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2" Type="http://schemas.openxmlformats.org/package/2006/relationships/metadata/thumbnail" Target="docProps/thumbnail.wmf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主査（観光統計）\１観光統計業務\01_観光入込客数調査\⑨H28年度\H28_下期\ホームページ\"/>
    </mc:Choice>
  </mc:AlternateContent>
  <bookViews>
    <workbookView xWindow="45" yWindow="6585" windowWidth="18975" windowHeight="6615" tabRatio="844"/>
  </bookViews>
  <sheets>
    <sheet name="表紙" sheetId="2" r:id="rId1"/>
    <sheet name="1頁" sheetId="1" r:id="rId2"/>
    <sheet name="2頁" sheetId="3" r:id="rId3"/>
    <sheet name="3～4頁" sheetId="4" r:id="rId4"/>
    <sheet name="5頁" sheetId="5" r:id="rId5"/>
    <sheet name="6～28頁" sheetId="14" r:id="rId6"/>
    <sheet name="29　頁" sheetId="7" r:id="rId7"/>
    <sheet name="30～31頁" sheetId="9" r:id="rId8"/>
    <sheet name="32頁" sheetId="10" r:id="rId9"/>
    <sheet name="33頁" sheetId="11" r:id="rId10"/>
    <sheet name="34～40頁" sheetId="12" r:id="rId11"/>
    <sheet name="41～47頁" sheetId="15" r:id="rId12"/>
  </sheets>
  <definedNames>
    <definedName name="_xlnm.Print_Area" localSheetId="6">'29　頁'!$A$1:$X$41</definedName>
    <definedName name="_xlnm.Print_Area" localSheetId="7">'30～31頁'!$A$1:$Y$128</definedName>
    <definedName name="_xlnm.Print_Area" localSheetId="8">'32頁'!$A$1:$R$61</definedName>
    <definedName name="_xlnm.Print_Area" localSheetId="9">'33頁'!$A$1:$R$47</definedName>
    <definedName name="_xlnm.Print_Area" localSheetId="10">'34～40頁'!$A$1:$V$427</definedName>
    <definedName name="_xlnm.Print_Area" localSheetId="11">'41～47頁'!$A$1:$Z$427</definedName>
    <definedName name="_xlnm.Print_Area" localSheetId="5">'6～28頁'!$A$1:$S$1269</definedName>
    <definedName name="_xlnm.Print_Area" localSheetId="0">表紙!$A$1:$M$48</definedName>
  </definedNames>
  <calcPr calcId="152511"/>
</workbook>
</file>

<file path=xl/calcChain.xml><?xml version="1.0" encoding="utf-8"?>
<calcChain xmlns="http://schemas.openxmlformats.org/spreadsheetml/2006/main">
  <c r="Z2" i="15" l="1"/>
  <c r="Z386" i="15" s="1"/>
  <c r="U386" i="12"/>
  <c r="U322" i="12"/>
  <c r="U258" i="12"/>
  <c r="U194" i="12"/>
  <c r="U130" i="12"/>
  <c r="U66" i="12"/>
  <c r="Z194" i="15" l="1"/>
  <c r="Z258" i="15"/>
  <c r="Z66" i="15"/>
  <c r="Z322" i="15"/>
  <c r="Z130" i="15"/>
  <c r="P36" i="11"/>
  <c r="O36" i="11"/>
  <c r="N36" i="11"/>
  <c r="M36" i="11"/>
  <c r="L36" i="11"/>
  <c r="K36" i="11"/>
  <c r="I36" i="11"/>
  <c r="H36" i="11"/>
  <c r="G36" i="11"/>
  <c r="F36" i="11"/>
  <c r="E36" i="11"/>
  <c r="D36" i="11"/>
  <c r="P42" i="11"/>
  <c r="O42" i="11"/>
  <c r="N42" i="11"/>
  <c r="M42" i="11"/>
  <c r="L42" i="11"/>
  <c r="K42" i="11"/>
  <c r="I42" i="11"/>
  <c r="H42" i="11"/>
  <c r="G42" i="11"/>
  <c r="F42" i="11"/>
  <c r="E42" i="11"/>
  <c r="D42" i="11"/>
  <c r="P30" i="11"/>
  <c r="O30" i="11"/>
  <c r="N30" i="11"/>
  <c r="M30" i="11"/>
  <c r="L30" i="11"/>
  <c r="K30" i="11"/>
  <c r="I30" i="11"/>
  <c r="H30" i="11"/>
  <c r="G30" i="11"/>
  <c r="F30" i="11"/>
  <c r="E30" i="11"/>
  <c r="D30" i="11"/>
  <c r="P24" i="11"/>
  <c r="O24" i="11"/>
  <c r="N24" i="11"/>
  <c r="M24" i="11"/>
  <c r="L24" i="11"/>
  <c r="K24" i="11"/>
  <c r="I24" i="11"/>
  <c r="H24" i="11"/>
  <c r="G24" i="11"/>
  <c r="F24" i="11"/>
  <c r="E24" i="11"/>
  <c r="D24" i="11"/>
  <c r="P18" i="11"/>
  <c r="O18" i="11"/>
  <c r="N18" i="11"/>
  <c r="M18" i="11"/>
  <c r="L18" i="11"/>
  <c r="K18" i="11"/>
  <c r="I18" i="11"/>
  <c r="H18" i="11"/>
  <c r="G18" i="11"/>
  <c r="F18" i="11"/>
  <c r="E18" i="11"/>
  <c r="D18" i="11"/>
  <c r="P12" i="11"/>
  <c r="O12" i="11"/>
  <c r="N12" i="11"/>
  <c r="M12" i="11"/>
  <c r="L12" i="11"/>
  <c r="K12" i="11"/>
  <c r="I12" i="11"/>
  <c r="H12" i="11"/>
  <c r="G12" i="11"/>
  <c r="F12" i="11"/>
  <c r="E12" i="11"/>
  <c r="D12" i="11"/>
  <c r="P42" i="5"/>
  <c r="O42" i="5"/>
  <c r="N42" i="5"/>
  <c r="M42" i="5"/>
  <c r="L42" i="5"/>
  <c r="K42" i="5"/>
  <c r="I42" i="5"/>
  <c r="H42" i="5"/>
  <c r="G42" i="5"/>
  <c r="F42" i="5"/>
  <c r="E42" i="5"/>
  <c r="D42" i="5"/>
  <c r="P36" i="5"/>
  <c r="O36" i="5"/>
  <c r="N36" i="5"/>
  <c r="M36" i="5"/>
  <c r="L36" i="5"/>
  <c r="K36" i="5"/>
  <c r="I36" i="5"/>
  <c r="H36" i="5"/>
  <c r="G36" i="5"/>
  <c r="F36" i="5"/>
  <c r="E36" i="5"/>
  <c r="D36" i="5"/>
  <c r="P30" i="5"/>
  <c r="O30" i="5"/>
  <c r="N30" i="5"/>
  <c r="M30" i="5"/>
  <c r="L30" i="5"/>
  <c r="K30" i="5"/>
  <c r="I30" i="5"/>
  <c r="H30" i="5"/>
  <c r="G30" i="5"/>
  <c r="F30" i="5"/>
  <c r="E30" i="5"/>
  <c r="D30" i="5"/>
  <c r="P24" i="5"/>
  <c r="O24" i="5"/>
  <c r="N24" i="5"/>
  <c r="M24" i="5"/>
  <c r="L24" i="5"/>
  <c r="K24" i="5"/>
  <c r="I24" i="5"/>
  <c r="H24" i="5"/>
  <c r="G24" i="5"/>
  <c r="F24" i="5"/>
  <c r="E24" i="5"/>
  <c r="D24" i="5"/>
  <c r="P18" i="5"/>
  <c r="O18" i="5"/>
  <c r="N18" i="5"/>
  <c r="M18" i="5"/>
  <c r="L18" i="5"/>
  <c r="K18" i="5"/>
  <c r="I18" i="5"/>
  <c r="H18" i="5"/>
  <c r="G18" i="5"/>
  <c r="F18" i="5"/>
  <c r="E18" i="5"/>
  <c r="D18" i="5"/>
  <c r="P12" i="5"/>
  <c r="O12" i="5"/>
  <c r="N12" i="5"/>
  <c r="M12" i="5"/>
  <c r="L12" i="5"/>
  <c r="K12" i="5"/>
  <c r="I12" i="5"/>
  <c r="H12" i="5"/>
  <c r="G12" i="5"/>
  <c r="F12" i="5"/>
  <c r="E12" i="5"/>
  <c r="D12" i="5"/>
  <c r="D47" i="5" l="1"/>
  <c r="D66" i="4"/>
  <c r="D47" i="11"/>
  <c r="D61" i="10"/>
  <c r="F128" i="9"/>
  <c r="F59" i="9"/>
  <c r="P941" i="14" l="1"/>
  <c r="O941" i="14"/>
  <c r="N941" i="14"/>
  <c r="M941" i="14"/>
  <c r="L941" i="14"/>
  <c r="K941" i="14"/>
  <c r="P322" i="14" l="1"/>
  <c r="O322" i="14"/>
  <c r="N322" i="14"/>
  <c r="M322" i="14"/>
  <c r="L322" i="14"/>
  <c r="K322" i="14"/>
  <c r="J322" i="14"/>
  <c r="I322" i="14"/>
  <c r="H322" i="14"/>
  <c r="G322" i="14"/>
  <c r="F322" i="14"/>
  <c r="E322" i="14"/>
  <c r="P321" i="14"/>
  <c r="O321" i="14"/>
  <c r="N321" i="14"/>
  <c r="M321" i="14"/>
  <c r="L321" i="14"/>
  <c r="K321" i="14"/>
  <c r="J321" i="14"/>
  <c r="I321" i="14"/>
  <c r="H321" i="14"/>
  <c r="G321" i="14"/>
  <c r="F321" i="14"/>
  <c r="E321" i="14"/>
  <c r="C6" i="11" l="1"/>
  <c r="C5" i="11"/>
  <c r="C6" i="10"/>
  <c r="C5" i="10"/>
  <c r="R3" i="14"/>
  <c r="C6" i="5"/>
  <c r="C5" i="5"/>
  <c r="C6" i="4"/>
  <c r="C5" i="4"/>
  <c r="P31" i="14" l="1"/>
  <c r="O31" i="14"/>
  <c r="N31" i="14"/>
  <c r="M31" i="14"/>
  <c r="L31" i="14"/>
  <c r="K31" i="14"/>
  <c r="J31" i="14"/>
  <c r="I31" i="14"/>
  <c r="H31" i="14"/>
  <c r="G31" i="14"/>
  <c r="F31" i="14"/>
  <c r="E31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P25" i="14" l="1"/>
  <c r="O25" i="14"/>
  <c r="N25" i="14"/>
  <c r="M25" i="14"/>
  <c r="L25" i="14"/>
  <c r="K25" i="14"/>
  <c r="J25" i="14"/>
  <c r="I25" i="14"/>
  <c r="H25" i="14"/>
  <c r="G25" i="14"/>
  <c r="F25" i="14"/>
  <c r="E25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P1267" i="14" l="1"/>
  <c r="O1267" i="14"/>
  <c r="N1267" i="14"/>
  <c r="M1267" i="14"/>
  <c r="L1267" i="14"/>
  <c r="K1267" i="14"/>
  <c r="J1267" i="14"/>
  <c r="I1267" i="14"/>
  <c r="H1267" i="14"/>
  <c r="G1267" i="14"/>
  <c r="F1267" i="14"/>
  <c r="E1267" i="14"/>
  <c r="P1266" i="14"/>
  <c r="O1266" i="14"/>
  <c r="N1266" i="14"/>
  <c r="M1266" i="14"/>
  <c r="L1266" i="14"/>
  <c r="K1266" i="14"/>
  <c r="J1266" i="14"/>
  <c r="I1266" i="14"/>
  <c r="H1266" i="14"/>
  <c r="G1266" i="14"/>
  <c r="F1266" i="14"/>
  <c r="E1266" i="14"/>
  <c r="P1261" i="14"/>
  <c r="O1261" i="14"/>
  <c r="N1261" i="14"/>
  <c r="M1261" i="14"/>
  <c r="L1261" i="14"/>
  <c r="K1261" i="14"/>
  <c r="J1261" i="14"/>
  <c r="I1261" i="14"/>
  <c r="H1261" i="14"/>
  <c r="G1261" i="14"/>
  <c r="F1261" i="14"/>
  <c r="E1261" i="14"/>
  <c r="P1260" i="14"/>
  <c r="O1260" i="14"/>
  <c r="N1260" i="14"/>
  <c r="M1260" i="14"/>
  <c r="L1260" i="14"/>
  <c r="K1260" i="14"/>
  <c r="J1260" i="14"/>
  <c r="I1260" i="14"/>
  <c r="H1260" i="14"/>
  <c r="G1260" i="14"/>
  <c r="F1260" i="14"/>
  <c r="E1260" i="14"/>
  <c r="P1252" i="14"/>
  <c r="O1252" i="14"/>
  <c r="N1252" i="14"/>
  <c r="M1252" i="14"/>
  <c r="L1252" i="14"/>
  <c r="K1252" i="14"/>
  <c r="J1252" i="14"/>
  <c r="I1252" i="14"/>
  <c r="H1252" i="14"/>
  <c r="G1252" i="14"/>
  <c r="F1252" i="14"/>
  <c r="E1252" i="14"/>
  <c r="P1251" i="14"/>
  <c r="O1251" i="14"/>
  <c r="N1251" i="14"/>
  <c r="M1251" i="14"/>
  <c r="L1251" i="14"/>
  <c r="K1251" i="14"/>
  <c r="J1251" i="14"/>
  <c r="I1251" i="14"/>
  <c r="H1251" i="14"/>
  <c r="G1251" i="14"/>
  <c r="F1251" i="14"/>
  <c r="E1251" i="14"/>
  <c r="P1246" i="14"/>
  <c r="O1246" i="14"/>
  <c r="N1246" i="14"/>
  <c r="M1246" i="14"/>
  <c r="L1246" i="14"/>
  <c r="K1246" i="14"/>
  <c r="J1246" i="14"/>
  <c r="I1246" i="14"/>
  <c r="H1246" i="14"/>
  <c r="G1246" i="14"/>
  <c r="F1246" i="14"/>
  <c r="E1246" i="14"/>
  <c r="P1245" i="14"/>
  <c r="O1245" i="14"/>
  <c r="N1245" i="14"/>
  <c r="M1245" i="14"/>
  <c r="L1245" i="14"/>
  <c r="K1245" i="14"/>
  <c r="J1245" i="14"/>
  <c r="I1245" i="14"/>
  <c r="H1245" i="14"/>
  <c r="G1245" i="14"/>
  <c r="F1245" i="14"/>
  <c r="E1245" i="14"/>
  <c r="P1240" i="14"/>
  <c r="O1240" i="14"/>
  <c r="N1240" i="14"/>
  <c r="M1240" i="14"/>
  <c r="L1240" i="14"/>
  <c r="K1240" i="14"/>
  <c r="J1240" i="14"/>
  <c r="I1240" i="14"/>
  <c r="H1240" i="14"/>
  <c r="G1240" i="14"/>
  <c r="F1240" i="14"/>
  <c r="E1240" i="14"/>
  <c r="P1239" i="14"/>
  <c r="O1239" i="14"/>
  <c r="N1239" i="14"/>
  <c r="M1239" i="14"/>
  <c r="L1239" i="14"/>
  <c r="K1239" i="14"/>
  <c r="J1239" i="14"/>
  <c r="I1239" i="14"/>
  <c r="H1239" i="14"/>
  <c r="G1239" i="14"/>
  <c r="F1239" i="14"/>
  <c r="E1239" i="14"/>
  <c r="P1228" i="14"/>
  <c r="O1228" i="14"/>
  <c r="N1228" i="14"/>
  <c r="M1228" i="14"/>
  <c r="L1228" i="14"/>
  <c r="K1228" i="14"/>
  <c r="J1228" i="14"/>
  <c r="I1228" i="14"/>
  <c r="H1228" i="14"/>
  <c r="G1228" i="14"/>
  <c r="F1228" i="14"/>
  <c r="E1228" i="14"/>
  <c r="P1227" i="14"/>
  <c r="O1227" i="14"/>
  <c r="N1227" i="14"/>
  <c r="M1227" i="14"/>
  <c r="L1227" i="14"/>
  <c r="K1227" i="14"/>
  <c r="J1227" i="14"/>
  <c r="I1227" i="14"/>
  <c r="H1227" i="14"/>
  <c r="G1227" i="14"/>
  <c r="F1227" i="14"/>
  <c r="E1227" i="14"/>
  <c r="P1222" i="14"/>
  <c r="O1222" i="14"/>
  <c r="N1222" i="14"/>
  <c r="M1222" i="14"/>
  <c r="L1222" i="14"/>
  <c r="K1222" i="14"/>
  <c r="J1222" i="14"/>
  <c r="I1222" i="14"/>
  <c r="H1222" i="14"/>
  <c r="G1222" i="14"/>
  <c r="F1222" i="14"/>
  <c r="E1222" i="14"/>
  <c r="P1221" i="14"/>
  <c r="O1221" i="14"/>
  <c r="N1221" i="14"/>
  <c r="M1221" i="14"/>
  <c r="L1221" i="14"/>
  <c r="K1221" i="14"/>
  <c r="J1221" i="14"/>
  <c r="I1221" i="14"/>
  <c r="H1221" i="14"/>
  <c r="G1221" i="14"/>
  <c r="F1221" i="14"/>
  <c r="E1221" i="14"/>
  <c r="P1216" i="14"/>
  <c r="O1216" i="14"/>
  <c r="N1216" i="14"/>
  <c r="M1216" i="14"/>
  <c r="L1216" i="14"/>
  <c r="K1216" i="14"/>
  <c r="J1216" i="14"/>
  <c r="I1216" i="14"/>
  <c r="H1216" i="14"/>
  <c r="G1216" i="14"/>
  <c r="F1216" i="14"/>
  <c r="E1216" i="14"/>
  <c r="P1215" i="14"/>
  <c r="O1215" i="14"/>
  <c r="N1215" i="14"/>
  <c r="M1215" i="14"/>
  <c r="L1215" i="14"/>
  <c r="K1215" i="14"/>
  <c r="J1215" i="14"/>
  <c r="I1215" i="14"/>
  <c r="H1215" i="14"/>
  <c r="G1215" i="14"/>
  <c r="F1215" i="14"/>
  <c r="E1215" i="14"/>
  <c r="P1210" i="14"/>
  <c r="O1210" i="14"/>
  <c r="N1210" i="14"/>
  <c r="M1210" i="14"/>
  <c r="L1210" i="14"/>
  <c r="K1210" i="14"/>
  <c r="J1210" i="14"/>
  <c r="I1210" i="14"/>
  <c r="H1210" i="14"/>
  <c r="G1210" i="14"/>
  <c r="F1210" i="14"/>
  <c r="E1210" i="14"/>
  <c r="P1209" i="14"/>
  <c r="O1209" i="14"/>
  <c r="N1209" i="14"/>
  <c r="M1209" i="14"/>
  <c r="L1209" i="14"/>
  <c r="K1209" i="14"/>
  <c r="J1209" i="14"/>
  <c r="I1209" i="14"/>
  <c r="H1209" i="14"/>
  <c r="G1209" i="14"/>
  <c r="F1209" i="14"/>
  <c r="E1209" i="14"/>
  <c r="P1204" i="14"/>
  <c r="O1204" i="14"/>
  <c r="N1204" i="14"/>
  <c r="M1204" i="14"/>
  <c r="L1204" i="14"/>
  <c r="K1204" i="14"/>
  <c r="J1204" i="14"/>
  <c r="I1204" i="14"/>
  <c r="H1204" i="14"/>
  <c r="G1204" i="14"/>
  <c r="F1204" i="14"/>
  <c r="E1204" i="14"/>
  <c r="P1203" i="14"/>
  <c r="O1203" i="14"/>
  <c r="N1203" i="14"/>
  <c r="M1203" i="14"/>
  <c r="L1203" i="14"/>
  <c r="K1203" i="14"/>
  <c r="J1203" i="14"/>
  <c r="I1203" i="14"/>
  <c r="H1203" i="14"/>
  <c r="G1203" i="14"/>
  <c r="F1203" i="14"/>
  <c r="E1203" i="14"/>
  <c r="P1195" i="14"/>
  <c r="O1195" i="14"/>
  <c r="N1195" i="14"/>
  <c r="M1195" i="14"/>
  <c r="L1195" i="14"/>
  <c r="K1195" i="14"/>
  <c r="J1195" i="14"/>
  <c r="I1195" i="14"/>
  <c r="H1195" i="14"/>
  <c r="G1195" i="14"/>
  <c r="F1195" i="14"/>
  <c r="E1195" i="14"/>
  <c r="P1194" i="14"/>
  <c r="O1194" i="14"/>
  <c r="N1194" i="14"/>
  <c r="M1194" i="14"/>
  <c r="L1194" i="14"/>
  <c r="K1194" i="14"/>
  <c r="J1194" i="14"/>
  <c r="I1194" i="14"/>
  <c r="H1194" i="14"/>
  <c r="G1194" i="14"/>
  <c r="F1194" i="14"/>
  <c r="E1194" i="14"/>
  <c r="P1189" i="14"/>
  <c r="O1189" i="14"/>
  <c r="N1189" i="14"/>
  <c r="M1189" i="14"/>
  <c r="L1189" i="14"/>
  <c r="K1189" i="14"/>
  <c r="J1189" i="14"/>
  <c r="I1189" i="14"/>
  <c r="H1189" i="14"/>
  <c r="G1189" i="14"/>
  <c r="F1189" i="14"/>
  <c r="E1189" i="14"/>
  <c r="P1188" i="14"/>
  <c r="O1188" i="14"/>
  <c r="N1188" i="14"/>
  <c r="M1188" i="14"/>
  <c r="L1188" i="14"/>
  <c r="K1188" i="14"/>
  <c r="J1188" i="14"/>
  <c r="I1188" i="14"/>
  <c r="H1188" i="14"/>
  <c r="G1188" i="14"/>
  <c r="F1188" i="14"/>
  <c r="E1188" i="14"/>
  <c r="P1183" i="14"/>
  <c r="O1183" i="14"/>
  <c r="N1183" i="14"/>
  <c r="M1183" i="14"/>
  <c r="L1183" i="14"/>
  <c r="K1183" i="14"/>
  <c r="J1183" i="14"/>
  <c r="I1183" i="14"/>
  <c r="H1183" i="14"/>
  <c r="G1183" i="14"/>
  <c r="F1183" i="14"/>
  <c r="E1183" i="14"/>
  <c r="P1182" i="14"/>
  <c r="O1182" i="14"/>
  <c r="N1182" i="14"/>
  <c r="M1182" i="14"/>
  <c r="L1182" i="14"/>
  <c r="K1182" i="14"/>
  <c r="J1182" i="14"/>
  <c r="I1182" i="14"/>
  <c r="H1182" i="14"/>
  <c r="G1182" i="14"/>
  <c r="F1182" i="14"/>
  <c r="E1182" i="14"/>
  <c r="P1165" i="14"/>
  <c r="O1165" i="14"/>
  <c r="N1165" i="14"/>
  <c r="M1165" i="14"/>
  <c r="L1165" i="14"/>
  <c r="K1165" i="14"/>
  <c r="J1165" i="14"/>
  <c r="I1165" i="14"/>
  <c r="H1165" i="14"/>
  <c r="G1165" i="14"/>
  <c r="F1165" i="14"/>
  <c r="E1165" i="14"/>
  <c r="P1164" i="14"/>
  <c r="O1164" i="14"/>
  <c r="N1164" i="14"/>
  <c r="M1164" i="14"/>
  <c r="L1164" i="14"/>
  <c r="K1164" i="14"/>
  <c r="J1164" i="14"/>
  <c r="I1164" i="14"/>
  <c r="H1164" i="14"/>
  <c r="G1164" i="14"/>
  <c r="F1164" i="14"/>
  <c r="E1164" i="14"/>
  <c r="P1159" i="14"/>
  <c r="O1159" i="14"/>
  <c r="N1159" i="14"/>
  <c r="M1159" i="14"/>
  <c r="L1159" i="14"/>
  <c r="K1159" i="14"/>
  <c r="J1159" i="14"/>
  <c r="I1159" i="14"/>
  <c r="H1159" i="14"/>
  <c r="G1159" i="14"/>
  <c r="F1159" i="14"/>
  <c r="E1159" i="14"/>
  <c r="P1158" i="14"/>
  <c r="O1158" i="14"/>
  <c r="N1158" i="14"/>
  <c r="M1158" i="14"/>
  <c r="L1158" i="14"/>
  <c r="K1158" i="14"/>
  <c r="J1158" i="14"/>
  <c r="I1158" i="14"/>
  <c r="H1158" i="14"/>
  <c r="G1158" i="14"/>
  <c r="F1158" i="14"/>
  <c r="E1158" i="14"/>
  <c r="P1153" i="14"/>
  <c r="O1153" i="14"/>
  <c r="N1153" i="14"/>
  <c r="M1153" i="14"/>
  <c r="L1153" i="14"/>
  <c r="K1153" i="14"/>
  <c r="J1153" i="14"/>
  <c r="I1153" i="14"/>
  <c r="H1153" i="14"/>
  <c r="G1153" i="14"/>
  <c r="F1153" i="14"/>
  <c r="E1153" i="14"/>
  <c r="P1152" i="14"/>
  <c r="O1152" i="14"/>
  <c r="N1152" i="14"/>
  <c r="M1152" i="14"/>
  <c r="L1152" i="14"/>
  <c r="K1152" i="14"/>
  <c r="J1152" i="14"/>
  <c r="I1152" i="14"/>
  <c r="H1152" i="14"/>
  <c r="G1152" i="14"/>
  <c r="F1152" i="14"/>
  <c r="E1152" i="14"/>
  <c r="P1147" i="14"/>
  <c r="O1147" i="14"/>
  <c r="N1147" i="14"/>
  <c r="M1147" i="14"/>
  <c r="L1147" i="14"/>
  <c r="K1147" i="14"/>
  <c r="J1147" i="14"/>
  <c r="I1147" i="14"/>
  <c r="H1147" i="14"/>
  <c r="G1147" i="14"/>
  <c r="F1147" i="14"/>
  <c r="E1147" i="14"/>
  <c r="P1146" i="14"/>
  <c r="O1146" i="14"/>
  <c r="N1146" i="14"/>
  <c r="M1146" i="14"/>
  <c r="L1146" i="14"/>
  <c r="K1146" i="14"/>
  <c r="J1146" i="14"/>
  <c r="I1146" i="14"/>
  <c r="H1146" i="14"/>
  <c r="G1146" i="14"/>
  <c r="F1146" i="14"/>
  <c r="E1146" i="14"/>
  <c r="P1138" i="14"/>
  <c r="O1138" i="14"/>
  <c r="N1138" i="14"/>
  <c r="M1138" i="14"/>
  <c r="L1138" i="14"/>
  <c r="K1138" i="14"/>
  <c r="J1138" i="14"/>
  <c r="I1138" i="14"/>
  <c r="H1138" i="14"/>
  <c r="G1138" i="14"/>
  <c r="F1138" i="14"/>
  <c r="E1138" i="14"/>
  <c r="P1137" i="14"/>
  <c r="O1137" i="14"/>
  <c r="N1137" i="14"/>
  <c r="M1137" i="14"/>
  <c r="L1137" i="14"/>
  <c r="K1137" i="14"/>
  <c r="J1137" i="14"/>
  <c r="I1137" i="14"/>
  <c r="H1137" i="14"/>
  <c r="G1137" i="14"/>
  <c r="F1137" i="14"/>
  <c r="E1137" i="14"/>
  <c r="P1132" i="14"/>
  <c r="O1132" i="14"/>
  <c r="N1132" i="14"/>
  <c r="M1132" i="14"/>
  <c r="L1132" i="14"/>
  <c r="K1132" i="14"/>
  <c r="J1132" i="14"/>
  <c r="I1132" i="14"/>
  <c r="H1132" i="14"/>
  <c r="G1132" i="14"/>
  <c r="F1132" i="14"/>
  <c r="E1132" i="14"/>
  <c r="P1131" i="14"/>
  <c r="O1131" i="14"/>
  <c r="N1131" i="14"/>
  <c r="M1131" i="14"/>
  <c r="L1131" i="14"/>
  <c r="K1131" i="14"/>
  <c r="J1131" i="14"/>
  <c r="I1131" i="14"/>
  <c r="H1131" i="14"/>
  <c r="G1131" i="14"/>
  <c r="F1131" i="14"/>
  <c r="E1131" i="14"/>
  <c r="P1126" i="14"/>
  <c r="O1126" i="14"/>
  <c r="N1126" i="14"/>
  <c r="M1126" i="14"/>
  <c r="L1126" i="14"/>
  <c r="K1126" i="14"/>
  <c r="J1126" i="14"/>
  <c r="I1126" i="14"/>
  <c r="H1126" i="14"/>
  <c r="G1126" i="14"/>
  <c r="F1126" i="14"/>
  <c r="E1126" i="14"/>
  <c r="P1125" i="14"/>
  <c r="O1125" i="14"/>
  <c r="N1125" i="14"/>
  <c r="M1125" i="14"/>
  <c r="L1125" i="14"/>
  <c r="K1125" i="14"/>
  <c r="J1125" i="14"/>
  <c r="I1125" i="14"/>
  <c r="H1125" i="14"/>
  <c r="G1125" i="14"/>
  <c r="F1125" i="14"/>
  <c r="E1125" i="14"/>
  <c r="P1120" i="14"/>
  <c r="O1120" i="14"/>
  <c r="N1120" i="14"/>
  <c r="M1120" i="14"/>
  <c r="L1120" i="14"/>
  <c r="K1120" i="14"/>
  <c r="J1120" i="14"/>
  <c r="I1120" i="14"/>
  <c r="H1120" i="14"/>
  <c r="G1120" i="14"/>
  <c r="F1120" i="14"/>
  <c r="E1120" i="14"/>
  <c r="P1119" i="14"/>
  <c r="O1119" i="14"/>
  <c r="N1119" i="14"/>
  <c r="M1119" i="14"/>
  <c r="L1119" i="14"/>
  <c r="K1119" i="14"/>
  <c r="J1119" i="14"/>
  <c r="I1119" i="14"/>
  <c r="H1119" i="14"/>
  <c r="G1119" i="14"/>
  <c r="F1119" i="14"/>
  <c r="E1119" i="14"/>
  <c r="P1114" i="14"/>
  <c r="O1114" i="14"/>
  <c r="N1114" i="14"/>
  <c r="M1114" i="14"/>
  <c r="L1114" i="14"/>
  <c r="K1114" i="14"/>
  <c r="J1114" i="14"/>
  <c r="I1114" i="14"/>
  <c r="H1114" i="14"/>
  <c r="G1114" i="14"/>
  <c r="F1114" i="14"/>
  <c r="E1114" i="14"/>
  <c r="P1113" i="14"/>
  <c r="O1113" i="14"/>
  <c r="N1113" i="14"/>
  <c r="M1113" i="14"/>
  <c r="L1113" i="14"/>
  <c r="K1113" i="14"/>
  <c r="J1113" i="14"/>
  <c r="I1113" i="14"/>
  <c r="H1113" i="14"/>
  <c r="G1113" i="14"/>
  <c r="F1113" i="14"/>
  <c r="E1113" i="14"/>
  <c r="P1108" i="14"/>
  <c r="O1108" i="14"/>
  <c r="N1108" i="14"/>
  <c r="M1108" i="14"/>
  <c r="L1108" i="14"/>
  <c r="K1108" i="14"/>
  <c r="J1108" i="14"/>
  <c r="I1108" i="14"/>
  <c r="H1108" i="14"/>
  <c r="G1108" i="14"/>
  <c r="F1108" i="14"/>
  <c r="E1108" i="14"/>
  <c r="P1107" i="14"/>
  <c r="O1107" i="14"/>
  <c r="N1107" i="14"/>
  <c r="M1107" i="14"/>
  <c r="L1107" i="14"/>
  <c r="K1107" i="14"/>
  <c r="J1107" i="14"/>
  <c r="I1107" i="14"/>
  <c r="H1107" i="14"/>
  <c r="G1107" i="14"/>
  <c r="F1107" i="14"/>
  <c r="E1107" i="14"/>
  <c r="P1102" i="14"/>
  <c r="O1102" i="14"/>
  <c r="N1102" i="14"/>
  <c r="M1102" i="14"/>
  <c r="L1102" i="14"/>
  <c r="K1102" i="14"/>
  <c r="J1102" i="14"/>
  <c r="I1102" i="14"/>
  <c r="H1102" i="14"/>
  <c r="G1102" i="14"/>
  <c r="F1102" i="14"/>
  <c r="E1102" i="14"/>
  <c r="P1101" i="14"/>
  <c r="O1101" i="14"/>
  <c r="N1101" i="14"/>
  <c r="M1101" i="14"/>
  <c r="L1101" i="14"/>
  <c r="K1101" i="14"/>
  <c r="J1101" i="14"/>
  <c r="I1101" i="14"/>
  <c r="H1101" i="14"/>
  <c r="G1101" i="14"/>
  <c r="F1101" i="14"/>
  <c r="E1101" i="14"/>
  <c r="P1096" i="14"/>
  <c r="O1096" i="14"/>
  <c r="N1096" i="14"/>
  <c r="M1096" i="14"/>
  <c r="L1096" i="14"/>
  <c r="K1096" i="14"/>
  <c r="J1096" i="14"/>
  <c r="I1096" i="14"/>
  <c r="H1096" i="14"/>
  <c r="G1096" i="14"/>
  <c r="F1096" i="14"/>
  <c r="E1096" i="14"/>
  <c r="P1095" i="14"/>
  <c r="O1095" i="14"/>
  <c r="N1095" i="14"/>
  <c r="M1095" i="14"/>
  <c r="L1095" i="14"/>
  <c r="K1095" i="14"/>
  <c r="J1095" i="14"/>
  <c r="I1095" i="14"/>
  <c r="H1095" i="14"/>
  <c r="G1095" i="14"/>
  <c r="F1095" i="14"/>
  <c r="E1095" i="14"/>
  <c r="P1090" i="14"/>
  <c r="O1090" i="14"/>
  <c r="N1090" i="14"/>
  <c r="M1090" i="14"/>
  <c r="L1090" i="14"/>
  <c r="K1090" i="14"/>
  <c r="J1090" i="14"/>
  <c r="I1090" i="14"/>
  <c r="H1090" i="14"/>
  <c r="G1090" i="14"/>
  <c r="F1090" i="14"/>
  <c r="E1090" i="14"/>
  <c r="P1089" i="14"/>
  <c r="O1089" i="14"/>
  <c r="N1089" i="14"/>
  <c r="M1089" i="14"/>
  <c r="L1089" i="14"/>
  <c r="K1089" i="14"/>
  <c r="J1089" i="14"/>
  <c r="I1089" i="14"/>
  <c r="H1089" i="14"/>
  <c r="G1089" i="14"/>
  <c r="F1089" i="14"/>
  <c r="E1089" i="14"/>
  <c r="P1081" i="14"/>
  <c r="O1081" i="14"/>
  <c r="N1081" i="14"/>
  <c r="M1081" i="14"/>
  <c r="L1081" i="14"/>
  <c r="K1081" i="14"/>
  <c r="J1081" i="14"/>
  <c r="I1081" i="14"/>
  <c r="H1081" i="14"/>
  <c r="G1081" i="14"/>
  <c r="F1081" i="14"/>
  <c r="E1081" i="14"/>
  <c r="P1080" i="14"/>
  <c r="O1080" i="14"/>
  <c r="N1080" i="14"/>
  <c r="M1080" i="14"/>
  <c r="L1080" i="14"/>
  <c r="K1080" i="14"/>
  <c r="J1080" i="14"/>
  <c r="I1080" i="14"/>
  <c r="H1080" i="14"/>
  <c r="G1080" i="14"/>
  <c r="F1080" i="14"/>
  <c r="E1080" i="14"/>
  <c r="P1075" i="14"/>
  <c r="O1075" i="14"/>
  <c r="N1075" i="14"/>
  <c r="M1075" i="14"/>
  <c r="L1075" i="14"/>
  <c r="K1075" i="14"/>
  <c r="J1075" i="14"/>
  <c r="I1075" i="14"/>
  <c r="H1075" i="14"/>
  <c r="G1075" i="14"/>
  <c r="F1075" i="14"/>
  <c r="E1075" i="14"/>
  <c r="P1074" i="14"/>
  <c r="O1074" i="14"/>
  <c r="N1074" i="14"/>
  <c r="M1074" i="14"/>
  <c r="L1074" i="14"/>
  <c r="K1074" i="14"/>
  <c r="J1074" i="14"/>
  <c r="I1074" i="14"/>
  <c r="H1074" i="14"/>
  <c r="G1074" i="14"/>
  <c r="F1074" i="14"/>
  <c r="E1074" i="14"/>
  <c r="P1069" i="14"/>
  <c r="O1069" i="14"/>
  <c r="N1069" i="14"/>
  <c r="M1069" i="14"/>
  <c r="L1069" i="14"/>
  <c r="K1069" i="14"/>
  <c r="J1069" i="14"/>
  <c r="I1069" i="14"/>
  <c r="H1069" i="14"/>
  <c r="G1069" i="14"/>
  <c r="F1069" i="14"/>
  <c r="E1069" i="14"/>
  <c r="P1068" i="14"/>
  <c r="O1068" i="14"/>
  <c r="N1068" i="14"/>
  <c r="M1068" i="14"/>
  <c r="L1068" i="14"/>
  <c r="K1068" i="14"/>
  <c r="J1068" i="14"/>
  <c r="I1068" i="14"/>
  <c r="H1068" i="14"/>
  <c r="G1068" i="14"/>
  <c r="F1068" i="14"/>
  <c r="E1068" i="14"/>
  <c r="P1063" i="14"/>
  <c r="O1063" i="14"/>
  <c r="N1063" i="14"/>
  <c r="M1063" i="14"/>
  <c r="L1063" i="14"/>
  <c r="K1063" i="14"/>
  <c r="J1063" i="14"/>
  <c r="I1063" i="14"/>
  <c r="H1063" i="14"/>
  <c r="G1063" i="14"/>
  <c r="F1063" i="14"/>
  <c r="E1063" i="14"/>
  <c r="P1062" i="14"/>
  <c r="O1062" i="14"/>
  <c r="N1062" i="14"/>
  <c r="M1062" i="14"/>
  <c r="L1062" i="14"/>
  <c r="K1062" i="14"/>
  <c r="J1062" i="14"/>
  <c r="I1062" i="14"/>
  <c r="H1062" i="14"/>
  <c r="G1062" i="14"/>
  <c r="F1062" i="14"/>
  <c r="E1062" i="14"/>
  <c r="P1057" i="14"/>
  <c r="O1057" i="14"/>
  <c r="N1057" i="14"/>
  <c r="M1057" i="14"/>
  <c r="L1057" i="14"/>
  <c r="K1057" i="14"/>
  <c r="J1057" i="14"/>
  <c r="I1057" i="14"/>
  <c r="H1057" i="14"/>
  <c r="G1057" i="14"/>
  <c r="F1057" i="14"/>
  <c r="E1057" i="14"/>
  <c r="P1056" i="14"/>
  <c r="O1056" i="14"/>
  <c r="N1056" i="14"/>
  <c r="M1056" i="14"/>
  <c r="L1056" i="14"/>
  <c r="K1056" i="14"/>
  <c r="J1056" i="14"/>
  <c r="I1056" i="14"/>
  <c r="H1056" i="14"/>
  <c r="G1056" i="14"/>
  <c r="F1056" i="14"/>
  <c r="E1056" i="14"/>
  <c r="P1051" i="14"/>
  <c r="O1051" i="14"/>
  <c r="N1051" i="14"/>
  <c r="M1051" i="14"/>
  <c r="L1051" i="14"/>
  <c r="K1051" i="14"/>
  <c r="J1051" i="14"/>
  <c r="I1051" i="14"/>
  <c r="H1051" i="14"/>
  <c r="G1051" i="14"/>
  <c r="F1051" i="14"/>
  <c r="E1051" i="14"/>
  <c r="P1050" i="14"/>
  <c r="O1050" i="14"/>
  <c r="N1050" i="14"/>
  <c r="M1050" i="14"/>
  <c r="L1050" i="14"/>
  <c r="K1050" i="14"/>
  <c r="J1050" i="14"/>
  <c r="I1050" i="14"/>
  <c r="H1050" i="14"/>
  <c r="G1050" i="14"/>
  <c r="F1050" i="14"/>
  <c r="E1050" i="14"/>
  <c r="P1033" i="14"/>
  <c r="O1033" i="14"/>
  <c r="N1033" i="14"/>
  <c r="M1033" i="14"/>
  <c r="L1033" i="14"/>
  <c r="K1033" i="14"/>
  <c r="J1033" i="14"/>
  <c r="I1033" i="14"/>
  <c r="H1033" i="14"/>
  <c r="G1033" i="14"/>
  <c r="F1033" i="14"/>
  <c r="E1033" i="14"/>
  <c r="P1032" i="14"/>
  <c r="O1032" i="14"/>
  <c r="N1032" i="14"/>
  <c r="M1032" i="14"/>
  <c r="L1032" i="14"/>
  <c r="K1032" i="14"/>
  <c r="J1032" i="14"/>
  <c r="I1032" i="14"/>
  <c r="H1032" i="14"/>
  <c r="G1032" i="14"/>
  <c r="F1032" i="14"/>
  <c r="E1032" i="14"/>
  <c r="P1024" i="14"/>
  <c r="O1024" i="14"/>
  <c r="N1024" i="14"/>
  <c r="M1024" i="14"/>
  <c r="L1024" i="14"/>
  <c r="K1024" i="14"/>
  <c r="J1024" i="14"/>
  <c r="I1024" i="14"/>
  <c r="H1024" i="14"/>
  <c r="G1024" i="14"/>
  <c r="F1024" i="14"/>
  <c r="E1024" i="14"/>
  <c r="P1023" i="14"/>
  <c r="O1023" i="14"/>
  <c r="N1023" i="14"/>
  <c r="M1023" i="14"/>
  <c r="L1023" i="14"/>
  <c r="K1023" i="14"/>
  <c r="J1023" i="14"/>
  <c r="I1023" i="14"/>
  <c r="H1023" i="14"/>
  <c r="G1023" i="14"/>
  <c r="F1023" i="14"/>
  <c r="E1023" i="14"/>
  <c r="P1018" i="14"/>
  <c r="O1018" i="14"/>
  <c r="N1018" i="14"/>
  <c r="M1018" i="14"/>
  <c r="L1018" i="14"/>
  <c r="K1018" i="14"/>
  <c r="J1018" i="14"/>
  <c r="I1018" i="14"/>
  <c r="H1018" i="14"/>
  <c r="G1018" i="14"/>
  <c r="F1018" i="14"/>
  <c r="E1018" i="14"/>
  <c r="P1017" i="14"/>
  <c r="O1017" i="14"/>
  <c r="N1017" i="14"/>
  <c r="M1017" i="14"/>
  <c r="L1017" i="14"/>
  <c r="K1017" i="14"/>
  <c r="J1017" i="14"/>
  <c r="I1017" i="14"/>
  <c r="H1017" i="14"/>
  <c r="G1017" i="14"/>
  <c r="F1017" i="14"/>
  <c r="E1017" i="14"/>
  <c r="P1012" i="14"/>
  <c r="O1012" i="14"/>
  <c r="N1012" i="14"/>
  <c r="M1012" i="14"/>
  <c r="L1012" i="14"/>
  <c r="K1012" i="14"/>
  <c r="J1012" i="14"/>
  <c r="I1012" i="14"/>
  <c r="H1012" i="14"/>
  <c r="G1012" i="14"/>
  <c r="F1012" i="14"/>
  <c r="E1012" i="14"/>
  <c r="P1011" i="14"/>
  <c r="O1011" i="14"/>
  <c r="N1011" i="14"/>
  <c r="M1011" i="14"/>
  <c r="L1011" i="14"/>
  <c r="K1011" i="14"/>
  <c r="J1011" i="14"/>
  <c r="I1011" i="14"/>
  <c r="H1011" i="14"/>
  <c r="G1011" i="14"/>
  <c r="F1011" i="14"/>
  <c r="E1011" i="14"/>
  <c r="P1006" i="14"/>
  <c r="O1006" i="14"/>
  <c r="N1006" i="14"/>
  <c r="M1006" i="14"/>
  <c r="L1006" i="14"/>
  <c r="K1006" i="14"/>
  <c r="J1006" i="14"/>
  <c r="I1006" i="14"/>
  <c r="H1006" i="14"/>
  <c r="G1006" i="14"/>
  <c r="F1006" i="14"/>
  <c r="E1006" i="14"/>
  <c r="P1005" i="14"/>
  <c r="O1005" i="14"/>
  <c r="N1005" i="14"/>
  <c r="M1005" i="14"/>
  <c r="L1005" i="14"/>
  <c r="K1005" i="14"/>
  <c r="J1005" i="14"/>
  <c r="I1005" i="14"/>
  <c r="H1005" i="14"/>
  <c r="G1005" i="14"/>
  <c r="F1005" i="14"/>
  <c r="E1005" i="14"/>
  <c r="P1000" i="14"/>
  <c r="O1000" i="14"/>
  <c r="N1000" i="14"/>
  <c r="M1000" i="14"/>
  <c r="L1000" i="14"/>
  <c r="K1000" i="14"/>
  <c r="J1000" i="14"/>
  <c r="I1000" i="14"/>
  <c r="H1000" i="14"/>
  <c r="G1000" i="14"/>
  <c r="F1000" i="14"/>
  <c r="E1000" i="14"/>
  <c r="P999" i="14"/>
  <c r="O999" i="14"/>
  <c r="N999" i="14"/>
  <c r="M999" i="14"/>
  <c r="L999" i="14"/>
  <c r="K999" i="14"/>
  <c r="J999" i="14"/>
  <c r="I999" i="14"/>
  <c r="H999" i="14"/>
  <c r="G999" i="14"/>
  <c r="F999" i="14"/>
  <c r="E999" i="14"/>
  <c r="P994" i="14"/>
  <c r="O994" i="14"/>
  <c r="N994" i="14"/>
  <c r="M994" i="14"/>
  <c r="L994" i="14"/>
  <c r="K994" i="14"/>
  <c r="J994" i="14"/>
  <c r="I994" i="14"/>
  <c r="H994" i="14"/>
  <c r="G994" i="14"/>
  <c r="F994" i="14"/>
  <c r="E994" i="14"/>
  <c r="P993" i="14"/>
  <c r="O993" i="14"/>
  <c r="N993" i="14"/>
  <c r="M993" i="14"/>
  <c r="L993" i="14"/>
  <c r="K993" i="14"/>
  <c r="J993" i="14"/>
  <c r="I993" i="14"/>
  <c r="H993" i="14"/>
  <c r="G993" i="14"/>
  <c r="F993" i="14"/>
  <c r="E993" i="14"/>
  <c r="P988" i="14"/>
  <c r="O988" i="14"/>
  <c r="N988" i="14"/>
  <c r="M988" i="14"/>
  <c r="L988" i="14"/>
  <c r="K988" i="14"/>
  <c r="J988" i="14"/>
  <c r="I988" i="14"/>
  <c r="H988" i="14"/>
  <c r="G988" i="14"/>
  <c r="F988" i="14"/>
  <c r="E988" i="14"/>
  <c r="P987" i="14"/>
  <c r="O987" i="14"/>
  <c r="N987" i="14"/>
  <c r="M987" i="14"/>
  <c r="L987" i="14"/>
  <c r="K987" i="14"/>
  <c r="J987" i="14"/>
  <c r="I987" i="14"/>
  <c r="H987" i="14"/>
  <c r="G987" i="14"/>
  <c r="F987" i="14"/>
  <c r="E987" i="14"/>
  <c r="P982" i="14"/>
  <c r="O982" i="14"/>
  <c r="N982" i="14"/>
  <c r="M982" i="14"/>
  <c r="L982" i="14"/>
  <c r="K982" i="14"/>
  <c r="J982" i="14"/>
  <c r="I982" i="14"/>
  <c r="H982" i="14"/>
  <c r="G982" i="14"/>
  <c r="F982" i="14"/>
  <c r="E982" i="14"/>
  <c r="P981" i="14"/>
  <c r="O981" i="14"/>
  <c r="N981" i="14"/>
  <c r="M981" i="14"/>
  <c r="L981" i="14"/>
  <c r="K981" i="14"/>
  <c r="J981" i="14"/>
  <c r="I981" i="14"/>
  <c r="H981" i="14"/>
  <c r="G981" i="14"/>
  <c r="F981" i="14"/>
  <c r="E981" i="14"/>
  <c r="P976" i="14"/>
  <c r="O976" i="14"/>
  <c r="N976" i="14"/>
  <c r="M976" i="14"/>
  <c r="L976" i="14"/>
  <c r="K976" i="14"/>
  <c r="J976" i="14"/>
  <c r="I976" i="14"/>
  <c r="H976" i="14"/>
  <c r="G976" i="14"/>
  <c r="F976" i="14"/>
  <c r="E976" i="14"/>
  <c r="P975" i="14"/>
  <c r="O975" i="14"/>
  <c r="N975" i="14"/>
  <c r="M975" i="14"/>
  <c r="L975" i="14"/>
  <c r="K975" i="14"/>
  <c r="J975" i="14"/>
  <c r="I975" i="14"/>
  <c r="H975" i="14"/>
  <c r="G975" i="14"/>
  <c r="F975" i="14"/>
  <c r="E975" i="14"/>
  <c r="P967" i="14"/>
  <c r="O967" i="14"/>
  <c r="N967" i="14"/>
  <c r="M967" i="14"/>
  <c r="L967" i="14"/>
  <c r="K967" i="14"/>
  <c r="J967" i="14"/>
  <c r="I967" i="14"/>
  <c r="H967" i="14"/>
  <c r="G967" i="14"/>
  <c r="F967" i="14"/>
  <c r="E967" i="14"/>
  <c r="P966" i="14"/>
  <c r="O966" i="14"/>
  <c r="N966" i="14"/>
  <c r="M966" i="14"/>
  <c r="L966" i="14"/>
  <c r="K966" i="14"/>
  <c r="J966" i="14"/>
  <c r="I966" i="14"/>
  <c r="H966" i="14"/>
  <c r="G966" i="14"/>
  <c r="F966" i="14"/>
  <c r="E966" i="14"/>
  <c r="P961" i="14"/>
  <c r="O961" i="14"/>
  <c r="N961" i="14"/>
  <c r="M961" i="14"/>
  <c r="L961" i="14"/>
  <c r="K961" i="14"/>
  <c r="J961" i="14"/>
  <c r="I961" i="14"/>
  <c r="H961" i="14"/>
  <c r="G961" i="14"/>
  <c r="F961" i="14"/>
  <c r="E961" i="14"/>
  <c r="P960" i="14"/>
  <c r="O960" i="14"/>
  <c r="N960" i="14"/>
  <c r="M960" i="14"/>
  <c r="L960" i="14"/>
  <c r="K960" i="14"/>
  <c r="J960" i="14"/>
  <c r="I960" i="14"/>
  <c r="H960" i="14"/>
  <c r="G960" i="14"/>
  <c r="F960" i="14"/>
  <c r="E960" i="14"/>
  <c r="P955" i="14"/>
  <c r="O955" i="14"/>
  <c r="N955" i="14"/>
  <c r="M955" i="14"/>
  <c r="L955" i="14"/>
  <c r="K955" i="14"/>
  <c r="J955" i="14"/>
  <c r="I955" i="14"/>
  <c r="H955" i="14"/>
  <c r="G955" i="14"/>
  <c r="F955" i="14"/>
  <c r="E955" i="14"/>
  <c r="P954" i="14"/>
  <c r="O954" i="14"/>
  <c r="N954" i="14"/>
  <c r="M954" i="14"/>
  <c r="L954" i="14"/>
  <c r="K954" i="14"/>
  <c r="J954" i="14"/>
  <c r="I954" i="14"/>
  <c r="H954" i="14"/>
  <c r="G954" i="14"/>
  <c r="F954" i="14"/>
  <c r="E954" i="14"/>
  <c r="P949" i="14"/>
  <c r="O949" i="14"/>
  <c r="N949" i="14"/>
  <c r="M949" i="14"/>
  <c r="L949" i="14"/>
  <c r="K949" i="14"/>
  <c r="J949" i="14"/>
  <c r="I949" i="14"/>
  <c r="H949" i="14"/>
  <c r="G949" i="14"/>
  <c r="F949" i="14"/>
  <c r="E949" i="14"/>
  <c r="P948" i="14"/>
  <c r="O948" i="14"/>
  <c r="N948" i="14"/>
  <c r="M948" i="14"/>
  <c r="L948" i="14"/>
  <c r="K948" i="14"/>
  <c r="J948" i="14"/>
  <c r="I948" i="14"/>
  <c r="H948" i="14"/>
  <c r="G948" i="14"/>
  <c r="F948" i="14"/>
  <c r="E948" i="14"/>
  <c r="P943" i="14"/>
  <c r="O943" i="14"/>
  <c r="N943" i="14"/>
  <c r="M943" i="14"/>
  <c r="L943" i="14"/>
  <c r="K943" i="14"/>
  <c r="J943" i="14"/>
  <c r="I943" i="14"/>
  <c r="H943" i="14"/>
  <c r="G943" i="14"/>
  <c r="F943" i="14"/>
  <c r="E943" i="14"/>
  <c r="P942" i="14"/>
  <c r="O942" i="14"/>
  <c r="N942" i="14"/>
  <c r="M942" i="14"/>
  <c r="L942" i="14"/>
  <c r="K942" i="14"/>
  <c r="J942" i="14"/>
  <c r="I942" i="14"/>
  <c r="H942" i="14"/>
  <c r="G942" i="14"/>
  <c r="F942" i="14"/>
  <c r="E942" i="14"/>
  <c r="P937" i="14"/>
  <c r="O937" i="14"/>
  <c r="N937" i="14"/>
  <c r="M937" i="14"/>
  <c r="L937" i="14"/>
  <c r="K937" i="14"/>
  <c r="J937" i="14"/>
  <c r="I937" i="14"/>
  <c r="H937" i="14"/>
  <c r="G937" i="14"/>
  <c r="F937" i="14"/>
  <c r="E937" i="14"/>
  <c r="P936" i="14"/>
  <c r="O936" i="14"/>
  <c r="N936" i="14"/>
  <c r="M936" i="14"/>
  <c r="L936" i="14"/>
  <c r="K936" i="14"/>
  <c r="J936" i="14"/>
  <c r="I936" i="14"/>
  <c r="H936" i="14"/>
  <c r="G936" i="14"/>
  <c r="F936" i="14"/>
  <c r="E936" i="14"/>
  <c r="P931" i="14"/>
  <c r="O931" i="14"/>
  <c r="N931" i="14"/>
  <c r="M931" i="14"/>
  <c r="L931" i="14"/>
  <c r="K931" i="14"/>
  <c r="J931" i="14"/>
  <c r="I931" i="14"/>
  <c r="H931" i="14"/>
  <c r="G931" i="14"/>
  <c r="F931" i="14"/>
  <c r="E931" i="14"/>
  <c r="P930" i="14"/>
  <c r="O930" i="14"/>
  <c r="N930" i="14"/>
  <c r="M930" i="14"/>
  <c r="L930" i="14"/>
  <c r="K930" i="14"/>
  <c r="J930" i="14"/>
  <c r="I930" i="14"/>
  <c r="H930" i="14"/>
  <c r="G930" i="14"/>
  <c r="F930" i="14"/>
  <c r="E930" i="14"/>
  <c r="P925" i="14"/>
  <c r="O925" i="14"/>
  <c r="N925" i="14"/>
  <c r="M925" i="14"/>
  <c r="L925" i="14"/>
  <c r="K925" i="14"/>
  <c r="J925" i="14"/>
  <c r="I925" i="14"/>
  <c r="H925" i="14"/>
  <c r="G925" i="14"/>
  <c r="F925" i="14"/>
  <c r="E925" i="14"/>
  <c r="P924" i="14"/>
  <c r="O924" i="14"/>
  <c r="N924" i="14"/>
  <c r="M924" i="14"/>
  <c r="L924" i="14"/>
  <c r="K924" i="14"/>
  <c r="J924" i="14"/>
  <c r="I924" i="14"/>
  <c r="H924" i="14"/>
  <c r="G924" i="14"/>
  <c r="F924" i="14"/>
  <c r="E924" i="14"/>
  <c r="P904" i="14"/>
  <c r="O904" i="14"/>
  <c r="N904" i="14"/>
  <c r="M904" i="14"/>
  <c r="L904" i="14"/>
  <c r="K904" i="14"/>
  <c r="J904" i="14"/>
  <c r="I904" i="14"/>
  <c r="H904" i="14"/>
  <c r="G904" i="14"/>
  <c r="F904" i="14"/>
  <c r="E904" i="14"/>
  <c r="P903" i="14"/>
  <c r="O903" i="14"/>
  <c r="N903" i="14"/>
  <c r="M903" i="14"/>
  <c r="L903" i="14"/>
  <c r="K903" i="14"/>
  <c r="J903" i="14"/>
  <c r="I903" i="14"/>
  <c r="H903" i="14"/>
  <c r="G903" i="14"/>
  <c r="F903" i="14"/>
  <c r="E903" i="14"/>
  <c r="P898" i="14"/>
  <c r="O898" i="14"/>
  <c r="N898" i="14"/>
  <c r="M898" i="14"/>
  <c r="L898" i="14"/>
  <c r="K898" i="14"/>
  <c r="J898" i="14"/>
  <c r="I898" i="14"/>
  <c r="H898" i="14"/>
  <c r="G898" i="14"/>
  <c r="F898" i="14"/>
  <c r="E898" i="14"/>
  <c r="P897" i="14"/>
  <c r="O897" i="14"/>
  <c r="N897" i="14"/>
  <c r="M897" i="14"/>
  <c r="L897" i="14"/>
  <c r="K897" i="14"/>
  <c r="J897" i="14"/>
  <c r="I897" i="14"/>
  <c r="H897" i="14"/>
  <c r="G897" i="14"/>
  <c r="F897" i="14"/>
  <c r="E897" i="14"/>
  <c r="P892" i="14"/>
  <c r="O892" i="14"/>
  <c r="N892" i="14"/>
  <c r="M892" i="14"/>
  <c r="L892" i="14"/>
  <c r="K892" i="14"/>
  <c r="J892" i="14"/>
  <c r="I892" i="14"/>
  <c r="H892" i="14"/>
  <c r="G892" i="14"/>
  <c r="F892" i="14"/>
  <c r="E892" i="14"/>
  <c r="P891" i="14"/>
  <c r="O891" i="14"/>
  <c r="N891" i="14"/>
  <c r="M891" i="14"/>
  <c r="L891" i="14"/>
  <c r="K891" i="14"/>
  <c r="J891" i="14"/>
  <c r="I891" i="14"/>
  <c r="H891" i="14"/>
  <c r="G891" i="14"/>
  <c r="F891" i="14"/>
  <c r="E891" i="14"/>
  <c r="P886" i="14"/>
  <c r="O886" i="14"/>
  <c r="N886" i="14"/>
  <c r="M886" i="14"/>
  <c r="L886" i="14"/>
  <c r="K886" i="14"/>
  <c r="J886" i="14"/>
  <c r="I886" i="14"/>
  <c r="H886" i="14"/>
  <c r="G886" i="14"/>
  <c r="F886" i="14"/>
  <c r="E886" i="14"/>
  <c r="P885" i="14"/>
  <c r="O885" i="14"/>
  <c r="N885" i="14"/>
  <c r="M885" i="14"/>
  <c r="L885" i="14"/>
  <c r="K885" i="14"/>
  <c r="J885" i="14"/>
  <c r="I885" i="14"/>
  <c r="H885" i="14"/>
  <c r="G885" i="14"/>
  <c r="F885" i="14"/>
  <c r="E885" i="14"/>
  <c r="P880" i="14"/>
  <c r="O880" i="14"/>
  <c r="N880" i="14"/>
  <c r="M880" i="14"/>
  <c r="L880" i="14"/>
  <c r="K880" i="14"/>
  <c r="J880" i="14"/>
  <c r="I880" i="14"/>
  <c r="H880" i="14"/>
  <c r="G880" i="14"/>
  <c r="F880" i="14"/>
  <c r="E880" i="14"/>
  <c r="P879" i="14"/>
  <c r="O879" i="14"/>
  <c r="N879" i="14"/>
  <c r="M879" i="14"/>
  <c r="L879" i="14"/>
  <c r="K879" i="14"/>
  <c r="J879" i="14"/>
  <c r="I879" i="14"/>
  <c r="H879" i="14"/>
  <c r="G879" i="14"/>
  <c r="F879" i="14"/>
  <c r="E879" i="14"/>
  <c r="P874" i="14"/>
  <c r="O874" i="14"/>
  <c r="N874" i="14"/>
  <c r="M874" i="14"/>
  <c r="L874" i="14"/>
  <c r="K874" i="14"/>
  <c r="J874" i="14"/>
  <c r="I874" i="14"/>
  <c r="H874" i="14"/>
  <c r="G874" i="14"/>
  <c r="F874" i="14"/>
  <c r="E874" i="14"/>
  <c r="P873" i="14"/>
  <c r="O873" i="14"/>
  <c r="N873" i="14"/>
  <c r="M873" i="14"/>
  <c r="L873" i="14"/>
  <c r="K873" i="14"/>
  <c r="J873" i="14"/>
  <c r="I873" i="14"/>
  <c r="H873" i="14"/>
  <c r="G873" i="14"/>
  <c r="F873" i="14"/>
  <c r="E873" i="14"/>
  <c r="P868" i="14"/>
  <c r="O868" i="14"/>
  <c r="N868" i="14"/>
  <c r="M868" i="14"/>
  <c r="L868" i="14"/>
  <c r="K868" i="14"/>
  <c r="J868" i="14"/>
  <c r="I868" i="14"/>
  <c r="H868" i="14"/>
  <c r="G868" i="14"/>
  <c r="F868" i="14"/>
  <c r="E868" i="14"/>
  <c r="P867" i="14"/>
  <c r="O867" i="14"/>
  <c r="N867" i="14"/>
  <c r="M867" i="14"/>
  <c r="L867" i="14"/>
  <c r="K867" i="14"/>
  <c r="J867" i="14"/>
  <c r="I867" i="14"/>
  <c r="H867" i="14"/>
  <c r="G867" i="14"/>
  <c r="F867" i="14"/>
  <c r="E867" i="14"/>
  <c r="P862" i="14"/>
  <c r="O862" i="14"/>
  <c r="N862" i="14"/>
  <c r="M862" i="14"/>
  <c r="L862" i="14"/>
  <c r="K862" i="14"/>
  <c r="J862" i="14"/>
  <c r="I862" i="14"/>
  <c r="H862" i="14"/>
  <c r="G862" i="14"/>
  <c r="F862" i="14"/>
  <c r="E862" i="14"/>
  <c r="P861" i="14"/>
  <c r="O861" i="14"/>
  <c r="N861" i="14"/>
  <c r="M861" i="14"/>
  <c r="L861" i="14"/>
  <c r="K861" i="14"/>
  <c r="J861" i="14"/>
  <c r="I861" i="14"/>
  <c r="H861" i="14"/>
  <c r="G861" i="14"/>
  <c r="F861" i="14"/>
  <c r="E861" i="14"/>
  <c r="P853" i="14"/>
  <c r="O853" i="14"/>
  <c r="N853" i="14"/>
  <c r="M853" i="14"/>
  <c r="L853" i="14"/>
  <c r="K853" i="14"/>
  <c r="J853" i="14"/>
  <c r="I853" i="14"/>
  <c r="H853" i="14"/>
  <c r="G853" i="14"/>
  <c r="F853" i="14"/>
  <c r="E853" i="14"/>
  <c r="P852" i="14"/>
  <c r="O852" i="14"/>
  <c r="N852" i="14"/>
  <c r="M852" i="14"/>
  <c r="L852" i="14"/>
  <c r="K852" i="14"/>
  <c r="J852" i="14"/>
  <c r="I852" i="14"/>
  <c r="H852" i="14"/>
  <c r="G852" i="14"/>
  <c r="F852" i="14"/>
  <c r="E852" i="14"/>
  <c r="P847" i="14"/>
  <c r="O847" i="14"/>
  <c r="N847" i="14"/>
  <c r="M847" i="14"/>
  <c r="L847" i="14"/>
  <c r="K847" i="14"/>
  <c r="J847" i="14"/>
  <c r="I847" i="14"/>
  <c r="H847" i="14"/>
  <c r="G847" i="14"/>
  <c r="F847" i="14"/>
  <c r="E847" i="14"/>
  <c r="P846" i="14"/>
  <c r="O846" i="14"/>
  <c r="N846" i="14"/>
  <c r="M846" i="14"/>
  <c r="L846" i="14"/>
  <c r="K846" i="14"/>
  <c r="J846" i="14"/>
  <c r="I846" i="14"/>
  <c r="H846" i="14"/>
  <c r="G846" i="14"/>
  <c r="F846" i="14"/>
  <c r="E846" i="14"/>
  <c r="P835" i="14"/>
  <c r="O835" i="14"/>
  <c r="N835" i="14"/>
  <c r="M835" i="14"/>
  <c r="L835" i="14"/>
  <c r="K835" i="14"/>
  <c r="J835" i="14"/>
  <c r="I835" i="14"/>
  <c r="H835" i="14"/>
  <c r="G835" i="14"/>
  <c r="F835" i="14"/>
  <c r="E835" i="14"/>
  <c r="P834" i="14"/>
  <c r="O834" i="14"/>
  <c r="N834" i="14"/>
  <c r="M834" i="14"/>
  <c r="L834" i="14"/>
  <c r="K834" i="14"/>
  <c r="J834" i="14"/>
  <c r="I834" i="14"/>
  <c r="H834" i="14"/>
  <c r="G834" i="14"/>
  <c r="F834" i="14"/>
  <c r="E834" i="14"/>
  <c r="P829" i="14"/>
  <c r="O829" i="14"/>
  <c r="N829" i="14"/>
  <c r="M829" i="14"/>
  <c r="L829" i="14"/>
  <c r="K829" i="14"/>
  <c r="J829" i="14"/>
  <c r="I829" i="14"/>
  <c r="H829" i="14"/>
  <c r="G829" i="14"/>
  <c r="F829" i="14"/>
  <c r="E829" i="14"/>
  <c r="P828" i="14"/>
  <c r="O828" i="14"/>
  <c r="N828" i="14"/>
  <c r="M828" i="14"/>
  <c r="L828" i="14"/>
  <c r="K828" i="14"/>
  <c r="J828" i="14"/>
  <c r="I828" i="14"/>
  <c r="H828" i="14"/>
  <c r="G828" i="14"/>
  <c r="F828" i="14"/>
  <c r="E828" i="14"/>
  <c r="P823" i="14"/>
  <c r="O823" i="14"/>
  <c r="N823" i="14"/>
  <c r="M823" i="14"/>
  <c r="L823" i="14"/>
  <c r="K823" i="14"/>
  <c r="J823" i="14"/>
  <c r="I823" i="14"/>
  <c r="H823" i="14"/>
  <c r="G823" i="14"/>
  <c r="F823" i="14"/>
  <c r="E823" i="14"/>
  <c r="P822" i="14"/>
  <c r="O822" i="14"/>
  <c r="N822" i="14"/>
  <c r="M822" i="14"/>
  <c r="L822" i="14"/>
  <c r="K822" i="14"/>
  <c r="J822" i="14"/>
  <c r="I822" i="14"/>
  <c r="H822" i="14"/>
  <c r="G822" i="14"/>
  <c r="F822" i="14"/>
  <c r="E822" i="14"/>
  <c r="P816" i="14"/>
  <c r="O816" i="14"/>
  <c r="N816" i="14"/>
  <c r="M816" i="14"/>
  <c r="L816" i="14"/>
  <c r="K816" i="14"/>
  <c r="J816" i="14"/>
  <c r="I816" i="14"/>
  <c r="H816" i="14"/>
  <c r="G816" i="14"/>
  <c r="F816" i="14"/>
  <c r="E816" i="14"/>
  <c r="P811" i="14"/>
  <c r="O811" i="14"/>
  <c r="N811" i="14"/>
  <c r="M811" i="14"/>
  <c r="L811" i="14"/>
  <c r="K811" i="14"/>
  <c r="J811" i="14"/>
  <c r="I811" i="14"/>
  <c r="H811" i="14"/>
  <c r="G811" i="14"/>
  <c r="F811" i="14"/>
  <c r="E811" i="14"/>
  <c r="P810" i="14"/>
  <c r="O810" i="14"/>
  <c r="N810" i="14"/>
  <c r="M810" i="14"/>
  <c r="L810" i="14"/>
  <c r="K810" i="14"/>
  <c r="J810" i="14"/>
  <c r="I810" i="14"/>
  <c r="H810" i="14"/>
  <c r="G810" i="14"/>
  <c r="F810" i="14"/>
  <c r="E810" i="14"/>
  <c r="P805" i="14"/>
  <c r="O805" i="14"/>
  <c r="N805" i="14"/>
  <c r="M805" i="14"/>
  <c r="L805" i="14"/>
  <c r="K805" i="14"/>
  <c r="J805" i="14"/>
  <c r="I805" i="14"/>
  <c r="H805" i="14"/>
  <c r="G805" i="14"/>
  <c r="F805" i="14"/>
  <c r="E805" i="14"/>
  <c r="P804" i="14"/>
  <c r="O804" i="14"/>
  <c r="N804" i="14"/>
  <c r="M804" i="14"/>
  <c r="L804" i="14"/>
  <c r="K804" i="14"/>
  <c r="J804" i="14"/>
  <c r="I804" i="14"/>
  <c r="H804" i="14"/>
  <c r="G804" i="14"/>
  <c r="F804" i="14"/>
  <c r="E804" i="14"/>
  <c r="P796" i="14"/>
  <c r="O796" i="14"/>
  <c r="N796" i="14"/>
  <c r="M796" i="14"/>
  <c r="L796" i="14"/>
  <c r="K796" i="14"/>
  <c r="J796" i="14"/>
  <c r="I796" i="14"/>
  <c r="H796" i="14"/>
  <c r="G796" i="14"/>
  <c r="F796" i="14"/>
  <c r="E796" i="14"/>
  <c r="P795" i="14"/>
  <c r="O795" i="14"/>
  <c r="N795" i="14"/>
  <c r="M795" i="14"/>
  <c r="L795" i="14"/>
  <c r="K795" i="14"/>
  <c r="J795" i="14"/>
  <c r="I795" i="14"/>
  <c r="H795" i="14"/>
  <c r="G795" i="14"/>
  <c r="F795" i="14"/>
  <c r="E795" i="14"/>
  <c r="P790" i="14"/>
  <c r="O790" i="14"/>
  <c r="N790" i="14"/>
  <c r="M790" i="14"/>
  <c r="L790" i="14"/>
  <c r="K790" i="14"/>
  <c r="J790" i="14"/>
  <c r="I790" i="14"/>
  <c r="H790" i="14"/>
  <c r="G790" i="14"/>
  <c r="F790" i="14"/>
  <c r="E790" i="14"/>
  <c r="P789" i="14"/>
  <c r="O789" i="14"/>
  <c r="N789" i="14"/>
  <c r="M789" i="14"/>
  <c r="L789" i="14"/>
  <c r="K789" i="14"/>
  <c r="J789" i="14"/>
  <c r="I789" i="14"/>
  <c r="H789" i="14"/>
  <c r="G789" i="14"/>
  <c r="F789" i="14"/>
  <c r="E789" i="14"/>
  <c r="P772" i="14"/>
  <c r="O772" i="14"/>
  <c r="N772" i="14"/>
  <c r="M772" i="14"/>
  <c r="L772" i="14"/>
  <c r="K772" i="14"/>
  <c r="J772" i="14"/>
  <c r="I772" i="14"/>
  <c r="H772" i="14"/>
  <c r="G772" i="14"/>
  <c r="F772" i="14"/>
  <c r="E772" i="14"/>
  <c r="P771" i="14"/>
  <c r="O771" i="14"/>
  <c r="N771" i="14"/>
  <c r="M771" i="14"/>
  <c r="L771" i="14"/>
  <c r="K771" i="14"/>
  <c r="J771" i="14"/>
  <c r="I771" i="14"/>
  <c r="H771" i="14"/>
  <c r="G771" i="14"/>
  <c r="F771" i="14"/>
  <c r="E771" i="14"/>
  <c r="P766" i="14"/>
  <c r="O766" i="14"/>
  <c r="N766" i="14"/>
  <c r="M766" i="14"/>
  <c r="L766" i="14"/>
  <c r="K766" i="14"/>
  <c r="J766" i="14"/>
  <c r="I766" i="14"/>
  <c r="H766" i="14"/>
  <c r="G766" i="14"/>
  <c r="F766" i="14"/>
  <c r="E766" i="14"/>
  <c r="P765" i="14"/>
  <c r="O765" i="14"/>
  <c r="N765" i="14"/>
  <c r="M765" i="14"/>
  <c r="L765" i="14"/>
  <c r="K765" i="14"/>
  <c r="J765" i="14"/>
  <c r="I765" i="14"/>
  <c r="H765" i="14"/>
  <c r="G765" i="14"/>
  <c r="F765" i="14"/>
  <c r="E765" i="14"/>
  <c r="P760" i="14"/>
  <c r="O760" i="14"/>
  <c r="N760" i="14"/>
  <c r="M760" i="14"/>
  <c r="L760" i="14"/>
  <c r="K760" i="14"/>
  <c r="J760" i="14"/>
  <c r="I760" i="14"/>
  <c r="H760" i="14"/>
  <c r="G760" i="14"/>
  <c r="F760" i="14"/>
  <c r="E760" i="14"/>
  <c r="P759" i="14"/>
  <c r="O759" i="14"/>
  <c r="N759" i="14"/>
  <c r="M759" i="14"/>
  <c r="L759" i="14"/>
  <c r="K759" i="14"/>
  <c r="J759" i="14"/>
  <c r="I759" i="14"/>
  <c r="H759" i="14"/>
  <c r="G759" i="14"/>
  <c r="F759" i="14"/>
  <c r="E759" i="14"/>
  <c r="P754" i="14"/>
  <c r="O754" i="14"/>
  <c r="N754" i="14"/>
  <c r="M754" i="14"/>
  <c r="L754" i="14"/>
  <c r="K754" i="14"/>
  <c r="J754" i="14"/>
  <c r="I754" i="14"/>
  <c r="H754" i="14"/>
  <c r="G754" i="14"/>
  <c r="F754" i="14"/>
  <c r="E754" i="14"/>
  <c r="P753" i="14"/>
  <c r="O753" i="14"/>
  <c r="N753" i="14"/>
  <c r="M753" i="14"/>
  <c r="L753" i="14"/>
  <c r="K753" i="14"/>
  <c r="J753" i="14"/>
  <c r="I753" i="14"/>
  <c r="H753" i="14"/>
  <c r="G753" i="14"/>
  <c r="F753" i="14"/>
  <c r="E753" i="14"/>
  <c r="P748" i="14"/>
  <c r="O748" i="14"/>
  <c r="N748" i="14"/>
  <c r="M748" i="14"/>
  <c r="L748" i="14"/>
  <c r="K748" i="14"/>
  <c r="J748" i="14"/>
  <c r="I748" i="14"/>
  <c r="H748" i="14"/>
  <c r="G748" i="14"/>
  <c r="F748" i="14"/>
  <c r="E748" i="14"/>
  <c r="P747" i="14"/>
  <c r="O747" i="14"/>
  <c r="N747" i="14"/>
  <c r="M747" i="14"/>
  <c r="L747" i="14"/>
  <c r="K747" i="14"/>
  <c r="J747" i="14"/>
  <c r="I747" i="14"/>
  <c r="H747" i="14"/>
  <c r="G747" i="14"/>
  <c r="F747" i="14"/>
  <c r="E747" i="14"/>
  <c r="P739" i="14"/>
  <c r="O739" i="14"/>
  <c r="N739" i="14"/>
  <c r="M739" i="14"/>
  <c r="L739" i="14"/>
  <c r="K739" i="14"/>
  <c r="J739" i="14"/>
  <c r="I739" i="14"/>
  <c r="H739" i="14"/>
  <c r="G739" i="14"/>
  <c r="F739" i="14"/>
  <c r="E739" i="14"/>
  <c r="P738" i="14"/>
  <c r="O738" i="14"/>
  <c r="N738" i="14"/>
  <c r="M738" i="14"/>
  <c r="L738" i="14"/>
  <c r="K738" i="14"/>
  <c r="J738" i="14"/>
  <c r="I738" i="14"/>
  <c r="H738" i="14"/>
  <c r="G738" i="14"/>
  <c r="F738" i="14"/>
  <c r="E738" i="14"/>
  <c r="P733" i="14"/>
  <c r="O733" i="14"/>
  <c r="N733" i="14"/>
  <c r="M733" i="14"/>
  <c r="L733" i="14"/>
  <c r="K733" i="14"/>
  <c r="J733" i="14"/>
  <c r="I733" i="14"/>
  <c r="H733" i="14"/>
  <c r="G733" i="14"/>
  <c r="F733" i="14"/>
  <c r="E733" i="14"/>
  <c r="P732" i="14"/>
  <c r="O732" i="14"/>
  <c r="N732" i="14"/>
  <c r="M732" i="14"/>
  <c r="L732" i="14"/>
  <c r="K732" i="14"/>
  <c r="J732" i="14"/>
  <c r="I732" i="14"/>
  <c r="H732" i="14"/>
  <c r="G732" i="14"/>
  <c r="F732" i="14"/>
  <c r="E732" i="14"/>
  <c r="P727" i="14"/>
  <c r="O727" i="14"/>
  <c r="N727" i="14"/>
  <c r="M727" i="14"/>
  <c r="L727" i="14"/>
  <c r="K727" i="14"/>
  <c r="J727" i="14"/>
  <c r="I727" i="14"/>
  <c r="H727" i="14"/>
  <c r="G727" i="14"/>
  <c r="F727" i="14"/>
  <c r="E727" i="14"/>
  <c r="P726" i="14"/>
  <c r="O726" i="14"/>
  <c r="N726" i="14"/>
  <c r="M726" i="14"/>
  <c r="L726" i="14"/>
  <c r="K726" i="14"/>
  <c r="J726" i="14"/>
  <c r="I726" i="14"/>
  <c r="H726" i="14"/>
  <c r="G726" i="14"/>
  <c r="F726" i="14"/>
  <c r="E726" i="14"/>
  <c r="P721" i="14"/>
  <c r="O721" i="14"/>
  <c r="N721" i="14"/>
  <c r="M721" i="14"/>
  <c r="L721" i="14"/>
  <c r="K721" i="14"/>
  <c r="J721" i="14"/>
  <c r="I721" i="14"/>
  <c r="H721" i="14"/>
  <c r="G721" i="14"/>
  <c r="F721" i="14"/>
  <c r="E721" i="14"/>
  <c r="P720" i="14"/>
  <c r="O720" i="14"/>
  <c r="N720" i="14"/>
  <c r="M720" i="14"/>
  <c r="L720" i="14"/>
  <c r="K720" i="14"/>
  <c r="J720" i="14"/>
  <c r="I720" i="14"/>
  <c r="H720" i="14"/>
  <c r="G720" i="14"/>
  <c r="F720" i="14"/>
  <c r="E720" i="14"/>
  <c r="P715" i="14"/>
  <c r="O715" i="14"/>
  <c r="N715" i="14"/>
  <c r="M715" i="14"/>
  <c r="L715" i="14"/>
  <c r="K715" i="14"/>
  <c r="J715" i="14"/>
  <c r="I715" i="14"/>
  <c r="H715" i="14"/>
  <c r="G715" i="14"/>
  <c r="F715" i="14"/>
  <c r="E715" i="14"/>
  <c r="P714" i="14"/>
  <c r="O714" i="14"/>
  <c r="N714" i="14"/>
  <c r="M714" i="14"/>
  <c r="L714" i="14"/>
  <c r="K714" i="14"/>
  <c r="J714" i="14"/>
  <c r="I714" i="14"/>
  <c r="H714" i="14"/>
  <c r="G714" i="14"/>
  <c r="F714" i="14"/>
  <c r="E714" i="14"/>
  <c r="P709" i="14"/>
  <c r="O709" i="14"/>
  <c r="N709" i="14"/>
  <c r="M709" i="14"/>
  <c r="L709" i="14"/>
  <c r="K709" i="14"/>
  <c r="J709" i="14"/>
  <c r="I709" i="14"/>
  <c r="H709" i="14"/>
  <c r="G709" i="14"/>
  <c r="F709" i="14"/>
  <c r="E709" i="14"/>
  <c r="P708" i="14"/>
  <c r="O708" i="14"/>
  <c r="N708" i="14"/>
  <c r="M708" i="14"/>
  <c r="L708" i="14"/>
  <c r="K708" i="14"/>
  <c r="J708" i="14"/>
  <c r="I708" i="14"/>
  <c r="H708" i="14"/>
  <c r="G708" i="14"/>
  <c r="F708" i="14"/>
  <c r="E708" i="14"/>
  <c r="P703" i="14"/>
  <c r="O703" i="14"/>
  <c r="N703" i="14"/>
  <c r="M703" i="14"/>
  <c r="L703" i="14"/>
  <c r="K703" i="14"/>
  <c r="J703" i="14"/>
  <c r="I703" i="14"/>
  <c r="H703" i="14"/>
  <c r="G703" i="14"/>
  <c r="F703" i="14"/>
  <c r="E703" i="14"/>
  <c r="P702" i="14"/>
  <c r="O702" i="14"/>
  <c r="N702" i="14"/>
  <c r="M702" i="14"/>
  <c r="L702" i="14"/>
  <c r="K702" i="14"/>
  <c r="J702" i="14"/>
  <c r="I702" i="14"/>
  <c r="H702" i="14"/>
  <c r="G702" i="14"/>
  <c r="F702" i="14"/>
  <c r="E702" i="14"/>
  <c r="P697" i="14"/>
  <c r="O697" i="14"/>
  <c r="N697" i="14"/>
  <c r="M697" i="14"/>
  <c r="L697" i="14"/>
  <c r="K697" i="14"/>
  <c r="J697" i="14"/>
  <c r="I697" i="14"/>
  <c r="H697" i="14"/>
  <c r="G697" i="14"/>
  <c r="F697" i="14"/>
  <c r="E697" i="14"/>
  <c r="P696" i="14"/>
  <c r="O696" i="14"/>
  <c r="N696" i="14"/>
  <c r="M696" i="14"/>
  <c r="L696" i="14"/>
  <c r="K696" i="14"/>
  <c r="J696" i="14"/>
  <c r="I696" i="14"/>
  <c r="H696" i="14"/>
  <c r="G696" i="14"/>
  <c r="F696" i="14"/>
  <c r="E696" i="14"/>
  <c r="P691" i="14"/>
  <c r="O691" i="14"/>
  <c r="N691" i="14"/>
  <c r="M691" i="14"/>
  <c r="L691" i="14"/>
  <c r="K691" i="14"/>
  <c r="J691" i="14"/>
  <c r="I691" i="14"/>
  <c r="H691" i="14"/>
  <c r="G691" i="14"/>
  <c r="F691" i="14"/>
  <c r="E691" i="14"/>
  <c r="P690" i="14"/>
  <c r="O690" i="14"/>
  <c r="N690" i="14"/>
  <c r="M690" i="14"/>
  <c r="L690" i="14"/>
  <c r="K690" i="14"/>
  <c r="J690" i="14"/>
  <c r="I690" i="14"/>
  <c r="H690" i="14"/>
  <c r="G690" i="14"/>
  <c r="F690" i="14"/>
  <c r="E690" i="14"/>
  <c r="P682" i="14"/>
  <c r="O682" i="14"/>
  <c r="N682" i="14"/>
  <c r="M682" i="14"/>
  <c r="L682" i="14"/>
  <c r="K682" i="14"/>
  <c r="J682" i="14"/>
  <c r="I682" i="14"/>
  <c r="H682" i="14"/>
  <c r="G682" i="14"/>
  <c r="F682" i="14"/>
  <c r="E682" i="14"/>
  <c r="P681" i="14"/>
  <c r="O681" i="14"/>
  <c r="N681" i="14"/>
  <c r="M681" i="14"/>
  <c r="L681" i="14"/>
  <c r="K681" i="14"/>
  <c r="J681" i="14"/>
  <c r="I681" i="14"/>
  <c r="H681" i="14"/>
  <c r="G681" i="14"/>
  <c r="F681" i="14"/>
  <c r="E681" i="14"/>
  <c r="P676" i="14"/>
  <c r="O676" i="14"/>
  <c r="N676" i="14"/>
  <c r="M676" i="14"/>
  <c r="L676" i="14"/>
  <c r="K676" i="14"/>
  <c r="J676" i="14"/>
  <c r="I676" i="14"/>
  <c r="H676" i="14"/>
  <c r="G676" i="14"/>
  <c r="F676" i="14"/>
  <c r="E676" i="14"/>
  <c r="P675" i="14"/>
  <c r="O675" i="14"/>
  <c r="N675" i="14"/>
  <c r="M675" i="14"/>
  <c r="L675" i="14"/>
  <c r="K675" i="14"/>
  <c r="J675" i="14"/>
  <c r="I675" i="14"/>
  <c r="H675" i="14"/>
  <c r="G675" i="14"/>
  <c r="F675" i="14"/>
  <c r="E675" i="14"/>
  <c r="P670" i="14"/>
  <c r="O670" i="14"/>
  <c r="N670" i="14"/>
  <c r="M670" i="14"/>
  <c r="L670" i="14"/>
  <c r="K670" i="14"/>
  <c r="J670" i="14"/>
  <c r="I670" i="14"/>
  <c r="H670" i="14"/>
  <c r="G670" i="14"/>
  <c r="F670" i="14"/>
  <c r="E670" i="14"/>
  <c r="P669" i="14"/>
  <c r="O669" i="14"/>
  <c r="N669" i="14"/>
  <c r="M669" i="14"/>
  <c r="L669" i="14"/>
  <c r="K669" i="14"/>
  <c r="J669" i="14"/>
  <c r="I669" i="14"/>
  <c r="H669" i="14"/>
  <c r="G669" i="14"/>
  <c r="F669" i="14"/>
  <c r="E669" i="14"/>
  <c r="P664" i="14"/>
  <c r="O664" i="14"/>
  <c r="N664" i="14"/>
  <c r="M664" i="14"/>
  <c r="L664" i="14"/>
  <c r="K664" i="14"/>
  <c r="J664" i="14"/>
  <c r="I664" i="14"/>
  <c r="H664" i="14"/>
  <c r="G664" i="14"/>
  <c r="F664" i="14"/>
  <c r="E664" i="14"/>
  <c r="P663" i="14"/>
  <c r="O663" i="14"/>
  <c r="N663" i="14"/>
  <c r="M663" i="14"/>
  <c r="L663" i="14"/>
  <c r="K663" i="14"/>
  <c r="J663" i="14"/>
  <c r="I663" i="14"/>
  <c r="H663" i="14"/>
  <c r="G663" i="14"/>
  <c r="F663" i="14"/>
  <c r="E663" i="14"/>
  <c r="P658" i="14"/>
  <c r="O658" i="14"/>
  <c r="N658" i="14"/>
  <c r="M658" i="14"/>
  <c r="L658" i="14"/>
  <c r="K658" i="14"/>
  <c r="J658" i="14"/>
  <c r="I658" i="14"/>
  <c r="H658" i="14"/>
  <c r="G658" i="14"/>
  <c r="F658" i="14"/>
  <c r="E658" i="14"/>
  <c r="P657" i="14"/>
  <c r="O657" i="14"/>
  <c r="N657" i="14"/>
  <c r="M657" i="14"/>
  <c r="L657" i="14"/>
  <c r="K657" i="14"/>
  <c r="J657" i="14"/>
  <c r="I657" i="14"/>
  <c r="H657" i="14"/>
  <c r="G657" i="14"/>
  <c r="F657" i="14"/>
  <c r="E657" i="14"/>
  <c r="P652" i="14"/>
  <c r="O652" i="14"/>
  <c r="N652" i="14"/>
  <c r="M652" i="14"/>
  <c r="L652" i="14"/>
  <c r="K652" i="14"/>
  <c r="J652" i="14"/>
  <c r="I652" i="14"/>
  <c r="H652" i="14"/>
  <c r="G652" i="14"/>
  <c r="F652" i="14"/>
  <c r="E652" i="14"/>
  <c r="P651" i="14"/>
  <c r="O651" i="14"/>
  <c r="N651" i="14"/>
  <c r="M651" i="14"/>
  <c r="L651" i="14"/>
  <c r="K651" i="14"/>
  <c r="J651" i="14"/>
  <c r="I651" i="14"/>
  <c r="H651" i="14"/>
  <c r="G651" i="14"/>
  <c r="F651" i="14"/>
  <c r="E651" i="14"/>
  <c r="P646" i="14"/>
  <c r="O646" i="14"/>
  <c r="N646" i="14"/>
  <c r="M646" i="14"/>
  <c r="L646" i="14"/>
  <c r="K646" i="14"/>
  <c r="J646" i="14"/>
  <c r="I646" i="14"/>
  <c r="H646" i="14"/>
  <c r="G646" i="14"/>
  <c r="F646" i="14"/>
  <c r="E646" i="14"/>
  <c r="P645" i="14"/>
  <c r="O645" i="14"/>
  <c r="N645" i="14"/>
  <c r="M645" i="14"/>
  <c r="L645" i="14"/>
  <c r="K645" i="14"/>
  <c r="J645" i="14"/>
  <c r="I645" i="14"/>
  <c r="H645" i="14"/>
  <c r="G645" i="14"/>
  <c r="F645" i="14"/>
  <c r="E645" i="14"/>
  <c r="P640" i="14"/>
  <c r="O640" i="14"/>
  <c r="N640" i="14"/>
  <c r="M640" i="14"/>
  <c r="L640" i="14"/>
  <c r="K640" i="14"/>
  <c r="J640" i="14"/>
  <c r="I640" i="14"/>
  <c r="H640" i="14"/>
  <c r="G640" i="14"/>
  <c r="F640" i="14"/>
  <c r="E640" i="14"/>
  <c r="P639" i="14"/>
  <c r="O639" i="14"/>
  <c r="N639" i="14"/>
  <c r="M639" i="14"/>
  <c r="L639" i="14"/>
  <c r="K639" i="14"/>
  <c r="J639" i="14"/>
  <c r="I639" i="14"/>
  <c r="H639" i="14"/>
  <c r="G639" i="14"/>
  <c r="F639" i="14"/>
  <c r="E639" i="14"/>
  <c r="P619" i="14"/>
  <c r="O619" i="14"/>
  <c r="N619" i="14"/>
  <c r="M619" i="14"/>
  <c r="L619" i="14"/>
  <c r="K619" i="14"/>
  <c r="J619" i="14"/>
  <c r="I619" i="14"/>
  <c r="H619" i="14"/>
  <c r="G619" i="14"/>
  <c r="F619" i="14"/>
  <c r="E619" i="14"/>
  <c r="P618" i="14"/>
  <c r="O618" i="14"/>
  <c r="N618" i="14"/>
  <c r="M618" i="14"/>
  <c r="L618" i="14"/>
  <c r="K618" i="14"/>
  <c r="J618" i="14"/>
  <c r="I618" i="14"/>
  <c r="H618" i="14"/>
  <c r="G618" i="14"/>
  <c r="F618" i="14"/>
  <c r="E618" i="14"/>
  <c r="P613" i="14"/>
  <c r="O613" i="14"/>
  <c r="N613" i="14"/>
  <c r="M613" i="14"/>
  <c r="L613" i="14"/>
  <c r="K613" i="14"/>
  <c r="J613" i="14"/>
  <c r="I613" i="14"/>
  <c r="H613" i="14"/>
  <c r="G613" i="14"/>
  <c r="F613" i="14"/>
  <c r="E613" i="14"/>
  <c r="P612" i="14"/>
  <c r="O612" i="14"/>
  <c r="N612" i="14"/>
  <c r="M612" i="14"/>
  <c r="L612" i="14"/>
  <c r="K612" i="14"/>
  <c r="J612" i="14"/>
  <c r="I612" i="14"/>
  <c r="H612" i="14"/>
  <c r="G612" i="14"/>
  <c r="F612" i="14"/>
  <c r="E612" i="14"/>
  <c r="P607" i="14"/>
  <c r="O607" i="14"/>
  <c r="N607" i="14"/>
  <c r="M607" i="14"/>
  <c r="L607" i="14"/>
  <c r="K607" i="14"/>
  <c r="J607" i="14"/>
  <c r="I607" i="14"/>
  <c r="H607" i="14"/>
  <c r="G607" i="14"/>
  <c r="F607" i="14"/>
  <c r="E607" i="14"/>
  <c r="P606" i="14"/>
  <c r="O606" i="14"/>
  <c r="N606" i="14"/>
  <c r="M606" i="14"/>
  <c r="L606" i="14"/>
  <c r="K606" i="14"/>
  <c r="J606" i="14"/>
  <c r="I606" i="14"/>
  <c r="H606" i="14"/>
  <c r="G606" i="14"/>
  <c r="F606" i="14"/>
  <c r="E606" i="14"/>
  <c r="P601" i="14"/>
  <c r="O601" i="14"/>
  <c r="N601" i="14"/>
  <c r="M601" i="14"/>
  <c r="L601" i="14"/>
  <c r="K601" i="14"/>
  <c r="J601" i="14"/>
  <c r="I601" i="14"/>
  <c r="H601" i="14"/>
  <c r="G601" i="14"/>
  <c r="F601" i="14"/>
  <c r="E601" i="14"/>
  <c r="P600" i="14"/>
  <c r="O600" i="14"/>
  <c r="N600" i="14"/>
  <c r="M600" i="14"/>
  <c r="L600" i="14"/>
  <c r="K600" i="14"/>
  <c r="J600" i="14"/>
  <c r="I600" i="14"/>
  <c r="H600" i="14"/>
  <c r="G600" i="14"/>
  <c r="F600" i="14"/>
  <c r="E600" i="14"/>
  <c r="P595" i="14"/>
  <c r="O595" i="14"/>
  <c r="N595" i="14"/>
  <c r="M595" i="14"/>
  <c r="L595" i="14"/>
  <c r="K595" i="14"/>
  <c r="J595" i="14"/>
  <c r="I595" i="14"/>
  <c r="H595" i="14"/>
  <c r="G595" i="14"/>
  <c r="F595" i="14"/>
  <c r="E595" i="14"/>
  <c r="P594" i="14"/>
  <c r="O594" i="14"/>
  <c r="N594" i="14"/>
  <c r="M594" i="14"/>
  <c r="L594" i="14"/>
  <c r="K594" i="14"/>
  <c r="J594" i="14"/>
  <c r="I594" i="14"/>
  <c r="H594" i="14"/>
  <c r="G594" i="14"/>
  <c r="F594" i="14"/>
  <c r="E594" i="14"/>
  <c r="P589" i="14"/>
  <c r="O589" i="14"/>
  <c r="N589" i="14"/>
  <c r="M589" i="14"/>
  <c r="L589" i="14"/>
  <c r="K589" i="14"/>
  <c r="J589" i="14"/>
  <c r="I589" i="14"/>
  <c r="H589" i="14"/>
  <c r="G589" i="14"/>
  <c r="F589" i="14"/>
  <c r="E589" i="14"/>
  <c r="P588" i="14"/>
  <c r="O588" i="14"/>
  <c r="N588" i="14"/>
  <c r="M588" i="14"/>
  <c r="L588" i="14"/>
  <c r="K588" i="14"/>
  <c r="J588" i="14"/>
  <c r="I588" i="14"/>
  <c r="H588" i="14"/>
  <c r="G588" i="14"/>
  <c r="F588" i="14"/>
  <c r="E588" i="14"/>
  <c r="P583" i="14"/>
  <c r="O583" i="14"/>
  <c r="N583" i="14"/>
  <c r="M583" i="14"/>
  <c r="L583" i="14"/>
  <c r="K583" i="14"/>
  <c r="J583" i="14"/>
  <c r="I583" i="14"/>
  <c r="H583" i="14"/>
  <c r="G583" i="14"/>
  <c r="F583" i="14"/>
  <c r="E583" i="14"/>
  <c r="P582" i="14"/>
  <c r="O582" i="14"/>
  <c r="N582" i="14"/>
  <c r="M582" i="14"/>
  <c r="L582" i="14"/>
  <c r="K582" i="14"/>
  <c r="J582" i="14"/>
  <c r="I582" i="14"/>
  <c r="H582" i="14"/>
  <c r="G582" i="14"/>
  <c r="F582" i="14"/>
  <c r="E582" i="14"/>
  <c r="P568" i="14"/>
  <c r="O568" i="14"/>
  <c r="N568" i="14"/>
  <c r="M568" i="14"/>
  <c r="L568" i="14"/>
  <c r="K568" i="14"/>
  <c r="J568" i="14"/>
  <c r="I568" i="14"/>
  <c r="H568" i="14"/>
  <c r="G568" i="14"/>
  <c r="F568" i="14"/>
  <c r="E568" i="14"/>
  <c r="P567" i="14"/>
  <c r="O567" i="14"/>
  <c r="N567" i="14"/>
  <c r="M567" i="14"/>
  <c r="L567" i="14"/>
  <c r="K567" i="14"/>
  <c r="J567" i="14"/>
  <c r="I567" i="14"/>
  <c r="H567" i="14"/>
  <c r="G567" i="14"/>
  <c r="F567" i="14"/>
  <c r="E567" i="14"/>
  <c r="P562" i="14"/>
  <c r="O562" i="14"/>
  <c r="N562" i="14"/>
  <c r="M562" i="14"/>
  <c r="L562" i="14"/>
  <c r="K562" i="14"/>
  <c r="J562" i="14"/>
  <c r="I562" i="14"/>
  <c r="H562" i="14"/>
  <c r="G562" i="14"/>
  <c r="F562" i="14"/>
  <c r="E562" i="14"/>
  <c r="P561" i="14"/>
  <c r="O561" i="14"/>
  <c r="N561" i="14"/>
  <c r="M561" i="14"/>
  <c r="L561" i="14"/>
  <c r="K561" i="14"/>
  <c r="J561" i="14"/>
  <c r="I561" i="14"/>
  <c r="H561" i="14"/>
  <c r="G561" i="14"/>
  <c r="F561" i="14"/>
  <c r="E561" i="14"/>
  <c r="P556" i="14"/>
  <c r="O556" i="14"/>
  <c r="N556" i="14"/>
  <c r="M556" i="14"/>
  <c r="L556" i="14"/>
  <c r="K556" i="14"/>
  <c r="J556" i="14"/>
  <c r="I556" i="14"/>
  <c r="H556" i="14"/>
  <c r="G556" i="14"/>
  <c r="F556" i="14"/>
  <c r="E556" i="14"/>
  <c r="P555" i="14"/>
  <c r="O555" i="14"/>
  <c r="N555" i="14"/>
  <c r="M555" i="14"/>
  <c r="L555" i="14"/>
  <c r="K555" i="14"/>
  <c r="J555" i="14"/>
  <c r="I555" i="14"/>
  <c r="H555" i="14"/>
  <c r="G555" i="14"/>
  <c r="F555" i="14"/>
  <c r="E555" i="14"/>
  <c r="P550" i="14"/>
  <c r="O550" i="14"/>
  <c r="N550" i="14"/>
  <c r="M550" i="14"/>
  <c r="L550" i="14"/>
  <c r="K550" i="14"/>
  <c r="J550" i="14"/>
  <c r="I550" i="14"/>
  <c r="H550" i="14"/>
  <c r="G550" i="14"/>
  <c r="F550" i="14"/>
  <c r="E550" i="14"/>
  <c r="P549" i="14"/>
  <c r="O549" i="14"/>
  <c r="N549" i="14"/>
  <c r="M549" i="14"/>
  <c r="L549" i="14"/>
  <c r="K549" i="14"/>
  <c r="J549" i="14"/>
  <c r="I549" i="14"/>
  <c r="H549" i="14"/>
  <c r="G549" i="14"/>
  <c r="F549" i="14"/>
  <c r="E549" i="14"/>
  <c r="P544" i="14"/>
  <c r="O544" i="14"/>
  <c r="N544" i="14"/>
  <c r="M544" i="14"/>
  <c r="L544" i="14"/>
  <c r="K544" i="14"/>
  <c r="J544" i="14"/>
  <c r="I544" i="14"/>
  <c r="H544" i="14"/>
  <c r="G544" i="14"/>
  <c r="F544" i="14"/>
  <c r="E544" i="14"/>
  <c r="P543" i="14"/>
  <c r="O543" i="14"/>
  <c r="N543" i="14"/>
  <c r="M543" i="14"/>
  <c r="L543" i="14"/>
  <c r="K543" i="14"/>
  <c r="J543" i="14"/>
  <c r="I543" i="14"/>
  <c r="H543" i="14"/>
  <c r="G543" i="14"/>
  <c r="F543" i="14"/>
  <c r="E543" i="14"/>
  <c r="P538" i="14"/>
  <c r="O538" i="14"/>
  <c r="N538" i="14"/>
  <c r="M538" i="14"/>
  <c r="L538" i="14"/>
  <c r="K538" i="14"/>
  <c r="J538" i="14"/>
  <c r="I538" i="14"/>
  <c r="H538" i="14"/>
  <c r="G538" i="14"/>
  <c r="F538" i="14"/>
  <c r="E538" i="14"/>
  <c r="P537" i="14"/>
  <c r="O537" i="14"/>
  <c r="N537" i="14"/>
  <c r="M537" i="14"/>
  <c r="L537" i="14"/>
  <c r="K537" i="14"/>
  <c r="J537" i="14"/>
  <c r="I537" i="14"/>
  <c r="H537" i="14"/>
  <c r="G537" i="14"/>
  <c r="F537" i="14"/>
  <c r="E537" i="14"/>
  <c r="P532" i="14"/>
  <c r="O532" i="14"/>
  <c r="N532" i="14"/>
  <c r="M532" i="14"/>
  <c r="L532" i="14"/>
  <c r="K532" i="14"/>
  <c r="J532" i="14"/>
  <c r="I532" i="14"/>
  <c r="H532" i="14"/>
  <c r="G532" i="14"/>
  <c r="F532" i="14"/>
  <c r="E532" i="14"/>
  <c r="P531" i="14"/>
  <c r="O531" i="14"/>
  <c r="N531" i="14"/>
  <c r="M531" i="14"/>
  <c r="L531" i="14"/>
  <c r="K531" i="14"/>
  <c r="J531" i="14"/>
  <c r="I531" i="14"/>
  <c r="H531" i="14"/>
  <c r="G531" i="14"/>
  <c r="F531" i="14"/>
  <c r="E531" i="14"/>
  <c r="P526" i="14"/>
  <c r="O526" i="14"/>
  <c r="N526" i="14"/>
  <c r="M526" i="14"/>
  <c r="L526" i="14"/>
  <c r="K526" i="14"/>
  <c r="J526" i="14"/>
  <c r="I526" i="14"/>
  <c r="H526" i="14"/>
  <c r="G526" i="14"/>
  <c r="F526" i="14"/>
  <c r="E526" i="14"/>
  <c r="P525" i="14"/>
  <c r="O525" i="14"/>
  <c r="N525" i="14"/>
  <c r="M525" i="14"/>
  <c r="L525" i="14"/>
  <c r="K525" i="14"/>
  <c r="J525" i="14"/>
  <c r="I525" i="14"/>
  <c r="H525" i="14"/>
  <c r="G525" i="14"/>
  <c r="F525" i="14"/>
  <c r="E525" i="14"/>
  <c r="P520" i="14"/>
  <c r="O520" i="14"/>
  <c r="N520" i="14"/>
  <c r="M520" i="14"/>
  <c r="L520" i="14"/>
  <c r="K520" i="14"/>
  <c r="J520" i="14"/>
  <c r="I520" i="14"/>
  <c r="H520" i="14"/>
  <c r="G520" i="14"/>
  <c r="F520" i="14"/>
  <c r="E520" i="14"/>
  <c r="P519" i="14"/>
  <c r="O519" i="14"/>
  <c r="N519" i="14"/>
  <c r="M519" i="14"/>
  <c r="L519" i="14"/>
  <c r="K519" i="14"/>
  <c r="J519" i="14"/>
  <c r="I519" i="14"/>
  <c r="H519" i="14"/>
  <c r="G519" i="14"/>
  <c r="F519" i="14"/>
  <c r="E519" i="14"/>
  <c r="P511" i="14"/>
  <c r="O511" i="14"/>
  <c r="N511" i="14"/>
  <c r="M511" i="14"/>
  <c r="L511" i="14"/>
  <c r="K511" i="14"/>
  <c r="J511" i="14"/>
  <c r="I511" i="14"/>
  <c r="H511" i="14"/>
  <c r="G511" i="14"/>
  <c r="F511" i="14"/>
  <c r="E511" i="14"/>
  <c r="P510" i="14"/>
  <c r="O510" i="14"/>
  <c r="N510" i="14"/>
  <c r="M510" i="14"/>
  <c r="L510" i="14"/>
  <c r="K510" i="14"/>
  <c r="J510" i="14"/>
  <c r="I510" i="14"/>
  <c r="H510" i="14"/>
  <c r="G510" i="14"/>
  <c r="F510" i="14"/>
  <c r="E510" i="14"/>
  <c r="P505" i="14"/>
  <c r="O505" i="14"/>
  <c r="N505" i="14"/>
  <c r="M505" i="14"/>
  <c r="L505" i="14"/>
  <c r="K505" i="14"/>
  <c r="J505" i="14"/>
  <c r="I505" i="14"/>
  <c r="H505" i="14"/>
  <c r="G505" i="14"/>
  <c r="F505" i="14"/>
  <c r="E505" i="14"/>
  <c r="P504" i="14"/>
  <c r="O504" i="14"/>
  <c r="N504" i="14"/>
  <c r="M504" i="14"/>
  <c r="L504" i="14"/>
  <c r="K504" i="14"/>
  <c r="J504" i="14"/>
  <c r="I504" i="14"/>
  <c r="H504" i="14"/>
  <c r="G504" i="14"/>
  <c r="F504" i="14"/>
  <c r="E504" i="14"/>
  <c r="P487" i="14"/>
  <c r="O487" i="14"/>
  <c r="N487" i="14"/>
  <c r="M487" i="14"/>
  <c r="L487" i="14"/>
  <c r="K487" i="14"/>
  <c r="J487" i="14"/>
  <c r="I487" i="14"/>
  <c r="H487" i="14"/>
  <c r="G487" i="14"/>
  <c r="F487" i="14"/>
  <c r="E487" i="14"/>
  <c r="P486" i="14"/>
  <c r="O486" i="14"/>
  <c r="N486" i="14"/>
  <c r="M486" i="14"/>
  <c r="L486" i="14"/>
  <c r="K486" i="14"/>
  <c r="J486" i="14"/>
  <c r="I486" i="14"/>
  <c r="H486" i="14"/>
  <c r="G486" i="14"/>
  <c r="F486" i="14"/>
  <c r="E486" i="14"/>
  <c r="P481" i="14"/>
  <c r="O481" i="14"/>
  <c r="N481" i="14"/>
  <c r="M481" i="14"/>
  <c r="L481" i="14"/>
  <c r="K481" i="14"/>
  <c r="J481" i="14"/>
  <c r="I481" i="14"/>
  <c r="H481" i="14"/>
  <c r="G481" i="14"/>
  <c r="F481" i="14"/>
  <c r="E481" i="14"/>
  <c r="P480" i="14"/>
  <c r="O480" i="14"/>
  <c r="N480" i="14"/>
  <c r="M480" i="14"/>
  <c r="L480" i="14"/>
  <c r="K480" i="14"/>
  <c r="J480" i="14"/>
  <c r="I480" i="14"/>
  <c r="H480" i="14"/>
  <c r="G480" i="14"/>
  <c r="F480" i="14"/>
  <c r="E480" i="14"/>
  <c r="P475" i="14"/>
  <c r="O475" i="14"/>
  <c r="N475" i="14"/>
  <c r="M475" i="14"/>
  <c r="L475" i="14"/>
  <c r="K475" i="14"/>
  <c r="J475" i="14"/>
  <c r="I475" i="14"/>
  <c r="H475" i="14"/>
  <c r="G475" i="14"/>
  <c r="F475" i="14"/>
  <c r="E475" i="14"/>
  <c r="P474" i="14"/>
  <c r="O474" i="14"/>
  <c r="N474" i="14"/>
  <c r="M474" i="14"/>
  <c r="L474" i="14"/>
  <c r="K474" i="14"/>
  <c r="J474" i="14"/>
  <c r="I474" i="14"/>
  <c r="H474" i="14"/>
  <c r="G474" i="14"/>
  <c r="F474" i="14"/>
  <c r="E474" i="14"/>
  <c r="P469" i="14"/>
  <c r="O469" i="14"/>
  <c r="N469" i="14"/>
  <c r="M469" i="14"/>
  <c r="L469" i="14"/>
  <c r="K469" i="14"/>
  <c r="J469" i="14"/>
  <c r="I469" i="14"/>
  <c r="H469" i="14"/>
  <c r="G469" i="14"/>
  <c r="F469" i="14"/>
  <c r="E469" i="14"/>
  <c r="P468" i="14"/>
  <c r="O468" i="14"/>
  <c r="N468" i="14"/>
  <c r="M468" i="14"/>
  <c r="L468" i="14"/>
  <c r="K468" i="14"/>
  <c r="J468" i="14"/>
  <c r="I468" i="14"/>
  <c r="H468" i="14"/>
  <c r="G468" i="14"/>
  <c r="F468" i="14"/>
  <c r="E468" i="14"/>
  <c r="P463" i="14"/>
  <c r="O463" i="14"/>
  <c r="N463" i="14"/>
  <c r="M463" i="14"/>
  <c r="L463" i="14"/>
  <c r="K463" i="14"/>
  <c r="J463" i="14"/>
  <c r="I463" i="14"/>
  <c r="H463" i="14"/>
  <c r="G463" i="14"/>
  <c r="F463" i="14"/>
  <c r="E463" i="14"/>
  <c r="P462" i="14"/>
  <c r="O462" i="14"/>
  <c r="N462" i="14"/>
  <c r="M462" i="14"/>
  <c r="L462" i="14"/>
  <c r="K462" i="14"/>
  <c r="J462" i="14"/>
  <c r="I462" i="14"/>
  <c r="H462" i="14"/>
  <c r="G462" i="14"/>
  <c r="F462" i="14"/>
  <c r="E462" i="14"/>
  <c r="P454" i="14"/>
  <c r="O454" i="14"/>
  <c r="N454" i="14"/>
  <c r="M454" i="14"/>
  <c r="L454" i="14"/>
  <c r="K454" i="14"/>
  <c r="J454" i="14"/>
  <c r="I454" i="14"/>
  <c r="H454" i="14"/>
  <c r="G454" i="14"/>
  <c r="F454" i="14"/>
  <c r="E454" i="14"/>
  <c r="P453" i="14"/>
  <c r="O453" i="14"/>
  <c r="N453" i="14"/>
  <c r="M453" i="14"/>
  <c r="L453" i="14"/>
  <c r="K453" i="14"/>
  <c r="J453" i="14"/>
  <c r="I453" i="14"/>
  <c r="H453" i="14"/>
  <c r="G453" i="14"/>
  <c r="F453" i="14"/>
  <c r="E453" i="14"/>
  <c r="P448" i="14"/>
  <c r="O448" i="14"/>
  <c r="N448" i="14"/>
  <c r="M448" i="14"/>
  <c r="L448" i="14"/>
  <c r="K448" i="14"/>
  <c r="J448" i="14"/>
  <c r="I448" i="14"/>
  <c r="H448" i="14"/>
  <c r="G448" i="14"/>
  <c r="F448" i="14"/>
  <c r="E448" i="14"/>
  <c r="P447" i="14"/>
  <c r="O447" i="14"/>
  <c r="N447" i="14"/>
  <c r="M447" i="14"/>
  <c r="L447" i="14"/>
  <c r="K447" i="14"/>
  <c r="J447" i="14"/>
  <c r="I447" i="14"/>
  <c r="H447" i="14"/>
  <c r="G447" i="14"/>
  <c r="F447" i="14"/>
  <c r="E447" i="14"/>
  <c r="P436" i="14"/>
  <c r="O436" i="14"/>
  <c r="N436" i="14"/>
  <c r="M436" i="14"/>
  <c r="L436" i="14"/>
  <c r="K436" i="14"/>
  <c r="J436" i="14"/>
  <c r="I436" i="14"/>
  <c r="H436" i="14"/>
  <c r="G436" i="14"/>
  <c r="F436" i="14"/>
  <c r="E436" i="14"/>
  <c r="P435" i="14"/>
  <c r="O435" i="14"/>
  <c r="N435" i="14"/>
  <c r="M435" i="14"/>
  <c r="L435" i="14"/>
  <c r="K435" i="14"/>
  <c r="J435" i="14"/>
  <c r="I435" i="14"/>
  <c r="H435" i="14"/>
  <c r="G435" i="14"/>
  <c r="F435" i="14"/>
  <c r="E435" i="14"/>
  <c r="P430" i="14"/>
  <c r="O430" i="14"/>
  <c r="N430" i="14"/>
  <c r="M430" i="14"/>
  <c r="L430" i="14"/>
  <c r="K430" i="14"/>
  <c r="J430" i="14"/>
  <c r="I430" i="14"/>
  <c r="H430" i="14"/>
  <c r="G430" i="14"/>
  <c r="F430" i="14"/>
  <c r="E430" i="14"/>
  <c r="P429" i="14"/>
  <c r="O429" i="14"/>
  <c r="N429" i="14"/>
  <c r="M429" i="14"/>
  <c r="L429" i="14"/>
  <c r="K429" i="14"/>
  <c r="J429" i="14"/>
  <c r="I429" i="14"/>
  <c r="H429" i="14"/>
  <c r="G429" i="14"/>
  <c r="F429" i="14"/>
  <c r="E429" i="14"/>
  <c r="P424" i="14"/>
  <c r="O424" i="14"/>
  <c r="N424" i="14"/>
  <c r="M424" i="14"/>
  <c r="L424" i="14"/>
  <c r="K424" i="14"/>
  <c r="J424" i="14"/>
  <c r="I424" i="14"/>
  <c r="H424" i="14"/>
  <c r="G424" i="14"/>
  <c r="F424" i="14"/>
  <c r="E424" i="14"/>
  <c r="P423" i="14"/>
  <c r="O423" i="14"/>
  <c r="N423" i="14"/>
  <c r="M423" i="14"/>
  <c r="L423" i="14"/>
  <c r="K423" i="14"/>
  <c r="J423" i="14"/>
  <c r="I423" i="14"/>
  <c r="H423" i="14"/>
  <c r="G423" i="14"/>
  <c r="F423" i="14"/>
  <c r="E423" i="14"/>
  <c r="P418" i="14"/>
  <c r="O418" i="14"/>
  <c r="N418" i="14"/>
  <c r="M418" i="14"/>
  <c r="L418" i="14"/>
  <c r="K418" i="14"/>
  <c r="J418" i="14"/>
  <c r="I418" i="14"/>
  <c r="H418" i="14"/>
  <c r="G418" i="14"/>
  <c r="F418" i="14"/>
  <c r="E418" i="14"/>
  <c r="P417" i="14"/>
  <c r="O417" i="14"/>
  <c r="N417" i="14"/>
  <c r="M417" i="14"/>
  <c r="L417" i="14"/>
  <c r="K417" i="14"/>
  <c r="J417" i="14"/>
  <c r="I417" i="14"/>
  <c r="H417" i="14"/>
  <c r="G417" i="14"/>
  <c r="F417" i="14"/>
  <c r="E417" i="14"/>
  <c r="P412" i="14"/>
  <c r="O412" i="14"/>
  <c r="N412" i="14"/>
  <c r="M412" i="14"/>
  <c r="L412" i="14"/>
  <c r="K412" i="14"/>
  <c r="J412" i="14"/>
  <c r="I412" i="14"/>
  <c r="H412" i="14"/>
  <c r="G412" i="14"/>
  <c r="F412" i="14"/>
  <c r="E412" i="14"/>
  <c r="P411" i="14"/>
  <c r="O411" i="14"/>
  <c r="N411" i="14"/>
  <c r="M411" i="14"/>
  <c r="L411" i="14"/>
  <c r="K411" i="14"/>
  <c r="J411" i="14"/>
  <c r="I411" i="14"/>
  <c r="H411" i="14"/>
  <c r="G411" i="14"/>
  <c r="F411" i="14"/>
  <c r="E411" i="14"/>
  <c r="P406" i="14"/>
  <c r="O406" i="14"/>
  <c r="N406" i="14"/>
  <c r="M406" i="14"/>
  <c r="L406" i="14"/>
  <c r="K406" i="14"/>
  <c r="J406" i="14"/>
  <c r="I406" i="14"/>
  <c r="H406" i="14"/>
  <c r="G406" i="14"/>
  <c r="F406" i="14"/>
  <c r="E406" i="14"/>
  <c r="P405" i="14"/>
  <c r="O405" i="14"/>
  <c r="N405" i="14"/>
  <c r="M405" i="14"/>
  <c r="L405" i="14"/>
  <c r="K405" i="14"/>
  <c r="J405" i="14"/>
  <c r="I405" i="14"/>
  <c r="H405" i="14"/>
  <c r="G405" i="14"/>
  <c r="F405" i="14"/>
  <c r="E405" i="14"/>
  <c r="P397" i="14"/>
  <c r="O397" i="14"/>
  <c r="N397" i="14"/>
  <c r="M397" i="14"/>
  <c r="L397" i="14"/>
  <c r="K397" i="14"/>
  <c r="J397" i="14"/>
  <c r="I397" i="14"/>
  <c r="H397" i="14"/>
  <c r="G397" i="14"/>
  <c r="F397" i="14"/>
  <c r="E397" i="14"/>
  <c r="P396" i="14"/>
  <c r="O396" i="14"/>
  <c r="N396" i="14"/>
  <c r="M396" i="14"/>
  <c r="L396" i="14"/>
  <c r="K396" i="14"/>
  <c r="J396" i="14"/>
  <c r="I396" i="14"/>
  <c r="H396" i="14"/>
  <c r="G396" i="14"/>
  <c r="F396" i="14"/>
  <c r="E396" i="14"/>
  <c r="P391" i="14"/>
  <c r="O391" i="14"/>
  <c r="N391" i="14"/>
  <c r="M391" i="14"/>
  <c r="L391" i="14"/>
  <c r="K391" i="14"/>
  <c r="J391" i="14"/>
  <c r="I391" i="14"/>
  <c r="H391" i="14"/>
  <c r="G391" i="14"/>
  <c r="F391" i="14"/>
  <c r="E391" i="14"/>
  <c r="P390" i="14"/>
  <c r="O390" i="14"/>
  <c r="N390" i="14"/>
  <c r="M390" i="14"/>
  <c r="L390" i="14"/>
  <c r="K390" i="14"/>
  <c r="J390" i="14"/>
  <c r="I390" i="14"/>
  <c r="H390" i="14"/>
  <c r="G390" i="14"/>
  <c r="F390" i="14"/>
  <c r="E390" i="14"/>
  <c r="P385" i="14"/>
  <c r="O385" i="14"/>
  <c r="N385" i="14"/>
  <c r="M385" i="14"/>
  <c r="L385" i="14"/>
  <c r="K385" i="14"/>
  <c r="J385" i="14"/>
  <c r="I385" i="14"/>
  <c r="H385" i="14"/>
  <c r="G385" i="14"/>
  <c r="F385" i="14"/>
  <c r="E385" i="14"/>
  <c r="P384" i="14"/>
  <c r="O384" i="14"/>
  <c r="N384" i="14"/>
  <c r="M384" i="14"/>
  <c r="L384" i="14"/>
  <c r="K384" i="14"/>
  <c r="J384" i="14"/>
  <c r="I384" i="14"/>
  <c r="H384" i="14"/>
  <c r="G384" i="14"/>
  <c r="F384" i="14"/>
  <c r="E384" i="14"/>
  <c r="P379" i="14"/>
  <c r="O379" i="14"/>
  <c r="N379" i="14"/>
  <c r="M379" i="14"/>
  <c r="L379" i="14"/>
  <c r="K379" i="14"/>
  <c r="J379" i="14"/>
  <c r="I379" i="14"/>
  <c r="H379" i="14"/>
  <c r="G379" i="14"/>
  <c r="F379" i="14"/>
  <c r="E379" i="14"/>
  <c r="P378" i="14"/>
  <c r="O378" i="14"/>
  <c r="N378" i="14"/>
  <c r="M378" i="14"/>
  <c r="L378" i="14"/>
  <c r="K378" i="14"/>
  <c r="J378" i="14"/>
  <c r="I378" i="14"/>
  <c r="H378" i="14"/>
  <c r="G378" i="14"/>
  <c r="F378" i="14"/>
  <c r="E378" i="14"/>
  <c r="P373" i="14"/>
  <c r="O373" i="14"/>
  <c r="N373" i="14"/>
  <c r="M373" i="14"/>
  <c r="L373" i="14"/>
  <c r="K373" i="14"/>
  <c r="J373" i="14"/>
  <c r="I373" i="14"/>
  <c r="H373" i="14"/>
  <c r="G373" i="14"/>
  <c r="F373" i="14"/>
  <c r="E373" i="14"/>
  <c r="P372" i="14"/>
  <c r="O372" i="14"/>
  <c r="N372" i="14"/>
  <c r="M372" i="14"/>
  <c r="L372" i="14"/>
  <c r="K372" i="14"/>
  <c r="J372" i="14"/>
  <c r="I372" i="14"/>
  <c r="H372" i="14"/>
  <c r="G372" i="14"/>
  <c r="F372" i="14"/>
  <c r="E372" i="14"/>
  <c r="P361" i="14"/>
  <c r="O361" i="14"/>
  <c r="N361" i="14"/>
  <c r="M361" i="14"/>
  <c r="L361" i="14"/>
  <c r="K361" i="14"/>
  <c r="J361" i="14"/>
  <c r="I361" i="14"/>
  <c r="H361" i="14"/>
  <c r="G361" i="14"/>
  <c r="F361" i="14"/>
  <c r="E361" i="14"/>
  <c r="P360" i="14"/>
  <c r="O360" i="14"/>
  <c r="N360" i="14"/>
  <c r="M360" i="14"/>
  <c r="L360" i="14"/>
  <c r="K360" i="14"/>
  <c r="J360" i="14"/>
  <c r="I360" i="14"/>
  <c r="H360" i="14"/>
  <c r="G360" i="14"/>
  <c r="F360" i="14"/>
  <c r="E360" i="14"/>
  <c r="P355" i="14"/>
  <c r="O355" i="14"/>
  <c r="N355" i="14"/>
  <c r="M355" i="14"/>
  <c r="L355" i="14"/>
  <c r="K355" i="14"/>
  <c r="J355" i="14"/>
  <c r="I355" i="14"/>
  <c r="H355" i="14"/>
  <c r="G355" i="14"/>
  <c r="F355" i="14"/>
  <c r="E355" i="14"/>
  <c r="P354" i="14"/>
  <c r="O354" i="14"/>
  <c r="N354" i="14"/>
  <c r="M354" i="14"/>
  <c r="L354" i="14"/>
  <c r="K354" i="14"/>
  <c r="J354" i="14"/>
  <c r="I354" i="14"/>
  <c r="H354" i="14"/>
  <c r="G354" i="14"/>
  <c r="F354" i="14"/>
  <c r="E354" i="14"/>
  <c r="P349" i="14"/>
  <c r="O349" i="14"/>
  <c r="N349" i="14"/>
  <c r="M349" i="14"/>
  <c r="L349" i="14"/>
  <c r="K349" i="14"/>
  <c r="J349" i="14"/>
  <c r="I349" i="14"/>
  <c r="H349" i="14"/>
  <c r="G349" i="14"/>
  <c r="F349" i="14"/>
  <c r="E349" i="14"/>
  <c r="P348" i="14"/>
  <c r="O348" i="14"/>
  <c r="N348" i="14"/>
  <c r="M348" i="14"/>
  <c r="L348" i="14"/>
  <c r="K348" i="14"/>
  <c r="J348" i="14"/>
  <c r="I348" i="14"/>
  <c r="H348" i="14"/>
  <c r="G348" i="14"/>
  <c r="F348" i="14"/>
  <c r="E348" i="14"/>
  <c r="P340" i="14"/>
  <c r="O340" i="14"/>
  <c r="N340" i="14"/>
  <c r="M340" i="14"/>
  <c r="L340" i="14"/>
  <c r="K340" i="14"/>
  <c r="J340" i="14"/>
  <c r="I340" i="14"/>
  <c r="H340" i="14"/>
  <c r="G340" i="14"/>
  <c r="F340" i="14"/>
  <c r="E340" i="14"/>
  <c r="P339" i="14"/>
  <c r="O339" i="14"/>
  <c r="N339" i="14"/>
  <c r="M339" i="14"/>
  <c r="L339" i="14"/>
  <c r="K339" i="14"/>
  <c r="J339" i="14"/>
  <c r="I339" i="14"/>
  <c r="H339" i="14"/>
  <c r="G339" i="14"/>
  <c r="F339" i="14"/>
  <c r="E339" i="14"/>
  <c r="P334" i="14"/>
  <c r="O334" i="14"/>
  <c r="N334" i="14"/>
  <c r="M334" i="14"/>
  <c r="L334" i="14"/>
  <c r="K334" i="14"/>
  <c r="J334" i="14"/>
  <c r="I334" i="14"/>
  <c r="H334" i="14"/>
  <c r="G334" i="14"/>
  <c r="F334" i="14"/>
  <c r="E334" i="14"/>
  <c r="P333" i="14"/>
  <c r="O333" i="14"/>
  <c r="N333" i="14"/>
  <c r="M333" i="14"/>
  <c r="L333" i="14"/>
  <c r="K333" i="14"/>
  <c r="J333" i="14"/>
  <c r="I333" i="14"/>
  <c r="H333" i="14"/>
  <c r="G333" i="14"/>
  <c r="F333" i="14"/>
  <c r="E333" i="14"/>
  <c r="P328" i="14"/>
  <c r="O328" i="14"/>
  <c r="N328" i="14"/>
  <c r="M328" i="14"/>
  <c r="L328" i="14"/>
  <c r="K328" i="14"/>
  <c r="J328" i="14"/>
  <c r="I328" i="14"/>
  <c r="H328" i="14"/>
  <c r="G328" i="14"/>
  <c r="F328" i="14"/>
  <c r="E328" i="14"/>
  <c r="P327" i="14"/>
  <c r="O327" i="14"/>
  <c r="N327" i="14"/>
  <c r="M327" i="14"/>
  <c r="L327" i="14"/>
  <c r="K327" i="14"/>
  <c r="J327" i="14"/>
  <c r="I327" i="14"/>
  <c r="H327" i="14"/>
  <c r="G327" i="14"/>
  <c r="F327" i="14"/>
  <c r="E327" i="14"/>
  <c r="P316" i="14"/>
  <c r="O316" i="14"/>
  <c r="N316" i="14"/>
  <c r="M316" i="14"/>
  <c r="L316" i="14"/>
  <c r="K316" i="14"/>
  <c r="J316" i="14"/>
  <c r="I316" i="14"/>
  <c r="H316" i="14"/>
  <c r="G316" i="14"/>
  <c r="F316" i="14"/>
  <c r="E316" i="14"/>
  <c r="P315" i="14"/>
  <c r="O315" i="14"/>
  <c r="N315" i="14"/>
  <c r="M315" i="14"/>
  <c r="L315" i="14"/>
  <c r="K315" i="14"/>
  <c r="J315" i="14"/>
  <c r="I315" i="14"/>
  <c r="H315" i="14"/>
  <c r="G315" i="14"/>
  <c r="F315" i="14"/>
  <c r="E315" i="14"/>
  <c r="P310" i="14"/>
  <c r="O310" i="14"/>
  <c r="N310" i="14"/>
  <c r="M310" i="14"/>
  <c r="L310" i="14"/>
  <c r="K310" i="14"/>
  <c r="J310" i="14"/>
  <c r="I310" i="14"/>
  <c r="H310" i="14"/>
  <c r="G310" i="14"/>
  <c r="F310" i="14"/>
  <c r="E310" i="14"/>
  <c r="P309" i="14"/>
  <c r="O309" i="14"/>
  <c r="N309" i="14"/>
  <c r="M309" i="14"/>
  <c r="L309" i="14"/>
  <c r="K309" i="14"/>
  <c r="J309" i="14"/>
  <c r="I309" i="14"/>
  <c r="H309" i="14"/>
  <c r="G309" i="14"/>
  <c r="F309" i="14"/>
  <c r="E309" i="14"/>
  <c r="P304" i="14"/>
  <c r="O304" i="14"/>
  <c r="N304" i="14"/>
  <c r="M304" i="14"/>
  <c r="L304" i="14"/>
  <c r="K304" i="14"/>
  <c r="J304" i="14"/>
  <c r="I304" i="14"/>
  <c r="H304" i="14"/>
  <c r="G304" i="14"/>
  <c r="F304" i="14"/>
  <c r="E304" i="14"/>
  <c r="P303" i="14"/>
  <c r="O303" i="14"/>
  <c r="N303" i="14"/>
  <c r="M303" i="14"/>
  <c r="L303" i="14"/>
  <c r="K303" i="14"/>
  <c r="J303" i="14"/>
  <c r="I303" i="14"/>
  <c r="H303" i="14"/>
  <c r="G303" i="14"/>
  <c r="F303" i="14"/>
  <c r="E303" i="14"/>
  <c r="P298" i="14"/>
  <c r="O298" i="14"/>
  <c r="N298" i="14"/>
  <c r="M298" i="14"/>
  <c r="L298" i="14"/>
  <c r="K298" i="14"/>
  <c r="J298" i="14"/>
  <c r="I298" i="14"/>
  <c r="H298" i="14"/>
  <c r="G298" i="14"/>
  <c r="F298" i="14"/>
  <c r="E298" i="14"/>
  <c r="P297" i="14"/>
  <c r="O297" i="14"/>
  <c r="N297" i="14"/>
  <c r="M297" i="14"/>
  <c r="L297" i="14"/>
  <c r="K297" i="14"/>
  <c r="J297" i="14"/>
  <c r="I297" i="14"/>
  <c r="H297" i="14"/>
  <c r="G297" i="14"/>
  <c r="F297" i="14"/>
  <c r="E297" i="14"/>
  <c r="P292" i="14"/>
  <c r="O292" i="14"/>
  <c r="N292" i="14"/>
  <c r="M292" i="14"/>
  <c r="L292" i="14"/>
  <c r="K292" i="14"/>
  <c r="J292" i="14"/>
  <c r="I292" i="14"/>
  <c r="H292" i="14"/>
  <c r="G292" i="14"/>
  <c r="F292" i="14"/>
  <c r="E292" i="14"/>
  <c r="P291" i="14"/>
  <c r="O291" i="14"/>
  <c r="N291" i="14"/>
  <c r="M291" i="14"/>
  <c r="L291" i="14"/>
  <c r="K291" i="14"/>
  <c r="J291" i="14"/>
  <c r="I291" i="14"/>
  <c r="H291" i="14"/>
  <c r="G291" i="14"/>
  <c r="F291" i="14"/>
  <c r="E291" i="14"/>
  <c r="P283" i="14"/>
  <c r="O283" i="14"/>
  <c r="N283" i="14"/>
  <c r="M283" i="14"/>
  <c r="L283" i="14"/>
  <c r="K283" i="14"/>
  <c r="J283" i="14"/>
  <c r="I283" i="14"/>
  <c r="H283" i="14"/>
  <c r="G283" i="14"/>
  <c r="F283" i="14"/>
  <c r="E283" i="14"/>
  <c r="P282" i="14"/>
  <c r="O282" i="14"/>
  <c r="N282" i="14"/>
  <c r="M282" i="14"/>
  <c r="L282" i="14"/>
  <c r="K282" i="14"/>
  <c r="J282" i="14"/>
  <c r="I282" i="14"/>
  <c r="H282" i="14"/>
  <c r="G282" i="14"/>
  <c r="F282" i="14"/>
  <c r="E282" i="14"/>
  <c r="P277" i="14"/>
  <c r="O277" i="14"/>
  <c r="N277" i="14"/>
  <c r="M277" i="14"/>
  <c r="L277" i="14"/>
  <c r="K277" i="14"/>
  <c r="J277" i="14"/>
  <c r="I277" i="14"/>
  <c r="H277" i="14"/>
  <c r="G277" i="14"/>
  <c r="F277" i="14"/>
  <c r="E277" i="14"/>
  <c r="P276" i="14"/>
  <c r="O276" i="14"/>
  <c r="N276" i="14"/>
  <c r="M276" i="14"/>
  <c r="L276" i="14"/>
  <c r="K276" i="14"/>
  <c r="J276" i="14"/>
  <c r="I276" i="14"/>
  <c r="H276" i="14"/>
  <c r="G276" i="14"/>
  <c r="F276" i="14"/>
  <c r="E276" i="14"/>
  <c r="P271" i="14"/>
  <c r="O271" i="14"/>
  <c r="N271" i="14"/>
  <c r="M271" i="14"/>
  <c r="L271" i="14"/>
  <c r="K271" i="14"/>
  <c r="J271" i="14"/>
  <c r="I271" i="14"/>
  <c r="H271" i="14"/>
  <c r="G271" i="14"/>
  <c r="F271" i="14"/>
  <c r="E271" i="14"/>
  <c r="P270" i="14"/>
  <c r="O270" i="14"/>
  <c r="N270" i="14"/>
  <c r="M270" i="14"/>
  <c r="L270" i="14"/>
  <c r="K270" i="14"/>
  <c r="J270" i="14"/>
  <c r="I270" i="14"/>
  <c r="H270" i="14"/>
  <c r="G270" i="14"/>
  <c r="F270" i="14"/>
  <c r="E270" i="14"/>
  <c r="P265" i="14"/>
  <c r="O265" i="14"/>
  <c r="N265" i="14"/>
  <c r="M265" i="14"/>
  <c r="L265" i="14"/>
  <c r="K265" i="14"/>
  <c r="J265" i="14"/>
  <c r="I265" i="14"/>
  <c r="H265" i="14"/>
  <c r="G265" i="14"/>
  <c r="F265" i="14"/>
  <c r="E265" i="14"/>
  <c r="P264" i="14"/>
  <c r="O264" i="14"/>
  <c r="N264" i="14"/>
  <c r="M264" i="14"/>
  <c r="L264" i="14"/>
  <c r="K264" i="14"/>
  <c r="J264" i="14"/>
  <c r="I264" i="14"/>
  <c r="H264" i="14"/>
  <c r="G264" i="14"/>
  <c r="F264" i="14"/>
  <c r="E264" i="14"/>
  <c r="P259" i="14"/>
  <c r="O259" i="14"/>
  <c r="N259" i="14"/>
  <c r="M259" i="14"/>
  <c r="L259" i="14"/>
  <c r="K259" i="14"/>
  <c r="J259" i="14"/>
  <c r="I259" i="14"/>
  <c r="H259" i="14"/>
  <c r="G259" i="14"/>
  <c r="F259" i="14"/>
  <c r="E259" i="14"/>
  <c r="P258" i="14"/>
  <c r="O258" i="14"/>
  <c r="N258" i="14"/>
  <c r="M258" i="14"/>
  <c r="L258" i="14"/>
  <c r="K258" i="14"/>
  <c r="J258" i="14"/>
  <c r="I258" i="14"/>
  <c r="H258" i="14"/>
  <c r="G258" i="14"/>
  <c r="F258" i="14"/>
  <c r="E258" i="14"/>
  <c r="P253" i="14"/>
  <c r="O253" i="14"/>
  <c r="N253" i="14"/>
  <c r="M253" i="14"/>
  <c r="L253" i="14"/>
  <c r="K253" i="14"/>
  <c r="J253" i="14"/>
  <c r="I253" i="14"/>
  <c r="H253" i="14"/>
  <c r="G253" i="14"/>
  <c r="F253" i="14"/>
  <c r="E253" i="14"/>
  <c r="P252" i="14"/>
  <c r="O252" i="14"/>
  <c r="N252" i="14"/>
  <c r="M252" i="14"/>
  <c r="L252" i="14"/>
  <c r="K252" i="14"/>
  <c r="J252" i="14"/>
  <c r="I252" i="14"/>
  <c r="H252" i="14"/>
  <c r="G252" i="14"/>
  <c r="F252" i="14"/>
  <c r="E252" i="14"/>
  <c r="P247" i="14"/>
  <c r="O247" i="14"/>
  <c r="N247" i="14"/>
  <c r="M247" i="14"/>
  <c r="L247" i="14"/>
  <c r="K247" i="14"/>
  <c r="J247" i="14"/>
  <c r="I247" i="14"/>
  <c r="H247" i="14"/>
  <c r="G247" i="14"/>
  <c r="F247" i="14"/>
  <c r="E247" i="14"/>
  <c r="P246" i="14"/>
  <c r="O246" i="14"/>
  <c r="N246" i="14"/>
  <c r="M246" i="14"/>
  <c r="L246" i="14"/>
  <c r="K246" i="14"/>
  <c r="J246" i="14"/>
  <c r="I246" i="14"/>
  <c r="H246" i="14"/>
  <c r="G246" i="14"/>
  <c r="F246" i="14"/>
  <c r="E246" i="14"/>
  <c r="P241" i="14"/>
  <c r="O241" i="14"/>
  <c r="N241" i="14"/>
  <c r="M241" i="14"/>
  <c r="L241" i="14"/>
  <c r="K241" i="14"/>
  <c r="J241" i="14"/>
  <c r="I241" i="14"/>
  <c r="H241" i="14"/>
  <c r="G241" i="14"/>
  <c r="F241" i="14"/>
  <c r="E241" i="14"/>
  <c r="P240" i="14"/>
  <c r="O240" i="14"/>
  <c r="N240" i="14"/>
  <c r="M240" i="14"/>
  <c r="L240" i="14"/>
  <c r="K240" i="14"/>
  <c r="J240" i="14"/>
  <c r="I240" i="14"/>
  <c r="H240" i="14"/>
  <c r="G240" i="14"/>
  <c r="F240" i="14"/>
  <c r="E240" i="14"/>
  <c r="P226" i="14"/>
  <c r="O226" i="14"/>
  <c r="N226" i="14"/>
  <c r="M226" i="14"/>
  <c r="L226" i="14"/>
  <c r="K226" i="14"/>
  <c r="J226" i="14"/>
  <c r="I226" i="14"/>
  <c r="H226" i="14"/>
  <c r="G226" i="14"/>
  <c r="F226" i="14"/>
  <c r="E226" i="14"/>
  <c r="P225" i="14"/>
  <c r="O225" i="14"/>
  <c r="N225" i="14"/>
  <c r="M225" i="14"/>
  <c r="L225" i="14"/>
  <c r="K225" i="14"/>
  <c r="J225" i="14"/>
  <c r="I225" i="14"/>
  <c r="H225" i="14"/>
  <c r="G225" i="14"/>
  <c r="F225" i="14"/>
  <c r="E225" i="14"/>
  <c r="P220" i="14"/>
  <c r="O220" i="14"/>
  <c r="N220" i="14"/>
  <c r="M220" i="14"/>
  <c r="L220" i="14"/>
  <c r="K220" i="14"/>
  <c r="J220" i="14"/>
  <c r="I220" i="14"/>
  <c r="H220" i="14"/>
  <c r="G220" i="14"/>
  <c r="F220" i="14"/>
  <c r="E220" i="14"/>
  <c r="P219" i="14"/>
  <c r="O219" i="14"/>
  <c r="N219" i="14"/>
  <c r="M219" i="14"/>
  <c r="L219" i="14"/>
  <c r="K219" i="14"/>
  <c r="J219" i="14"/>
  <c r="I219" i="14"/>
  <c r="H219" i="14"/>
  <c r="G219" i="14"/>
  <c r="F219" i="14"/>
  <c r="E219" i="14"/>
  <c r="P214" i="14"/>
  <c r="O214" i="14"/>
  <c r="N214" i="14"/>
  <c r="M214" i="14"/>
  <c r="L214" i="14"/>
  <c r="K214" i="14"/>
  <c r="J214" i="14"/>
  <c r="I214" i="14"/>
  <c r="H214" i="14"/>
  <c r="G214" i="14"/>
  <c r="F214" i="14"/>
  <c r="E214" i="14"/>
  <c r="P213" i="14"/>
  <c r="O213" i="14"/>
  <c r="N213" i="14"/>
  <c r="M213" i="14"/>
  <c r="L213" i="14"/>
  <c r="K213" i="14"/>
  <c r="J213" i="14"/>
  <c r="I213" i="14"/>
  <c r="H213" i="14"/>
  <c r="G213" i="14"/>
  <c r="F213" i="14"/>
  <c r="E213" i="14"/>
  <c r="P208" i="14"/>
  <c r="O208" i="14"/>
  <c r="N208" i="14"/>
  <c r="M208" i="14"/>
  <c r="L208" i="14"/>
  <c r="K208" i="14"/>
  <c r="J208" i="14"/>
  <c r="I208" i="14"/>
  <c r="H208" i="14"/>
  <c r="G208" i="14"/>
  <c r="F208" i="14"/>
  <c r="E208" i="14"/>
  <c r="P207" i="14"/>
  <c r="O207" i="14"/>
  <c r="N207" i="14"/>
  <c r="M207" i="14"/>
  <c r="L207" i="14"/>
  <c r="K207" i="14"/>
  <c r="J207" i="14"/>
  <c r="I207" i="14"/>
  <c r="H207" i="14"/>
  <c r="G207" i="14"/>
  <c r="F207" i="14"/>
  <c r="E207" i="14"/>
  <c r="P202" i="14"/>
  <c r="O202" i="14"/>
  <c r="N202" i="14"/>
  <c r="M202" i="14"/>
  <c r="L202" i="14"/>
  <c r="K202" i="14"/>
  <c r="J202" i="14"/>
  <c r="I202" i="14"/>
  <c r="H202" i="14"/>
  <c r="G202" i="14"/>
  <c r="F202" i="14"/>
  <c r="E202" i="14"/>
  <c r="P201" i="14"/>
  <c r="O201" i="14"/>
  <c r="N201" i="14"/>
  <c r="M201" i="14"/>
  <c r="L201" i="14"/>
  <c r="K201" i="14"/>
  <c r="J201" i="14"/>
  <c r="I201" i="14"/>
  <c r="H201" i="14"/>
  <c r="G201" i="14"/>
  <c r="F201" i="14"/>
  <c r="E201" i="14"/>
  <c r="P196" i="14"/>
  <c r="O196" i="14"/>
  <c r="N196" i="14"/>
  <c r="M196" i="14"/>
  <c r="L196" i="14"/>
  <c r="K196" i="14"/>
  <c r="J196" i="14"/>
  <c r="I196" i="14"/>
  <c r="H196" i="14"/>
  <c r="G196" i="14"/>
  <c r="F196" i="14"/>
  <c r="E196" i="14"/>
  <c r="P195" i="14"/>
  <c r="O195" i="14"/>
  <c r="N195" i="14"/>
  <c r="M195" i="14"/>
  <c r="L195" i="14"/>
  <c r="K195" i="14"/>
  <c r="J195" i="14"/>
  <c r="I195" i="14"/>
  <c r="H195" i="14"/>
  <c r="G195" i="14"/>
  <c r="F195" i="14"/>
  <c r="E195" i="14"/>
  <c r="P190" i="14"/>
  <c r="O190" i="14"/>
  <c r="N190" i="14"/>
  <c r="M190" i="14"/>
  <c r="L190" i="14"/>
  <c r="K190" i="14"/>
  <c r="J190" i="14"/>
  <c r="I190" i="14"/>
  <c r="H190" i="14"/>
  <c r="G190" i="14"/>
  <c r="F190" i="14"/>
  <c r="E190" i="14"/>
  <c r="P189" i="14"/>
  <c r="O189" i="14"/>
  <c r="N189" i="14"/>
  <c r="M189" i="14"/>
  <c r="L189" i="14"/>
  <c r="K189" i="14"/>
  <c r="J189" i="14"/>
  <c r="I189" i="14"/>
  <c r="H189" i="14"/>
  <c r="G189" i="14"/>
  <c r="F189" i="14"/>
  <c r="E189" i="14"/>
  <c r="P184" i="14"/>
  <c r="O184" i="14"/>
  <c r="N184" i="14"/>
  <c r="M184" i="14"/>
  <c r="L184" i="14"/>
  <c r="K184" i="14"/>
  <c r="J184" i="14"/>
  <c r="I184" i="14"/>
  <c r="H184" i="14"/>
  <c r="G184" i="14"/>
  <c r="F184" i="14"/>
  <c r="E184" i="14"/>
  <c r="P183" i="14"/>
  <c r="O183" i="14"/>
  <c r="N183" i="14"/>
  <c r="M183" i="14"/>
  <c r="L183" i="14"/>
  <c r="K183" i="14"/>
  <c r="J183" i="14"/>
  <c r="I183" i="14"/>
  <c r="H183" i="14"/>
  <c r="G183" i="14"/>
  <c r="F183" i="14"/>
  <c r="E183" i="14"/>
  <c r="P169" i="14"/>
  <c r="O169" i="14"/>
  <c r="N169" i="14"/>
  <c r="M169" i="14"/>
  <c r="L169" i="14"/>
  <c r="K169" i="14"/>
  <c r="J169" i="14"/>
  <c r="I169" i="14"/>
  <c r="H169" i="14"/>
  <c r="G169" i="14"/>
  <c r="F169" i="14"/>
  <c r="E169" i="14"/>
  <c r="P168" i="14"/>
  <c r="O168" i="14"/>
  <c r="N168" i="14"/>
  <c r="M168" i="14"/>
  <c r="L168" i="14"/>
  <c r="K168" i="14"/>
  <c r="J168" i="14"/>
  <c r="I168" i="14"/>
  <c r="H168" i="14"/>
  <c r="G168" i="14"/>
  <c r="F168" i="14"/>
  <c r="E168" i="14"/>
  <c r="P163" i="14"/>
  <c r="O163" i="14"/>
  <c r="N163" i="14"/>
  <c r="M163" i="14"/>
  <c r="L163" i="14"/>
  <c r="K163" i="14"/>
  <c r="J163" i="14"/>
  <c r="I163" i="14"/>
  <c r="H163" i="14"/>
  <c r="G163" i="14"/>
  <c r="F163" i="14"/>
  <c r="E163" i="14"/>
  <c r="P162" i="14"/>
  <c r="O162" i="14"/>
  <c r="N162" i="14"/>
  <c r="M162" i="14"/>
  <c r="L162" i="14"/>
  <c r="K162" i="14"/>
  <c r="J162" i="14"/>
  <c r="I162" i="14"/>
  <c r="H162" i="14"/>
  <c r="G162" i="14"/>
  <c r="F162" i="14"/>
  <c r="E162" i="14"/>
  <c r="P157" i="14"/>
  <c r="O157" i="14"/>
  <c r="N157" i="14"/>
  <c r="M157" i="14"/>
  <c r="L157" i="14"/>
  <c r="K157" i="14"/>
  <c r="J157" i="14"/>
  <c r="I157" i="14"/>
  <c r="H157" i="14"/>
  <c r="G157" i="14"/>
  <c r="F157" i="14"/>
  <c r="E157" i="14"/>
  <c r="P156" i="14"/>
  <c r="O156" i="14"/>
  <c r="N156" i="14"/>
  <c r="M156" i="14"/>
  <c r="L156" i="14"/>
  <c r="K156" i="14"/>
  <c r="J156" i="14"/>
  <c r="I156" i="14"/>
  <c r="H156" i="14"/>
  <c r="G156" i="14"/>
  <c r="F156" i="14"/>
  <c r="E156" i="14"/>
  <c r="P151" i="14"/>
  <c r="O151" i="14"/>
  <c r="N151" i="14"/>
  <c r="M151" i="14"/>
  <c r="L151" i="14"/>
  <c r="K151" i="14"/>
  <c r="J151" i="14"/>
  <c r="I151" i="14"/>
  <c r="H151" i="14"/>
  <c r="G151" i="14"/>
  <c r="F151" i="14"/>
  <c r="E151" i="14"/>
  <c r="P150" i="14"/>
  <c r="O150" i="14"/>
  <c r="N150" i="14"/>
  <c r="M150" i="14"/>
  <c r="L150" i="14"/>
  <c r="K150" i="14"/>
  <c r="J150" i="14"/>
  <c r="I150" i="14"/>
  <c r="H150" i="14"/>
  <c r="G150" i="14"/>
  <c r="F150" i="14"/>
  <c r="E150" i="14"/>
  <c r="P145" i="14"/>
  <c r="O145" i="14"/>
  <c r="N145" i="14"/>
  <c r="M145" i="14"/>
  <c r="L145" i="14"/>
  <c r="K145" i="14"/>
  <c r="J145" i="14"/>
  <c r="I145" i="14"/>
  <c r="H145" i="14"/>
  <c r="G145" i="14"/>
  <c r="F145" i="14"/>
  <c r="E145" i="14"/>
  <c r="P144" i="14"/>
  <c r="O144" i="14"/>
  <c r="N144" i="14"/>
  <c r="M144" i="14"/>
  <c r="L144" i="14"/>
  <c r="K144" i="14"/>
  <c r="J144" i="14"/>
  <c r="I144" i="14"/>
  <c r="H144" i="14"/>
  <c r="G144" i="14"/>
  <c r="F144" i="14"/>
  <c r="E144" i="14"/>
  <c r="P139" i="14"/>
  <c r="O139" i="14"/>
  <c r="N139" i="14"/>
  <c r="M139" i="14"/>
  <c r="L139" i="14"/>
  <c r="K139" i="14"/>
  <c r="J139" i="14"/>
  <c r="I139" i="14"/>
  <c r="H139" i="14"/>
  <c r="G139" i="14"/>
  <c r="F139" i="14"/>
  <c r="E139" i="14"/>
  <c r="P138" i="14"/>
  <c r="O138" i="14"/>
  <c r="N138" i="14"/>
  <c r="M138" i="14"/>
  <c r="L138" i="14"/>
  <c r="K138" i="14"/>
  <c r="J138" i="14"/>
  <c r="I138" i="14"/>
  <c r="H138" i="14"/>
  <c r="G138" i="14"/>
  <c r="F138" i="14"/>
  <c r="E138" i="14"/>
  <c r="P133" i="14"/>
  <c r="O133" i="14"/>
  <c r="N133" i="14"/>
  <c r="M133" i="14"/>
  <c r="L133" i="14"/>
  <c r="K133" i="14"/>
  <c r="J133" i="14"/>
  <c r="I133" i="14"/>
  <c r="H133" i="14"/>
  <c r="G133" i="14"/>
  <c r="F133" i="14"/>
  <c r="E133" i="14"/>
  <c r="P132" i="14"/>
  <c r="O132" i="14"/>
  <c r="N132" i="14"/>
  <c r="M132" i="14"/>
  <c r="L132" i="14"/>
  <c r="K132" i="14"/>
  <c r="J132" i="14"/>
  <c r="I132" i="14"/>
  <c r="H132" i="14"/>
  <c r="G132" i="14"/>
  <c r="F132" i="14"/>
  <c r="E132" i="14"/>
  <c r="P127" i="14"/>
  <c r="O127" i="14"/>
  <c r="N127" i="14"/>
  <c r="M127" i="14"/>
  <c r="L127" i="14"/>
  <c r="K127" i="14"/>
  <c r="J127" i="14"/>
  <c r="I127" i="14"/>
  <c r="H127" i="14"/>
  <c r="G127" i="14"/>
  <c r="F127" i="14"/>
  <c r="E127" i="14"/>
  <c r="P126" i="14"/>
  <c r="O126" i="14"/>
  <c r="N126" i="14"/>
  <c r="M126" i="14"/>
  <c r="L126" i="14"/>
  <c r="K126" i="14"/>
  <c r="J126" i="14"/>
  <c r="I126" i="14"/>
  <c r="H126" i="14"/>
  <c r="G126" i="14"/>
  <c r="F126" i="14"/>
  <c r="E126" i="14"/>
  <c r="P121" i="14"/>
  <c r="O121" i="14"/>
  <c r="N121" i="14"/>
  <c r="M121" i="14"/>
  <c r="L121" i="14"/>
  <c r="K121" i="14"/>
  <c r="J121" i="14"/>
  <c r="I121" i="14"/>
  <c r="H121" i="14"/>
  <c r="G121" i="14"/>
  <c r="F121" i="14"/>
  <c r="E121" i="14"/>
  <c r="P120" i="14"/>
  <c r="O120" i="14"/>
  <c r="N120" i="14"/>
  <c r="M120" i="14"/>
  <c r="L120" i="14"/>
  <c r="K120" i="14"/>
  <c r="J120" i="14"/>
  <c r="I120" i="14"/>
  <c r="H120" i="14"/>
  <c r="G120" i="14"/>
  <c r="F120" i="14"/>
  <c r="E120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P111" i="14"/>
  <c r="O111" i="14"/>
  <c r="N111" i="14"/>
  <c r="M111" i="14"/>
  <c r="L111" i="14"/>
  <c r="K111" i="14"/>
  <c r="J111" i="14"/>
  <c r="I111" i="14"/>
  <c r="H111" i="14"/>
  <c r="G111" i="14"/>
  <c r="F111" i="14"/>
  <c r="E111" i="14"/>
  <c r="P106" i="14"/>
  <c r="O106" i="14"/>
  <c r="N106" i="14"/>
  <c r="M106" i="14"/>
  <c r="L106" i="14"/>
  <c r="K106" i="14"/>
  <c r="J106" i="14"/>
  <c r="I106" i="14"/>
  <c r="H106" i="14"/>
  <c r="G106" i="14"/>
  <c r="F106" i="14"/>
  <c r="E106" i="14"/>
  <c r="P105" i="14"/>
  <c r="O105" i="14"/>
  <c r="N105" i="14"/>
  <c r="M105" i="14"/>
  <c r="L105" i="14"/>
  <c r="K105" i="14"/>
  <c r="J105" i="14"/>
  <c r="I105" i="14"/>
  <c r="H105" i="14"/>
  <c r="G105" i="14"/>
  <c r="F105" i="14"/>
  <c r="E105" i="14"/>
  <c r="P100" i="14"/>
  <c r="O100" i="14"/>
  <c r="N100" i="14"/>
  <c r="M100" i="14"/>
  <c r="L100" i="14"/>
  <c r="K100" i="14"/>
  <c r="J100" i="14"/>
  <c r="I100" i="14"/>
  <c r="H100" i="14"/>
  <c r="G100" i="14"/>
  <c r="F100" i="14"/>
  <c r="E100" i="14"/>
  <c r="P99" i="14"/>
  <c r="O99" i="14"/>
  <c r="N99" i="14"/>
  <c r="M99" i="14"/>
  <c r="L99" i="14"/>
  <c r="K99" i="14"/>
  <c r="J99" i="14"/>
  <c r="I99" i="14"/>
  <c r="H99" i="14"/>
  <c r="G99" i="14"/>
  <c r="F99" i="14"/>
  <c r="E99" i="14"/>
  <c r="P94" i="14"/>
  <c r="O94" i="14"/>
  <c r="N94" i="14"/>
  <c r="M94" i="14"/>
  <c r="L94" i="14"/>
  <c r="K94" i="14"/>
  <c r="J94" i="14"/>
  <c r="I94" i="14"/>
  <c r="H94" i="14"/>
  <c r="G94" i="14"/>
  <c r="F94" i="14"/>
  <c r="E94" i="14"/>
  <c r="P93" i="14"/>
  <c r="O93" i="14"/>
  <c r="N93" i="14"/>
  <c r="M93" i="14"/>
  <c r="L93" i="14"/>
  <c r="K93" i="14"/>
  <c r="J93" i="14"/>
  <c r="I93" i="14"/>
  <c r="H93" i="14"/>
  <c r="G93" i="14"/>
  <c r="F93" i="14"/>
  <c r="E93" i="14"/>
  <c r="P88" i="14"/>
  <c r="O88" i="14"/>
  <c r="N88" i="14"/>
  <c r="M88" i="14"/>
  <c r="L88" i="14"/>
  <c r="K88" i="14"/>
  <c r="J88" i="14"/>
  <c r="I88" i="14"/>
  <c r="H88" i="14"/>
  <c r="G88" i="14"/>
  <c r="F88" i="14"/>
  <c r="E88" i="14"/>
  <c r="P87" i="14"/>
  <c r="O87" i="14"/>
  <c r="N87" i="14"/>
  <c r="M87" i="14"/>
  <c r="L87" i="14"/>
  <c r="K87" i="14"/>
  <c r="J87" i="14"/>
  <c r="I87" i="14"/>
  <c r="H87" i="14"/>
  <c r="G87" i="14"/>
  <c r="F87" i="14"/>
  <c r="E87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Q42" i="11" l="1"/>
  <c r="Q36" i="11"/>
  <c r="Q30" i="11"/>
  <c r="Q24" i="11"/>
  <c r="Q18" i="11"/>
  <c r="Q12" i="11"/>
  <c r="J42" i="11"/>
  <c r="J36" i="11"/>
  <c r="J30" i="11"/>
  <c r="J24" i="11"/>
  <c r="J18" i="11"/>
  <c r="J12" i="11"/>
  <c r="J54" i="10"/>
  <c r="J46" i="10"/>
  <c r="J38" i="10"/>
  <c r="J30" i="10"/>
  <c r="J22" i="10"/>
  <c r="J14" i="10"/>
  <c r="R14" i="10" s="1"/>
  <c r="Q54" i="10"/>
  <c r="Q46" i="10"/>
  <c r="Q38" i="10"/>
  <c r="Q30" i="10"/>
  <c r="Q22" i="10"/>
  <c r="Q14" i="10"/>
  <c r="R36" i="11" l="1"/>
  <c r="R30" i="11"/>
  <c r="R24" i="11"/>
  <c r="R18" i="11"/>
  <c r="R12" i="11"/>
  <c r="R54" i="10"/>
  <c r="R46" i="10"/>
  <c r="R42" i="11"/>
  <c r="R6" i="11" s="1"/>
  <c r="R38" i="10"/>
  <c r="G40" i="10" s="1"/>
  <c r="R30" i="10"/>
  <c r="L32" i="10" s="1"/>
  <c r="R22" i="10"/>
  <c r="F24" i="10" s="1"/>
  <c r="K17" i="7"/>
  <c r="K33" i="7" s="1"/>
  <c r="K36" i="7" s="1"/>
  <c r="L17" i="7"/>
  <c r="M17" i="7"/>
  <c r="K18" i="7"/>
  <c r="K34" i="7" s="1"/>
  <c r="K37" i="7" s="1"/>
  <c r="L18" i="7"/>
  <c r="M18" i="7"/>
  <c r="K31" i="7"/>
  <c r="L31" i="7"/>
  <c r="M31" i="7"/>
  <c r="K32" i="7"/>
  <c r="L32" i="7"/>
  <c r="M32" i="7"/>
  <c r="N70" i="9"/>
  <c r="O70" i="9"/>
  <c r="P70" i="9"/>
  <c r="N71" i="9"/>
  <c r="O71" i="9"/>
  <c r="P71" i="9"/>
  <c r="P84" i="9"/>
  <c r="N85" i="9"/>
  <c r="N106" i="9"/>
  <c r="O106" i="9"/>
  <c r="P106" i="9"/>
  <c r="N107" i="9"/>
  <c r="O107" i="9"/>
  <c r="P107" i="9"/>
  <c r="N7" i="9"/>
  <c r="O7" i="9"/>
  <c r="P7" i="9"/>
  <c r="N8" i="9"/>
  <c r="O8" i="9"/>
  <c r="P8" i="9"/>
  <c r="O16" i="9"/>
  <c r="N43" i="9"/>
  <c r="O43" i="9"/>
  <c r="P43" i="9"/>
  <c r="N44" i="9"/>
  <c r="O44" i="9"/>
  <c r="P44" i="9"/>
  <c r="N57" i="9"/>
  <c r="O57" i="9"/>
  <c r="P57" i="9"/>
  <c r="N58" i="9"/>
  <c r="O58" i="9"/>
  <c r="P58" i="9"/>
  <c r="M58" i="15"/>
  <c r="N17" i="9" s="1"/>
  <c r="N21" i="9" s="1"/>
  <c r="N58" i="15"/>
  <c r="O17" i="9" s="1"/>
  <c r="O21" i="9" s="1"/>
  <c r="O58" i="15"/>
  <c r="P17" i="9" s="1"/>
  <c r="P21" i="9" s="1"/>
  <c r="M59" i="15"/>
  <c r="N59" i="15"/>
  <c r="O18" i="9" s="1"/>
  <c r="O22" i="9" s="1"/>
  <c r="O59" i="15"/>
  <c r="P18" i="9" s="1"/>
  <c r="P22" i="9" s="1"/>
  <c r="M80" i="15"/>
  <c r="N23" i="9" s="1"/>
  <c r="N27" i="9" s="1"/>
  <c r="N80" i="15"/>
  <c r="O23" i="9" s="1"/>
  <c r="O27" i="9" s="1"/>
  <c r="O80" i="15"/>
  <c r="P23" i="9" s="1"/>
  <c r="P27" i="9" s="1"/>
  <c r="M81" i="15"/>
  <c r="N24" i="9" s="1"/>
  <c r="N28" i="9" s="1"/>
  <c r="N81" i="15"/>
  <c r="O24" i="9" s="1"/>
  <c r="O28" i="9" s="1"/>
  <c r="O81" i="15"/>
  <c r="P24" i="9" s="1"/>
  <c r="P28" i="9" s="1"/>
  <c r="M122" i="15"/>
  <c r="N29" i="9" s="1"/>
  <c r="N33" i="9" s="1"/>
  <c r="N122" i="15"/>
  <c r="O29" i="9" s="1"/>
  <c r="O33" i="9" s="1"/>
  <c r="O122" i="15"/>
  <c r="P29" i="9" s="1"/>
  <c r="P33" i="9" s="1"/>
  <c r="M123" i="15"/>
  <c r="N30" i="9" s="1"/>
  <c r="N34" i="9" s="1"/>
  <c r="N123" i="15"/>
  <c r="O30" i="9" s="1"/>
  <c r="O34" i="9" s="1"/>
  <c r="O123" i="15"/>
  <c r="P30" i="9" s="1"/>
  <c r="P34" i="9" s="1"/>
  <c r="M150" i="15"/>
  <c r="N35" i="9" s="1"/>
  <c r="N39" i="9" s="1"/>
  <c r="N150" i="15"/>
  <c r="O35" i="9" s="1"/>
  <c r="O39" i="9" s="1"/>
  <c r="O150" i="15"/>
  <c r="P35" i="9" s="1"/>
  <c r="P39" i="9" s="1"/>
  <c r="M151" i="15"/>
  <c r="N36" i="9" s="1"/>
  <c r="N40" i="9" s="1"/>
  <c r="N151" i="15"/>
  <c r="O36" i="9" s="1"/>
  <c r="O40" i="9" s="1"/>
  <c r="O151" i="15"/>
  <c r="P36" i="9" s="1"/>
  <c r="P40" i="9"/>
  <c r="M168" i="15"/>
  <c r="N47" i="9" s="1"/>
  <c r="N168" i="15"/>
  <c r="O47" i="9" s="1"/>
  <c r="O168" i="15"/>
  <c r="P47" i="9" s="1"/>
  <c r="M169" i="15"/>
  <c r="N48" i="9" s="1"/>
  <c r="N52" i="9" s="1"/>
  <c r="N169" i="15"/>
  <c r="O169" i="15"/>
  <c r="P48" i="9" s="1"/>
  <c r="M196" i="15"/>
  <c r="N53" i="9" s="1"/>
  <c r="N196" i="15"/>
  <c r="O53" i="9" s="1"/>
  <c r="O196" i="15"/>
  <c r="P53" i="9" s="1"/>
  <c r="M197" i="15"/>
  <c r="N54" i="9" s="1"/>
  <c r="N197" i="15"/>
  <c r="O54" i="9" s="1"/>
  <c r="O197" i="15"/>
  <c r="P54" i="9" s="1"/>
  <c r="M214" i="15"/>
  <c r="N74" i="9" s="1"/>
  <c r="N214" i="15"/>
  <c r="O74" i="9" s="1"/>
  <c r="O214" i="15"/>
  <c r="M215" i="15"/>
  <c r="N215" i="15"/>
  <c r="O75" i="9" s="1"/>
  <c r="O215" i="15"/>
  <c r="P75" i="9" s="1"/>
  <c r="M266" i="15"/>
  <c r="N266" i="15"/>
  <c r="O80" i="9" s="1"/>
  <c r="O84" i="9"/>
  <c r="O266" i="15"/>
  <c r="P80" i="9" s="1"/>
  <c r="M267" i="15"/>
  <c r="N81" i="9" s="1"/>
  <c r="N267" i="15"/>
  <c r="O81" i="9" s="1"/>
  <c r="O85" i="9"/>
  <c r="O267" i="15"/>
  <c r="P81" i="9" s="1"/>
  <c r="P85" i="9"/>
  <c r="M284" i="15"/>
  <c r="N86" i="9" s="1"/>
  <c r="N90" i="9" s="1"/>
  <c r="N284" i="15"/>
  <c r="O86" i="9" s="1"/>
  <c r="O90" i="9" s="1"/>
  <c r="O284" i="15"/>
  <c r="P86" i="9" s="1"/>
  <c r="P90" i="9" s="1"/>
  <c r="M285" i="15"/>
  <c r="N87" i="9" s="1"/>
  <c r="N91" i="9" s="1"/>
  <c r="N285" i="15"/>
  <c r="O87" i="9" s="1"/>
  <c r="O91" i="9" s="1"/>
  <c r="O285" i="15"/>
  <c r="P87" i="9" s="1"/>
  <c r="P91" i="9" s="1"/>
  <c r="M308" i="15"/>
  <c r="M306" i="15" s="1"/>
  <c r="N308" i="15"/>
  <c r="O92" i="9" s="1"/>
  <c r="O96" i="9" s="1"/>
  <c r="O308" i="15"/>
  <c r="O306" i="15" s="1"/>
  <c r="M309" i="15"/>
  <c r="M307" i="15" s="1"/>
  <c r="N309" i="15"/>
  <c r="N307" i="15" s="1"/>
  <c r="O309" i="15"/>
  <c r="P93" i="9" s="1"/>
  <c r="P97" i="9" s="1"/>
  <c r="M352" i="15"/>
  <c r="M350" i="15" s="1"/>
  <c r="N352" i="15"/>
  <c r="O98" i="9" s="1"/>
  <c r="O102" i="9" s="1"/>
  <c r="O352" i="15"/>
  <c r="P98" i="9" s="1"/>
  <c r="P102" i="9" s="1"/>
  <c r="M353" i="15"/>
  <c r="M351" i="15" s="1"/>
  <c r="N353" i="15"/>
  <c r="N351" i="15" s="1"/>
  <c r="O353" i="15"/>
  <c r="O351" i="15" s="1"/>
  <c r="M398" i="15"/>
  <c r="N110" i="9" s="1"/>
  <c r="N398" i="15"/>
  <c r="O110" i="9" s="1"/>
  <c r="O398" i="15"/>
  <c r="P110" i="9" s="1"/>
  <c r="M399" i="15"/>
  <c r="N111" i="9" s="1"/>
  <c r="N399" i="15"/>
  <c r="O111" i="9" s="1"/>
  <c r="O399" i="15"/>
  <c r="P111" i="9" s="1"/>
  <c r="M416" i="15"/>
  <c r="N416" i="15"/>
  <c r="O416" i="15"/>
  <c r="M417" i="15"/>
  <c r="N417" i="15"/>
  <c r="O417" i="15"/>
  <c r="M8" i="15"/>
  <c r="N8" i="15"/>
  <c r="O8" i="15"/>
  <c r="P11" i="9" s="1"/>
  <c r="M9" i="15"/>
  <c r="N12" i="9" s="1"/>
  <c r="N9" i="15"/>
  <c r="O12" i="9" s="1"/>
  <c r="O9" i="15"/>
  <c r="P12" i="9" s="1"/>
  <c r="P16" i="9" s="1"/>
  <c r="Z10" i="15"/>
  <c r="Z11" i="15"/>
  <c r="Z12" i="15"/>
  <c r="Z13" i="15"/>
  <c r="Z14" i="15"/>
  <c r="Z15" i="15"/>
  <c r="Z16" i="15"/>
  <c r="Z17" i="15"/>
  <c r="Z18" i="15"/>
  <c r="Z19" i="15"/>
  <c r="Z20" i="15"/>
  <c r="Z21" i="15"/>
  <c r="Z22" i="15"/>
  <c r="Z23" i="15"/>
  <c r="Z24" i="15"/>
  <c r="Z25" i="15"/>
  <c r="Z26" i="15"/>
  <c r="Z27" i="15"/>
  <c r="Z28" i="15"/>
  <c r="Z29" i="15"/>
  <c r="Z30" i="15"/>
  <c r="Z31" i="15"/>
  <c r="Z32" i="15"/>
  <c r="Z33" i="15"/>
  <c r="Z34" i="15"/>
  <c r="Z35" i="15"/>
  <c r="Z36" i="15"/>
  <c r="Z37" i="15"/>
  <c r="Z38" i="15"/>
  <c r="Z39" i="15"/>
  <c r="Z40" i="15"/>
  <c r="Z41" i="15"/>
  <c r="Z42" i="15"/>
  <c r="Z43" i="15"/>
  <c r="Z44" i="15"/>
  <c r="Z45" i="15"/>
  <c r="Z46" i="15"/>
  <c r="Z47" i="15"/>
  <c r="Z48" i="15"/>
  <c r="Z49" i="15"/>
  <c r="Z50" i="15"/>
  <c r="Z51" i="15"/>
  <c r="Z52" i="15"/>
  <c r="Z53" i="15"/>
  <c r="Z54" i="15"/>
  <c r="Z55" i="15"/>
  <c r="Z56" i="15"/>
  <c r="Z57" i="15"/>
  <c r="Q1269" i="14"/>
  <c r="S1269" i="14" s="1"/>
  <c r="Q1268" i="14"/>
  <c r="S1268" i="14" s="1"/>
  <c r="L1233" i="14"/>
  <c r="Q1266" i="14"/>
  <c r="S1266" i="14" s="1"/>
  <c r="Q1265" i="14"/>
  <c r="S1265" i="14" s="1"/>
  <c r="Q1264" i="14"/>
  <c r="S1264" i="14" s="1"/>
  <c r="Q1263" i="14"/>
  <c r="S1263" i="14" s="1"/>
  <c r="Q1262" i="14"/>
  <c r="S1262" i="14" s="1"/>
  <c r="O1234" i="14"/>
  <c r="Q1260" i="14"/>
  <c r="S1260" i="14" s="1"/>
  <c r="Q1259" i="14"/>
  <c r="S1259" i="14" s="1"/>
  <c r="Q1258" i="14"/>
  <c r="S1258" i="14" s="1"/>
  <c r="Q1254" i="14"/>
  <c r="S1254" i="14" s="1"/>
  <c r="Q1253" i="14"/>
  <c r="S1253" i="14" s="1"/>
  <c r="Q1250" i="14"/>
  <c r="S1250" i="14" s="1"/>
  <c r="Q1249" i="14"/>
  <c r="S1249" i="14" s="1"/>
  <c r="Q1248" i="14"/>
  <c r="S1248" i="14" s="1"/>
  <c r="Q1247" i="14"/>
  <c r="S1247" i="14" s="1"/>
  <c r="Q1246" i="14"/>
  <c r="S1246" i="14" s="1"/>
  <c r="Q1245" i="14"/>
  <c r="S1245" i="14" s="1"/>
  <c r="Q1244" i="14"/>
  <c r="S1244" i="14" s="1"/>
  <c r="Q1243" i="14"/>
  <c r="S1243" i="14" s="1"/>
  <c r="Q1242" i="14"/>
  <c r="S1242" i="14" s="1"/>
  <c r="Q1241" i="14"/>
  <c r="S1241" i="14" s="1"/>
  <c r="Q1240" i="14"/>
  <c r="S1240" i="14" s="1"/>
  <c r="Q1239" i="14"/>
  <c r="S1239" i="14" s="1"/>
  <c r="Q1238" i="14"/>
  <c r="S1238" i="14" s="1"/>
  <c r="Q1237" i="14"/>
  <c r="S1237" i="14" s="1"/>
  <c r="Q1230" i="14"/>
  <c r="S1230" i="14" s="1"/>
  <c r="Q1229" i="14"/>
  <c r="S1229" i="14" s="1"/>
  <c r="Q1228" i="14"/>
  <c r="S1228" i="14" s="1"/>
  <c r="Q1227" i="14"/>
  <c r="S1227" i="14" s="1"/>
  <c r="Q1226" i="14"/>
  <c r="S1226" i="14" s="1"/>
  <c r="Q1225" i="14"/>
  <c r="S1225" i="14" s="1"/>
  <c r="Q1224" i="14"/>
  <c r="S1224" i="14" s="1"/>
  <c r="Q1223" i="14"/>
  <c r="S1223" i="14" s="1"/>
  <c r="Q1222" i="14"/>
  <c r="S1222" i="14" s="1"/>
  <c r="Q1221" i="14"/>
  <c r="S1221" i="14" s="1"/>
  <c r="Q1220" i="14"/>
  <c r="S1220" i="14" s="1"/>
  <c r="Q1219" i="14"/>
  <c r="S1219" i="14" s="1"/>
  <c r="Q1218" i="14"/>
  <c r="S1218" i="14" s="1"/>
  <c r="Q1217" i="14"/>
  <c r="S1217" i="14" s="1"/>
  <c r="Q1216" i="14"/>
  <c r="S1216" i="14" s="1"/>
  <c r="Q1215" i="14"/>
  <c r="S1215" i="14" s="1"/>
  <c r="Q1214" i="14"/>
  <c r="S1214" i="14" s="1"/>
  <c r="Q1213" i="14"/>
  <c r="S1213" i="14" s="1"/>
  <c r="Q1212" i="14"/>
  <c r="S1212" i="14" s="1"/>
  <c r="Q1211" i="14"/>
  <c r="S1211" i="14" s="1"/>
  <c r="Q1210" i="14"/>
  <c r="S1210" i="14" s="1"/>
  <c r="Q1209" i="14"/>
  <c r="S1209" i="14" s="1"/>
  <c r="Q1208" i="14"/>
  <c r="S1208" i="14" s="1"/>
  <c r="Q1207" i="14"/>
  <c r="S1207" i="14" s="1"/>
  <c r="Q1206" i="14"/>
  <c r="S1206" i="14" s="1"/>
  <c r="Q1205" i="14"/>
  <c r="S1205" i="14" s="1"/>
  <c r="Q1204" i="14"/>
  <c r="S1204" i="14" s="1"/>
  <c r="Q1203" i="14"/>
  <c r="S1203" i="14" s="1"/>
  <c r="K1176" i="14"/>
  <c r="Q1202" i="14"/>
  <c r="S1202" i="14" s="1"/>
  <c r="Q1201" i="14"/>
  <c r="S1201" i="14" s="1"/>
  <c r="Q1197" i="14"/>
  <c r="S1197" i="14" s="1"/>
  <c r="Q1196" i="14"/>
  <c r="S1196" i="14" s="1"/>
  <c r="Q1195" i="14"/>
  <c r="S1195" i="14" s="1"/>
  <c r="Q1194" i="14"/>
  <c r="S1194" i="14" s="1"/>
  <c r="Q1193" i="14"/>
  <c r="S1193" i="14" s="1"/>
  <c r="Q1192" i="14"/>
  <c r="S1192" i="14" s="1"/>
  <c r="Q1191" i="14"/>
  <c r="S1191" i="14" s="1"/>
  <c r="Q1190" i="14"/>
  <c r="S1190" i="14" s="1"/>
  <c r="Q1187" i="14"/>
  <c r="S1187" i="14" s="1"/>
  <c r="Q1186" i="14"/>
  <c r="S1186" i="14" s="1"/>
  <c r="Q1185" i="14"/>
  <c r="S1185" i="14" s="1"/>
  <c r="Q1184" i="14"/>
  <c r="S1184" i="14" s="1"/>
  <c r="O1177" i="14"/>
  <c r="Q1183" i="14"/>
  <c r="Q1182" i="14"/>
  <c r="S1182" i="14" s="1"/>
  <c r="Q1181" i="14"/>
  <c r="S1181" i="14" s="1"/>
  <c r="Q1180" i="14"/>
  <c r="S1180" i="14" s="1"/>
  <c r="Q1167" i="14"/>
  <c r="S1167" i="14" s="1"/>
  <c r="Q1166" i="14"/>
  <c r="S1166" i="14" s="1"/>
  <c r="Q1165" i="14"/>
  <c r="S1165" i="14" s="1"/>
  <c r="M1044" i="14"/>
  <c r="M1038" i="14" s="1"/>
  <c r="L36" i="3" s="1"/>
  <c r="Q1163" i="14"/>
  <c r="S1163" i="14" s="1"/>
  <c r="Q1162" i="14"/>
  <c r="S1162" i="14" s="1"/>
  <c r="Q1161" i="14"/>
  <c r="S1161" i="14" s="1"/>
  <c r="Q1160" i="14"/>
  <c r="S1160" i="14" s="1"/>
  <c r="Q1159" i="14"/>
  <c r="S1159" i="14" s="1"/>
  <c r="Q1158" i="14"/>
  <c r="S1158" i="14" s="1"/>
  <c r="Q1157" i="14"/>
  <c r="S1157" i="14" s="1"/>
  <c r="Q1156" i="14"/>
  <c r="S1156" i="14" s="1"/>
  <c r="Q1155" i="14"/>
  <c r="S1155" i="14" s="1"/>
  <c r="Q1154" i="14"/>
  <c r="S1154" i="14" s="1"/>
  <c r="Q1153" i="14"/>
  <c r="S1153" i="14" s="1"/>
  <c r="Q1151" i="14"/>
  <c r="S1151" i="14" s="1"/>
  <c r="Q1150" i="14"/>
  <c r="S1150" i="14" s="1"/>
  <c r="Q1149" i="14"/>
  <c r="S1149" i="14" s="1"/>
  <c r="Q1148" i="14"/>
  <c r="S1148" i="14" s="1"/>
  <c r="Q1147" i="14"/>
  <c r="S1147" i="14" s="1"/>
  <c r="Q1146" i="14"/>
  <c r="S1146" i="14" s="1"/>
  <c r="Q1145" i="14"/>
  <c r="S1145" i="14" s="1"/>
  <c r="Q1144" i="14"/>
  <c r="S1144" i="14" s="1"/>
  <c r="Q1140" i="14"/>
  <c r="S1140" i="14" s="1"/>
  <c r="Q1139" i="14"/>
  <c r="S1139" i="14" s="1"/>
  <c r="Q1138" i="14"/>
  <c r="S1138" i="14" s="1"/>
  <c r="Q1137" i="14"/>
  <c r="S1137" i="14" s="1"/>
  <c r="Q1136" i="14"/>
  <c r="S1136" i="14" s="1"/>
  <c r="Q1135" i="14"/>
  <c r="S1135" i="14" s="1"/>
  <c r="Q1134" i="14"/>
  <c r="S1134" i="14" s="1"/>
  <c r="Q1133" i="14"/>
  <c r="S1133" i="14" s="1"/>
  <c r="Q1132" i="14"/>
  <c r="S1132" i="14" s="1"/>
  <c r="Q1131" i="14"/>
  <c r="S1131" i="14" s="1"/>
  <c r="Q1130" i="14"/>
  <c r="S1130" i="14" s="1"/>
  <c r="Q1129" i="14"/>
  <c r="S1129" i="14" s="1"/>
  <c r="Q1128" i="14"/>
  <c r="S1128" i="14" s="1"/>
  <c r="Q1127" i="14"/>
  <c r="S1127" i="14" s="1"/>
  <c r="Q1126" i="14"/>
  <c r="S1126" i="14" s="1"/>
  <c r="Q1125" i="14"/>
  <c r="S1125" i="14" s="1"/>
  <c r="Q1124" i="14"/>
  <c r="S1124" i="14" s="1"/>
  <c r="Q1123" i="14"/>
  <c r="S1123" i="14" s="1"/>
  <c r="Q1122" i="14"/>
  <c r="S1122" i="14" s="1"/>
  <c r="Q1121" i="14"/>
  <c r="S1121" i="14" s="1"/>
  <c r="Q1120" i="14"/>
  <c r="S1120" i="14" s="1"/>
  <c r="Q1119" i="14"/>
  <c r="S1119" i="14" s="1"/>
  <c r="Q1118" i="14"/>
  <c r="S1118" i="14" s="1"/>
  <c r="Q1117" i="14"/>
  <c r="S1117" i="14" s="1"/>
  <c r="Q1116" i="14"/>
  <c r="S1116" i="14" s="1"/>
  <c r="Q1115" i="14"/>
  <c r="S1115" i="14" s="1"/>
  <c r="Q1114" i="14"/>
  <c r="S1114" i="14" s="1"/>
  <c r="Q1113" i="14"/>
  <c r="S1113" i="14" s="1"/>
  <c r="Q1112" i="14"/>
  <c r="S1112" i="14" s="1"/>
  <c r="Q1111" i="14"/>
  <c r="S1111" i="14" s="1"/>
  <c r="Q1110" i="14"/>
  <c r="S1110" i="14" s="1"/>
  <c r="Q1109" i="14"/>
  <c r="S1109" i="14" s="1"/>
  <c r="Q1108" i="14"/>
  <c r="S1108" i="14" s="1"/>
  <c r="Q1107" i="14"/>
  <c r="S1107" i="14" s="1"/>
  <c r="Q1106" i="14"/>
  <c r="S1106" i="14" s="1"/>
  <c r="Q1105" i="14"/>
  <c r="S1105" i="14" s="1"/>
  <c r="Q1104" i="14"/>
  <c r="S1104" i="14" s="1"/>
  <c r="Q1103" i="14"/>
  <c r="S1103" i="14" s="1"/>
  <c r="Q1102" i="14"/>
  <c r="S1102" i="14" s="1"/>
  <c r="Q1100" i="14"/>
  <c r="S1100" i="14" s="1"/>
  <c r="Q1099" i="14"/>
  <c r="S1099" i="14" s="1"/>
  <c r="Q1098" i="14"/>
  <c r="S1098" i="14" s="1"/>
  <c r="Q1097" i="14"/>
  <c r="S1097" i="14" s="1"/>
  <c r="Q1096" i="14"/>
  <c r="S1096" i="14" s="1"/>
  <c r="Q1095" i="14"/>
  <c r="S1095" i="14" s="1"/>
  <c r="Q1094" i="14"/>
  <c r="S1094" i="14" s="1"/>
  <c r="Q1093" i="14"/>
  <c r="S1093" i="14" s="1"/>
  <c r="Q1092" i="14"/>
  <c r="S1092" i="14" s="1"/>
  <c r="Q1091" i="14"/>
  <c r="S1091" i="14" s="1"/>
  <c r="Q1090" i="14"/>
  <c r="S1090" i="14" s="1"/>
  <c r="Q1089" i="14"/>
  <c r="S1089" i="14" s="1"/>
  <c r="Q1088" i="14"/>
  <c r="S1088" i="14" s="1"/>
  <c r="Q1087" i="14"/>
  <c r="S1087" i="14" s="1"/>
  <c r="Q1083" i="14"/>
  <c r="S1083" i="14" s="1"/>
  <c r="Q1082" i="14"/>
  <c r="S1082" i="14" s="1"/>
  <c r="Q1080" i="14"/>
  <c r="S1080" i="14" s="1"/>
  <c r="Q1079" i="14"/>
  <c r="S1079" i="14" s="1"/>
  <c r="Q1078" i="14"/>
  <c r="S1078" i="14" s="1"/>
  <c r="Q1077" i="14"/>
  <c r="S1077" i="14" s="1"/>
  <c r="Q1076" i="14"/>
  <c r="S1076" i="14" s="1"/>
  <c r="Q1075" i="14"/>
  <c r="S1075" i="14" s="1"/>
  <c r="Q1074" i="14"/>
  <c r="S1074" i="14" s="1"/>
  <c r="Q1073" i="14"/>
  <c r="S1073" i="14" s="1"/>
  <c r="Q1072" i="14"/>
  <c r="S1072" i="14" s="1"/>
  <c r="Q1071" i="14"/>
  <c r="S1071" i="14" s="1"/>
  <c r="Q1070" i="14"/>
  <c r="S1070" i="14" s="1"/>
  <c r="Q1069" i="14"/>
  <c r="S1069" i="14" s="1"/>
  <c r="Q1067" i="14"/>
  <c r="S1067" i="14" s="1"/>
  <c r="Q1066" i="14"/>
  <c r="S1066" i="14" s="1"/>
  <c r="Q1065" i="14"/>
  <c r="S1065" i="14" s="1"/>
  <c r="Q1064" i="14"/>
  <c r="S1064" i="14" s="1"/>
  <c r="Q1063" i="14"/>
  <c r="S1063" i="14" s="1"/>
  <c r="Q1062" i="14"/>
  <c r="S1062" i="14" s="1"/>
  <c r="Q1061" i="14"/>
  <c r="S1061" i="14" s="1"/>
  <c r="Q1060" i="14"/>
  <c r="S1060" i="14" s="1"/>
  <c r="Q1059" i="14"/>
  <c r="S1059" i="14" s="1"/>
  <c r="Q1058" i="14"/>
  <c r="S1058" i="14" s="1"/>
  <c r="Q1056" i="14"/>
  <c r="Q1055" i="14"/>
  <c r="S1055" i="14" s="1"/>
  <c r="Q1054" i="14"/>
  <c r="S1054" i="14" s="1"/>
  <c r="Q1053" i="14"/>
  <c r="S1053" i="14" s="1"/>
  <c r="Q1052" i="14"/>
  <c r="S1052" i="14" s="1"/>
  <c r="Q1049" i="14"/>
  <c r="S1049" i="14" s="1"/>
  <c r="Q1048" i="14"/>
  <c r="S1048" i="14" s="1"/>
  <c r="Q1035" i="14"/>
  <c r="S1035" i="14" s="1"/>
  <c r="Q1034" i="14"/>
  <c r="S1034" i="14" s="1"/>
  <c r="Q1033" i="14"/>
  <c r="S1033" i="14" s="1"/>
  <c r="Q1032" i="14"/>
  <c r="S1032" i="14" s="1"/>
  <c r="Q1031" i="14"/>
  <c r="S1031" i="14" s="1"/>
  <c r="Q1030" i="14"/>
  <c r="S1030" i="14" s="1"/>
  <c r="Q1026" i="14"/>
  <c r="S1026" i="14" s="1"/>
  <c r="Q1025" i="14"/>
  <c r="S1025" i="14" s="1"/>
  <c r="Q1023" i="14"/>
  <c r="S1023" i="14" s="1"/>
  <c r="Q1022" i="14"/>
  <c r="S1022" i="14" s="1"/>
  <c r="Q1021" i="14"/>
  <c r="S1021" i="14" s="1"/>
  <c r="Q1020" i="14"/>
  <c r="S1020" i="14" s="1"/>
  <c r="Q1019" i="14"/>
  <c r="S1019" i="14" s="1"/>
  <c r="Q1018" i="14"/>
  <c r="S1018" i="14" s="1"/>
  <c r="Q1017" i="14"/>
  <c r="S1017" i="14" s="1"/>
  <c r="Q1016" i="14"/>
  <c r="S1016" i="14" s="1"/>
  <c r="Q1015" i="14"/>
  <c r="S1015" i="14" s="1"/>
  <c r="Q1014" i="14"/>
  <c r="S1014" i="14" s="1"/>
  <c r="Q1013" i="14"/>
  <c r="S1013" i="14" s="1"/>
  <c r="Q1012" i="14"/>
  <c r="S1012" i="14" s="1"/>
  <c r="Q1011" i="14"/>
  <c r="S1011" i="14" s="1"/>
  <c r="Q1010" i="14"/>
  <c r="S1010" i="14" s="1"/>
  <c r="Q1009" i="14"/>
  <c r="S1009" i="14" s="1"/>
  <c r="Q1008" i="14"/>
  <c r="S1008" i="14" s="1"/>
  <c r="Q1007" i="14"/>
  <c r="S1007" i="14" s="1"/>
  <c r="Q1006" i="14"/>
  <c r="S1006" i="14" s="1"/>
  <c r="Q1005" i="14"/>
  <c r="S1005" i="14" s="1"/>
  <c r="Q1004" i="14"/>
  <c r="S1004" i="14" s="1"/>
  <c r="Q1003" i="14"/>
  <c r="S1003" i="14"/>
  <c r="Q1002" i="14"/>
  <c r="S1002" i="14" s="1"/>
  <c r="Q1001" i="14"/>
  <c r="S1001" i="14" s="1"/>
  <c r="Q1000" i="14"/>
  <c r="S1000" i="14" s="1"/>
  <c r="Q999" i="14"/>
  <c r="S999" i="14" s="1"/>
  <c r="Q998" i="14"/>
  <c r="S998" i="14" s="1"/>
  <c r="Q997" i="14"/>
  <c r="S997" i="14" s="1"/>
  <c r="Q996" i="14"/>
  <c r="S996" i="14" s="1"/>
  <c r="Q995" i="14"/>
  <c r="S995" i="14" s="1"/>
  <c r="Q993" i="14"/>
  <c r="S993" i="14" s="1"/>
  <c r="Q992" i="14"/>
  <c r="S992" i="14" s="1"/>
  <c r="Q991" i="14"/>
  <c r="S991" i="14" s="1"/>
  <c r="Q990" i="14"/>
  <c r="S990" i="14" s="1"/>
  <c r="Q989" i="14"/>
  <c r="S989" i="14" s="1"/>
  <c r="Q988" i="14"/>
  <c r="S988" i="14" s="1"/>
  <c r="Q987" i="14"/>
  <c r="S987" i="14" s="1"/>
  <c r="Q986" i="14"/>
  <c r="S986" i="14" s="1"/>
  <c r="Q985" i="14"/>
  <c r="S985" i="14" s="1"/>
  <c r="Q984" i="14"/>
  <c r="S984" i="14" s="1"/>
  <c r="Q983" i="14"/>
  <c r="S983" i="14" s="1"/>
  <c r="Q981" i="14"/>
  <c r="S981" i="14" s="1"/>
  <c r="Q980" i="14"/>
  <c r="S980" i="14" s="1"/>
  <c r="Q979" i="14"/>
  <c r="S979" i="14" s="1"/>
  <c r="Q978" i="14"/>
  <c r="S978" i="14" s="1"/>
  <c r="Q977" i="14"/>
  <c r="S977" i="14" s="1"/>
  <c r="Q976" i="14"/>
  <c r="S976" i="14" s="1"/>
  <c r="Q975" i="14"/>
  <c r="S975" i="14" s="1"/>
  <c r="Q974" i="14"/>
  <c r="S974" i="14" s="1"/>
  <c r="Q973" i="14"/>
  <c r="S973" i="14" s="1"/>
  <c r="Q969" i="14"/>
  <c r="S969" i="14" s="1"/>
  <c r="Q968" i="14"/>
  <c r="S968" i="14" s="1"/>
  <c r="Q966" i="14"/>
  <c r="S966" i="14" s="1"/>
  <c r="Q965" i="14"/>
  <c r="S965" i="14" s="1"/>
  <c r="Q964" i="14"/>
  <c r="S964" i="14" s="1"/>
  <c r="Q963" i="14"/>
  <c r="S963" i="14" s="1"/>
  <c r="Q962" i="14"/>
  <c r="S962" i="14" s="1"/>
  <c r="Q961" i="14"/>
  <c r="S961" i="14" s="1"/>
  <c r="Q960" i="14"/>
  <c r="S960" i="14" s="1"/>
  <c r="Q959" i="14"/>
  <c r="S959" i="14" s="1"/>
  <c r="Q958" i="14"/>
  <c r="S958" i="14" s="1"/>
  <c r="Q957" i="14"/>
  <c r="S957" i="14" s="1"/>
  <c r="Q956" i="14"/>
  <c r="S956" i="14" s="1"/>
  <c r="Q955" i="14"/>
  <c r="S955" i="14" s="1"/>
  <c r="Q954" i="14"/>
  <c r="S954" i="14" s="1"/>
  <c r="Q953" i="14"/>
  <c r="S953" i="14" s="1"/>
  <c r="Q952" i="14"/>
  <c r="S952" i="14" s="1"/>
  <c r="Q951" i="14"/>
  <c r="S951" i="14" s="1"/>
  <c r="Q950" i="14"/>
  <c r="S950" i="14" s="1"/>
  <c r="Q949" i="14"/>
  <c r="S949" i="14" s="1"/>
  <c r="Q948" i="14"/>
  <c r="S948" i="14" s="1"/>
  <c r="Q947" i="14"/>
  <c r="S947" i="14" s="1"/>
  <c r="Q946" i="14"/>
  <c r="S946" i="14" s="1"/>
  <c r="Q945" i="14"/>
  <c r="S945" i="14" s="1"/>
  <c r="Q944" i="14"/>
  <c r="S944" i="14" s="1"/>
  <c r="Q943" i="14"/>
  <c r="S943" i="14" s="1"/>
  <c r="Q942" i="14"/>
  <c r="S942" i="14" s="1"/>
  <c r="Q941" i="14"/>
  <c r="Q940" i="14"/>
  <c r="S940" i="14" s="1"/>
  <c r="Q939" i="14"/>
  <c r="S939" i="14" s="1"/>
  <c r="Q938" i="14"/>
  <c r="S938" i="14" s="1"/>
  <c r="Q937" i="14"/>
  <c r="S937" i="14" s="1"/>
  <c r="Q936" i="14"/>
  <c r="S936" i="14" s="1"/>
  <c r="Q935" i="14"/>
  <c r="S935" i="14" s="1"/>
  <c r="Q934" i="14"/>
  <c r="S934" i="14" s="1"/>
  <c r="Q933" i="14"/>
  <c r="S933" i="14" s="1"/>
  <c r="Q932" i="14"/>
  <c r="S932" i="14" s="1"/>
  <c r="Q930" i="14"/>
  <c r="S930" i="14" s="1"/>
  <c r="Q929" i="14"/>
  <c r="S929" i="14" s="1"/>
  <c r="Q928" i="14"/>
  <c r="S928" i="14" s="1"/>
  <c r="Q927" i="14"/>
  <c r="S927" i="14" s="1"/>
  <c r="Q926" i="14"/>
  <c r="S926" i="14" s="1"/>
  <c r="N919" i="14"/>
  <c r="Q924" i="14"/>
  <c r="Q923" i="14"/>
  <c r="S923" i="14" s="1"/>
  <c r="Q922" i="14"/>
  <c r="S922" i="14" s="1"/>
  <c r="Q906" i="14"/>
  <c r="S906" i="14" s="1"/>
  <c r="Q905" i="14"/>
  <c r="S905" i="14" s="1"/>
  <c r="Q904" i="14"/>
  <c r="S904" i="14" s="1"/>
  <c r="Q903" i="14"/>
  <c r="S903" i="14" s="1"/>
  <c r="Q902" i="14"/>
  <c r="S902" i="14" s="1"/>
  <c r="Q901" i="14"/>
  <c r="S901" i="14" s="1"/>
  <c r="Q900" i="14"/>
  <c r="S900" i="14" s="1"/>
  <c r="Q899" i="14"/>
  <c r="S899" i="14" s="1"/>
  <c r="Q898" i="14"/>
  <c r="S898" i="14" s="1"/>
  <c r="N840" i="14"/>
  <c r="Q896" i="14"/>
  <c r="S896" i="14" s="1"/>
  <c r="Q895" i="14"/>
  <c r="S895" i="14" s="1"/>
  <c r="Q894" i="14"/>
  <c r="S894" i="14" s="1"/>
  <c r="Q893" i="14"/>
  <c r="S893" i="14" s="1"/>
  <c r="Q892" i="14"/>
  <c r="S892" i="14" s="1"/>
  <c r="Q891" i="14"/>
  <c r="S891" i="14" s="1"/>
  <c r="Q890" i="14"/>
  <c r="S890" i="14" s="1"/>
  <c r="Q889" i="14"/>
  <c r="S889" i="14" s="1"/>
  <c r="Q888" i="14"/>
  <c r="S888" i="14" s="1"/>
  <c r="Q887" i="14"/>
  <c r="S887" i="14" s="1"/>
  <c r="Q886" i="14"/>
  <c r="S886" i="14" s="1"/>
  <c r="Q885" i="14"/>
  <c r="S885" i="14" s="1"/>
  <c r="Q884" i="14"/>
  <c r="S884" i="14" s="1"/>
  <c r="Q883" i="14"/>
  <c r="S883" i="14" s="1"/>
  <c r="Q882" i="14"/>
  <c r="S882" i="14" s="1"/>
  <c r="Q881" i="14"/>
  <c r="S881" i="14" s="1"/>
  <c r="Q880" i="14"/>
  <c r="S880" i="14" s="1"/>
  <c r="Q878" i="14"/>
  <c r="S878" i="14" s="1"/>
  <c r="Q877" i="14"/>
  <c r="S877" i="14" s="1"/>
  <c r="Q876" i="14"/>
  <c r="S876" i="14" s="1"/>
  <c r="Q875" i="14"/>
  <c r="S875" i="14" s="1"/>
  <c r="O840" i="14"/>
  <c r="K840" i="14"/>
  <c r="Q872" i="14"/>
  <c r="S872" i="14" s="1"/>
  <c r="Q871" i="14"/>
  <c r="S871" i="14" s="1"/>
  <c r="Q870" i="14"/>
  <c r="S870" i="14" s="1"/>
  <c r="Q869" i="14"/>
  <c r="S869" i="14" s="1"/>
  <c r="Q867" i="14"/>
  <c r="S867" i="14" s="1"/>
  <c r="Q866" i="14"/>
  <c r="S866" i="14" s="1"/>
  <c r="Q865" i="14"/>
  <c r="S865" i="14" s="1"/>
  <c r="Q864" i="14"/>
  <c r="S864" i="14" s="1"/>
  <c r="Q863" i="14"/>
  <c r="S863" i="14" s="1"/>
  <c r="Q862" i="14"/>
  <c r="S862" i="14" s="1"/>
  <c r="Q861" i="14"/>
  <c r="S861" i="14" s="1"/>
  <c r="Q860" i="14"/>
  <c r="S860" i="14" s="1"/>
  <c r="Q859" i="14"/>
  <c r="S859" i="14" s="1"/>
  <c r="Q855" i="14"/>
  <c r="S855" i="14" s="1"/>
  <c r="Q854" i="14"/>
  <c r="S854" i="14" s="1"/>
  <c r="Q853" i="14"/>
  <c r="S853" i="14" s="1"/>
  <c r="Q851" i="14"/>
  <c r="S851" i="14" s="1"/>
  <c r="Q850" i="14"/>
  <c r="S850" i="14" s="1"/>
  <c r="Q849" i="14"/>
  <c r="S849" i="14" s="1"/>
  <c r="Q848" i="14"/>
  <c r="S848" i="14" s="1"/>
  <c r="O841" i="14"/>
  <c r="K841" i="14"/>
  <c r="Q846" i="14"/>
  <c r="S846" i="14" s="1"/>
  <c r="Q845" i="14"/>
  <c r="S845" i="14" s="1"/>
  <c r="Q844" i="14"/>
  <c r="S844" i="14" s="1"/>
  <c r="Q837" i="14"/>
  <c r="S837" i="14" s="1"/>
  <c r="Q836" i="14"/>
  <c r="S836" i="14" s="1"/>
  <c r="Q835" i="14"/>
  <c r="S835" i="14" s="1"/>
  <c r="Q834" i="14"/>
  <c r="S834" i="14" s="1"/>
  <c r="Q833" i="14"/>
  <c r="S833" i="14" s="1"/>
  <c r="Q832" i="14"/>
  <c r="S832" i="14" s="1"/>
  <c r="Q831" i="14"/>
  <c r="S831" i="14" s="1"/>
  <c r="Q830" i="14"/>
  <c r="S830" i="14" s="1"/>
  <c r="Q829" i="14"/>
  <c r="S829" i="14" s="1"/>
  <c r="Q828" i="14"/>
  <c r="S828" i="14" s="1"/>
  <c r="Q827" i="14"/>
  <c r="S827" i="14" s="1"/>
  <c r="Q826" i="14"/>
  <c r="S826" i="14" s="1"/>
  <c r="Q825" i="14"/>
  <c r="S825" i="14" s="1"/>
  <c r="Q824" i="14"/>
  <c r="S824" i="14" s="1"/>
  <c r="Q823" i="14"/>
  <c r="S823" i="14" s="1"/>
  <c r="Q822" i="14"/>
  <c r="S822" i="14" s="1"/>
  <c r="Q821" i="14"/>
  <c r="S821" i="14" s="1"/>
  <c r="Q820" i="14"/>
  <c r="S820" i="14" s="1"/>
  <c r="Q816" i="14"/>
  <c r="S816" i="14" s="1"/>
  <c r="Q815" i="14"/>
  <c r="S815" i="14" s="1"/>
  <c r="Q814" i="14"/>
  <c r="S814" i="14" s="1"/>
  <c r="Q813" i="14"/>
  <c r="S813" i="14" s="1"/>
  <c r="Q812" i="14"/>
  <c r="S812" i="14" s="1"/>
  <c r="Q811" i="14"/>
  <c r="S811" i="14" s="1"/>
  <c r="Q810" i="14"/>
  <c r="S810" i="14" s="1"/>
  <c r="Q809" i="14"/>
  <c r="S809" i="14" s="1"/>
  <c r="Q808" i="14"/>
  <c r="S808" i="14" s="1"/>
  <c r="Q807" i="14"/>
  <c r="S807" i="14" s="1"/>
  <c r="Q806" i="14"/>
  <c r="S806" i="14" s="1"/>
  <c r="Q805" i="14"/>
  <c r="S805" i="14" s="1"/>
  <c r="K783" i="14"/>
  <c r="Q804" i="14"/>
  <c r="S804" i="14" s="1"/>
  <c r="Q803" i="14"/>
  <c r="S803" i="14" s="1"/>
  <c r="Q802" i="14"/>
  <c r="S802" i="14" s="1"/>
  <c r="Q798" i="14"/>
  <c r="S798" i="14" s="1"/>
  <c r="Q797" i="14"/>
  <c r="S797" i="14" s="1"/>
  <c r="Q796" i="14"/>
  <c r="S796" i="14" s="1"/>
  <c r="Q795" i="14"/>
  <c r="S795" i="14" s="1"/>
  <c r="Q794" i="14"/>
  <c r="S794" i="14" s="1"/>
  <c r="Q793" i="14"/>
  <c r="S793" i="14" s="1"/>
  <c r="Q792" i="14"/>
  <c r="S792" i="14" s="1"/>
  <c r="Q791" i="14"/>
  <c r="S791" i="14" s="1"/>
  <c r="Q789" i="14"/>
  <c r="Q788" i="14"/>
  <c r="S788" i="14" s="1"/>
  <c r="Q787" i="14"/>
  <c r="S787" i="14" s="1"/>
  <c r="Q774" i="14"/>
  <c r="S774" i="14" s="1"/>
  <c r="Q773" i="14"/>
  <c r="S773" i="14" s="1"/>
  <c r="Q771" i="14"/>
  <c r="S771" i="14" s="1"/>
  <c r="Q770" i="14"/>
  <c r="S770" i="14" s="1"/>
  <c r="Q769" i="14"/>
  <c r="S769" i="14" s="1"/>
  <c r="Q768" i="14"/>
  <c r="S768" i="14" s="1"/>
  <c r="Q767" i="14"/>
  <c r="S767" i="14" s="1"/>
  <c r="Q766" i="14"/>
  <c r="S766" i="14" s="1"/>
  <c r="Q765" i="14"/>
  <c r="S765" i="14" s="1"/>
  <c r="Q764" i="14"/>
  <c r="S764" i="14" s="1"/>
  <c r="Q763" i="14"/>
  <c r="S763" i="14" s="1"/>
  <c r="Q762" i="14"/>
  <c r="S762" i="14" s="1"/>
  <c r="Q761" i="14"/>
  <c r="S761" i="14" s="1"/>
  <c r="Q760" i="14"/>
  <c r="S760" i="14" s="1"/>
  <c r="Q759" i="14"/>
  <c r="S759" i="14" s="1"/>
  <c r="Q758" i="14"/>
  <c r="S758" i="14" s="1"/>
  <c r="Q757" i="14"/>
  <c r="S757" i="14" s="1"/>
  <c r="Q756" i="14"/>
  <c r="S756" i="14" s="1"/>
  <c r="Q755" i="14"/>
  <c r="S755" i="14" s="1"/>
  <c r="Q754" i="14"/>
  <c r="S754" i="14" s="1"/>
  <c r="Q753" i="14"/>
  <c r="S753" i="14" s="1"/>
  <c r="Q752" i="14"/>
  <c r="S752" i="14" s="1"/>
  <c r="Q751" i="14"/>
  <c r="S751" i="14" s="1"/>
  <c r="Q750" i="14"/>
  <c r="S750" i="14" s="1"/>
  <c r="Q749" i="14"/>
  <c r="S749" i="14" s="1"/>
  <c r="Q748" i="14"/>
  <c r="S748" i="14" s="1"/>
  <c r="Q747" i="14"/>
  <c r="S747" i="14" s="1"/>
  <c r="Q746" i="14"/>
  <c r="S746" i="14" s="1"/>
  <c r="Q745" i="14"/>
  <c r="S745" i="14" s="1"/>
  <c r="Q741" i="14"/>
  <c r="S741" i="14" s="1"/>
  <c r="Q740" i="14"/>
  <c r="S740" i="14" s="1"/>
  <c r="Q739" i="14"/>
  <c r="S739" i="14" s="1"/>
  <c r="Q738" i="14"/>
  <c r="S738" i="14" s="1"/>
  <c r="Q737" i="14"/>
  <c r="S737" i="14" s="1"/>
  <c r="Q736" i="14"/>
  <c r="S736" i="14" s="1"/>
  <c r="Q735" i="14"/>
  <c r="S735" i="14" s="1"/>
  <c r="Q734" i="14"/>
  <c r="S734" i="14" s="1"/>
  <c r="Q732" i="14"/>
  <c r="S732" i="14" s="1"/>
  <c r="Q731" i="14"/>
  <c r="S731" i="14" s="1"/>
  <c r="Q730" i="14"/>
  <c r="S730" i="14" s="1"/>
  <c r="Q729" i="14"/>
  <c r="S729" i="14" s="1"/>
  <c r="Q728" i="14"/>
  <c r="S728" i="14" s="1"/>
  <c r="Q727" i="14"/>
  <c r="S727" i="14" s="1"/>
  <c r="Q725" i="14"/>
  <c r="S725" i="14" s="1"/>
  <c r="Q724" i="14"/>
  <c r="S724" i="14" s="1"/>
  <c r="Q723" i="14"/>
  <c r="S723" i="14" s="1"/>
  <c r="Q722" i="14"/>
  <c r="S722" i="14" s="1"/>
  <c r="Q721" i="14"/>
  <c r="S721" i="14" s="1"/>
  <c r="Q720" i="14"/>
  <c r="S720" i="14" s="1"/>
  <c r="Q719" i="14"/>
  <c r="S719" i="14" s="1"/>
  <c r="Q718" i="14"/>
  <c r="S718" i="14" s="1"/>
  <c r="Q717" i="14"/>
  <c r="S717" i="14" s="1"/>
  <c r="Q716" i="14"/>
  <c r="S716" i="14" s="1"/>
  <c r="Q714" i="14"/>
  <c r="S714" i="14" s="1"/>
  <c r="Q713" i="14"/>
  <c r="S713" i="14" s="1"/>
  <c r="Q712" i="14"/>
  <c r="S712" i="14" s="1"/>
  <c r="Q711" i="14"/>
  <c r="S711" i="14" s="1"/>
  <c r="Q710" i="14"/>
  <c r="S710" i="14" s="1"/>
  <c r="Q709" i="14"/>
  <c r="S709" i="14" s="1"/>
  <c r="Q708" i="14"/>
  <c r="S708" i="14" s="1"/>
  <c r="Q707" i="14"/>
  <c r="S707" i="14" s="1"/>
  <c r="Q706" i="14"/>
  <c r="S706" i="14" s="1"/>
  <c r="Q705" i="14"/>
  <c r="S705" i="14" s="1"/>
  <c r="Q704" i="14"/>
  <c r="S704" i="14" s="1"/>
  <c r="Q703" i="14"/>
  <c r="S703" i="14" s="1"/>
  <c r="Q702" i="14"/>
  <c r="S702" i="14" s="1"/>
  <c r="Q701" i="14"/>
  <c r="S701" i="14" s="1"/>
  <c r="Q700" i="14"/>
  <c r="S700" i="14" s="1"/>
  <c r="Q699" i="14"/>
  <c r="S699" i="14" s="1"/>
  <c r="Q698" i="14"/>
  <c r="S698" i="14" s="1"/>
  <c r="Q697" i="14"/>
  <c r="S697" i="14" s="1"/>
  <c r="Q696" i="14"/>
  <c r="S696" i="14" s="1"/>
  <c r="Q695" i="14"/>
  <c r="S695" i="14" s="1"/>
  <c r="Q694" i="14"/>
  <c r="S694" i="14" s="1"/>
  <c r="Q693" i="14"/>
  <c r="S693" i="14" s="1"/>
  <c r="Q692" i="14"/>
  <c r="S692" i="14" s="1"/>
  <c r="Q691" i="14"/>
  <c r="S691" i="14" s="1"/>
  <c r="Q690" i="14"/>
  <c r="S690" i="14" s="1"/>
  <c r="Q689" i="14"/>
  <c r="S689" i="14" s="1"/>
  <c r="Q688" i="14"/>
  <c r="S688" i="14" s="1"/>
  <c r="Q684" i="14"/>
  <c r="S684" i="14" s="1"/>
  <c r="Q683" i="14"/>
  <c r="S683" i="14" s="1"/>
  <c r="Q682" i="14"/>
  <c r="S682" i="14" s="1"/>
  <c r="Q681" i="14"/>
  <c r="S681" i="14" s="1"/>
  <c r="Q680" i="14"/>
  <c r="S680" i="14" s="1"/>
  <c r="Q679" i="14"/>
  <c r="S679" i="14"/>
  <c r="Q678" i="14"/>
  <c r="S678" i="14" s="1"/>
  <c r="Q677" i="14"/>
  <c r="S677" i="14" s="1"/>
  <c r="Q676" i="14"/>
  <c r="S676" i="14" s="1"/>
  <c r="Q675" i="14"/>
  <c r="S675" i="14" s="1"/>
  <c r="Q674" i="14"/>
  <c r="S674" i="14" s="1"/>
  <c r="Q673" i="14"/>
  <c r="S673" i="14" s="1"/>
  <c r="Q672" i="14"/>
  <c r="S672" i="14" s="1"/>
  <c r="Q671" i="14"/>
  <c r="S671" i="14" s="1"/>
  <c r="Q670" i="14"/>
  <c r="S670" i="14" s="1"/>
  <c r="Q669" i="14"/>
  <c r="S669" i="14" s="1"/>
  <c r="Q668" i="14"/>
  <c r="S668" i="14" s="1"/>
  <c r="Q667" i="14"/>
  <c r="S667" i="14" s="1"/>
  <c r="Q666" i="14"/>
  <c r="S666" i="14" s="1"/>
  <c r="Q665" i="14"/>
  <c r="S665" i="14" s="1"/>
  <c r="Q664" i="14"/>
  <c r="S664" i="14" s="1"/>
  <c r="Q663" i="14"/>
  <c r="S663" i="14" s="1"/>
  <c r="Q662" i="14"/>
  <c r="S662" i="14" s="1"/>
  <c r="Q661" i="14"/>
  <c r="S661" i="14" s="1"/>
  <c r="Q660" i="14"/>
  <c r="S660" i="14" s="1"/>
  <c r="Q659" i="14"/>
  <c r="S659" i="14" s="1"/>
  <c r="Q656" i="14"/>
  <c r="S656" i="14" s="1"/>
  <c r="Q655" i="14"/>
  <c r="S655" i="14" s="1"/>
  <c r="Q654" i="14"/>
  <c r="S654" i="14" s="1"/>
  <c r="Q653" i="14"/>
  <c r="S653" i="14" s="1"/>
  <c r="Q652" i="14"/>
  <c r="S652" i="14" s="1"/>
  <c r="Q650" i="14"/>
  <c r="S650" i="14" s="1"/>
  <c r="Q649" i="14"/>
  <c r="S649" i="14" s="1"/>
  <c r="Q648" i="14"/>
  <c r="S648" i="14" s="1"/>
  <c r="Q647" i="14"/>
  <c r="S647" i="14" s="1"/>
  <c r="Q646" i="14"/>
  <c r="S646" i="14" s="1"/>
  <c r="Q645" i="14"/>
  <c r="S645" i="14" s="1"/>
  <c r="Q644" i="14"/>
  <c r="S644" i="14" s="1"/>
  <c r="Q643" i="14"/>
  <c r="S643" i="14" s="1"/>
  <c r="Q642" i="14"/>
  <c r="S642" i="14" s="1"/>
  <c r="Q641" i="14"/>
  <c r="S641" i="14" s="1"/>
  <c r="Q639" i="14"/>
  <c r="S639" i="14" s="1"/>
  <c r="Q638" i="14"/>
  <c r="S638" i="14" s="1"/>
  <c r="Q637" i="14"/>
  <c r="S637" i="14" s="1"/>
  <c r="Q621" i="14"/>
  <c r="S621" i="14" s="1"/>
  <c r="Q620" i="14"/>
  <c r="S620" i="14" s="1"/>
  <c r="P577" i="14"/>
  <c r="Q619" i="14"/>
  <c r="S619" i="14" s="1"/>
  <c r="P576" i="14"/>
  <c r="Q618" i="14"/>
  <c r="S618" i="14" s="1"/>
  <c r="Q617" i="14"/>
  <c r="S617" i="14" s="1"/>
  <c r="Q616" i="14"/>
  <c r="S616" i="14" s="1"/>
  <c r="Q615" i="14"/>
  <c r="S615" i="14" s="1"/>
  <c r="Q614" i="14"/>
  <c r="S614" i="14" s="1"/>
  <c r="K577" i="14"/>
  <c r="Q612" i="14"/>
  <c r="S612" i="14" s="1"/>
  <c r="Q611" i="14"/>
  <c r="S611" i="14" s="1"/>
  <c r="Q610" i="14"/>
  <c r="S610" i="14" s="1"/>
  <c r="Q609" i="14"/>
  <c r="S609" i="14" s="1"/>
  <c r="Q608" i="14"/>
  <c r="S608" i="14" s="1"/>
  <c r="N576" i="14"/>
  <c r="Q606" i="14"/>
  <c r="S606" i="14" s="1"/>
  <c r="Q605" i="14"/>
  <c r="S605" i="14" s="1"/>
  <c r="Q604" i="14"/>
  <c r="S604" i="14" s="1"/>
  <c r="Q603" i="14"/>
  <c r="S603" i="14" s="1"/>
  <c r="Q602" i="14"/>
  <c r="S602" i="14" s="1"/>
  <c r="Q601" i="14"/>
  <c r="S601" i="14" s="1"/>
  <c r="Q600" i="14"/>
  <c r="S600" i="14" s="1"/>
  <c r="Q599" i="14"/>
  <c r="S599" i="14" s="1"/>
  <c r="Q598" i="14"/>
  <c r="S598" i="14" s="1"/>
  <c r="Q597" i="14"/>
  <c r="S597" i="14" s="1"/>
  <c r="Q596" i="14"/>
  <c r="S596" i="14" s="1"/>
  <c r="Q595" i="14"/>
  <c r="S595" i="14" s="1"/>
  <c r="Q594" i="14"/>
  <c r="S594" i="14" s="1"/>
  <c r="Q593" i="14"/>
  <c r="S593" i="14" s="1"/>
  <c r="Q592" i="14"/>
  <c r="S592" i="14" s="1"/>
  <c r="Q591" i="14"/>
  <c r="S591" i="14" s="1"/>
  <c r="Q590" i="14"/>
  <c r="S590" i="14" s="1"/>
  <c r="Q589" i="14"/>
  <c r="S589" i="14" s="1"/>
  <c r="Q588" i="14"/>
  <c r="S588" i="14" s="1"/>
  <c r="Q587" i="14"/>
  <c r="S587" i="14" s="1"/>
  <c r="Q586" i="14"/>
  <c r="S586" i="14" s="1"/>
  <c r="Q585" i="14"/>
  <c r="S585" i="14" s="1"/>
  <c r="Q584" i="14"/>
  <c r="S584" i="14" s="1"/>
  <c r="Q581" i="14"/>
  <c r="S581" i="14" s="1"/>
  <c r="Q580" i="14"/>
  <c r="S580" i="14" s="1"/>
  <c r="Q570" i="14"/>
  <c r="S570" i="14" s="1"/>
  <c r="Q569" i="14"/>
  <c r="S569" i="14" s="1"/>
  <c r="Q567" i="14"/>
  <c r="S567" i="14" s="1"/>
  <c r="Q566" i="14"/>
  <c r="S566" i="14" s="1"/>
  <c r="Q565" i="14"/>
  <c r="S565" i="14" s="1"/>
  <c r="Q564" i="14"/>
  <c r="S564" i="14" s="1"/>
  <c r="Q563" i="14"/>
  <c r="S563" i="14" s="1"/>
  <c r="Q562" i="14"/>
  <c r="S562" i="14" s="1"/>
  <c r="Q561" i="14"/>
  <c r="S561" i="14" s="1"/>
  <c r="Q560" i="14"/>
  <c r="S560" i="14" s="1"/>
  <c r="Q559" i="14"/>
  <c r="S559" i="14" s="1"/>
  <c r="Q558" i="14"/>
  <c r="S558" i="14" s="1"/>
  <c r="Q557" i="14"/>
  <c r="S557" i="14" s="1"/>
  <c r="Q556" i="14"/>
  <c r="S556" i="14" s="1"/>
  <c r="Q555" i="14"/>
  <c r="S555" i="14" s="1"/>
  <c r="Q554" i="14"/>
  <c r="S554" i="14" s="1"/>
  <c r="Q553" i="14"/>
  <c r="S553" i="14" s="1"/>
  <c r="Q552" i="14"/>
  <c r="S552" i="14" s="1"/>
  <c r="Q551" i="14"/>
  <c r="S551" i="14" s="1"/>
  <c r="Q550" i="14"/>
  <c r="S550" i="14" s="1"/>
  <c r="Q549" i="14"/>
  <c r="S549" i="14" s="1"/>
  <c r="Q548" i="14"/>
  <c r="S548" i="14" s="1"/>
  <c r="Q547" i="14"/>
  <c r="S547" i="14" s="1"/>
  <c r="Q546" i="14"/>
  <c r="S546" i="14" s="1"/>
  <c r="Q545" i="14"/>
  <c r="S545" i="14" s="1"/>
  <c r="Q544" i="14"/>
  <c r="S544" i="14" s="1"/>
  <c r="Q543" i="14"/>
  <c r="S543" i="14" s="1"/>
  <c r="Q542" i="14"/>
  <c r="S542" i="14" s="1"/>
  <c r="Q541" i="14"/>
  <c r="S541" i="14" s="1"/>
  <c r="Q540" i="14"/>
  <c r="S540" i="14"/>
  <c r="Q539" i="14"/>
  <c r="S539" i="14" s="1"/>
  <c r="Q538" i="14"/>
  <c r="S538" i="14" s="1"/>
  <c r="Q537" i="14"/>
  <c r="S537" i="14" s="1"/>
  <c r="Q536" i="14"/>
  <c r="S536" i="14" s="1"/>
  <c r="Q535" i="14"/>
  <c r="S535" i="14" s="1"/>
  <c r="Q534" i="14"/>
  <c r="S534" i="14" s="1"/>
  <c r="Q533" i="14"/>
  <c r="S533" i="14" s="1"/>
  <c r="Q532" i="14"/>
  <c r="S532" i="14" s="1"/>
  <c r="Q531" i="14"/>
  <c r="S531" i="14" s="1"/>
  <c r="Q530" i="14"/>
  <c r="S530" i="14" s="1"/>
  <c r="Q529" i="14"/>
  <c r="S529" i="14" s="1"/>
  <c r="Q528" i="14"/>
  <c r="S528" i="14" s="1"/>
  <c r="Q527" i="14"/>
  <c r="S527" i="14" s="1"/>
  <c r="Q526" i="14"/>
  <c r="S526" i="14" s="1"/>
  <c r="Q525" i="14"/>
  <c r="S525" i="14" s="1"/>
  <c r="Q524" i="14"/>
  <c r="S524" i="14" s="1"/>
  <c r="Q523" i="14"/>
  <c r="S523" i="14" s="1"/>
  <c r="Q522" i="14"/>
  <c r="S522" i="14" s="1"/>
  <c r="Q521" i="14"/>
  <c r="S521" i="14" s="1"/>
  <c r="Q520" i="14"/>
  <c r="S520" i="14" s="1"/>
  <c r="N498" i="14"/>
  <c r="Q519" i="14"/>
  <c r="S519" i="14" s="1"/>
  <c r="Q518" i="14"/>
  <c r="S518" i="14" s="1"/>
  <c r="Q517" i="14"/>
  <c r="S517" i="14" s="1"/>
  <c r="Q513" i="14"/>
  <c r="S513" i="14" s="1"/>
  <c r="Q512" i="14"/>
  <c r="S512" i="14" s="1"/>
  <c r="Q510" i="14"/>
  <c r="S510" i="14" s="1"/>
  <c r="Q509" i="14"/>
  <c r="S509" i="14" s="1"/>
  <c r="Q508" i="14"/>
  <c r="S508" i="14" s="1"/>
  <c r="Q507" i="14"/>
  <c r="S507" i="14" s="1"/>
  <c r="Q506" i="14"/>
  <c r="S506" i="14" s="1"/>
  <c r="Q505" i="14"/>
  <c r="Q503" i="14"/>
  <c r="S503" i="14" s="1"/>
  <c r="Q502" i="14"/>
  <c r="S502" i="14" s="1"/>
  <c r="Q489" i="14"/>
  <c r="S489" i="14" s="1"/>
  <c r="Q488" i="14"/>
  <c r="S488" i="14" s="1"/>
  <c r="Q487" i="14"/>
  <c r="S487" i="14" s="1"/>
  <c r="Q486" i="14"/>
  <c r="S486" i="14" s="1"/>
  <c r="Q485" i="14"/>
  <c r="S485" i="14" s="1"/>
  <c r="Q484" i="14"/>
  <c r="S484" i="14" s="1"/>
  <c r="Q483" i="14"/>
  <c r="S483" i="14" s="1"/>
  <c r="Q482" i="14"/>
  <c r="S482" i="14" s="1"/>
  <c r="N441" i="14"/>
  <c r="Q480" i="14"/>
  <c r="S480" i="14" s="1"/>
  <c r="Q479" i="14"/>
  <c r="S479" i="14" s="1"/>
  <c r="Q478" i="14"/>
  <c r="S478" i="14" s="1"/>
  <c r="Q477" i="14"/>
  <c r="S477" i="14" s="1"/>
  <c r="Q476" i="14"/>
  <c r="S476" i="14" s="1"/>
  <c r="Q475" i="14"/>
  <c r="S475" i="14" s="1"/>
  <c r="Q474" i="14"/>
  <c r="S474" i="14" s="1"/>
  <c r="Q473" i="14"/>
  <c r="S473" i="14"/>
  <c r="Q472" i="14"/>
  <c r="S472" i="14" s="1"/>
  <c r="Q471" i="14"/>
  <c r="S471" i="14" s="1"/>
  <c r="Q470" i="14"/>
  <c r="S470" i="14" s="1"/>
  <c r="Q469" i="14"/>
  <c r="S469" i="14" s="1"/>
  <c r="Q468" i="14"/>
  <c r="S468" i="14" s="1"/>
  <c r="Q467" i="14"/>
  <c r="S467" i="14" s="1"/>
  <c r="Q466" i="14"/>
  <c r="S466" i="14" s="1"/>
  <c r="Q465" i="14"/>
  <c r="S465" i="14" s="1"/>
  <c r="Q464" i="14"/>
  <c r="S464" i="14" s="1"/>
  <c r="Q463" i="14"/>
  <c r="S463" i="14" s="1"/>
  <c r="L441" i="14"/>
  <c r="Q462" i="14"/>
  <c r="S462" i="14" s="1"/>
  <c r="Q461" i="14"/>
  <c r="S461" i="14" s="1"/>
  <c r="Q460" i="14"/>
  <c r="S460" i="14" s="1"/>
  <c r="Q456" i="14"/>
  <c r="S456" i="14" s="1"/>
  <c r="Q455" i="14"/>
  <c r="S455" i="14" s="1"/>
  <c r="Q454" i="14"/>
  <c r="S454" i="14" s="1"/>
  <c r="Q453" i="14"/>
  <c r="S453" i="14" s="1"/>
  <c r="Q452" i="14"/>
  <c r="S452" i="14" s="1"/>
  <c r="Q451" i="14"/>
  <c r="S451" i="14" s="1"/>
  <c r="Q450" i="14"/>
  <c r="S450" i="14" s="1"/>
  <c r="Q449" i="14"/>
  <c r="S449" i="14" s="1"/>
  <c r="Q447" i="14"/>
  <c r="Q446" i="14"/>
  <c r="S446" i="14" s="1"/>
  <c r="Q445" i="14"/>
  <c r="R369" i="14"/>
  <c r="R368" i="14"/>
  <c r="R367" i="14"/>
  <c r="R366" i="14"/>
  <c r="R365" i="14"/>
  <c r="R364" i="14"/>
  <c r="Q438" i="14"/>
  <c r="S438" i="14" s="1"/>
  <c r="Q437" i="14"/>
  <c r="S437" i="14" s="1"/>
  <c r="Q436" i="14"/>
  <c r="S436" i="14" s="1"/>
  <c r="Q435" i="14"/>
  <c r="S435" i="14" s="1"/>
  <c r="Q434" i="14"/>
  <c r="S434" i="14" s="1"/>
  <c r="Q433" i="14"/>
  <c r="S433" i="14" s="1"/>
  <c r="Q432" i="14"/>
  <c r="S432" i="14" s="1"/>
  <c r="Q431" i="14"/>
  <c r="S431" i="14" s="1"/>
  <c r="Q430" i="14"/>
  <c r="S430" i="14" s="1"/>
  <c r="Q429" i="14"/>
  <c r="S429" i="14" s="1"/>
  <c r="Q428" i="14"/>
  <c r="S428" i="14" s="1"/>
  <c r="Q427" i="14"/>
  <c r="S427" i="14" s="1"/>
  <c r="Q426" i="14"/>
  <c r="Q425" i="14"/>
  <c r="S425" i="14" s="1"/>
  <c r="Q424" i="14"/>
  <c r="S424" i="14" s="1"/>
  <c r="Q423" i="14"/>
  <c r="S423" i="14" s="1"/>
  <c r="Q422" i="14"/>
  <c r="S422" i="14" s="1"/>
  <c r="Q421" i="14"/>
  <c r="S421" i="14" s="1"/>
  <c r="Q420" i="14"/>
  <c r="S420" i="14" s="1"/>
  <c r="Q419" i="14"/>
  <c r="S419" i="14" s="1"/>
  <c r="Q418" i="14"/>
  <c r="S418" i="14" s="1"/>
  <c r="L366" i="14"/>
  <c r="Q417" i="14"/>
  <c r="S417" i="14" s="1"/>
  <c r="Q416" i="14"/>
  <c r="S416" i="14" s="1"/>
  <c r="Q415" i="14"/>
  <c r="S415" i="14" s="1"/>
  <c r="Q414" i="14"/>
  <c r="S414" i="14" s="1"/>
  <c r="Q413" i="14"/>
  <c r="S413" i="14" s="1"/>
  <c r="Q412" i="14"/>
  <c r="S412" i="14" s="1"/>
  <c r="P366" i="14"/>
  <c r="Q411" i="14"/>
  <c r="S411" i="14" s="1"/>
  <c r="Q410" i="14"/>
  <c r="Q409" i="14"/>
  <c r="S409" i="14" s="1"/>
  <c r="Q408" i="14"/>
  <c r="S408" i="14" s="1"/>
  <c r="Q407" i="14"/>
  <c r="S407" i="14" s="1"/>
  <c r="Q406" i="14"/>
  <c r="S406" i="14" s="1"/>
  <c r="Q405" i="14"/>
  <c r="S405" i="14" s="1"/>
  <c r="Q404" i="14"/>
  <c r="S404" i="14" s="1"/>
  <c r="Q403" i="14"/>
  <c r="S403" i="14" s="1"/>
  <c r="Q399" i="14"/>
  <c r="S399" i="14" s="1"/>
  <c r="Q398" i="14"/>
  <c r="S398" i="14" s="1"/>
  <c r="Q397" i="14"/>
  <c r="S397" i="14" s="1"/>
  <c r="Q396" i="14"/>
  <c r="S396" i="14" s="1"/>
  <c r="Q395" i="14"/>
  <c r="S395" i="14" s="1"/>
  <c r="Q394" i="14"/>
  <c r="S394" i="14" s="1"/>
  <c r="Q393" i="14"/>
  <c r="S393" i="14" s="1"/>
  <c r="Q392" i="14"/>
  <c r="S392" i="14" s="1"/>
  <c r="Q389" i="14"/>
  <c r="S389" i="14" s="1"/>
  <c r="Q388" i="14"/>
  <c r="S388" i="14" s="1"/>
  <c r="Q387" i="14"/>
  <c r="S387" i="14" s="1"/>
  <c r="Q386" i="14"/>
  <c r="S386" i="14" s="1"/>
  <c r="Q385" i="14"/>
  <c r="S385" i="14" s="1"/>
  <c r="Q383" i="14"/>
  <c r="S383" i="14" s="1"/>
  <c r="Q382" i="14"/>
  <c r="S382" i="14" s="1"/>
  <c r="Q381" i="14"/>
  <c r="S381" i="14" s="1"/>
  <c r="Q380" i="14"/>
  <c r="S380" i="14" s="1"/>
  <c r="Q379" i="14"/>
  <c r="S379" i="14" s="1"/>
  <c r="Q378" i="14"/>
  <c r="S378" i="14" s="1"/>
  <c r="Q377" i="14"/>
  <c r="S377" i="14" s="1"/>
  <c r="Q376" i="14"/>
  <c r="S376" i="14" s="1"/>
  <c r="Q375" i="14"/>
  <c r="S375" i="14" s="1"/>
  <c r="Q374" i="14"/>
  <c r="S374" i="14" s="1"/>
  <c r="Q373" i="14"/>
  <c r="M366" i="14"/>
  <c r="Q372" i="14"/>
  <c r="Q371" i="14"/>
  <c r="S371" i="14" s="1"/>
  <c r="Q370" i="14"/>
  <c r="S370" i="14" s="1"/>
  <c r="Q363" i="14"/>
  <c r="S363" i="14" s="1"/>
  <c r="Q362" i="14"/>
  <c r="S362" i="14" s="1"/>
  <c r="Q361" i="14"/>
  <c r="S361" i="14" s="1"/>
  <c r="Q360" i="14"/>
  <c r="S360" i="14" s="1"/>
  <c r="Q359" i="14"/>
  <c r="S359" i="14" s="1"/>
  <c r="Q358" i="14"/>
  <c r="S358" i="14" s="1"/>
  <c r="Q357" i="14"/>
  <c r="S357" i="14" s="1"/>
  <c r="Q356" i="14"/>
  <c r="S356" i="14" s="1"/>
  <c r="Q355" i="14"/>
  <c r="S355" i="14" s="1"/>
  <c r="Q354" i="14"/>
  <c r="S354" i="14" s="1"/>
  <c r="Q353" i="14"/>
  <c r="S353" i="14" s="1"/>
  <c r="Q352" i="14"/>
  <c r="S352" i="14" s="1"/>
  <c r="Q351" i="14"/>
  <c r="S351" i="14" s="1"/>
  <c r="Q350" i="14"/>
  <c r="S350" i="14" s="1"/>
  <c r="Q349" i="14"/>
  <c r="S349" i="14" s="1"/>
  <c r="Q348" i="14"/>
  <c r="S348" i="14" s="1"/>
  <c r="Q347" i="14"/>
  <c r="S347" i="14" s="1"/>
  <c r="Q346" i="14"/>
  <c r="S346" i="14" s="1"/>
  <c r="Q342" i="14"/>
  <c r="S342" i="14" s="1"/>
  <c r="Q341" i="14"/>
  <c r="S341" i="14" s="1"/>
  <c r="Q340" i="14"/>
  <c r="S340" i="14" s="1"/>
  <c r="Q339" i="14"/>
  <c r="S339" i="14" s="1"/>
  <c r="Q338" i="14"/>
  <c r="S338" i="14" s="1"/>
  <c r="Q337" i="14"/>
  <c r="S337" i="14" s="1"/>
  <c r="Q336" i="14"/>
  <c r="S336" i="14" s="1"/>
  <c r="Q335" i="14"/>
  <c r="S335" i="14" s="1"/>
  <c r="Q334" i="14"/>
  <c r="S334" i="14" s="1"/>
  <c r="Q333" i="14"/>
  <c r="S333" i="14" s="1"/>
  <c r="Q332" i="14"/>
  <c r="S332" i="14" s="1"/>
  <c r="Q331" i="14"/>
  <c r="S331" i="14" s="1"/>
  <c r="Q330" i="14"/>
  <c r="S330" i="14" s="1"/>
  <c r="Q329" i="14"/>
  <c r="S329" i="14" s="1"/>
  <c r="Q328" i="14"/>
  <c r="S328" i="14" s="1"/>
  <c r="Q327" i="14"/>
  <c r="S327" i="14" s="1"/>
  <c r="Q326" i="14"/>
  <c r="S326" i="14" s="1"/>
  <c r="Q325" i="14"/>
  <c r="S325" i="14" s="1"/>
  <c r="Q324" i="14"/>
  <c r="S324" i="14" s="1"/>
  <c r="Q323" i="14"/>
  <c r="S323" i="14" s="1"/>
  <c r="Q322" i="14"/>
  <c r="S322" i="14" s="1"/>
  <c r="Q321" i="14"/>
  <c r="S321" i="14" s="1"/>
  <c r="Q320" i="14"/>
  <c r="S320" i="14" s="1"/>
  <c r="Q319" i="14"/>
  <c r="S319" i="14" s="1"/>
  <c r="Q318" i="14"/>
  <c r="S318" i="14" s="1"/>
  <c r="Q317" i="14"/>
  <c r="S317" i="14" s="1"/>
  <c r="Q316" i="14"/>
  <c r="S316" i="14" s="1"/>
  <c r="Q315" i="14"/>
  <c r="S315" i="14" s="1"/>
  <c r="Q314" i="14"/>
  <c r="S314" i="14" s="1"/>
  <c r="Q313" i="14"/>
  <c r="S313" i="14" s="1"/>
  <c r="Q312" i="14"/>
  <c r="S312" i="14" s="1"/>
  <c r="Q311" i="14"/>
  <c r="S311" i="14" s="1"/>
  <c r="Q310" i="14"/>
  <c r="S310" i="14" s="1"/>
  <c r="Q309" i="14"/>
  <c r="S309" i="14" s="1"/>
  <c r="Q308" i="14"/>
  <c r="S308" i="14" s="1"/>
  <c r="Q307" i="14"/>
  <c r="S307" i="14" s="1"/>
  <c r="Q306" i="14"/>
  <c r="S306" i="14" s="1"/>
  <c r="Q305" i="14"/>
  <c r="S305" i="14" s="1"/>
  <c r="Q304" i="14"/>
  <c r="S304" i="14" s="1"/>
  <c r="Q303" i="14"/>
  <c r="S303" i="14" s="1"/>
  <c r="Q302" i="14"/>
  <c r="S302" i="14" s="1"/>
  <c r="Q301" i="14"/>
  <c r="S301" i="14" s="1"/>
  <c r="Q300" i="14"/>
  <c r="S300" i="14" s="1"/>
  <c r="Q299" i="14"/>
  <c r="S299" i="14" s="1"/>
  <c r="Q298" i="14"/>
  <c r="S298" i="14" s="1"/>
  <c r="Q297" i="14"/>
  <c r="S297" i="14" s="1"/>
  <c r="Q296" i="14"/>
  <c r="S296" i="14" s="1"/>
  <c r="Q295" i="14"/>
  <c r="S295" i="14" s="1"/>
  <c r="Q294" i="14"/>
  <c r="S294" i="14" s="1"/>
  <c r="Q293" i="14"/>
  <c r="S293" i="14" s="1"/>
  <c r="N235" i="14"/>
  <c r="K235" i="14"/>
  <c r="Q291" i="14"/>
  <c r="S291" i="14" s="1"/>
  <c r="Q290" i="14"/>
  <c r="S290" i="14" s="1"/>
  <c r="Q289" i="14"/>
  <c r="S289" i="14" s="1"/>
  <c r="Q285" i="14"/>
  <c r="S285" i="14" s="1"/>
  <c r="Q284" i="14"/>
  <c r="S284" i="14" s="1"/>
  <c r="Q283" i="14"/>
  <c r="S283" i="14" s="1"/>
  <c r="Q282" i="14"/>
  <c r="S282" i="14" s="1"/>
  <c r="Q281" i="14"/>
  <c r="S281" i="14" s="1"/>
  <c r="Q280" i="14"/>
  <c r="S280" i="14" s="1"/>
  <c r="Q279" i="14"/>
  <c r="S279" i="14" s="1"/>
  <c r="Q278" i="14"/>
  <c r="S278" i="14" s="1"/>
  <c r="Q277" i="14"/>
  <c r="S277" i="14" s="1"/>
  <c r="Q275" i="14"/>
  <c r="S275" i="14" s="1"/>
  <c r="Q274" i="14"/>
  <c r="S274" i="14" s="1"/>
  <c r="Q273" i="14"/>
  <c r="S273" i="14" s="1"/>
  <c r="Q272" i="14"/>
  <c r="S272" i="14" s="1"/>
  <c r="Q271" i="14"/>
  <c r="S271" i="14" s="1"/>
  <c r="Q270" i="14"/>
  <c r="S270" i="14" s="1"/>
  <c r="Q269" i="14"/>
  <c r="S269" i="14" s="1"/>
  <c r="Q268" i="14"/>
  <c r="S268" i="14" s="1"/>
  <c r="Q267" i="14"/>
  <c r="S267" i="14" s="1"/>
  <c r="Q266" i="14"/>
  <c r="S266" i="14" s="1"/>
  <c r="Q265" i="14"/>
  <c r="S265" i="14" s="1"/>
  <c r="Q264" i="14"/>
  <c r="S264" i="14" s="1"/>
  <c r="Q263" i="14"/>
  <c r="S263" i="14" s="1"/>
  <c r="Q262" i="14"/>
  <c r="S262" i="14" s="1"/>
  <c r="Q261" i="14"/>
  <c r="S261" i="14" s="1"/>
  <c r="Q260" i="14"/>
  <c r="S260" i="14" s="1"/>
  <c r="Q259" i="14"/>
  <c r="S259" i="14" s="1"/>
  <c r="Q258" i="14"/>
  <c r="S258" i="14" s="1"/>
  <c r="Q257" i="14"/>
  <c r="S257" i="14" s="1"/>
  <c r="Q256" i="14"/>
  <c r="S256" i="14" s="1"/>
  <c r="Q255" i="14"/>
  <c r="S255" i="14" s="1"/>
  <c r="Q254" i="14"/>
  <c r="S254" i="14" s="1"/>
  <c r="Q253" i="14"/>
  <c r="S253" i="14" s="1"/>
  <c r="Q252" i="14"/>
  <c r="S252" i="14" s="1"/>
  <c r="Q251" i="14"/>
  <c r="S251" i="14" s="1"/>
  <c r="Q250" i="14"/>
  <c r="S250" i="14" s="1"/>
  <c r="Q249" i="14"/>
  <c r="S249" i="14" s="1"/>
  <c r="Q248" i="14"/>
  <c r="S248" i="14" s="1"/>
  <c r="Q247" i="14"/>
  <c r="S247" i="14" s="1"/>
  <c r="Q245" i="14"/>
  <c r="S245" i="14" s="1"/>
  <c r="Q244" i="14"/>
  <c r="S244" i="14" s="1"/>
  <c r="Q243" i="14"/>
  <c r="S243" i="14" s="1"/>
  <c r="Q242" i="14"/>
  <c r="S242" i="14" s="1"/>
  <c r="Q241" i="14"/>
  <c r="S241" i="14" s="1"/>
  <c r="Q240" i="14"/>
  <c r="Q239" i="14"/>
  <c r="S239" i="14" s="1"/>
  <c r="Q238" i="14"/>
  <c r="S238" i="14" s="1"/>
  <c r="Q228" i="14"/>
  <c r="S228" i="14" s="1"/>
  <c r="Q227" i="14"/>
  <c r="S227" i="14" s="1"/>
  <c r="Q226" i="14"/>
  <c r="S226" i="14" s="1"/>
  <c r="Q225" i="14"/>
  <c r="S225" i="14" s="1"/>
  <c r="Q224" i="14"/>
  <c r="S224" i="14" s="1"/>
  <c r="Q223" i="14"/>
  <c r="S223" i="14" s="1"/>
  <c r="Q222" i="14"/>
  <c r="S222" i="14" s="1"/>
  <c r="Q221" i="14"/>
  <c r="S221" i="14" s="1"/>
  <c r="Q220" i="14"/>
  <c r="S220" i="14" s="1"/>
  <c r="Q219" i="14"/>
  <c r="S219" i="14" s="1"/>
  <c r="Q218" i="14"/>
  <c r="S218" i="14" s="1"/>
  <c r="Q217" i="14"/>
  <c r="S217" i="14" s="1"/>
  <c r="Q216" i="14"/>
  <c r="S216" i="14" s="1"/>
  <c r="Q215" i="14"/>
  <c r="S215" i="14" s="1"/>
  <c r="Q214" i="14"/>
  <c r="S214" i="14" s="1"/>
  <c r="Q213" i="14"/>
  <c r="S213" i="14" s="1"/>
  <c r="Q212" i="14"/>
  <c r="S212" i="14" s="1"/>
  <c r="Q211" i="14"/>
  <c r="S211" i="14" s="1"/>
  <c r="Q210" i="14"/>
  <c r="S210" i="14" s="1"/>
  <c r="Q209" i="14"/>
  <c r="S209" i="14" s="1"/>
  <c r="L177" i="14"/>
  <c r="Q207" i="14"/>
  <c r="S207" i="14" s="1"/>
  <c r="Q206" i="14"/>
  <c r="S206" i="14" s="1"/>
  <c r="Q205" i="14"/>
  <c r="S205" i="14" s="1"/>
  <c r="Q204" i="14"/>
  <c r="S204" i="14" s="1"/>
  <c r="Q203" i="14"/>
  <c r="S203" i="14" s="1"/>
  <c r="Q202" i="14"/>
  <c r="S202" i="14" s="1"/>
  <c r="Q201" i="14"/>
  <c r="S201" i="14" s="1"/>
  <c r="Q200" i="14"/>
  <c r="S200" i="14" s="1"/>
  <c r="Q199" i="14"/>
  <c r="S199" i="14" s="1"/>
  <c r="Q198" i="14"/>
  <c r="S198" i="14" s="1"/>
  <c r="Q197" i="14"/>
  <c r="S197" i="14" s="1"/>
  <c r="Q196" i="14"/>
  <c r="S196" i="14" s="1"/>
  <c r="Q195" i="14"/>
  <c r="S195" i="14" s="1"/>
  <c r="Q194" i="14"/>
  <c r="S194" i="14" s="1"/>
  <c r="Q193" i="14"/>
  <c r="S193" i="14" s="1"/>
  <c r="Q192" i="14"/>
  <c r="S192" i="14" s="1"/>
  <c r="Q191" i="14"/>
  <c r="S191" i="14" s="1"/>
  <c r="P178" i="14"/>
  <c r="Q188" i="14"/>
  <c r="S188" i="14" s="1"/>
  <c r="Q187" i="14"/>
  <c r="S187" i="14" s="1"/>
  <c r="Q186" i="14"/>
  <c r="Q185" i="14"/>
  <c r="S185" i="14" s="1"/>
  <c r="M178" i="14"/>
  <c r="Q183" i="14"/>
  <c r="Q182" i="14"/>
  <c r="Q181" i="14"/>
  <c r="S181" i="14" s="1"/>
  <c r="Q171" i="14"/>
  <c r="S171" i="14" s="1"/>
  <c r="Q170" i="14"/>
  <c r="S170" i="14" s="1"/>
  <c r="Q169" i="14"/>
  <c r="S169" i="14" s="1"/>
  <c r="Q168" i="14"/>
  <c r="S168" i="14" s="1"/>
  <c r="Q167" i="14"/>
  <c r="S167" i="14" s="1"/>
  <c r="Q166" i="14"/>
  <c r="S166" i="14" s="1"/>
  <c r="Q165" i="14"/>
  <c r="S165" i="14" s="1"/>
  <c r="Q164" i="14"/>
  <c r="S164" i="14" s="1"/>
  <c r="Q163" i="14"/>
  <c r="S163" i="14" s="1"/>
  <c r="Q162" i="14"/>
  <c r="S162" i="14" s="1"/>
  <c r="Q161" i="14"/>
  <c r="S161" i="14" s="1"/>
  <c r="Q160" i="14"/>
  <c r="S160" i="14" s="1"/>
  <c r="Q159" i="14"/>
  <c r="S159" i="14" s="1"/>
  <c r="Q158" i="14"/>
  <c r="S158" i="14" s="1"/>
  <c r="Q156" i="14"/>
  <c r="S156" i="14" s="1"/>
  <c r="Q155" i="14"/>
  <c r="S155" i="14" s="1"/>
  <c r="Q154" i="14"/>
  <c r="S154" i="14" s="1"/>
  <c r="Q153" i="14"/>
  <c r="S153" i="14" s="1"/>
  <c r="Q152" i="14"/>
  <c r="S152" i="14" s="1"/>
  <c r="Q150" i="14"/>
  <c r="S150" i="14" s="1"/>
  <c r="Q149" i="14"/>
  <c r="S149" i="14" s="1"/>
  <c r="Q148" i="14"/>
  <c r="S148" i="14" s="1"/>
  <c r="Q147" i="14"/>
  <c r="S147" i="14" s="1"/>
  <c r="Q146" i="14"/>
  <c r="S146" i="14" s="1"/>
  <c r="Q145" i="14"/>
  <c r="S145" i="14" s="1"/>
  <c r="Q144" i="14"/>
  <c r="S144" i="14" s="1"/>
  <c r="Q143" i="14"/>
  <c r="S143" i="14" s="1"/>
  <c r="Q142" i="14"/>
  <c r="S142" i="14" s="1"/>
  <c r="Q141" i="14"/>
  <c r="S141" i="14" s="1"/>
  <c r="Q140" i="14"/>
  <c r="S140" i="14" s="1"/>
  <c r="Q139" i="14"/>
  <c r="S139" i="14" s="1"/>
  <c r="Q138" i="14"/>
  <c r="S138" i="14" s="1"/>
  <c r="Q137" i="14"/>
  <c r="S137" i="14" s="1"/>
  <c r="Q136" i="14"/>
  <c r="S136" i="14" s="1"/>
  <c r="Q135" i="14"/>
  <c r="S135" i="14" s="1"/>
  <c r="Q134" i="14"/>
  <c r="S134" i="14" s="1"/>
  <c r="Q133" i="14"/>
  <c r="S133" i="14" s="1"/>
  <c r="Q132" i="14"/>
  <c r="S132" i="14" s="1"/>
  <c r="Q131" i="14"/>
  <c r="S131" i="14" s="1"/>
  <c r="Q130" i="14"/>
  <c r="S130" i="14" s="1"/>
  <c r="Q129" i="14"/>
  <c r="S129" i="14" s="1"/>
  <c r="Q128" i="14"/>
  <c r="S128" i="14" s="1"/>
  <c r="Q127" i="14"/>
  <c r="S127" i="14" s="1"/>
  <c r="Q126" i="14"/>
  <c r="S126" i="14" s="1"/>
  <c r="Q125" i="14"/>
  <c r="S125" i="14" s="1"/>
  <c r="Q124" i="14"/>
  <c r="S124" i="14" s="1"/>
  <c r="Q123" i="14"/>
  <c r="S123" i="14" s="1"/>
  <c r="Q122" i="14"/>
  <c r="S122" i="14" s="1"/>
  <c r="Q120" i="14"/>
  <c r="S120" i="14" s="1"/>
  <c r="Q119" i="14"/>
  <c r="S119" i="14" s="1"/>
  <c r="Q118" i="14"/>
  <c r="S118" i="14" s="1"/>
  <c r="Q114" i="14"/>
  <c r="S114" i="14" s="1"/>
  <c r="Q113" i="14"/>
  <c r="S113" i="14" s="1"/>
  <c r="Q112" i="14"/>
  <c r="S112" i="14" s="1"/>
  <c r="Q110" i="14"/>
  <c r="S110" i="14" s="1"/>
  <c r="Q109" i="14"/>
  <c r="S109" i="14" s="1"/>
  <c r="Q108" i="14"/>
  <c r="S108" i="14" s="1"/>
  <c r="Q107" i="14"/>
  <c r="S107" i="14" s="1"/>
  <c r="Q106" i="14"/>
  <c r="S106" i="14" s="1"/>
  <c r="Q104" i="14"/>
  <c r="S104" i="14" s="1"/>
  <c r="Q103" i="14"/>
  <c r="S103" i="14" s="1"/>
  <c r="Q102" i="14"/>
  <c r="S102" i="14" s="1"/>
  <c r="Q101" i="14"/>
  <c r="S101" i="14" s="1"/>
  <c r="Q100" i="14"/>
  <c r="S100" i="14" s="1"/>
  <c r="Q99" i="14"/>
  <c r="S99" i="14" s="1"/>
  <c r="Q98" i="14"/>
  <c r="S98" i="14" s="1"/>
  <c r="Q97" i="14"/>
  <c r="S97" i="14" s="1"/>
  <c r="Q96" i="14"/>
  <c r="S96" i="14" s="1"/>
  <c r="Q95" i="14"/>
  <c r="S95" i="14" s="1"/>
  <c r="Q94" i="14"/>
  <c r="S94" i="14" s="1"/>
  <c r="Q93" i="14"/>
  <c r="S93" i="14" s="1"/>
  <c r="Q92" i="14"/>
  <c r="S92" i="14" s="1"/>
  <c r="Q91" i="14"/>
  <c r="S91" i="14" s="1"/>
  <c r="Q90" i="14"/>
  <c r="S90" i="14" s="1"/>
  <c r="Q89" i="14"/>
  <c r="S89" i="14" s="1"/>
  <c r="Q88" i="14"/>
  <c r="S88" i="14" s="1"/>
  <c r="Q87" i="14"/>
  <c r="S87" i="14" s="1"/>
  <c r="Q86" i="14"/>
  <c r="S86" i="14" s="1"/>
  <c r="Q85" i="14"/>
  <c r="S85" i="14" s="1"/>
  <c r="Q84" i="14"/>
  <c r="S84" i="14" s="1"/>
  <c r="Q83" i="14"/>
  <c r="S83" i="14" s="1"/>
  <c r="Q82" i="14"/>
  <c r="S82" i="14" s="1"/>
  <c r="Q81" i="14"/>
  <c r="S81" i="14" s="1"/>
  <c r="Q80" i="14"/>
  <c r="S80" i="14" s="1"/>
  <c r="Q79" i="14"/>
  <c r="S79" i="14" s="1"/>
  <c r="Q78" i="14"/>
  <c r="S78" i="14" s="1"/>
  <c r="Q77" i="14"/>
  <c r="S77" i="14" s="1"/>
  <c r="Q75" i="14"/>
  <c r="S75" i="14" s="1"/>
  <c r="Q74" i="14"/>
  <c r="S74" i="14" s="1"/>
  <c r="Q73" i="14"/>
  <c r="S73" i="14" s="1"/>
  <c r="Q72" i="14"/>
  <c r="S72" i="14" s="1"/>
  <c r="Q71" i="14"/>
  <c r="S71" i="14" s="1"/>
  <c r="Q70" i="14"/>
  <c r="S70" i="14" s="1"/>
  <c r="Q69" i="14"/>
  <c r="S69" i="14" s="1"/>
  <c r="Q68" i="14"/>
  <c r="S68" i="14" s="1"/>
  <c r="Q67" i="14"/>
  <c r="S67" i="14" s="1"/>
  <c r="Q66" i="14"/>
  <c r="S66" i="14" s="1"/>
  <c r="Q65" i="14"/>
  <c r="S65" i="14" s="1"/>
  <c r="Q64" i="14"/>
  <c r="S64" i="14" s="1"/>
  <c r="Q63" i="14"/>
  <c r="S63" i="14" s="1"/>
  <c r="Q62" i="14"/>
  <c r="S62" i="14" s="1"/>
  <c r="Q61" i="14"/>
  <c r="S61" i="14" s="1"/>
  <c r="Q57" i="14"/>
  <c r="S57" i="14" s="1"/>
  <c r="Q56" i="14"/>
  <c r="S56" i="14" s="1"/>
  <c r="Q55" i="14"/>
  <c r="S55" i="14" s="1"/>
  <c r="J18" i="14"/>
  <c r="Q54" i="14"/>
  <c r="S54" i="14" s="1"/>
  <c r="Q53" i="14"/>
  <c r="S53" i="14" s="1"/>
  <c r="Q52" i="14"/>
  <c r="S52" i="14" s="1"/>
  <c r="Q51" i="14"/>
  <c r="S51" i="14" s="1"/>
  <c r="Q50" i="14"/>
  <c r="S50" i="14" s="1"/>
  <c r="Q49" i="14"/>
  <c r="S49" i="14" s="1"/>
  <c r="Q48" i="14"/>
  <c r="S48" i="14" s="1"/>
  <c r="Q47" i="14"/>
  <c r="S47" i="14" s="1"/>
  <c r="Q46" i="14"/>
  <c r="S46" i="14" s="1"/>
  <c r="Q45" i="14"/>
  <c r="S45" i="14" s="1"/>
  <c r="Q44" i="14"/>
  <c r="S44" i="14" s="1"/>
  <c r="Q42" i="14"/>
  <c r="S42" i="14" s="1"/>
  <c r="Q41" i="14"/>
  <c r="S41" i="14" s="1"/>
  <c r="Q40" i="14"/>
  <c r="S40" i="14" s="1"/>
  <c r="Q39" i="14"/>
  <c r="Q38" i="14"/>
  <c r="S38" i="14" s="1"/>
  <c r="Q35" i="14"/>
  <c r="S35" i="14" s="1"/>
  <c r="Q34" i="14"/>
  <c r="S34" i="14" s="1"/>
  <c r="Q33" i="14"/>
  <c r="S33" i="14" s="1"/>
  <c r="Q32" i="14"/>
  <c r="S32" i="14" s="1"/>
  <c r="Q31" i="14"/>
  <c r="S31" i="14" s="1"/>
  <c r="Q30" i="14"/>
  <c r="S30" i="14" s="1"/>
  <c r="Q29" i="14"/>
  <c r="S29" i="14" s="1"/>
  <c r="Q28" i="14"/>
  <c r="S28" i="14" s="1"/>
  <c r="Q27" i="14"/>
  <c r="S27" i="14" s="1"/>
  <c r="Q26" i="14"/>
  <c r="S26" i="14" s="1"/>
  <c r="Q24" i="14"/>
  <c r="Q23" i="14"/>
  <c r="S23" i="14" s="1"/>
  <c r="Q22" i="14"/>
  <c r="S22" i="14" s="1"/>
  <c r="Y101" i="9"/>
  <c r="Y100" i="9"/>
  <c r="Y95" i="9"/>
  <c r="Y94" i="9"/>
  <c r="Y119" i="9"/>
  <c r="Y118" i="9"/>
  <c r="Y113" i="9"/>
  <c r="Y112" i="9"/>
  <c r="Y89" i="9"/>
  <c r="Y88" i="9"/>
  <c r="Y83" i="9"/>
  <c r="Y82" i="9"/>
  <c r="Y77" i="9"/>
  <c r="Y76" i="9"/>
  <c r="Y56" i="9"/>
  <c r="Y55" i="9"/>
  <c r="Y43" i="9" s="1"/>
  <c r="Y50" i="9"/>
  <c r="Y49" i="9"/>
  <c r="Y38" i="9"/>
  <c r="Y37" i="9"/>
  <c r="Y32" i="9"/>
  <c r="Y31" i="9"/>
  <c r="Y26" i="9"/>
  <c r="Y25" i="9"/>
  <c r="Y20" i="9"/>
  <c r="Y19" i="9"/>
  <c r="Y14" i="9"/>
  <c r="Y13" i="9"/>
  <c r="Z189" i="15"/>
  <c r="Z187" i="15"/>
  <c r="Z185" i="15"/>
  <c r="Z183" i="15"/>
  <c r="Z181" i="15"/>
  <c r="Z175" i="15"/>
  <c r="F169" i="15"/>
  <c r="P168" i="15"/>
  <c r="Q47" i="9" s="1"/>
  <c r="Z172" i="15"/>
  <c r="U169" i="15"/>
  <c r="V48" i="9" s="1"/>
  <c r="S169" i="15"/>
  <c r="T48" i="9" s="1"/>
  <c r="T52" i="9" s="1"/>
  <c r="L169" i="15"/>
  <c r="M48" i="9" s="1"/>
  <c r="J169" i="15"/>
  <c r="V168" i="15"/>
  <c r="T168" i="15"/>
  <c r="K168" i="15"/>
  <c r="I168" i="15"/>
  <c r="G168" i="15"/>
  <c r="H47" i="9" s="1"/>
  <c r="R265" i="12"/>
  <c r="R263" i="12"/>
  <c r="R262" i="12"/>
  <c r="P214" i="12"/>
  <c r="L214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L8" i="12"/>
  <c r="H9" i="12"/>
  <c r="L9" i="12"/>
  <c r="P9" i="12"/>
  <c r="K52" i="12"/>
  <c r="K53" i="12"/>
  <c r="K54" i="12"/>
  <c r="K55" i="12"/>
  <c r="K56" i="12"/>
  <c r="K57" i="12"/>
  <c r="I178" i="14"/>
  <c r="E178" i="14"/>
  <c r="H177" i="14"/>
  <c r="P369" i="14"/>
  <c r="O369" i="14"/>
  <c r="N369" i="14"/>
  <c r="M369" i="14"/>
  <c r="L369" i="14"/>
  <c r="K369" i="14"/>
  <c r="J369" i="14"/>
  <c r="I369" i="14"/>
  <c r="H369" i="14"/>
  <c r="G369" i="14"/>
  <c r="F369" i="14"/>
  <c r="E369" i="14"/>
  <c r="P368" i="14"/>
  <c r="O368" i="14"/>
  <c r="N368" i="14"/>
  <c r="M368" i="14"/>
  <c r="L368" i="14"/>
  <c r="K368" i="14"/>
  <c r="J368" i="14"/>
  <c r="I368" i="14"/>
  <c r="H368" i="14"/>
  <c r="G368" i="14"/>
  <c r="F368" i="14"/>
  <c r="E368" i="14"/>
  <c r="J367" i="14"/>
  <c r="I367" i="14"/>
  <c r="H367" i="14"/>
  <c r="G367" i="14"/>
  <c r="F367" i="14"/>
  <c r="E367" i="14"/>
  <c r="J366" i="14"/>
  <c r="I366" i="14"/>
  <c r="H366" i="14"/>
  <c r="G366" i="14"/>
  <c r="F366" i="14"/>
  <c r="E366" i="14"/>
  <c r="P365" i="14"/>
  <c r="O365" i="14"/>
  <c r="N365" i="14"/>
  <c r="M365" i="14"/>
  <c r="L365" i="14"/>
  <c r="K365" i="14"/>
  <c r="J365" i="14"/>
  <c r="I365" i="14"/>
  <c r="H365" i="14"/>
  <c r="G365" i="14"/>
  <c r="F365" i="14"/>
  <c r="E365" i="14"/>
  <c r="P364" i="14"/>
  <c r="O364" i="14"/>
  <c r="N364" i="14"/>
  <c r="M364" i="14"/>
  <c r="L364" i="14"/>
  <c r="K364" i="14"/>
  <c r="J364" i="14"/>
  <c r="I364" i="14"/>
  <c r="H364" i="14"/>
  <c r="G364" i="14"/>
  <c r="F364" i="14"/>
  <c r="P501" i="14"/>
  <c r="O501" i="14"/>
  <c r="N501" i="14"/>
  <c r="M501" i="14"/>
  <c r="L501" i="14"/>
  <c r="K501" i="14"/>
  <c r="J501" i="14"/>
  <c r="I501" i="14"/>
  <c r="H501" i="14"/>
  <c r="G501" i="14"/>
  <c r="F501" i="14"/>
  <c r="E501" i="14"/>
  <c r="P500" i="14"/>
  <c r="O500" i="14"/>
  <c r="N500" i="14"/>
  <c r="M500" i="14"/>
  <c r="L500" i="14"/>
  <c r="K500" i="14"/>
  <c r="J500" i="14"/>
  <c r="I500" i="14"/>
  <c r="H500" i="14"/>
  <c r="G500" i="14"/>
  <c r="F500" i="14"/>
  <c r="E500" i="14"/>
  <c r="J499" i="14"/>
  <c r="I499" i="14"/>
  <c r="H499" i="14"/>
  <c r="G499" i="14"/>
  <c r="F499" i="14"/>
  <c r="E499" i="14"/>
  <c r="J498" i="14"/>
  <c r="I498" i="14"/>
  <c r="H498" i="14"/>
  <c r="G498" i="14"/>
  <c r="F498" i="14"/>
  <c r="E498" i="14"/>
  <c r="P497" i="14"/>
  <c r="O497" i="14"/>
  <c r="N497" i="14"/>
  <c r="M497" i="14"/>
  <c r="L497" i="14"/>
  <c r="K497" i="14"/>
  <c r="J497" i="14"/>
  <c r="I497" i="14"/>
  <c r="H497" i="14"/>
  <c r="G497" i="14"/>
  <c r="F497" i="14"/>
  <c r="E497" i="14"/>
  <c r="P496" i="14"/>
  <c r="O496" i="14"/>
  <c r="N496" i="14"/>
  <c r="M496" i="14"/>
  <c r="L496" i="14"/>
  <c r="K496" i="14"/>
  <c r="J496" i="14"/>
  <c r="I496" i="14"/>
  <c r="H496" i="14"/>
  <c r="G496" i="14"/>
  <c r="F496" i="14"/>
  <c r="O235" i="14"/>
  <c r="M235" i="14"/>
  <c r="G19" i="14"/>
  <c r="Y387" i="15"/>
  <c r="Y323" i="15"/>
  <c r="Y259" i="15"/>
  <c r="Y195" i="15"/>
  <c r="Y131" i="15"/>
  <c r="Y67" i="15"/>
  <c r="A385" i="15"/>
  <c r="A321" i="15"/>
  <c r="A257" i="15"/>
  <c r="A193" i="15"/>
  <c r="A129" i="15"/>
  <c r="A65" i="15"/>
  <c r="T387" i="12"/>
  <c r="T323" i="12"/>
  <c r="T259" i="12"/>
  <c r="T195" i="12"/>
  <c r="T131" i="12"/>
  <c r="T67" i="12"/>
  <c r="A65" i="12"/>
  <c r="A129" i="12" s="1"/>
  <c r="A193" i="12" s="1"/>
  <c r="A257" i="12" s="1"/>
  <c r="A321" i="12" s="1"/>
  <c r="A385" i="12" s="1"/>
  <c r="C45" i="11"/>
  <c r="C44" i="11"/>
  <c r="C42" i="11"/>
  <c r="C41" i="11"/>
  <c r="C39" i="11"/>
  <c r="C38" i="11"/>
  <c r="C36" i="11"/>
  <c r="C35" i="11"/>
  <c r="C33" i="11"/>
  <c r="C32" i="11"/>
  <c r="C30" i="11"/>
  <c r="C29" i="11"/>
  <c r="C27" i="11"/>
  <c r="C26" i="11"/>
  <c r="C24" i="11"/>
  <c r="C23" i="11"/>
  <c r="C21" i="11"/>
  <c r="C20" i="11"/>
  <c r="C18" i="11"/>
  <c r="C17" i="11"/>
  <c r="C15" i="11"/>
  <c r="C14" i="11"/>
  <c r="C12" i="11"/>
  <c r="C11" i="11"/>
  <c r="C9" i="11"/>
  <c r="C8" i="11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8" i="10"/>
  <c r="C7" i="10"/>
  <c r="C10" i="10"/>
  <c r="C9" i="10"/>
  <c r="D124" i="9"/>
  <c r="D118" i="9"/>
  <c r="D112" i="9"/>
  <c r="D106" i="9"/>
  <c r="D100" i="9"/>
  <c r="D94" i="9"/>
  <c r="D88" i="9"/>
  <c r="D82" i="9"/>
  <c r="D76" i="9"/>
  <c r="D70" i="9"/>
  <c r="D55" i="9"/>
  <c r="D49" i="9"/>
  <c r="D43" i="9"/>
  <c r="D37" i="9"/>
  <c r="D31" i="9"/>
  <c r="D25" i="9"/>
  <c r="D19" i="9"/>
  <c r="D13" i="9"/>
  <c r="B64" i="9"/>
  <c r="R1257" i="14"/>
  <c r="R1200" i="14"/>
  <c r="R1143" i="14"/>
  <c r="R1086" i="14"/>
  <c r="R1029" i="14"/>
  <c r="R972" i="14"/>
  <c r="R915" i="14"/>
  <c r="R858" i="14"/>
  <c r="R801" i="14"/>
  <c r="R744" i="14"/>
  <c r="R687" i="14"/>
  <c r="R630" i="14"/>
  <c r="R573" i="14"/>
  <c r="R516" i="14"/>
  <c r="R459" i="14"/>
  <c r="R402" i="14"/>
  <c r="R345" i="14"/>
  <c r="R288" i="14"/>
  <c r="R231" i="14"/>
  <c r="R174" i="14"/>
  <c r="R117" i="14"/>
  <c r="R60" i="14"/>
  <c r="A1255" i="14"/>
  <c r="A1198" i="14"/>
  <c r="A1141" i="14"/>
  <c r="A1084" i="14"/>
  <c r="A1027" i="14"/>
  <c r="A970" i="14"/>
  <c r="A913" i="14"/>
  <c r="A856" i="14"/>
  <c r="A799" i="14"/>
  <c r="A742" i="14"/>
  <c r="A685" i="14"/>
  <c r="A628" i="14"/>
  <c r="A571" i="14"/>
  <c r="A514" i="14"/>
  <c r="A457" i="14"/>
  <c r="A400" i="14"/>
  <c r="A343" i="14"/>
  <c r="A286" i="14"/>
  <c r="A229" i="14"/>
  <c r="A172" i="14"/>
  <c r="A115" i="14"/>
  <c r="A58" i="14"/>
  <c r="Q42" i="5"/>
  <c r="J42" i="5"/>
  <c r="Q36" i="5"/>
  <c r="J36" i="5"/>
  <c r="Q30" i="5"/>
  <c r="J30" i="5"/>
  <c r="R30" i="5"/>
  <c r="Q24" i="5"/>
  <c r="J24" i="5"/>
  <c r="Q18" i="5"/>
  <c r="J18" i="5"/>
  <c r="Q12" i="5"/>
  <c r="R12" i="5" s="1"/>
  <c r="J12" i="5"/>
  <c r="C45" i="5"/>
  <c r="C44" i="5"/>
  <c r="C42" i="5"/>
  <c r="C41" i="5"/>
  <c r="C39" i="5"/>
  <c r="C38" i="5"/>
  <c r="C36" i="5"/>
  <c r="C35" i="5"/>
  <c r="C33" i="5"/>
  <c r="C32" i="5"/>
  <c r="C30" i="5"/>
  <c r="C29" i="5"/>
  <c r="C27" i="5"/>
  <c r="C26" i="5"/>
  <c r="C24" i="5"/>
  <c r="C23" i="5"/>
  <c r="C21" i="5"/>
  <c r="C20" i="5"/>
  <c r="C18" i="5"/>
  <c r="C17" i="5"/>
  <c r="C15" i="5"/>
  <c r="C14" i="5"/>
  <c r="C12" i="5"/>
  <c r="C11" i="5"/>
  <c r="C8" i="5"/>
  <c r="C9" i="5"/>
  <c r="Q59" i="4"/>
  <c r="R59" i="4" s="1"/>
  <c r="J59" i="4"/>
  <c r="Q51" i="4"/>
  <c r="J51" i="4"/>
  <c r="Q38" i="4"/>
  <c r="J38" i="4"/>
  <c r="Q30" i="4"/>
  <c r="J30" i="4"/>
  <c r="R30" i="4" s="1"/>
  <c r="Q22" i="4"/>
  <c r="J22" i="4"/>
  <c r="Q14" i="4"/>
  <c r="J14" i="4"/>
  <c r="R14" i="4" s="1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A46" i="4"/>
  <c r="B25" i="1"/>
  <c r="B24" i="1"/>
  <c r="B22" i="1"/>
  <c r="B21" i="1"/>
  <c r="B19" i="1"/>
  <c r="B18" i="1"/>
  <c r="B16" i="1"/>
  <c r="B15" i="1"/>
  <c r="B13" i="1"/>
  <c r="B12" i="1"/>
  <c r="B10" i="1"/>
  <c r="B9" i="1"/>
  <c r="V39" i="7"/>
  <c r="V38" i="7"/>
  <c r="V5" i="7"/>
  <c r="X5" i="7" s="1"/>
  <c r="V6" i="7"/>
  <c r="X6" i="7" s="1"/>
  <c r="P6" i="5"/>
  <c r="O6" i="5"/>
  <c r="N6" i="5"/>
  <c r="M6" i="5"/>
  <c r="L6" i="5"/>
  <c r="K6" i="5"/>
  <c r="I6" i="5"/>
  <c r="H6" i="5"/>
  <c r="G6" i="5"/>
  <c r="F6" i="5"/>
  <c r="E6" i="5"/>
  <c r="D6" i="5"/>
  <c r="D6" i="11"/>
  <c r="E6" i="11"/>
  <c r="F6" i="11"/>
  <c r="G6" i="11"/>
  <c r="H6" i="11"/>
  <c r="I6" i="11"/>
  <c r="K6" i="11"/>
  <c r="L6" i="11"/>
  <c r="M6" i="11"/>
  <c r="N6" i="11"/>
  <c r="O6" i="11"/>
  <c r="P6" i="11"/>
  <c r="R58" i="9"/>
  <c r="M58" i="9"/>
  <c r="V57" i="9"/>
  <c r="T57" i="9"/>
  <c r="R57" i="9"/>
  <c r="Q57" i="9"/>
  <c r="L57" i="9"/>
  <c r="S16" i="9"/>
  <c r="S15" i="9"/>
  <c r="Z427" i="15"/>
  <c r="Z426" i="15"/>
  <c r="Z425" i="15"/>
  <c r="Z424" i="15"/>
  <c r="Z423" i="15"/>
  <c r="Z422" i="15"/>
  <c r="Z421" i="15"/>
  <c r="Z420" i="15"/>
  <c r="Z419" i="15"/>
  <c r="Z415" i="15"/>
  <c r="Z414" i="15"/>
  <c r="X399" i="15"/>
  <c r="Z413" i="15"/>
  <c r="Z412" i="15"/>
  <c r="Z411" i="15"/>
  <c r="Z410" i="15"/>
  <c r="Z408" i="15"/>
  <c r="Z407" i="15"/>
  <c r="Z406" i="15"/>
  <c r="Z405" i="15"/>
  <c r="Z404" i="15"/>
  <c r="Z403" i="15"/>
  <c r="Z402" i="15"/>
  <c r="Z401" i="15"/>
  <c r="Z400" i="15"/>
  <c r="Z395" i="15"/>
  <c r="Z394" i="15"/>
  <c r="Z393" i="15"/>
  <c r="Z392" i="15"/>
  <c r="Z391" i="15"/>
  <c r="Z390" i="15"/>
  <c r="Z389" i="15"/>
  <c r="Z388" i="15"/>
  <c r="Z383" i="15"/>
  <c r="Z382" i="15"/>
  <c r="Z381" i="15"/>
  <c r="Z380" i="15"/>
  <c r="Z379" i="15"/>
  <c r="Z378" i="15"/>
  <c r="Z377" i="15"/>
  <c r="Z376" i="15"/>
  <c r="Z375" i="15"/>
  <c r="Z374" i="15"/>
  <c r="Z373" i="15"/>
  <c r="Z372" i="15"/>
  <c r="Z371" i="15"/>
  <c r="Z370" i="15"/>
  <c r="Z369" i="15"/>
  <c r="Z368" i="15"/>
  <c r="Z367" i="15"/>
  <c r="Z366" i="15"/>
  <c r="Z365" i="15"/>
  <c r="Z364" i="15"/>
  <c r="Z363" i="15"/>
  <c r="Z362" i="15"/>
  <c r="Z361" i="15"/>
  <c r="Z360" i="15"/>
  <c r="Z359" i="15"/>
  <c r="Z358" i="15"/>
  <c r="Z357" i="15"/>
  <c r="Z356" i="15"/>
  <c r="Z354" i="15"/>
  <c r="Z349" i="15"/>
  <c r="Z348" i="15"/>
  <c r="Z347" i="15"/>
  <c r="Z346" i="15"/>
  <c r="Z345" i="15"/>
  <c r="Z344" i="15"/>
  <c r="Z343" i="15"/>
  <c r="Z342" i="15"/>
  <c r="Z341" i="15"/>
  <c r="Z340" i="15"/>
  <c r="Z339" i="15"/>
  <c r="Z338" i="15"/>
  <c r="Z337" i="15"/>
  <c r="Z336" i="15"/>
  <c r="Z335" i="15"/>
  <c r="Z334" i="15"/>
  <c r="Z333" i="15"/>
  <c r="Z332" i="15"/>
  <c r="Z331" i="15"/>
  <c r="Z329" i="15"/>
  <c r="Z328" i="15"/>
  <c r="Z327" i="15"/>
  <c r="Z326" i="15"/>
  <c r="Z325" i="15"/>
  <c r="Z324" i="15"/>
  <c r="Z319" i="15"/>
  <c r="Z318" i="15"/>
  <c r="Z317" i="15"/>
  <c r="Z316" i="15"/>
  <c r="Z315" i="15"/>
  <c r="Z314" i="15"/>
  <c r="Z313" i="15"/>
  <c r="Z312" i="15"/>
  <c r="Z311" i="15"/>
  <c r="Z310" i="15"/>
  <c r="Z305" i="15"/>
  <c r="Z304" i="15"/>
  <c r="Z303" i="15"/>
  <c r="Z302" i="15"/>
  <c r="Z301" i="15"/>
  <c r="Z300" i="15"/>
  <c r="Z299" i="15"/>
  <c r="Z298" i="15"/>
  <c r="Z297" i="15"/>
  <c r="Z296" i="15"/>
  <c r="Z295" i="15"/>
  <c r="Z294" i="15"/>
  <c r="Z293" i="15"/>
  <c r="Z292" i="15"/>
  <c r="Z291" i="15"/>
  <c r="Z290" i="15"/>
  <c r="Z289" i="15"/>
  <c r="X284" i="15"/>
  <c r="Z288" i="15"/>
  <c r="Z287" i="15"/>
  <c r="Z286" i="15"/>
  <c r="Z283" i="15"/>
  <c r="Z282" i="15"/>
  <c r="Z280" i="15"/>
  <c r="Z279" i="15"/>
  <c r="Z278" i="15"/>
  <c r="Z277" i="15"/>
  <c r="Z276" i="15"/>
  <c r="Z275" i="15"/>
  <c r="Z273" i="15"/>
  <c r="Z272" i="15"/>
  <c r="Z271" i="15"/>
  <c r="Z270" i="15"/>
  <c r="Z269" i="15"/>
  <c r="Z268" i="15"/>
  <c r="Z265" i="15"/>
  <c r="Z264" i="15"/>
  <c r="Z263" i="15"/>
  <c r="X215" i="15"/>
  <c r="Z262" i="15"/>
  <c r="Z261" i="15"/>
  <c r="Z260" i="15"/>
  <c r="Z255" i="15"/>
  <c r="Z254" i="15"/>
  <c r="Z253" i="15"/>
  <c r="Z252" i="15"/>
  <c r="Z251" i="15"/>
  <c r="Z250" i="15"/>
  <c r="Z249" i="15"/>
  <c r="Z248" i="15"/>
  <c r="Z247" i="15"/>
  <c r="Z246" i="15"/>
  <c r="Z245" i="15"/>
  <c r="Z244" i="15"/>
  <c r="Z243" i="15"/>
  <c r="Z242" i="15"/>
  <c r="Z241" i="15"/>
  <c r="Z240" i="15"/>
  <c r="Z239" i="15"/>
  <c r="Z238" i="15"/>
  <c r="Z237" i="15"/>
  <c r="Z236" i="15"/>
  <c r="Z235" i="15"/>
  <c r="Z234" i="15"/>
  <c r="Z233" i="15"/>
  <c r="Z232" i="15"/>
  <c r="Z231" i="15"/>
  <c r="Z230" i="15"/>
  <c r="Z229" i="15"/>
  <c r="Z228" i="15"/>
  <c r="Z227" i="15"/>
  <c r="Z226" i="15"/>
  <c r="Z225" i="15"/>
  <c r="Z224" i="15"/>
  <c r="Z223" i="15"/>
  <c r="Z222" i="15"/>
  <c r="Z221" i="15"/>
  <c r="Z220" i="15"/>
  <c r="Z219" i="15"/>
  <c r="Z218" i="15"/>
  <c r="Z217" i="15"/>
  <c r="Z216" i="15"/>
  <c r="Z211" i="15"/>
  <c r="Z210" i="15"/>
  <c r="Z209" i="15"/>
  <c r="Z208" i="15"/>
  <c r="Z207" i="15"/>
  <c r="Z206" i="15"/>
  <c r="Z205" i="15"/>
  <c r="Z204" i="15"/>
  <c r="Z203" i="15"/>
  <c r="Z202" i="15"/>
  <c r="Z201" i="15"/>
  <c r="Z200" i="15"/>
  <c r="Z199" i="15"/>
  <c r="Z198" i="15"/>
  <c r="Z191" i="15"/>
  <c r="Z190" i="15"/>
  <c r="Z188" i="15"/>
  <c r="Z186" i="15"/>
  <c r="Z184" i="15"/>
  <c r="Z182" i="15"/>
  <c r="Z180" i="15"/>
  <c r="Z179" i="15"/>
  <c r="Z178" i="15"/>
  <c r="Z177" i="15"/>
  <c r="Z176" i="15"/>
  <c r="Z174" i="15"/>
  <c r="Z165" i="15"/>
  <c r="Z164" i="15"/>
  <c r="Z163" i="15"/>
  <c r="Z162" i="15"/>
  <c r="Z161" i="15"/>
  <c r="Z160" i="15"/>
  <c r="Z159" i="15"/>
  <c r="Z158" i="15"/>
  <c r="Z157" i="15"/>
  <c r="Z156" i="15"/>
  <c r="Z155" i="15"/>
  <c r="Z154" i="15"/>
  <c r="Z153" i="15"/>
  <c r="Z152" i="15"/>
  <c r="Z149" i="15"/>
  <c r="Z148" i="15"/>
  <c r="Z147" i="15"/>
  <c r="Z146" i="15"/>
  <c r="Z145" i="15"/>
  <c r="Z144" i="15"/>
  <c r="Z143" i="15"/>
  <c r="Z142" i="15"/>
  <c r="Z141" i="15"/>
  <c r="Z139" i="15"/>
  <c r="Z138" i="15"/>
  <c r="Z137" i="15"/>
  <c r="Z136" i="15"/>
  <c r="Z135" i="15"/>
  <c r="Z134" i="15"/>
  <c r="Z133" i="15"/>
  <c r="Z132" i="15"/>
  <c r="Z127" i="15"/>
  <c r="Z126" i="15"/>
  <c r="Z125" i="15"/>
  <c r="Z124" i="15"/>
  <c r="Z121" i="15"/>
  <c r="Z120" i="15"/>
  <c r="Z119" i="15"/>
  <c r="Z118" i="15"/>
  <c r="Z117" i="15"/>
  <c r="Z116" i="15"/>
  <c r="Z115" i="15"/>
  <c r="Z114" i="15"/>
  <c r="Z113" i="15"/>
  <c r="Z112" i="15"/>
  <c r="Z111" i="15"/>
  <c r="Z110" i="15"/>
  <c r="Z109" i="15"/>
  <c r="Z108" i="15"/>
  <c r="Z107" i="15"/>
  <c r="Z106" i="15"/>
  <c r="Z105" i="15"/>
  <c r="Z104" i="15"/>
  <c r="Z103" i="15"/>
  <c r="Z102" i="15"/>
  <c r="Z101" i="15"/>
  <c r="Z100" i="15"/>
  <c r="Z99" i="15"/>
  <c r="Z98" i="15"/>
  <c r="Z97" i="15"/>
  <c r="Z96" i="15"/>
  <c r="Z95" i="15"/>
  <c r="Z94" i="15"/>
  <c r="Z93" i="15"/>
  <c r="Z92" i="15"/>
  <c r="Z91" i="15"/>
  <c r="Z90" i="15"/>
  <c r="Z89" i="15"/>
  <c r="Z88" i="15"/>
  <c r="Z87" i="15"/>
  <c r="Z86" i="15"/>
  <c r="Z85" i="15"/>
  <c r="Z84" i="15"/>
  <c r="Z83" i="15"/>
  <c r="Z79" i="15"/>
  <c r="Z78" i="15"/>
  <c r="Z77" i="15"/>
  <c r="Z76" i="15"/>
  <c r="Z75" i="15"/>
  <c r="Z74" i="15"/>
  <c r="Z73" i="15"/>
  <c r="Z72" i="15"/>
  <c r="Z71" i="15"/>
  <c r="Z70" i="15"/>
  <c r="Z69" i="15"/>
  <c r="Z68" i="15"/>
  <c r="Z63" i="15"/>
  <c r="Z62" i="15"/>
  <c r="Z61" i="15"/>
  <c r="K427" i="12"/>
  <c r="R427" i="12"/>
  <c r="K426" i="12"/>
  <c r="R426" i="12"/>
  <c r="K425" i="12"/>
  <c r="R425" i="12"/>
  <c r="K424" i="12"/>
  <c r="R424" i="12"/>
  <c r="K423" i="12"/>
  <c r="R423" i="12"/>
  <c r="K422" i="12"/>
  <c r="R422" i="12"/>
  <c r="K421" i="12"/>
  <c r="R421" i="12"/>
  <c r="K420" i="12"/>
  <c r="R420" i="12"/>
  <c r="K419" i="12"/>
  <c r="R419" i="12"/>
  <c r="K418" i="12"/>
  <c r="R418" i="12"/>
  <c r="K415" i="12"/>
  <c r="R415" i="12"/>
  <c r="K414" i="12"/>
  <c r="R414" i="12"/>
  <c r="K413" i="12"/>
  <c r="R413" i="12"/>
  <c r="K412" i="12"/>
  <c r="R412" i="12"/>
  <c r="K411" i="12"/>
  <c r="R411" i="12"/>
  <c r="K410" i="12"/>
  <c r="R410" i="12"/>
  <c r="K409" i="12"/>
  <c r="R409" i="12"/>
  <c r="K408" i="12"/>
  <c r="R408" i="12"/>
  <c r="K407" i="12"/>
  <c r="R407" i="12"/>
  <c r="K406" i="12"/>
  <c r="R406" i="12"/>
  <c r="K405" i="12"/>
  <c r="R405" i="12"/>
  <c r="K404" i="12"/>
  <c r="R404" i="12"/>
  <c r="U403" i="12"/>
  <c r="K403" i="12"/>
  <c r="R403" i="12"/>
  <c r="U402" i="12"/>
  <c r="K402" i="12"/>
  <c r="R402" i="12"/>
  <c r="K401" i="12"/>
  <c r="R401" i="12"/>
  <c r="K400" i="12"/>
  <c r="R400" i="12"/>
  <c r="U395" i="12"/>
  <c r="K395" i="12"/>
  <c r="R395" i="12"/>
  <c r="U394" i="12"/>
  <c r="K394" i="12"/>
  <c r="R394" i="12"/>
  <c r="U393" i="12"/>
  <c r="K393" i="12"/>
  <c r="R393" i="12"/>
  <c r="U392" i="12"/>
  <c r="K392" i="12"/>
  <c r="R392" i="12"/>
  <c r="K391" i="12"/>
  <c r="R391" i="12"/>
  <c r="K390" i="12"/>
  <c r="R390" i="12"/>
  <c r="K389" i="12"/>
  <c r="R389" i="12"/>
  <c r="K388" i="12"/>
  <c r="R388" i="12"/>
  <c r="K383" i="12"/>
  <c r="R383" i="12"/>
  <c r="K382" i="12"/>
  <c r="R382" i="12"/>
  <c r="K381" i="12"/>
  <c r="R381" i="12"/>
  <c r="K380" i="12"/>
  <c r="R380" i="12"/>
  <c r="K379" i="12"/>
  <c r="R379" i="12"/>
  <c r="K378" i="12"/>
  <c r="R378" i="12"/>
  <c r="U377" i="12"/>
  <c r="K377" i="12"/>
  <c r="R377" i="12"/>
  <c r="U376" i="12"/>
  <c r="K376" i="12"/>
  <c r="R376" i="12"/>
  <c r="K375" i="12"/>
  <c r="R375" i="12"/>
  <c r="K374" i="12"/>
  <c r="R374" i="12"/>
  <c r="K373" i="12"/>
  <c r="R373" i="12"/>
  <c r="K372" i="12"/>
  <c r="R372" i="12"/>
  <c r="U371" i="12"/>
  <c r="K371" i="12"/>
  <c r="R371" i="12"/>
  <c r="U370" i="12"/>
  <c r="K370" i="12"/>
  <c r="R370" i="12"/>
  <c r="K369" i="12"/>
  <c r="R369" i="12"/>
  <c r="K368" i="12"/>
  <c r="R368" i="12"/>
  <c r="U367" i="12"/>
  <c r="K367" i="12"/>
  <c r="R367" i="12"/>
  <c r="U366" i="12"/>
  <c r="K366" i="12"/>
  <c r="R366" i="12"/>
  <c r="K365" i="12"/>
  <c r="R365" i="12"/>
  <c r="K364" i="12"/>
  <c r="R364" i="12"/>
  <c r="K363" i="12"/>
  <c r="R363" i="12"/>
  <c r="K362" i="12"/>
  <c r="R362" i="12"/>
  <c r="K361" i="12"/>
  <c r="R361" i="12"/>
  <c r="K360" i="12"/>
  <c r="R360" i="12"/>
  <c r="K359" i="12"/>
  <c r="R359" i="12"/>
  <c r="K358" i="12"/>
  <c r="R358" i="12"/>
  <c r="K357" i="12"/>
  <c r="R357" i="12"/>
  <c r="K356" i="12"/>
  <c r="R356" i="12"/>
  <c r="K355" i="12"/>
  <c r="R355" i="12"/>
  <c r="K354" i="12"/>
  <c r="R354" i="12"/>
  <c r="K317" i="12"/>
  <c r="R317" i="12"/>
  <c r="K316" i="12"/>
  <c r="R316" i="12"/>
  <c r="K349" i="12"/>
  <c r="R349" i="12"/>
  <c r="K348" i="12"/>
  <c r="R348" i="12"/>
  <c r="K347" i="12"/>
  <c r="R347" i="12"/>
  <c r="K346" i="12"/>
  <c r="R346" i="12"/>
  <c r="K345" i="12"/>
  <c r="R345" i="12"/>
  <c r="K344" i="12"/>
  <c r="R344" i="12"/>
  <c r="K343" i="12"/>
  <c r="R343" i="12"/>
  <c r="K342" i="12"/>
  <c r="R342" i="12"/>
  <c r="K341" i="12"/>
  <c r="R341" i="12"/>
  <c r="K340" i="12"/>
  <c r="R340" i="12"/>
  <c r="K339" i="12"/>
  <c r="R339" i="12"/>
  <c r="K338" i="12"/>
  <c r="R338" i="12"/>
  <c r="K337" i="12"/>
  <c r="R337" i="12"/>
  <c r="K336" i="12"/>
  <c r="R336" i="12"/>
  <c r="K335" i="12"/>
  <c r="R335" i="12"/>
  <c r="K334" i="12"/>
  <c r="R334" i="12"/>
  <c r="K333" i="12"/>
  <c r="R333" i="12"/>
  <c r="K332" i="12"/>
  <c r="R332" i="12"/>
  <c r="K331" i="12"/>
  <c r="R331" i="12"/>
  <c r="K330" i="12"/>
  <c r="R330" i="12"/>
  <c r="K329" i="12"/>
  <c r="R329" i="12"/>
  <c r="K328" i="12"/>
  <c r="R328" i="12"/>
  <c r="K327" i="12"/>
  <c r="R327" i="12"/>
  <c r="K326" i="12"/>
  <c r="R326" i="12"/>
  <c r="K325" i="12"/>
  <c r="R325" i="12"/>
  <c r="K324" i="12"/>
  <c r="R324" i="12"/>
  <c r="K319" i="12"/>
  <c r="R319" i="12"/>
  <c r="K318" i="12"/>
  <c r="R318" i="12"/>
  <c r="K315" i="12"/>
  <c r="R315" i="12"/>
  <c r="K314" i="12"/>
  <c r="R314" i="12"/>
  <c r="K313" i="12"/>
  <c r="R313" i="12"/>
  <c r="K312" i="12"/>
  <c r="R312" i="12"/>
  <c r="K311" i="12"/>
  <c r="R311" i="12"/>
  <c r="K310" i="12"/>
  <c r="R310" i="12"/>
  <c r="K305" i="12"/>
  <c r="R305" i="12"/>
  <c r="K304" i="12"/>
  <c r="R304" i="12"/>
  <c r="K303" i="12"/>
  <c r="R303" i="12"/>
  <c r="K302" i="12"/>
  <c r="R302" i="12"/>
  <c r="K301" i="12"/>
  <c r="R301" i="12"/>
  <c r="K300" i="12"/>
  <c r="R300" i="12"/>
  <c r="K299" i="12"/>
  <c r="R299" i="12"/>
  <c r="K298" i="12"/>
  <c r="R298" i="12"/>
  <c r="K297" i="12"/>
  <c r="R297" i="12"/>
  <c r="K296" i="12"/>
  <c r="R296" i="12"/>
  <c r="K295" i="12"/>
  <c r="R295" i="12"/>
  <c r="K294" i="12"/>
  <c r="R294" i="12"/>
  <c r="K293" i="12"/>
  <c r="R293" i="12"/>
  <c r="K292" i="12"/>
  <c r="R292" i="12"/>
  <c r="K291" i="12"/>
  <c r="R291" i="12"/>
  <c r="K290" i="12"/>
  <c r="R290" i="12"/>
  <c r="K289" i="12"/>
  <c r="R289" i="12"/>
  <c r="U289" i="12"/>
  <c r="K288" i="12"/>
  <c r="R288" i="12"/>
  <c r="K287" i="12"/>
  <c r="R287" i="12"/>
  <c r="K286" i="12"/>
  <c r="R286" i="12"/>
  <c r="K283" i="12"/>
  <c r="R283" i="12"/>
  <c r="K282" i="12"/>
  <c r="R282" i="12"/>
  <c r="K281" i="12"/>
  <c r="R281" i="12"/>
  <c r="K280" i="12"/>
  <c r="R280" i="12"/>
  <c r="K279" i="12"/>
  <c r="U279" i="12"/>
  <c r="R279" i="12"/>
  <c r="K278" i="12"/>
  <c r="R278" i="12"/>
  <c r="U278" i="12"/>
  <c r="K277" i="12"/>
  <c r="R277" i="12"/>
  <c r="K276" i="12"/>
  <c r="R276" i="12"/>
  <c r="K275" i="12"/>
  <c r="R275" i="12"/>
  <c r="K274" i="12"/>
  <c r="R274" i="12"/>
  <c r="K273" i="12"/>
  <c r="R273" i="12"/>
  <c r="K272" i="12"/>
  <c r="R272" i="12"/>
  <c r="K271" i="12"/>
  <c r="R271" i="12"/>
  <c r="K270" i="12"/>
  <c r="R270" i="12"/>
  <c r="K269" i="12"/>
  <c r="R269" i="12"/>
  <c r="K268" i="12"/>
  <c r="R268" i="12"/>
  <c r="K265" i="12"/>
  <c r="K264" i="12"/>
  <c r="R264" i="12"/>
  <c r="K263" i="12"/>
  <c r="K262" i="12"/>
  <c r="K261" i="12"/>
  <c r="R261" i="12"/>
  <c r="K260" i="12"/>
  <c r="R260" i="12"/>
  <c r="K255" i="12"/>
  <c r="R255" i="12"/>
  <c r="K254" i="12"/>
  <c r="R254" i="12"/>
  <c r="K253" i="12"/>
  <c r="R253" i="12"/>
  <c r="K252" i="12"/>
  <c r="R252" i="12"/>
  <c r="K251" i="12"/>
  <c r="R251" i="12"/>
  <c r="K250" i="12"/>
  <c r="R250" i="12"/>
  <c r="K249" i="12"/>
  <c r="R249" i="12"/>
  <c r="K248" i="12"/>
  <c r="R248" i="12"/>
  <c r="K247" i="12"/>
  <c r="R247" i="12"/>
  <c r="K246" i="12"/>
  <c r="R246" i="12"/>
  <c r="K245" i="12"/>
  <c r="R245" i="12"/>
  <c r="K244" i="12"/>
  <c r="R244" i="12"/>
  <c r="K243" i="12"/>
  <c r="R243" i="12"/>
  <c r="K242" i="12"/>
  <c r="R242" i="12"/>
  <c r="K241" i="12"/>
  <c r="R241" i="12"/>
  <c r="K240" i="12"/>
  <c r="R240" i="12"/>
  <c r="K239" i="12"/>
  <c r="R239" i="12"/>
  <c r="K238" i="12"/>
  <c r="R238" i="12"/>
  <c r="K237" i="12"/>
  <c r="R237" i="12"/>
  <c r="K236" i="12"/>
  <c r="R236" i="12"/>
  <c r="K235" i="12"/>
  <c r="R235" i="12"/>
  <c r="K234" i="12"/>
  <c r="R234" i="12"/>
  <c r="K233" i="12"/>
  <c r="R233" i="12"/>
  <c r="K232" i="12"/>
  <c r="R232" i="12"/>
  <c r="K231" i="12"/>
  <c r="R231" i="12"/>
  <c r="K230" i="12"/>
  <c r="R230" i="12"/>
  <c r="K229" i="12"/>
  <c r="R229" i="12"/>
  <c r="K228" i="12"/>
  <c r="R228" i="12"/>
  <c r="K227" i="12"/>
  <c r="R227" i="12"/>
  <c r="K226" i="12"/>
  <c r="R226" i="12"/>
  <c r="U225" i="12"/>
  <c r="K225" i="12"/>
  <c r="R225" i="12"/>
  <c r="U224" i="12"/>
  <c r="K224" i="12"/>
  <c r="R224" i="12"/>
  <c r="K223" i="12"/>
  <c r="R223" i="12"/>
  <c r="K222" i="12"/>
  <c r="R222" i="12"/>
  <c r="K221" i="12"/>
  <c r="R221" i="12"/>
  <c r="K220" i="12"/>
  <c r="R220" i="12"/>
  <c r="K219" i="12"/>
  <c r="R219" i="12"/>
  <c r="K218" i="12"/>
  <c r="R218" i="12"/>
  <c r="K217" i="12"/>
  <c r="R217" i="12"/>
  <c r="K216" i="12"/>
  <c r="R216" i="12"/>
  <c r="K211" i="12"/>
  <c r="R211" i="12"/>
  <c r="K210" i="12"/>
  <c r="R210" i="12"/>
  <c r="K209" i="12"/>
  <c r="R209" i="12"/>
  <c r="K208" i="12"/>
  <c r="R208" i="12"/>
  <c r="K207" i="12"/>
  <c r="R207" i="12"/>
  <c r="K206" i="12"/>
  <c r="R206" i="12"/>
  <c r="K205" i="12"/>
  <c r="R205" i="12"/>
  <c r="K204" i="12"/>
  <c r="R204" i="12"/>
  <c r="U203" i="12"/>
  <c r="K203" i="12"/>
  <c r="R203" i="12"/>
  <c r="S203" i="12" s="1"/>
  <c r="U202" i="12"/>
  <c r="K202" i="12"/>
  <c r="R202" i="12"/>
  <c r="K201" i="12"/>
  <c r="R201" i="12"/>
  <c r="K200" i="12"/>
  <c r="R200" i="12"/>
  <c r="K199" i="12"/>
  <c r="R199" i="12"/>
  <c r="K198" i="12"/>
  <c r="R198" i="12"/>
  <c r="U191" i="12"/>
  <c r="K191" i="12"/>
  <c r="R191" i="12"/>
  <c r="U190" i="12"/>
  <c r="K190" i="12"/>
  <c r="R190" i="12"/>
  <c r="K189" i="12"/>
  <c r="R189" i="12"/>
  <c r="K188" i="12"/>
  <c r="R188" i="12"/>
  <c r="K187" i="12"/>
  <c r="R187" i="12"/>
  <c r="K186" i="12"/>
  <c r="R186" i="12"/>
  <c r="K185" i="12"/>
  <c r="R185" i="12"/>
  <c r="K184" i="12"/>
  <c r="R184" i="12"/>
  <c r="K183" i="12"/>
  <c r="R183" i="12"/>
  <c r="K182" i="12"/>
  <c r="R182" i="12"/>
  <c r="K181" i="12"/>
  <c r="R181" i="12"/>
  <c r="K180" i="12"/>
  <c r="R180" i="12"/>
  <c r="U179" i="12"/>
  <c r="K179" i="12"/>
  <c r="R179" i="12"/>
  <c r="U178" i="12"/>
  <c r="K178" i="12"/>
  <c r="R178" i="12"/>
  <c r="U177" i="12"/>
  <c r="K177" i="12"/>
  <c r="R177" i="12"/>
  <c r="U176" i="12"/>
  <c r="K176" i="12"/>
  <c r="R176" i="12"/>
  <c r="K175" i="12"/>
  <c r="R175" i="12"/>
  <c r="K174" i="12"/>
  <c r="R174" i="12"/>
  <c r="K173" i="12"/>
  <c r="R173" i="12"/>
  <c r="K172" i="12"/>
  <c r="R172" i="12"/>
  <c r="K171" i="12"/>
  <c r="R171" i="12"/>
  <c r="K170" i="12"/>
  <c r="R170" i="12"/>
  <c r="K165" i="12"/>
  <c r="R165" i="12"/>
  <c r="K164" i="12"/>
  <c r="R164" i="12"/>
  <c r="K163" i="12"/>
  <c r="R163" i="12"/>
  <c r="K162" i="12"/>
  <c r="R162" i="12"/>
  <c r="K161" i="12"/>
  <c r="R161" i="12"/>
  <c r="K160" i="12"/>
  <c r="R160" i="12"/>
  <c r="K159" i="12"/>
  <c r="R159" i="12"/>
  <c r="K158" i="12"/>
  <c r="R158" i="12"/>
  <c r="K157" i="12"/>
  <c r="R157" i="12"/>
  <c r="K156" i="12"/>
  <c r="R156" i="12"/>
  <c r="U155" i="12"/>
  <c r="K155" i="12"/>
  <c r="R155" i="12"/>
  <c r="U154" i="12"/>
  <c r="K154" i="12"/>
  <c r="R154" i="12"/>
  <c r="K153" i="12"/>
  <c r="R153" i="12"/>
  <c r="K152" i="12"/>
  <c r="R152" i="12"/>
  <c r="K149" i="12"/>
  <c r="R149" i="12"/>
  <c r="K148" i="12"/>
  <c r="R148" i="12"/>
  <c r="U147" i="12"/>
  <c r="K147" i="12"/>
  <c r="R147" i="12"/>
  <c r="K146" i="12"/>
  <c r="R146" i="12"/>
  <c r="K145" i="12"/>
  <c r="R145" i="12"/>
  <c r="K144" i="12"/>
  <c r="R144" i="12"/>
  <c r="U143" i="12"/>
  <c r="K143" i="12"/>
  <c r="R143" i="12"/>
  <c r="U142" i="12"/>
  <c r="K142" i="12"/>
  <c r="R142" i="12"/>
  <c r="K141" i="12"/>
  <c r="R141" i="12"/>
  <c r="K140" i="12"/>
  <c r="R140" i="12"/>
  <c r="K139" i="12"/>
  <c r="R139" i="12"/>
  <c r="K138" i="12"/>
  <c r="R138" i="12"/>
  <c r="K137" i="12"/>
  <c r="R137" i="12"/>
  <c r="K136" i="12"/>
  <c r="R136" i="12"/>
  <c r="K135" i="12"/>
  <c r="R135" i="12"/>
  <c r="K134" i="12"/>
  <c r="R134" i="12"/>
  <c r="K133" i="12"/>
  <c r="R133" i="12"/>
  <c r="K132" i="12"/>
  <c r="R132" i="12"/>
  <c r="K127" i="12"/>
  <c r="R127" i="12"/>
  <c r="K126" i="12"/>
  <c r="R126" i="12"/>
  <c r="K125" i="12"/>
  <c r="R125" i="12"/>
  <c r="K124" i="12"/>
  <c r="R124" i="12"/>
  <c r="K121" i="12"/>
  <c r="R121" i="12"/>
  <c r="K120" i="12"/>
  <c r="R120" i="12"/>
  <c r="K119" i="12"/>
  <c r="R119" i="12"/>
  <c r="K118" i="12"/>
  <c r="R118" i="12"/>
  <c r="K117" i="12"/>
  <c r="R117" i="12"/>
  <c r="U117" i="12"/>
  <c r="K116" i="12"/>
  <c r="R116" i="12"/>
  <c r="U115" i="12"/>
  <c r="K115" i="12"/>
  <c r="R115" i="12"/>
  <c r="U114" i="12"/>
  <c r="K114" i="12"/>
  <c r="R114" i="12"/>
  <c r="K113" i="12"/>
  <c r="R113" i="12"/>
  <c r="K112" i="12"/>
  <c r="R112" i="12"/>
  <c r="K111" i="12"/>
  <c r="R111" i="12"/>
  <c r="K110" i="12"/>
  <c r="R110" i="12"/>
  <c r="K109" i="12"/>
  <c r="R109" i="12"/>
  <c r="U109" i="12"/>
  <c r="K108" i="12"/>
  <c r="R108" i="12"/>
  <c r="U108" i="12"/>
  <c r="K107" i="12"/>
  <c r="R107" i="12"/>
  <c r="K106" i="12"/>
  <c r="R106" i="12"/>
  <c r="U105" i="12"/>
  <c r="K105" i="12"/>
  <c r="R105" i="12"/>
  <c r="U104" i="12"/>
  <c r="K104" i="12"/>
  <c r="R104" i="12"/>
  <c r="K103" i="12"/>
  <c r="R103" i="12"/>
  <c r="K102" i="12"/>
  <c r="R102" i="12"/>
  <c r="U101" i="12"/>
  <c r="K101" i="12"/>
  <c r="R101" i="12"/>
  <c r="U100" i="12"/>
  <c r="K100" i="12"/>
  <c r="R100" i="12"/>
  <c r="U99" i="12"/>
  <c r="K99" i="12"/>
  <c r="R99" i="12"/>
  <c r="U98" i="12"/>
  <c r="K98" i="12"/>
  <c r="R98" i="12"/>
  <c r="K97" i="12"/>
  <c r="R97" i="12"/>
  <c r="K96" i="12"/>
  <c r="R96" i="12"/>
  <c r="K95" i="12"/>
  <c r="R95" i="12"/>
  <c r="K94" i="12"/>
  <c r="R94" i="12"/>
  <c r="K93" i="12"/>
  <c r="R93" i="12"/>
  <c r="K92" i="12"/>
  <c r="R92" i="12"/>
  <c r="K91" i="12"/>
  <c r="R91" i="12"/>
  <c r="K90" i="12"/>
  <c r="R90" i="12"/>
  <c r="K89" i="12"/>
  <c r="R89" i="12"/>
  <c r="K88" i="12"/>
  <c r="R88" i="12"/>
  <c r="U87" i="12"/>
  <c r="K87" i="12"/>
  <c r="R87" i="12"/>
  <c r="S87" i="12" s="1"/>
  <c r="U86" i="12"/>
  <c r="K86" i="12"/>
  <c r="R86" i="12"/>
  <c r="K85" i="12"/>
  <c r="R85" i="12"/>
  <c r="K84" i="12"/>
  <c r="R84" i="12"/>
  <c r="K83" i="12"/>
  <c r="R83" i="12"/>
  <c r="K82" i="12"/>
  <c r="R82" i="12"/>
  <c r="K79" i="12"/>
  <c r="R79" i="12"/>
  <c r="K78" i="12"/>
  <c r="R78" i="12"/>
  <c r="K77" i="12"/>
  <c r="R77" i="12"/>
  <c r="K76" i="12"/>
  <c r="R76" i="12"/>
  <c r="U75" i="12"/>
  <c r="K75" i="12"/>
  <c r="R75" i="12"/>
  <c r="U74" i="12"/>
  <c r="K74" i="12"/>
  <c r="R74" i="12"/>
  <c r="K73" i="12"/>
  <c r="R73" i="12"/>
  <c r="K72" i="12"/>
  <c r="R72" i="12"/>
  <c r="K71" i="12"/>
  <c r="R71" i="12"/>
  <c r="K70" i="12"/>
  <c r="R70" i="12"/>
  <c r="K69" i="12"/>
  <c r="R69" i="12"/>
  <c r="K68" i="12"/>
  <c r="R68" i="12"/>
  <c r="U63" i="12"/>
  <c r="K63" i="12"/>
  <c r="R63" i="12"/>
  <c r="U62" i="12"/>
  <c r="K62" i="12"/>
  <c r="R62" i="12"/>
  <c r="K61" i="12"/>
  <c r="R61" i="12"/>
  <c r="K60" i="12"/>
  <c r="R60" i="12"/>
  <c r="R57" i="12"/>
  <c r="R56" i="12"/>
  <c r="R55" i="12"/>
  <c r="R54" i="12"/>
  <c r="U54" i="12"/>
  <c r="R53" i="12"/>
  <c r="U53" i="12"/>
  <c r="R52" i="12"/>
  <c r="U52" i="12"/>
  <c r="U51" i="12"/>
  <c r="U50" i="12"/>
  <c r="R48" i="12"/>
  <c r="U48" i="12"/>
  <c r="R49" i="12"/>
  <c r="U49" i="12"/>
  <c r="R47" i="12"/>
  <c r="R46" i="12"/>
  <c r="R45" i="12"/>
  <c r="R44" i="12"/>
  <c r="R43" i="12"/>
  <c r="R42" i="12"/>
  <c r="R41" i="12"/>
  <c r="R40" i="12"/>
  <c r="R39" i="12"/>
  <c r="R38" i="12"/>
  <c r="U38" i="12"/>
  <c r="R37" i="12"/>
  <c r="R36" i="12"/>
  <c r="U35" i="12"/>
  <c r="R35" i="12"/>
  <c r="U34" i="12"/>
  <c r="R34" i="12"/>
  <c r="U33" i="12"/>
  <c r="R33" i="12"/>
  <c r="U32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U19" i="12"/>
  <c r="R19" i="12"/>
  <c r="U18" i="12"/>
  <c r="R18" i="12"/>
  <c r="R17" i="12"/>
  <c r="R16" i="12"/>
  <c r="R15" i="12"/>
  <c r="R14" i="12"/>
  <c r="R13" i="12"/>
  <c r="R12" i="12"/>
  <c r="R11" i="12"/>
  <c r="R10" i="12"/>
  <c r="R1236" i="14"/>
  <c r="P1236" i="14"/>
  <c r="O1236" i="14"/>
  <c r="N1236" i="14"/>
  <c r="M1236" i="14"/>
  <c r="L1236" i="14"/>
  <c r="K1236" i="14"/>
  <c r="J1236" i="14"/>
  <c r="I1236" i="14"/>
  <c r="H1236" i="14"/>
  <c r="G1236" i="14"/>
  <c r="F1236" i="14"/>
  <c r="E1236" i="14"/>
  <c r="R1235" i="14"/>
  <c r="P1235" i="14"/>
  <c r="O1235" i="14"/>
  <c r="N1235" i="14"/>
  <c r="M1235" i="14"/>
  <c r="L1235" i="14"/>
  <c r="K1235" i="14"/>
  <c r="J1235" i="14"/>
  <c r="I1235" i="14"/>
  <c r="H1235" i="14"/>
  <c r="G1235" i="14"/>
  <c r="F1235" i="14"/>
  <c r="E1235" i="14"/>
  <c r="R1234" i="14"/>
  <c r="R1233" i="14"/>
  <c r="R1232" i="14"/>
  <c r="P1232" i="14"/>
  <c r="O1232" i="14"/>
  <c r="N1232" i="14"/>
  <c r="M1232" i="14"/>
  <c r="L1232" i="14"/>
  <c r="K1232" i="14"/>
  <c r="J1232" i="14"/>
  <c r="I1232" i="14"/>
  <c r="H1232" i="14"/>
  <c r="G1232" i="14"/>
  <c r="F1232" i="14"/>
  <c r="E1232" i="14"/>
  <c r="R1231" i="14"/>
  <c r="L1231" i="14"/>
  <c r="J1231" i="14"/>
  <c r="I1231" i="14"/>
  <c r="H1231" i="14"/>
  <c r="G1231" i="14"/>
  <c r="F1231" i="14"/>
  <c r="E1231" i="14"/>
  <c r="R1179" i="14"/>
  <c r="P1179" i="14"/>
  <c r="O1179" i="14"/>
  <c r="N1179" i="14"/>
  <c r="M1179" i="14"/>
  <c r="L1179" i="14"/>
  <c r="K1179" i="14"/>
  <c r="J1179" i="14"/>
  <c r="I1179" i="14"/>
  <c r="H1179" i="14"/>
  <c r="G1179" i="14"/>
  <c r="F1179" i="14"/>
  <c r="E1179" i="14"/>
  <c r="R1178" i="14"/>
  <c r="P1178" i="14"/>
  <c r="O1178" i="14"/>
  <c r="N1178" i="14"/>
  <c r="M1178" i="14"/>
  <c r="L1178" i="14"/>
  <c r="K1178" i="14"/>
  <c r="J1178" i="14"/>
  <c r="I1178" i="14"/>
  <c r="H1178" i="14"/>
  <c r="G1178" i="14"/>
  <c r="F1178" i="14"/>
  <c r="E1178" i="14"/>
  <c r="R1177" i="14"/>
  <c r="P1177" i="14"/>
  <c r="N1177" i="14"/>
  <c r="L1177" i="14"/>
  <c r="R1176" i="14"/>
  <c r="P1176" i="14"/>
  <c r="O1176" i="14"/>
  <c r="L1176" i="14"/>
  <c r="R1175" i="14"/>
  <c r="P1175" i="14"/>
  <c r="O1175" i="14"/>
  <c r="N1175" i="14"/>
  <c r="M1175" i="14"/>
  <c r="L1175" i="14"/>
  <c r="K1175" i="14"/>
  <c r="J1175" i="14"/>
  <c r="I1175" i="14"/>
  <c r="H1175" i="14"/>
  <c r="G1175" i="14"/>
  <c r="F1175" i="14"/>
  <c r="E1175" i="14"/>
  <c r="R1174" i="14"/>
  <c r="P1174" i="14"/>
  <c r="O1174" i="14"/>
  <c r="N1174" i="14"/>
  <c r="M1174" i="14"/>
  <c r="L1174" i="14"/>
  <c r="K1174" i="14"/>
  <c r="J1174" i="14"/>
  <c r="I1174" i="14"/>
  <c r="H1174" i="14"/>
  <c r="G1174" i="14"/>
  <c r="F1174" i="14"/>
  <c r="E1174" i="14"/>
  <c r="G1177" i="14"/>
  <c r="R1047" i="14"/>
  <c r="P1047" i="14"/>
  <c r="P1041" i="14" s="1"/>
  <c r="O1047" i="14"/>
  <c r="O1041" i="14" s="1"/>
  <c r="N1047" i="14"/>
  <c r="N1041" i="14" s="1"/>
  <c r="M1047" i="14"/>
  <c r="M1041" i="14" s="1"/>
  <c r="L1047" i="14"/>
  <c r="L1041" i="14" s="1"/>
  <c r="K1047" i="14"/>
  <c r="K1041" i="14" s="1"/>
  <c r="J1047" i="14"/>
  <c r="J1041" i="14" s="1"/>
  <c r="I1047" i="14"/>
  <c r="I1041" i="14" s="1"/>
  <c r="H1047" i="14"/>
  <c r="H1041" i="14" s="1"/>
  <c r="G1047" i="14"/>
  <c r="G1041" i="14" s="1"/>
  <c r="F1047" i="14"/>
  <c r="F1041" i="14" s="1"/>
  <c r="E1047" i="14"/>
  <c r="E1041" i="14" s="1"/>
  <c r="R1046" i="14"/>
  <c r="P1046" i="14"/>
  <c r="P1040" i="14" s="1"/>
  <c r="O1046" i="14"/>
  <c r="O1040" i="14" s="1"/>
  <c r="N1046" i="14"/>
  <c r="N1040" i="14" s="1"/>
  <c r="M1046" i="14"/>
  <c r="M1040" i="14" s="1"/>
  <c r="L1046" i="14"/>
  <c r="L1040" i="14" s="1"/>
  <c r="K1046" i="14"/>
  <c r="K1040" i="14" s="1"/>
  <c r="J1046" i="14"/>
  <c r="J1040" i="14" s="1"/>
  <c r="I1046" i="14"/>
  <c r="I1040" i="14" s="1"/>
  <c r="H1046" i="14"/>
  <c r="H1040" i="14" s="1"/>
  <c r="G1046" i="14"/>
  <c r="G1040" i="14" s="1"/>
  <c r="F1046" i="14"/>
  <c r="F1040" i="14" s="1"/>
  <c r="E1046" i="14"/>
  <c r="E1040" i="14" s="1"/>
  <c r="R1045" i="14"/>
  <c r="J1045" i="14"/>
  <c r="J1039" i="14" s="1"/>
  <c r="H37" i="3" s="1"/>
  <c r="I1045" i="14"/>
  <c r="I1039" i="14" s="1"/>
  <c r="G37" i="3" s="1"/>
  <c r="R1044" i="14"/>
  <c r="E1044" i="14"/>
  <c r="E1038" i="14" s="1"/>
  <c r="C36" i="3" s="1"/>
  <c r="R1043" i="14"/>
  <c r="P1043" i="14"/>
  <c r="P1037" i="14" s="1"/>
  <c r="O35" i="3" s="1"/>
  <c r="O1043" i="14"/>
  <c r="O1037" i="14" s="1"/>
  <c r="N35" i="3" s="1"/>
  <c r="N1043" i="14"/>
  <c r="N1037" i="14" s="1"/>
  <c r="M35" i="3" s="1"/>
  <c r="M1043" i="14"/>
  <c r="M1037" i="14" s="1"/>
  <c r="L35" i="3" s="1"/>
  <c r="L1043" i="14"/>
  <c r="L1037" i="14" s="1"/>
  <c r="K35" i="3" s="1"/>
  <c r="K1043" i="14"/>
  <c r="K1037" i="14" s="1"/>
  <c r="J35" i="3" s="1"/>
  <c r="J1043" i="14"/>
  <c r="J1037" i="14" s="1"/>
  <c r="H35" i="3" s="1"/>
  <c r="I1043" i="14"/>
  <c r="I1037" i="14" s="1"/>
  <c r="G35" i="3" s="1"/>
  <c r="H1043" i="14"/>
  <c r="H1037" i="14" s="1"/>
  <c r="F35" i="3" s="1"/>
  <c r="G1043" i="14"/>
  <c r="G1037" i="14" s="1"/>
  <c r="E35" i="3" s="1"/>
  <c r="F1043" i="14"/>
  <c r="F1037" i="14" s="1"/>
  <c r="D35" i="3" s="1"/>
  <c r="E1043" i="14"/>
  <c r="E1037" i="14" s="1"/>
  <c r="C35" i="3" s="1"/>
  <c r="R1042" i="14"/>
  <c r="P1042" i="14"/>
  <c r="P1036" i="14" s="1"/>
  <c r="O1042" i="14"/>
  <c r="O1036" i="14" s="1"/>
  <c r="N1042" i="14"/>
  <c r="N1036" i="14" s="1"/>
  <c r="N50" i="4" s="1"/>
  <c r="M1042" i="14"/>
  <c r="M1036" i="14" s="1"/>
  <c r="L1042" i="14"/>
  <c r="L1036" i="14" s="1"/>
  <c r="K1042" i="14"/>
  <c r="K1036" i="14" s="1"/>
  <c r="J1042" i="14"/>
  <c r="J1036" i="14" s="1"/>
  <c r="I50" i="4" s="1"/>
  <c r="I1042" i="14"/>
  <c r="I1036" i="14" s="1"/>
  <c r="H1042" i="14"/>
  <c r="H1036" i="14" s="1"/>
  <c r="G1042" i="14"/>
  <c r="G1036" i="14" s="1"/>
  <c r="F50" i="4" s="1"/>
  <c r="F1042" i="14"/>
  <c r="F1036" i="14" s="1"/>
  <c r="E1042" i="14"/>
  <c r="E1036" i="14" s="1"/>
  <c r="R921" i="14"/>
  <c r="P921" i="14"/>
  <c r="O33" i="3" s="1"/>
  <c r="O921" i="14"/>
  <c r="O912" i="14" s="1"/>
  <c r="N921" i="14"/>
  <c r="N912" i="14" s="1"/>
  <c r="M921" i="14"/>
  <c r="M912" i="14" s="1"/>
  <c r="L921" i="14"/>
  <c r="L912" i="14" s="1"/>
  <c r="K921" i="14"/>
  <c r="J33" i="3" s="1"/>
  <c r="J921" i="14"/>
  <c r="J912" i="14" s="1"/>
  <c r="I921" i="14"/>
  <c r="I912" i="14" s="1"/>
  <c r="H921" i="14"/>
  <c r="F33" i="3" s="1"/>
  <c r="G921" i="14"/>
  <c r="E33" i="3" s="1"/>
  <c r="F921" i="14"/>
  <c r="D33" i="3" s="1"/>
  <c r="E921" i="14"/>
  <c r="E912" i="14" s="1"/>
  <c r="R920" i="14"/>
  <c r="P920" i="14"/>
  <c r="O32" i="3" s="1"/>
  <c r="O920" i="14"/>
  <c r="N32" i="3" s="1"/>
  <c r="N920" i="14"/>
  <c r="N911" i="14" s="1"/>
  <c r="M920" i="14"/>
  <c r="M911" i="14" s="1"/>
  <c r="L920" i="14"/>
  <c r="L911" i="14" s="1"/>
  <c r="K920" i="14"/>
  <c r="K911" i="14" s="1"/>
  <c r="J920" i="14"/>
  <c r="J911" i="14" s="1"/>
  <c r="I920" i="14"/>
  <c r="I911" i="14" s="1"/>
  <c r="H920" i="14"/>
  <c r="H911" i="14" s="1"/>
  <c r="G920" i="14"/>
  <c r="G911" i="14" s="1"/>
  <c r="F920" i="14"/>
  <c r="F911" i="14" s="1"/>
  <c r="E920" i="14"/>
  <c r="C32" i="3" s="1"/>
  <c r="R919" i="14"/>
  <c r="I919" i="14"/>
  <c r="I910" i="14" s="1"/>
  <c r="R918" i="14"/>
  <c r="R917" i="14"/>
  <c r="P917" i="14"/>
  <c r="O29" i="3" s="1"/>
  <c r="O917" i="14"/>
  <c r="O908" i="14" s="1"/>
  <c r="N917" i="14"/>
  <c r="M29" i="3" s="1"/>
  <c r="M917" i="14"/>
  <c r="L29" i="3" s="1"/>
  <c r="L917" i="14"/>
  <c r="L908" i="14" s="1"/>
  <c r="K917" i="14"/>
  <c r="J29" i="3" s="1"/>
  <c r="J917" i="14"/>
  <c r="H29" i="3" s="1"/>
  <c r="I917" i="14"/>
  <c r="I908" i="14" s="1"/>
  <c r="H917" i="14"/>
  <c r="H908" i="14" s="1"/>
  <c r="G917" i="14"/>
  <c r="G908" i="14" s="1"/>
  <c r="F917" i="14"/>
  <c r="F908" i="14" s="1"/>
  <c r="E917" i="14"/>
  <c r="C29" i="3" s="1"/>
  <c r="R916" i="14"/>
  <c r="P916" i="14"/>
  <c r="P907" i="14" s="1"/>
  <c r="O916" i="14"/>
  <c r="N28" i="3" s="1"/>
  <c r="N916" i="14"/>
  <c r="M28" i="3" s="1"/>
  <c r="M916" i="14"/>
  <c r="L28" i="3" s="1"/>
  <c r="L916" i="14"/>
  <c r="K28" i="3" s="1"/>
  <c r="K916" i="14"/>
  <c r="J28" i="3" s="1"/>
  <c r="J916" i="14"/>
  <c r="J907" i="14" s="1"/>
  <c r="I37" i="4" s="1"/>
  <c r="I916" i="14"/>
  <c r="I907" i="14" s="1"/>
  <c r="H916" i="14"/>
  <c r="F28" i="3" s="1"/>
  <c r="G916" i="14"/>
  <c r="G907" i="14" s="1"/>
  <c r="F916" i="14"/>
  <c r="F907" i="14" s="1"/>
  <c r="E916" i="14"/>
  <c r="E907" i="14" s="1"/>
  <c r="R843" i="14"/>
  <c r="P843" i="14"/>
  <c r="O843" i="14"/>
  <c r="N843" i="14"/>
  <c r="M843" i="14"/>
  <c r="L843" i="14"/>
  <c r="K843" i="14"/>
  <c r="J843" i="14"/>
  <c r="I843" i="14"/>
  <c r="H843" i="14"/>
  <c r="G843" i="14"/>
  <c r="F843" i="14"/>
  <c r="E843" i="14"/>
  <c r="R842" i="14"/>
  <c r="P842" i="14"/>
  <c r="O842" i="14"/>
  <c r="N842" i="14"/>
  <c r="M842" i="14"/>
  <c r="L842" i="14"/>
  <c r="K842" i="14"/>
  <c r="J842" i="14"/>
  <c r="I842" i="14"/>
  <c r="H842" i="14"/>
  <c r="G842" i="14"/>
  <c r="F842" i="14"/>
  <c r="E842" i="14"/>
  <c r="R841" i="14"/>
  <c r="J841" i="14"/>
  <c r="R840" i="14"/>
  <c r="R839" i="14"/>
  <c r="P839" i="14"/>
  <c r="O839" i="14"/>
  <c r="N839" i="14"/>
  <c r="M839" i="14"/>
  <c r="L839" i="14"/>
  <c r="K839" i="14"/>
  <c r="J839" i="14"/>
  <c r="I839" i="14"/>
  <c r="H839" i="14"/>
  <c r="G839" i="14"/>
  <c r="F839" i="14"/>
  <c r="E839" i="14"/>
  <c r="R838" i="14"/>
  <c r="P838" i="14"/>
  <c r="O838" i="14"/>
  <c r="N838" i="14"/>
  <c r="M838" i="14"/>
  <c r="L838" i="14"/>
  <c r="K838" i="14"/>
  <c r="J838" i="14"/>
  <c r="I838" i="14"/>
  <c r="H838" i="14"/>
  <c r="G838" i="14"/>
  <c r="F838" i="14"/>
  <c r="E838" i="14"/>
  <c r="R786" i="14"/>
  <c r="R785" i="14"/>
  <c r="R784" i="14"/>
  <c r="R783" i="14"/>
  <c r="R782" i="14"/>
  <c r="P782" i="14"/>
  <c r="O782" i="14"/>
  <c r="O632" i="14" s="1"/>
  <c r="N782" i="14"/>
  <c r="N632" i="14" s="1"/>
  <c r="M782" i="14"/>
  <c r="M632" i="14" s="1"/>
  <c r="L782" i="14"/>
  <c r="L632" i="14" s="1"/>
  <c r="K782" i="14"/>
  <c r="K632" i="14" s="1"/>
  <c r="J782" i="14"/>
  <c r="J632" i="14" s="1"/>
  <c r="I782" i="14"/>
  <c r="I632" i="14" s="1"/>
  <c r="H782" i="14"/>
  <c r="G782" i="14"/>
  <c r="G632" i="14" s="1"/>
  <c r="F782" i="14"/>
  <c r="F632" i="14" s="1"/>
  <c r="E782" i="14"/>
  <c r="E632" i="14" s="1"/>
  <c r="R781" i="14"/>
  <c r="P781" i="14"/>
  <c r="O781" i="14"/>
  <c r="N781" i="14"/>
  <c r="N631" i="14" s="1"/>
  <c r="M781" i="14"/>
  <c r="L781" i="14"/>
  <c r="K781" i="14"/>
  <c r="J781" i="14"/>
  <c r="J631" i="14" s="1"/>
  <c r="I781" i="14"/>
  <c r="I631" i="14" s="1"/>
  <c r="H781" i="14"/>
  <c r="G781" i="14"/>
  <c r="F781" i="14"/>
  <c r="F631" i="14" s="1"/>
  <c r="E781" i="14"/>
  <c r="R636" i="14"/>
  <c r="N636" i="14"/>
  <c r="M636" i="14"/>
  <c r="R635" i="14"/>
  <c r="R634" i="14"/>
  <c r="R633" i="14"/>
  <c r="R632" i="14"/>
  <c r="P632" i="14"/>
  <c r="H632" i="14"/>
  <c r="R631" i="14"/>
  <c r="M631" i="14"/>
  <c r="E631" i="14"/>
  <c r="R579" i="14"/>
  <c r="P579" i="14"/>
  <c r="O579" i="14"/>
  <c r="N579" i="14"/>
  <c r="M579" i="14"/>
  <c r="L579" i="14"/>
  <c r="K579" i="14"/>
  <c r="J579" i="14"/>
  <c r="I579" i="14"/>
  <c r="H579" i="14"/>
  <c r="G579" i="14"/>
  <c r="F579" i="14"/>
  <c r="E579" i="14"/>
  <c r="R578" i="14"/>
  <c r="P578" i="14"/>
  <c r="O578" i="14"/>
  <c r="N578" i="14"/>
  <c r="M578" i="14"/>
  <c r="L578" i="14"/>
  <c r="K578" i="14"/>
  <c r="J578" i="14"/>
  <c r="I578" i="14"/>
  <c r="H578" i="14"/>
  <c r="G578" i="14"/>
  <c r="F578" i="14"/>
  <c r="E578" i="14"/>
  <c r="R577" i="14"/>
  <c r="R576" i="14"/>
  <c r="J576" i="14"/>
  <c r="F576" i="14"/>
  <c r="R575" i="14"/>
  <c r="P575" i="14"/>
  <c r="O575" i="14"/>
  <c r="N575" i="14"/>
  <c r="M575" i="14"/>
  <c r="L575" i="14"/>
  <c r="K575" i="14"/>
  <c r="J575" i="14"/>
  <c r="I575" i="14"/>
  <c r="H575" i="14"/>
  <c r="G575" i="14"/>
  <c r="F575" i="14"/>
  <c r="E575" i="14"/>
  <c r="R574" i="14"/>
  <c r="P574" i="14"/>
  <c r="O574" i="14"/>
  <c r="N574" i="14"/>
  <c r="M574" i="14"/>
  <c r="L574" i="14"/>
  <c r="L490" i="14" s="1"/>
  <c r="K16" i="3" s="1"/>
  <c r="K574" i="14"/>
  <c r="J574" i="14"/>
  <c r="I574" i="14"/>
  <c r="H574" i="14"/>
  <c r="G574" i="14"/>
  <c r="F574" i="14"/>
  <c r="E574" i="14"/>
  <c r="R501" i="14"/>
  <c r="R500" i="14"/>
  <c r="R499" i="14"/>
  <c r="R498" i="14"/>
  <c r="R497" i="14"/>
  <c r="R496" i="14"/>
  <c r="E496" i="14"/>
  <c r="R444" i="14"/>
  <c r="P444" i="14"/>
  <c r="O444" i="14"/>
  <c r="N444" i="14"/>
  <c r="M444" i="14"/>
  <c r="L444" i="14"/>
  <c r="K444" i="14"/>
  <c r="J444" i="14"/>
  <c r="I444" i="14"/>
  <c r="H444" i="14"/>
  <c r="G444" i="14"/>
  <c r="F444" i="14"/>
  <c r="E444" i="14"/>
  <c r="R443" i="14"/>
  <c r="P443" i="14"/>
  <c r="O443" i="14"/>
  <c r="N443" i="14"/>
  <c r="M443" i="14"/>
  <c r="L443" i="14"/>
  <c r="K443" i="14"/>
  <c r="J443" i="14"/>
  <c r="I443" i="14"/>
  <c r="H443" i="14"/>
  <c r="G443" i="14"/>
  <c r="F443" i="14"/>
  <c r="E443" i="14"/>
  <c r="R442" i="14"/>
  <c r="R441" i="14"/>
  <c r="J441" i="14"/>
  <c r="F441" i="14"/>
  <c r="R440" i="14"/>
  <c r="P440" i="14"/>
  <c r="O440" i="14"/>
  <c r="N440" i="14"/>
  <c r="M440" i="14"/>
  <c r="L440" i="14"/>
  <c r="K440" i="14"/>
  <c r="J440" i="14"/>
  <c r="I440" i="14"/>
  <c r="H440" i="14"/>
  <c r="G440" i="14"/>
  <c r="F440" i="14"/>
  <c r="E440" i="14"/>
  <c r="R439" i="14"/>
  <c r="P439" i="14"/>
  <c r="O439" i="14"/>
  <c r="N439" i="14"/>
  <c r="M439" i="14"/>
  <c r="L439" i="14"/>
  <c r="K439" i="14"/>
  <c r="J439" i="14"/>
  <c r="I439" i="14"/>
  <c r="H439" i="14"/>
  <c r="G439" i="14"/>
  <c r="F439" i="14"/>
  <c r="E439" i="14"/>
  <c r="R237" i="14"/>
  <c r="P237" i="14"/>
  <c r="O237" i="14"/>
  <c r="N237" i="14"/>
  <c r="M237" i="14"/>
  <c r="L237" i="14"/>
  <c r="K237" i="14"/>
  <c r="J237" i="14"/>
  <c r="I237" i="14"/>
  <c r="H237" i="14"/>
  <c r="G237" i="14"/>
  <c r="F237" i="14"/>
  <c r="E237" i="14"/>
  <c r="R236" i="14"/>
  <c r="P236" i="14"/>
  <c r="O236" i="14"/>
  <c r="N236" i="14"/>
  <c r="M236" i="14"/>
  <c r="L236" i="14"/>
  <c r="K236" i="14"/>
  <c r="J236" i="14"/>
  <c r="I236" i="14"/>
  <c r="H236" i="14"/>
  <c r="G236" i="14"/>
  <c r="F236" i="14"/>
  <c r="E236" i="14"/>
  <c r="R235" i="14"/>
  <c r="R234" i="14"/>
  <c r="J234" i="14"/>
  <c r="R233" i="14"/>
  <c r="P233" i="14"/>
  <c r="O233" i="14"/>
  <c r="N233" i="14"/>
  <c r="M233" i="14"/>
  <c r="L233" i="14"/>
  <c r="K233" i="14"/>
  <c r="J233" i="14"/>
  <c r="I233" i="14"/>
  <c r="H233" i="14"/>
  <c r="G233" i="14"/>
  <c r="F233" i="14"/>
  <c r="E233" i="14"/>
  <c r="R232" i="14"/>
  <c r="P232" i="14"/>
  <c r="O232" i="14"/>
  <c r="N232" i="14"/>
  <c r="M232" i="14"/>
  <c r="L232" i="14"/>
  <c r="K232" i="14"/>
  <c r="J232" i="14"/>
  <c r="I232" i="14"/>
  <c r="H232" i="14"/>
  <c r="G232" i="14"/>
  <c r="F232" i="14"/>
  <c r="E232" i="14"/>
  <c r="R180" i="14"/>
  <c r="P180" i="14"/>
  <c r="O180" i="14"/>
  <c r="N180" i="14"/>
  <c r="M180" i="14"/>
  <c r="L180" i="14"/>
  <c r="K180" i="14"/>
  <c r="J180" i="14"/>
  <c r="I180" i="14"/>
  <c r="H180" i="14"/>
  <c r="G180" i="14"/>
  <c r="F180" i="14"/>
  <c r="E180" i="14"/>
  <c r="R179" i="14"/>
  <c r="P179" i="14"/>
  <c r="O179" i="14"/>
  <c r="N179" i="14"/>
  <c r="M179" i="14"/>
  <c r="L179" i="14"/>
  <c r="K179" i="14"/>
  <c r="J179" i="14"/>
  <c r="I179" i="14"/>
  <c r="H179" i="14"/>
  <c r="G179" i="14"/>
  <c r="F179" i="14"/>
  <c r="E179" i="14"/>
  <c r="R178" i="14"/>
  <c r="H178" i="14"/>
  <c r="R177" i="14"/>
  <c r="G177" i="14"/>
  <c r="R176" i="14"/>
  <c r="P176" i="14"/>
  <c r="O176" i="14"/>
  <c r="N176" i="14"/>
  <c r="M176" i="14"/>
  <c r="L176" i="14"/>
  <c r="K176" i="14"/>
  <c r="J176" i="14"/>
  <c r="I176" i="14"/>
  <c r="H176" i="14"/>
  <c r="G176" i="14"/>
  <c r="F176" i="14"/>
  <c r="E176" i="14"/>
  <c r="R175" i="14"/>
  <c r="P175" i="14"/>
  <c r="O175" i="14"/>
  <c r="N175" i="14"/>
  <c r="M175" i="14"/>
  <c r="L175" i="14"/>
  <c r="K175" i="14"/>
  <c r="J175" i="14"/>
  <c r="I175" i="14"/>
  <c r="H175" i="14"/>
  <c r="G175" i="14"/>
  <c r="F175" i="14"/>
  <c r="E175" i="14"/>
  <c r="R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R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R19" i="14"/>
  <c r="I19" i="14"/>
  <c r="H19" i="14"/>
  <c r="R18" i="14"/>
  <c r="R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R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E364" i="14"/>
  <c r="E234" i="14"/>
  <c r="I234" i="14"/>
  <c r="I1233" i="14"/>
  <c r="J1233" i="14"/>
  <c r="H1233" i="14"/>
  <c r="P1231" i="14"/>
  <c r="E1045" i="14"/>
  <c r="E1039" i="14" s="1"/>
  <c r="C37" i="3" s="1"/>
  <c r="F1045" i="14"/>
  <c r="F1039" i="14" s="1"/>
  <c r="D37" i="3" s="1"/>
  <c r="G1045" i="14"/>
  <c r="G1039" i="14" s="1"/>
  <c r="E37" i="3" s="1"/>
  <c r="F1044" i="14"/>
  <c r="F1038" i="14" s="1"/>
  <c r="D36" i="3" s="1"/>
  <c r="I1044" i="14"/>
  <c r="I1038" i="14" s="1"/>
  <c r="G36" i="3" s="1"/>
  <c r="J1044" i="14"/>
  <c r="J1038" i="14" s="1"/>
  <c r="H36" i="3" s="1"/>
  <c r="E919" i="14"/>
  <c r="C31" i="3" s="1"/>
  <c r="F919" i="14"/>
  <c r="F910" i="14" s="1"/>
  <c r="H919" i="14"/>
  <c r="H910" i="14" s="1"/>
  <c r="J919" i="14"/>
  <c r="J910" i="14" s="1"/>
  <c r="F918" i="14"/>
  <c r="F909" i="14" s="1"/>
  <c r="G918" i="14"/>
  <c r="E30" i="3" s="1"/>
  <c r="H918" i="14"/>
  <c r="F30" i="3" s="1"/>
  <c r="J918" i="14"/>
  <c r="H30" i="3" s="1"/>
  <c r="E841" i="14"/>
  <c r="F841" i="14"/>
  <c r="I841" i="14"/>
  <c r="F840" i="14"/>
  <c r="G840" i="14"/>
  <c r="H840" i="14"/>
  <c r="J840" i="14"/>
  <c r="F783" i="14"/>
  <c r="H783" i="14"/>
  <c r="P783" i="14"/>
  <c r="E577" i="14"/>
  <c r="H577" i="14"/>
  <c r="I577" i="14"/>
  <c r="J577" i="14"/>
  <c r="G576" i="14"/>
  <c r="H576" i="14"/>
  <c r="O576" i="14"/>
  <c r="E442" i="14"/>
  <c r="G442" i="14"/>
  <c r="H442" i="14"/>
  <c r="I442" i="14"/>
  <c r="J442" i="14"/>
  <c r="E441" i="14"/>
  <c r="G441" i="14"/>
  <c r="I441" i="14"/>
  <c r="G178" i="14"/>
  <c r="J177" i="14"/>
  <c r="F19" i="14"/>
  <c r="J19" i="14"/>
  <c r="E18" i="14"/>
  <c r="G18" i="14"/>
  <c r="D45" i="11"/>
  <c r="F45" i="11"/>
  <c r="K45" i="11"/>
  <c r="Q45" i="11"/>
  <c r="M45" i="11"/>
  <c r="D39" i="11"/>
  <c r="F39" i="11"/>
  <c r="K39" i="11"/>
  <c r="M39" i="11"/>
  <c r="D33" i="11"/>
  <c r="F33" i="11"/>
  <c r="K33" i="11"/>
  <c r="Q33" i="11" s="1"/>
  <c r="M33" i="11"/>
  <c r="D27" i="11"/>
  <c r="F27" i="11"/>
  <c r="K27" i="11"/>
  <c r="M27" i="11"/>
  <c r="D21" i="11"/>
  <c r="F21" i="11"/>
  <c r="K21" i="11"/>
  <c r="Q21" i="11" s="1"/>
  <c r="M21" i="11"/>
  <c r="D15" i="11"/>
  <c r="F15" i="11"/>
  <c r="J15" i="11" s="1"/>
  <c r="K15" i="11"/>
  <c r="M15" i="11"/>
  <c r="Q6" i="11"/>
  <c r="E8" i="15"/>
  <c r="E58" i="15"/>
  <c r="F17" i="9" s="1"/>
  <c r="F21" i="9" s="1"/>
  <c r="E80" i="15"/>
  <c r="F23" i="9" s="1"/>
  <c r="E122" i="15"/>
  <c r="F29" i="9" s="1"/>
  <c r="F33" i="9" s="1"/>
  <c r="E150" i="15"/>
  <c r="F35" i="9" s="1"/>
  <c r="E196" i="15"/>
  <c r="F53" i="9" s="1"/>
  <c r="F57" i="9" s="1"/>
  <c r="E214" i="15"/>
  <c r="F74" i="9" s="1"/>
  <c r="E266" i="15"/>
  <c r="F80" i="9" s="1"/>
  <c r="E284" i="15"/>
  <c r="F86" i="9" s="1"/>
  <c r="F90" i="9" s="1"/>
  <c r="E308" i="15"/>
  <c r="F92" i="9" s="1"/>
  <c r="F96" i="9" s="1"/>
  <c r="E352" i="15"/>
  <c r="E350" i="15" s="1"/>
  <c r="E398" i="15"/>
  <c r="F110" i="9" s="1"/>
  <c r="E416" i="15"/>
  <c r="F116" i="9" s="1"/>
  <c r="F8" i="15"/>
  <c r="G11" i="9" s="1"/>
  <c r="F58" i="15"/>
  <c r="G17" i="9" s="1"/>
  <c r="G21" i="9" s="1"/>
  <c r="F80" i="15"/>
  <c r="G23" i="9" s="1"/>
  <c r="G27" i="9" s="1"/>
  <c r="F122" i="15"/>
  <c r="G29" i="9" s="1"/>
  <c r="G33" i="9" s="1"/>
  <c r="F150" i="15"/>
  <c r="G35" i="9" s="1"/>
  <c r="G39" i="9" s="1"/>
  <c r="F168" i="15"/>
  <c r="G47" i="9" s="1"/>
  <c r="F196" i="15"/>
  <c r="G53" i="9" s="1"/>
  <c r="G57" i="9" s="1"/>
  <c r="F214" i="15"/>
  <c r="F266" i="15"/>
  <c r="G80" i="9" s="1"/>
  <c r="G84" i="9" s="1"/>
  <c r="F284" i="15"/>
  <c r="G86" i="9" s="1"/>
  <c r="G90" i="9" s="1"/>
  <c r="F308" i="15"/>
  <c r="G92" i="9" s="1"/>
  <c r="G96" i="9" s="1"/>
  <c r="F352" i="15"/>
  <c r="G98" i="9" s="1"/>
  <c r="G102" i="9" s="1"/>
  <c r="F398" i="15"/>
  <c r="G110" i="9" s="1"/>
  <c r="F416" i="15"/>
  <c r="G8" i="15"/>
  <c r="H11" i="9" s="1"/>
  <c r="H15" i="9" s="1"/>
  <c r="G58" i="15"/>
  <c r="H17" i="9" s="1"/>
  <c r="H21" i="9" s="1"/>
  <c r="G80" i="15"/>
  <c r="H23" i="9" s="1"/>
  <c r="H27" i="9" s="1"/>
  <c r="G122" i="15"/>
  <c r="H29" i="9" s="1"/>
  <c r="H33" i="9" s="1"/>
  <c r="G150" i="15"/>
  <c r="H35" i="9" s="1"/>
  <c r="H39" i="9" s="1"/>
  <c r="G196" i="15"/>
  <c r="H53" i="9" s="1"/>
  <c r="H57" i="9" s="1"/>
  <c r="G214" i="15"/>
  <c r="H74" i="9" s="1"/>
  <c r="G266" i="15"/>
  <c r="H80" i="9" s="1"/>
  <c r="H84" i="9" s="1"/>
  <c r="G284" i="15"/>
  <c r="H86" i="9" s="1"/>
  <c r="H90" i="9" s="1"/>
  <c r="G308" i="15"/>
  <c r="H92" i="9" s="1"/>
  <c r="G352" i="15"/>
  <c r="G350" i="15" s="1"/>
  <c r="G398" i="15"/>
  <c r="H110" i="9" s="1"/>
  <c r="G416" i="15"/>
  <c r="H8" i="15"/>
  <c r="I11" i="9" s="1"/>
  <c r="H58" i="15"/>
  <c r="I17" i="9" s="1"/>
  <c r="I21" i="9" s="1"/>
  <c r="H80" i="15"/>
  <c r="I23" i="9" s="1"/>
  <c r="I27" i="9" s="1"/>
  <c r="H122" i="15"/>
  <c r="I29" i="9" s="1"/>
  <c r="I33" i="9" s="1"/>
  <c r="H150" i="15"/>
  <c r="I35" i="9" s="1"/>
  <c r="I39" i="9" s="1"/>
  <c r="H168" i="15"/>
  <c r="H196" i="15"/>
  <c r="I53" i="9" s="1"/>
  <c r="I57" i="9"/>
  <c r="H214" i="15"/>
  <c r="H266" i="15"/>
  <c r="I80" i="9" s="1"/>
  <c r="I84" i="9" s="1"/>
  <c r="H284" i="15"/>
  <c r="I86" i="9" s="1"/>
  <c r="I90" i="9" s="1"/>
  <c r="H308" i="15"/>
  <c r="H306" i="15" s="1"/>
  <c r="H352" i="15"/>
  <c r="I98" i="9" s="1"/>
  <c r="I102" i="9" s="1"/>
  <c r="H398" i="15"/>
  <c r="I110" i="9" s="1"/>
  <c r="H416" i="15"/>
  <c r="I8" i="15"/>
  <c r="J11" i="9" s="1"/>
  <c r="J15" i="9" s="1"/>
  <c r="I58" i="15"/>
  <c r="I80" i="15"/>
  <c r="J23" i="9" s="1"/>
  <c r="J27" i="9" s="1"/>
  <c r="I122" i="15"/>
  <c r="J29" i="9" s="1"/>
  <c r="J33" i="9" s="1"/>
  <c r="I150" i="15"/>
  <c r="J35" i="9" s="1"/>
  <c r="J39" i="9" s="1"/>
  <c r="I196" i="15"/>
  <c r="J53" i="9" s="1"/>
  <c r="J57" i="9" s="1"/>
  <c r="I214" i="15"/>
  <c r="J74" i="9" s="1"/>
  <c r="I266" i="15"/>
  <c r="J80" i="9" s="1"/>
  <c r="J84" i="9" s="1"/>
  <c r="I284" i="15"/>
  <c r="J86" i="9" s="1"/>
  <c r="J90" i="9" s="1"/>
  <c r="I308" i="15"/>
  <c r="I306" i="15" s="1"/>
  <c r="I352" i="15"/>
  <c r="J98" i="9" s="1"/>
  <c r="J102" i="9" s="1"/>
  <c r="I398" i="15"/>
  <c r="J110" i="9" s="1"/>
  <c r="I416" i="15"/>
  <c r="J8" i="15"/>
  <c r="J58" i="15"/>
  <c r="K17" i="9" s="1"/>
  <c r="K21" i="9" s="1"/>
  <c r="J80" i="15"/>
  <c r="K23" i="9" s="1"/>
  <c r="K27" i="9" s="1"/>
  <c r="J122" i="15"/>
  <c r="K29" i="9" s="1"/>
  <c r="K33" i="9" s="1"/>
  <c r="J150" i="15"/>
  <c r="K35" i="9" s="1"/>
  <c r="K39" i="9" s="1"/>
  <c r="J168" i="15"/>
  <c r="K47" i="9" s="1"/>
  <c r="J196" i="15"/>
  <c r="K53" i="9" s="1"/>
  <c r="K57" i="9"/>
  <c r="J214" i="15"/>
  <c r="K74" i="9" s="1"/>
  <c r="J266" i="15"/>
  <c r="K80" i="9" s="1"/>
  <c r="K84" i="9" s="1"/>
  <c r="J284" i="15"/>
  <c r="K86" i="9" s="1"/>
  <c r="K90" i="9" s="1"/>
  <c r="J308" i="15"/>
  <c r="J306" i="15" s="1"/>
  <c r="J352" i="15"/>
  <c r="J350" i="15" s="1"/>
  <c r="J398" i="15"/>
  <c r="K110" i="9" s="1"/>
  <c r="J416" i="15"/>
  <c r="K8" i="15"/>
  <c r="L11" i="9" s="1"/>
  <c r="K58" i="15"/>
  <c r="L17" i="9" s="1"/>
  <c r="L21" i="9" s="1"/>
  <c r="K80" i="15"/>
  <c r="L23" i="9" s="1"/>
  <c r="L27" i="9" s="1"/>
  <c r="K122" i="15"/>
  <c r="L29" i="9" s="1"/>
  <c r="L33" i="9" s="1"/>
  <c r="K150" i="15"/>
  <c r="L35" i="9" s="1"/>
  <c r="L39" i="9" s="1"/>
  <c r="K196" i="15"/>
  <c r="L53" i="9" s="1"/>
  <c r="K214" i="15"/>
  <c r="L74" i="9" s="1"/>
  <c r="K266" i="15"/>
  <c r="L80" i="9" s="1"/>
  <c r="L84" i="9" s="1"/>
  <c r="K284" i="15"/>
  <c r="L86" i="9" s="1"/>
  <c r="L90" i="9" s="1"/>
  <c r="K308" i="15"/>
  <c r="K306" i="15" s="1"/>
  <c r="K352" i="15"/>
  <c r="K350" i="15" s="1"/>
  <c r="K398" i="15"/>
  <c r="L110" i="9" s="1"/>
  <c r="K416" i="15"/>
  <c r="L8" i="15"/>
  <c r="M11" i="9" s="1"/>
  <c r="L58" i="15"/>
  <c r="M17" i="9" s="1"/>
  <c r="M21" i="9" s="1"/>
  <c r="L80" i="15"/>
  <c r="M23" i="9" s="1"/>
  <c r="M27" i="9" s="1"/>
  <c r="L122" i="15"/>
  <c r="M29" i="9" s="1"/>
  <c r="M33" i="9" s="1"/>
  <c r="L150" i="15"/>
  <c r="M35" i="9" s="1"/>
  <c r="M39" i="9" s="1"/>
  <c r="L168" i="15"/>
  <c r="L196" i="15"/>
  <c r="M53" i="9" s="1"/>
  <c r="M57" i="9" s="1"/>
  <c r="L214" i="15"/>
  <c r="M74" i="9" s="1"/>
  <c r="L266" i="15"/>
  <c r="M80" i="9" s="1"/>
  <c r="M84" i="9"/>
  <c r="L284" i="15"/>
  <c r="M86" i="9" s="1"/>
  <c r="M90" i="9" s="1"/>
  <c r="L308" i="15"/>
  <c r="M92" i="9" s="1"/>
  <c r="M96" i="9" s="1"/>
  <c r="L352" i="15"/>
  <c r="M98" i="9" s="1"/>
  <c r="M102" i="9" s="1"/>
  <c r="L398" i="15"/>
  <c r="M110" i="9" s="1"/>
  <c r="L416" i="15"/>
  <c r="P8" i="15"/>
  <c r="Q11" i="9" s="1"/>
  <c r="Q15" i="9" s="1"/>
  <c r="P58" i="15"/>
  <c r="Q17" i="9" s="1"/>
  <c r="Q21" i="9" s="1"/>
  <c r="P80" i="15"/>
  <c r="Q23" i="9" s="1"/>
  <c r="Q27" i="9" s="1"/>
  <c r="P122" i="15"/>
  <c r="Q29" i="9" s="1"/>
  <c r="Q33" i="9" s="1"/>
  <c r="P150" i="15"/>
  <c r="Q35" i="9" s="1"/>
  <c r="Q39" i="9" s="1"/>
  <c r="P196" i="15"/>
  <c r="Q53" i="9" s="1"/>
  <c r="P214" i="15"/>
  <c r="P266" i="15"/>
  <c r="Q80" i="9" s="1"/>
  <c r="Q84" i="9" s="1"/>
  <c r="P284" i="15"/>
  <c r="Q86" i="9" s="1"/>
  <c r="Q90" i="9" s="1"/>
  <c r="P308" i="15"/>
  <c r="Q92" i="9" s="1"/>
  <c r="Q96" i="9" s="1"/>
  <c r="P352" i="15"/>
  <c r="Q98" i="9" s="1"/>
  <c r="Q102" i="9" s="1"/>
  <c r="P398" i="15"/>
  <c r="Q110" i="9" s="1"/>
  <c r="P416" i="15"/>
  <c r="Q8" i="15"/>
  <c r="R11" i="9" s="1"/>
  <c r="Q58" i="15"/>
  <c r="R17" i="9" s="1"/>
  <c r="R21" i="9" s="1"/>
  <c r="Q80" i="15"/>
  <c r="R23" i="9" s="1"/>
  <c r="R27" i="9" s="1"/>
  <c r="Q122" i="15"/>
  <c r="R29" i="9" s="1"/>
  <c r="R33" i="9" s="1"/>
  <c r="Q150" i="15"/>
  <c r="R35" i="9" s="1"/>
  <c r="R39" i="9" s="1"/>
  <c r="Q168" i="15"/>
  <c r="Q196" i="15"/>
  <c r="R53" i="9" s="1"/>
  <c r="Q214" i="15"/>
  <c r="Q266" i="15"/>
  <c r="R80" i="9" s="1"/>
  <c r="R84" i="9" s="1"/>
  <c r="Q284" i="15"/>
  <c r="R86" i="9" s="1"/>
  <c r="R90" i="9" s="1"/>
  <c r="Q308" i="15"/>
  <c r="Q306" i="15" s="1"/>
  <c r="Q352" i="15"/>
  <c r="R98" i="9" s="1"/>
  <c r="R102" i="9" s="1"/>
  <c r="Q398" i="15"/>
  <c r="R110" i="9" s="1"/>
  <c r="Q416" i="15"/>
  <c r="R8" i="15"/>
  <c r="S11" i="9" s="1"/>
  <c r="R58" i="15"/>
  <c r="S17" i="9" s="1"/>
  <c r="S21" i="9" s="1"/>
  <c r="R80" i="15"/>
  <c r="S23" i="9" s="1"/>
  <c r="S27" i="9" s="1"/>
  <c r="R122" i="15"/>
  <c r="S29" i="9" s="1"/>
  <c r="S33" i="9" s="1"/>
  <c r="R150" i="15"/>
  <c r="S35" i="9" s="1"/>
  <c r="S39" i="9" s="1"/>
  <c r="R168" i="15"/>
  <c r="R196" i="15"/>
  <c r="S53" i="9" s="1"/>
  <c r="S57" i="9" s="1"/>
  <c r="R214" i="15"/>
  <c r="R266" i="15"/>
  <c r="S80" i="9" s="1"/>
  <c r="S84" i="9" s="1"/>
  <c r="R284" i="15"/>
  <c r="S86" i="9" s="1"/>
  <c r="S90" i="9" s="1"/>
  <c r="R308" i="15"/>
  <c r="R306" i="15" s="1"/>
  <c r="R352" i="15"/>
  <c r="S98" i="9" s="1"/>
  <c r="S102" i="9" s="1"/>
  <c r="R398" i="15"/>
  <c r="S110" i="9" s="1"/>
  <c r="R416" i="15"/>
  <c r="S8" i="15"/>
  <c r="T11" i="9" s="1"/>
  <c r="S58" i="15"/>
  <c r="T17" i="9" s="1"/>
  <c r="T21" i="9" s="1"/>
  <c r="S80" i="15"/>
  <c r="T23" i="9" s="1"/>
  <c r="T27" i="9" s="1"/>
  <c r="S122" i="15"/>
  <c r="T29" i="9" s="1"/>
  <c r="T33" i="9" s="1"/>
  <c r="S150" i="15"/>
  <c r="T35" i="9" s="1"/>
  <c r="T39" i="9" s="1"/>
  <c r="S168" i="15"/>
  <c r="T47" i="9" s="1"/>
  <c r="S196" i="15"/>
  <c r="T53" i="9" s="1"/>
  <c r="S214" i="15"/>
  <c r="T74" i="9" s="1"/>
  <c r="S266" i="15"/>
  <c r="T80" i="9" s="1"/>
  <c r="T84" i="9" s="1"/>
  <c r="S284" i="15"/>
  <c r="T86" i="9" s="1"/>
  <c r="T90" i="9" s="1"/>
  <c r="S308" i="15"/>
  <c r="T92" i="9" s="1"/>
  <c r="T96" i="9" s="1"/>
  <c r="S352" i="15"/>
  <c r="T98" i="9" s="1"/>
  <c r="T102" i="9" s="1"/>
  <c r="S398" i="15"/>
  <c r="T110" i="9" s="1"/>
  <c r="S416" i="15"/>
  <c r="T8" i="15"/>
  <c r="T58" i="15"/>
  <c r="U17" i="9" s="1"/>
  <c r="U21" i="9" s="1"/>
  <c r="T80" i="15"/>
  <c r="U23" i="9" s="1"/>
  <c r="U27" i="9" s="1"/>
  <c r="T122" i="15"/>
  <c r="U29" i="9" s="1"/>
  <c r="U33" i="9" s="1"/>
  <c r="T150" i="15"/>
  <c r="U35" i="9" s="1"/>
  <c r="U39" i="9" s="1"/>
  <c r="T196" i="15"/>
  <c r="U53" i="9" s="1"/>
  <c r="U57" i="9" s="1"/>
  <c r="T214" i="15"/>
  <c r="U74" i="9" s="1"/>
  <c r="T266" i="15"/>
  <c r="U80" i="9" s="1"/>
  <c r="U84" i="9" s="1"/>
  <c r="T284" i="15"/>
  <c r="U86" i="9" s="1"/>
  <c r="U90" i="9" s="1"/>
  <c r="T308" i="15"/>
  <c r="U92" i="9" s="1"/>
  <c r="U96" i="9" s="1"/>
  <c r="T352" i="15"/>
  <c r="T350" i="15" s="1"/>
  <c r="T398" i="15"/>
  <c r="U110" i="9" s="1"/>
  <c r="T416" i="15"/>
  <c r="U8" i="15"/>
  <c r="V11" i="9" s="1"/>
  <c r="U58" i="15"/>
  <c r="V17" i="9" s="1"/>
  <c r="V21" i="9" s="1"/>
  <c r="U80" i="15"/>
  <c r="V23" i="9" s="1"/>
  <c r="V27" i="9" s="1"/>
  <c r="U122" i="15"/>
  <c r="V29" i="9" s="1"/>
  <c r="V33" i="9" s="1"/>
  <c r="U150" i="15"/>
  <c r="V35" i="9" s="1"/>
  <c r="V39" i="9" s="1"/>
  <c r="U168" i="15"/>
  <c r="U196" i="15"/>
  <c r="V53" i="9" s="1"/>
  <c r="U214" i="15"/>
  <c r="V74" i="9" s="1"/>
  <c r="U266" i="15"/>
  <c r="V80" i="9" s="1"/>
  <c r="V84" i="9" s="1"/>
  <c r="U284" i="15"/>
  <c r="V86" i="9" s="1"/>
  <c r="V90" i="9" s="1"/>
  <c r="U308" i="15"/>
  <c r="U306" i="15" s="1"/>
  <c r="U352" i="15"/>
  <c r="U350" i="15" s="1"/>
  <c r="U398" i="15"/>
  <c r="V110" i="9" s="1"/>
  <c r="U416" i="15"/>
  <c r="V8" i="15"/>
  <c r="W11" i="9" s="1"/>
  <c r="V58" i="15"/>
  <c r="W17" i="9" s="1"/>
  <c r="W21" i="9" s="1"/>
  <c r="V80" i="15"/>
  <c r="W23" i="9" s="1"/>
  <c r="W27" i="9" s="1"/>
  <c r="V122" i="15"/>
  <c r="W29" i="9" s="1"/>
  <c r="W33" i="9" s="1"/>
  <c r="V150" i="15"/>
  <c r="W35" i="9" s="1"/>
  <c r="W39" i="9" s="1"/>
  <c r="V196" i="15"/>
  <c r="W53" i="9" s="1"/>
  <c r="W57" i="9" s="1"/>
  <c r="V214" i="15"/>
  <c r="W74" i="9" s="1"/>
  <c r="V266" i="15"/>
  <c r="W80" i="9" s="1"/>
  <c r="W84" i="9" s="1"/>
  <c r="V284" i="15"/>
  <c r="W86" i="9" s="1"/>
  <c r="W90" i="9" s="1"/>
  <c r="V308" i="15"/>
  <c r="W92" i="9" s="1"/>
  <c r="W96" i="9" s="1"/>
  <c r="V352" i="15"/>
  <c r="V350" i="15" s="1"/>
  <c r="V398" i="15"/>
  <c r="W110" i="9" s="1"/>
  <c r="V416" i="15"/>
  <c r="W8" i="15"/>
  <c r="X11" i="9" s="1"/>
  <c r="W58" i="15"/>
  <c r="X17" i="9" s="1"/>
  <c r="X21" i="9" s="1"/>
  <c r="W80" i="15"/>
  <c r="X23" i="9" s="1"/>
  <c r="X27" i="9" s="1"/>
  <c r="W122" i="15"/>
  <c r="X29" i="9" s="1"/>
  <c r="X33" i="9" s="1"/>
  <c r="W150" i="15"/>
  <c r="X35" i="9" s="1"/>
  <c r="X39" i="9" s="1"/>
  <c r="W168" i="15"/>
  <c r="X47" i="9" s="1"/>
  <c r="W196" i="15"/>
  <c r="X53" i="9" s="1"/>
  <c r="X57" i="9" s="1"/>
  <c r="W214" i="15"/>
  <c r="X74" i="9" s="1"/>
  <c r="W266" i="15"/>
  <c r="X80" i="9" s="1"/>
  <c r="X84" i="9" s="1"/>
  <c r="W284" i="15"/>
  <c r="X86" i="9" s="1"/>
  <c r="X90" i="9" s="1"/>
  <c r="W308" i="15"/>
  <c r="W306" i="15" s="1"/>
  <c r="W352" i="15"/>
  <c r="X98" i="9" s="1"/>
  <c r="X102" i="9" s="1"/>
  <c r="W398" i="15"/>
  <c r="W416" i="15"/>
  <c r="Y8" i="15"/>
  <c r="Y58" i="15"/>
  <c r="Y80" i="15"/>
  <c r="Y122" i="15"/>
  <c r="Y150" i="15"/>
  <c r="Y168" i="15"/>
  <c r="Y196" i="15"/>
  <c r="Y214" i="15"/>
  <c r="Y266" i="15"/>
  <c r="Y284" i="15"/>
  <c r="Y308" i="15"/>
  <c r="Y352" i="15"/>
  <c r="Y398" i="15"/>
  <c r="Y416" i="15"/>
  <c r="E9" i="15"/>
  <c r="F12" i="9" s="1"/>
  <c r="E59" i="15"/>
  <c r="F18" i="9" s="1"/>
  <c r="E81" i="15"/>
  <c r="F24" i="9" s="1"/>
  <c r="F28" i="9" s="1"/>
  <c r="E123" i="15"/>
  <c r="F30" i="9" s="1"/>
  <c r="E151" i="15"/>
  <c r="F36" i="9" s="1"/>
  <c r="E169" i="15"/>
  <c r="F48" i="9" s="1"/>
  <c r="E197" i="15"/>
  <c r="F54" i="9" s="1"/>
  <c r="E215" i="15"/>
  <c r="F75" i="9" s="1"/>
  <c r="E267" i="15"/>
  <c r="F81" i="9" s="1"/>
  <c r="E285" i="15"/>
  <c r="F87" i="9" s="1"/>
  <c r="E309" i="15"/>
  <c r="E307" i="15" s="1"/>
  <c r="E353" i="15"/>
  <c r="E351" i="15" s="1"/>
  <c r="E399" i="15"/>
  <c r="E417" i="15"/>
  <c r="F9" i="15"/>
  <c r="G12" i="9" s="1"/>
  <c r="F59" i="15"/>
  <c r="G18" i="9" s="1"/>
  <c r="G22" i="9" s="1"/>
  <c r="F81" i="15"/>
  <c r="G24" i="9" s="1"/>
  <c r="G28" i="9" s="1"/>
  <c r="F123" i="15"/>
  <c r="G30" i="9" s="1"/>
  <c r="G34" i="9" s="1"/>
  <c r="F151" i="15"/>
  <c r="G36" i="9" s="1"/>
  <c r="G40" i="9" s="1"/>
  <c r="F197" i="15"/>
  <c r="G54" i="9" s="1"/>
  <c r="G58" i="9" s="1"/>
  <c r="F215" i="15"/>
  <c r="G75" i="9" s="1"/>
  <c r="F267" i="15"/>
  <c r="G81" i="9" s="1"/>
  <c r="G85" i="9" s="1"/>
  <c r="F285" i="15"/>
  <c r="G87" i="9" s="1"/>
  <c r="G91" i="9" s="1"/>
  <c r="F309" i="15"/>
  <c r="F307" i="15" s="1"/>
  <c r="F353" i="15"/>
  <c r="F351" i="15" s="1"/>
  <c r="F399" i="15"/>
  <c r="G111" i="9" s="1"/>
  <c r="F417" i="15"/>
  <c r="G9" i="15"/>
  <c r="G59" i="15"/>
  <c r="H18" i="9" s="1"/>
  <c r="H22" i="9" s="1"/>
  <c r="G81" i="15"/>
  <c r="H24" i="9" s="1"/>
  <c r="H28" i="9" s="1"/>
  <c r="G123" i="15"/>
  <c r="H30" i="9" s="1"/>
  <c r="H34" i="9" s="1"/>
  <c r="G151" i="15"/>
  <c r="H36" i="9" s="1"/>
  <c r="H40" i="9" s="1"/>
  <c r="G169" i="15"/>
  <c r="G197" i="15"/>
  <c r="H54" i="9" s="1"/>
  <c r="H58" i="9" s="1"/>
  <c r="G215" i="15"/>
  <c r="G267" i="15"/>
  <c r="H81" i="9" s="1"/>
  <c r="H85" i="9" s="1"/>
  <c r="G285" i="15"/>
  <c r="H87" i="9" s="1"/>
  <c r="H91" i="9" s="1"/>
  <c r="G309" i="15"/>
  <c r="H93" i="9" s="1"/>
  <c r="H97" i="9" s="1"/>
  <c r="G353" i="15"/>
  <c r="G351" i="15" s="1"/>
  <c r="G399" i="15"/>
  <c r="H111" i="9" s="1"/>
  <c r="G417" i="15"/>
  <c r="H9" i="15"/>
  <c r="I12" i="9" s="1"/>
  <c r="I16" i="9" s="1"/>
  <c r="H59" i="15"/>
  <c r="I18" i="9" s="1"/>
  <c r="I22" i="9" s="1"/>
  <c r="H81" i="15"/>
  <c r="I24" i="9" s="1"/>
  <c r="I28" i="9" s="1"/>
  <c r="H123" i="15"/>
  <c r="I30" i="9" s="1"/>
  <c r="I34" i="9" s="1"/>
  <c r="H151" i="15"/>
  <c r="I36" i="9" s="1"/>
  <c r="I40" i="9" s="1"/>
  <c r="H169" i="15"/>
  <c r="I48" i="9" s="1"/>
  <c r="H197" i="15"/>
  <c r="I54" i="9" s="1"/>
  <c r="H215" i="15"/>
  <c r="I75" i="9" s="1"/>
  <c r="H267" i="15"/>
  <c r="I81" i="9" s="1"/>
  <c r="I85" i="9" s="1"/>
  <c r="H285" i="15"/>
  <c r="I87" i="9" s="1"/>
  <c r="I91" i="9" s="1"/>
  <c r="H309" i="15"/>
  <c r="I93" i="9" s="1"/>
  <c r="I97" i="9" s="1"/>
  <c r="H353" i="15"/>
  <c r="H351" i="15" s="1"/>
  <c r="H399" i="15"/>
  <c r="I111" i="9" s="1"/>
  <c r="H417" i="15"/>
  <c r="I9" i="15"/>
  <c r="J12" i="9" s="1"/>
  <c r="I59" i="15"/>
  <c r="J18" i="9" s="1"/>
  <c r="J22" i="9" s="1"/>
  <c r="I81" i="15"/>
  <c r="J24" i="9" s="1"/>
  <c r="J28" i="9" s="1"/>
  <c r="I123" i="15"/>
  <c r="J30" i="9" s="1"/>
  <c r="J34" i="9" s="1"/>
  <c r="I151" i="15"/>
  <c r="J36" i="9" s="1"/>
  <c r="J40" i="9" s="1"/>
  <c r="I169" i="15"/>
  <c r="J48" i="9" s="1"/>
  <c r="I197" i="15"/>
  <c r="J54" i="9" s="1"/>
  <c r="J58" i="9" s="1"/>
  <c r="I215" i="15"/>
  <c r="J75" i="9" s="1"/>
  <c r="I267" i="15"/>
  <c r="J81" i="9" s="1"/>
  <c r="J85" i="9" s="1"/>
  <c r="I285" i="15"/>
  <c r="J87" i="9" s="1"/>
  <c r="J91" i="9" s="1"/>
  <c r="I309" i="15"/>
  <c r="J93" i="9" s="1"/>
  <c r="J97" i="9" s="1"/>
  <c r="I353" i="15"/>
  <c r="I351" i="15" s="1"/>
  <c r="I399" i="15"/>
  <c r="J111" i="9" s="1"/>
  <c r="I417" i="15"/>
  <c r="J9" i="15"/>
  <c r="K12" i="9" s="1"/>
  <c r="J59" i="15"/>
  <c r="K18" i="9" s="1"/>
  <c r="K22" i="9" s="1"/>
  <c r="J81" i="15"/>
  <c r="K24" i="9" s="1"/>
  <c r="K28" i="9" s="1"/>
  <c r="J123" i="15"/>
  <c r="K30" i="9" s="1"/>
  <c r="K34" i="9" s="1"/>
  <c r="J151" i="15"/>
  <c r="K36" i="9" s="1"/>
  <c r="K40" i="9" s="1"/>
  <c r="J197" i="15"/>
  <c r="K54" i="9" s="1"/>
  <c r="K58" i="9"/>
  <c r="J215" i="15"/>
  <c r="J267" i="15"/>
  <c r="K81" i="9" s="1"/>
  <c r="K85" i="9" s="1"/>
  <c r="J285" i="15"/>
  <c r="K87" i="9" s="1"/>
  <c r="K91" i="9" s="1"/>
  <c r="J309" i="15"/>
  <c r="K93" i="9" s="1"/>
  <c r="K97" i="9" s="1"/>
  <c r="J353" i="15"/>
  <c r="J351" i="15" s="1"/>
  <c r="J399" i="15"/>
  <c r="K111" i="9" s="1"/>
  <c r="J417" i="15"/>
  <c r="K117" i="9" s="1"/>
  <c r="K9" i="15"/>
  <c r="L12" i="9" s="1"/>
  <c r="K59" i="15"/>
  <c r="L18" i="9" s="1"/>
  <c r="L22" i="9" s="1"/>
  <c r="K81" i="15"/>
  <c r="L24" i="9" s="1"/>
  <c r="L28" i="9" s="1"/>
  <c r="K123" i="15"/>
  <c r="L30" i="9" s="1"/>
  <c r="L34" i="9" s="1"/>
  <c r="K151" i="15"/>
  <c r="L36" i="9" s="1"/>
  <c r="L40" i="9" s="1"/>
  <c r="K169" i="15"/>
  <c r="K197" i="15"/>
  <c r="L54" i="9" s="1"/>
  <c r="L58" i="9" s="1"/>
  <c r="K215" i="15"/>
  <c r="K267" i="15"/>
  <c r="L81" i="9" s="1"/>
  <c r="L85" i="9" s="1"/>
  <c r="K285" i="15"/>
  <c r="L87" i="9" s="1"/>
  <c r="L91" i="9" s="1"/>
  <c r="K309" i="15"/>
  <c r="L93" i="9" s="1"/>
  <c r="L97" i="9" s="1"/>
  <c r="K353" i="15"/>
  <c r="L99" i="9" s="1"/>
  <c r="L103" i="9" s="1"/>
  <c r="K399" i="15"/>
  <c r="K417" i="15"/>
  <c r="L9" i="15"/>
  <c r="L59" i="15"/>
  <c r="M18" i="9" s="1"/>
  <c r="M22" i="9" s="1"/>
  <c r="L81" i="15"/>
  <c r="M24" i="9" s="1"/>
  <c r="M28" i="9" s="1"/>
  <c r="L123" i="15"/>
  <c r="M30" i="9" s="1"/>
  <c r="M34" i="9" s="1"/>
  <c r="L151" i="15"/>
  <c r="M36" i="9" s="1"/>
  <c r="M40" i="9" s="1"/>
  <c r="L197" i="15"/>
  <c r="M54" i="9" s="1"/>
  <c r="L215" i="15"/>
  <c r="M75" i="9" s="1"/>
  <c r="L267" i="15"/>
  <c r="M81" i="9" s="1"/>
  <c r="M85" i="9"/>
  <c r="L285" i="15"/>
  <c r="M87" i="9" s="1"/>
  <c r="M91" i="9" s="1"/>
  <c r="L309" i="15"/>
  <c r="M93" i="9" s="1"/>
  <c r="M97" i="9" s="1"/>
  <c r="L353" i="15"/>
  <c r="L351" i="15" s="1"/>
  <c r="L399" i="15"/>
  <c r="M111" i="9" s="1"/>
  <c r="L417" i="15"/>
  <c r="P9" i="15"/>
  <c r="P59" i="15"/>
  <c r="Q18" i="9" s="1"/>
  <c r="Q22" i="9" s="1"/>
  <c r="P81" i="15"/>
  <c r="Q24" i="9" s="1"/>
  <c r="Q28" i="9" s="1"/>
  <c r="P123" i="15"/>
  <c r="Q30" i="9" s="1"/>
  <c r="Q34" i="9" s="1"/>
  <c r="P151" i="15"/>
  <c r="Q36" i="9" s="1"/>
  <c r="Q40" i="9" s="1"/>
  <c r="P169" i="15"/>
  <c r="Q48" i="9" s="1"/>
  <c r="Q52" i="9" s="1"/>
  <c r="P197" i="15"/>
  <c r="Q54" i="9" s="1"/>
  <c r="Q58" i="9" s="1"/>
  <c r="P215" i="15"/>
  <c r="Q75" i="9" s="1"/>
  <c r="Q79" i="9" s="1"/>
  <c r="P267" i="15"/>
  <c r="Q81" i="9" s="1"/>
  <c r="Q85" i="9" s="1"/>
  <c r="P285" i="15"/>
  <c r="Q87" i="9" s="1"/>
  <c r="Q91" i="9" s="1"/>
  <c r="P309" i="15"/>
  <c r="Q93" i="9" s="1"/>
  <c r="Q97" i="9" s="1"/>
  <c r="P353" i="15"/>
  <c r="P351" i="15" s="1"/>
  <c r="P399" i="15"/>
  <c r="Q111" i="9" s="1"/>
  <c r="P417" i="15"/>
  <c r="Q9" i="15"/>
  <c r="R12" i="9" s="1"/>
  <c r="Q59" i="15"/>
  <c r="R18" i="9" s="1"/>
  <c r="R22" i="9" s="1"/>
  <c r="Q81" i="15"/>
  <c r="R24" i="9" s="1"/>
  <c r="R28" i="9" s="1"/>
  <c r="Q123" i="15"/>
  <c r="R30" i="9" s="1"/>
  <c r="R34" i="9" s="1"/>
  <c r="Q151" i="15"/>
  <c r="R36" i="9" s="1"/>
  <c r="R40" i="9" s="1"/>
  <c r="Q169" i="15"/>
  <c r="R48" i="9" s="1"/>
  <c r="Q197" i="15"/>
  <c r="R54" i="9" s="1"/>
  <c r="Q215" i="15"/>
  <c r="R75" i="9" s="1"/>
  <c r="Q267" i="15"/>
  <c r="R81" i="9" s="1"/>
  <c r="R85" i="9" s="1"/>
  <c r="Q285" i="15"/>
  <c r="R87" i="9" s="1"/>
  <c r="R91" i="9" s="1"/>
  <c r="Q309" i="15"/>
  <c r="R93" i="9" s="1"/>
  <c r="R97" i="9" s="1"/>
  <c r="Q353" i="15"/>
  <c r="Q351" i="15" s="1"/>
  <c r="Q399" i="15"/>
  <c r="R111" i="9" s="1"/>
  <c r="Q417" i="15"/>
  <c r="R9" i="15"/>
  <c r="S12" i="9" s="1"/>
  <c r="R59" i="15"/>
  <c r="S18" i="9" s="1"/>
  <c r="S22" i="9" s="1"/>
  <c r="R81" i="15"/>
  <c r="S24" i="9" s="1"/>
  <c r="S28" i="9" s="1"/>
  <c r="R123" i="15"/>
  <c r="S30" i="9" s="1"/>
  <c r="S34" i="9" s="1"/>
  <c r="R151" i="15"/>
  <c r="S36" i="9" s="1"/>
  <c r="S40" i="9" s="1"/>
  <c r="R169" i="15"/>
  <c r="S48" i="9" s="1"/>
  <c r="R197" i="15"/>
  <c r="S54" i="9" s="1"/>
  <c r="S58" i="9" s="1"/>
  <c r="R215" i="15"/>
  <c r="S75" i="9" s="1"/>
  <c r="R267" i="15"/>
  <c r="S81" i="9" s="1"/>
  <c r="S85" i="9" s="1"/>
  <c r="R285" i="15"/>
  <c r="S87" i="9" s="1"/>
  <c r="S91" i="9" s="1"/>
  <c r="R309" i="15"/>
  <c r="S93" i="9" s="1"/>
  <c r="S97" i="9" s="1"/>
  <c r="R353" i="15"/>
  <c r="R351" i="15" s="1"/>
  <c r="R399" i="15"/>
  <c r="S111" i="9" s="1"/>
  <c r="R417" i="15"/>
  <c r="S9" i="15"/>
  <c r="S59" i="15"/>
  <c r="T18" i="9" s="1"/>
  <c r="T22" i="9" s="1"/>
  <c r="S81" i="15"/>
  <c r="T24" i="9" s="1"/>
  <c r="T28" i="9" s="1"/>
  <c r="S123" i="15"/>
  <c r="T30" i="9" s="1"/>
  <c r="T34" i="9" s="1"/>
  <c r="S151" i="15"/>
  <c r="T36" i="9" s="1"/>
  <c r="T40" i="9" s="1"/>
  <c r="S197" i="15"/>
  <c r="T54" i="9" s="1"/>
  <c r="T58" i="9" s="1"/>
  <c r="S215" i="15"/>
  <c r="T75" i="9" s="1"/>
  <c r="S267" i="15"/>
  <c r="T81" i="9" s="1"/>
  <c r="T85" i="9" s="1"/>
  <c r="S285" i="15"/>
  <c r="T87" i="9" s="1"/>
  <c r="T91" i="9" s="1"/>
  <c r="S309" i="15"/>
  <c r="T93" i="9" s="1"/>
  <c r="T97" i="9" s="1"/>
  <c r="S353" i="15"/>
  <c r="T99" i="9" s="1"/>
  <c r="T103" i="9" s="1"/>
  <c r="S399" i="15"/>
  <c r="T111" i="9" s="1"/>
  <c r="S417" i="15"/>
  <c r="T9" i="15"/>
  <c r="T59" i="15"/>
  <c r="U18" i="9" s="1"/>
  <c r="U22" i="9" s="1"/>
  <c r="T81" i="15"/>
  <c r="U24" i="9" s="1"/>
  <c r="U28" i="9" s="1"/>
  <c r="T123" i="15"/>
  <c r="U30" i="9" s="1"/>
  <c r="U34" i="9" s="1"/>
  <c r="T151" i="15"/>
  <c r="U36" i="9" s="1"/>
  <c r="U40" i="9" s="1"/>
  <c r="T169" i="15"/>
  <c r="U48" i="9" s="1"/>
  <c r="U52" i="9" s="1"/>
  <c r="T197" i="15"/>
  <c r="U54" i="9" s="1"/>
  <c r="T215" i="15"/>
  <c r="U75" i="9" s="1"/>
  <c r="T267" i="15"/>
  <c r="U81" i="9" s="1"/>
  <c r="U85" i="9" s="1"/>
  <c r="T285" i="15"/>
  <c r="U87" i="9" s="1"/>
  <c r="U91" i="9" s="1"/>
  <c r="T309" i="15"/>
  <c r="T307" i="15" s="1"/>
  <c r="T353" i="15"/>
  <c r="T351" i="15" s="1"/>
  <c r="T399" i="15"/>
  <c r="U111" i="9" s="1"/>
  <c r="T417" i="15"/>
  <c r="U9" i="15"/>
  <c r="V12" i="9" s="1"/>
  <c r="U59" i="15"/>
  <c r="V18" i="9" s="1"/>
  <c r="V22" i="9" s="1"/>
  <c r="U81" i="15"/>
  <c r="V24" i="9" s="1"/>
  <c r="V28" i="9" s="1"/>
  <c r="U123" i="15"/>
  <c r="V30" i="9" s="1"/>
  <c r="V34" i="9" s="1"/>
  <c r="U151" i="15"/>
  <c r="V36" i="9" s="1"/>
  <c r="V40" i="9" s="1"/>
  <c r="U197" i="15"/>
  <c r="V54" i="9" s="1"/>
  <c r="V58" i="9" s="1"/>
  <c r="U215" i="15"/>
  <c r="V75" i="9" s="1"/>
  <c r="U267" i="15"/>
  <c r="V81" i="9" s="1"/>
  <c r="V85" i="9" s="1"/>
  <c r="U285" i="15"/>
  <c r="V87" i="9" s="1"/>
  <c r="V91" i="9" s="1"/>
  <c r="U309" i="15"/>
  <c r="V93" i="9" s="1"/>
  <c r="V97" i="9" s="1"/>
  <c r="U353" i="15"/>
  <c r="U351" i="15" s="1"/>
  <c r="U399" i="15"/>
  <c r="V111" i="9" s="1"/>
  <c r="U417" i="15"/>
  <c r="V9" i="15"/>
  <c r="W12" i="9" s="1"/>
  <c r="V59" i="15"/>
  <c r="W18" i="9" s="1"/>
  <c r="W22" i="9" s="1"/>
  <c r="V81" i="15"/>
  <c r="W24" i="9" s="1"/>
  <c r="W28" i="9" s="1"/>
  <c r="V123" i="15"/>
  <c r="W30" i="9" s="1"/>
  <c r="W34" i="9" s="1"/>
  <c r="V151" i="15"/>
  <c r="W36" i="9" s="1"/>
  <c r="W40" i="9" s="1"/>
  <c r="V169" i="15"/>
  <c r="V197" i="15"/>
  <c r="W54" i="9" s="1"/>
  <c r="W58" i="9" s="1"/>
  <c r="V215" i="15"/>
  <c r="W75" i="9" s="1"/>
  <c r="V267" i="15"/>
  <c r="W81" i="9" s="1"/>
  <c r="W85" i="9" s="1"/>
  <c r="V285" i="15"/>
  <c r="W87" i="9" s="1"/>
  <c r="W91" i="9" s="1"/>
  <c r="V309" i="15"/>
  <c r="W93" i="9" s="1"/>
  <c r="W97" i="9" s="1"/>
  <c r="V353" i="15"/>
  <c r="V351" i="15" s="1"/>
  <c r="V399" i="15"/>
  <c r="W111" i="9" s="1"/>
  <c r="V417" i="15"/>
  <c r="W9" i="15"/>
  <c r="W59" i="15"/>
  <c r="X18" i="9" s="1"/>
  <c r="X22" i="9" s="1"/>
  <c r="W81" i="15"/>
  <c r="X24" i="9" s="1"/>
  <c r="X28" i="9" s="1"/>
  <c r="W123" i="15"/>
  <c r="X30" i="9" s="1"/>
  <c r="X34" i="9" s="1"/>
  <c r="W151" i="15"/>
  <c r="X36" i="9" s="1"/>
  <c r="X40" i="9" s="1"/>
  <c r="W169" i="15"/>
  <c r="W197" i="15"/>
  <c r="X54" i="9" s="1"/>
  <c r="X58" i="9" s="1"/>
  <c r="W215" i="15"/>
  <c r="X75" i="9" s="1"/>
  <c r="W267" i="15"/>
  <c r="X81" i="9" s="1"/>
  <c r="X85" i="9" s="1"/>
  <c r="W285" i="15"/>
  <c r="X87" i="9" s="1"/>
  <c r="X91" i="9" s="1"/>
  <c r="W309" i="15"/>
  <c r="W307" i="15" s="1"/>
  <c r="W353" i="15"/>
  <c r="W351" i="15" s="1"/>
  <c r="W399" i="15"/>
  <c r="W417" i="15"/>
  <c r="Y9" i="15"/>
  <c r="Y59" i="15"/>
  <c r="Y81" i="15"/>
  <c r="Y123" i="15"/>
  <c r="Y151" i="15"/>
  <c r="Y169" i="15"/>
  <c r="Y197" i="15"/>
  <c r="Y215" i="15"/>
  <c r="Y267" i="15"/>
  <c r="Y285" i="15"/>
  <c r="Y309" i="15"/>
  <c r="Y353" i="15"/>
  <c r="Y399" i="15"/>
  <c r="Y417" i="15"/>
  <c r="T417" i="12"/>
  <c r="Q417" i="12"/>
  <c r="P417" i="12"/>
  <c r="O417" i="12"/>
  <c r="N417" i="12"/>
  <c r="M417" i="12"/>
  <c r="L417" i="12"/>
  <c r="J417" i="12"/>
  <c r="I417" i="12"/>
  <c r="H417" i="12"/>
  <c r="G417" i="12"/>
  <c r="F417" i="12"/>
  <c r="E417" i="12"/>
  <c r="T416" i="12"/>
  <c r="Q416" i="12"/>
  <c r="P416" i="12"/>
  <c r="O416" i="12"/>
  <c r="N416" i="12"/>
  <c r="M416" i="12"/>
  <c r="L416" i="12"/>
  <c r="J416" i="12"/>
  <c r="I416" i="12"/>
  <c r="H416" i="12"/>
  <c r="G416" i="12"/>
  <c r="F416" i="12"/>
  <c r="E416" i="12"/>
  <c r="T399" i="12"/>
  <c r="Q399" i="12"/>
  <c r="P399" i="12"/>
  <c r="O399" i="12"/>
  <c r="N399" i="12"/>
  <c r="M399" i="12"/>
  <c r="L399" i="12"/>
  <c r="J399" i="12"/>
  <c r="I399" i="12"/>
  <c r="H399" i="12"/>
  <c r="G399" i="12"/>
  <c r="F399" i="12"/>
  <c r="E399" i="12"/>
  <c r="T398" i="12"/>
  <c r="Q398" i="12"/>
  <c r="P398" i="12"/>
  <c r="O398" i="12"/>
  <c r="N398" i="12"/>
  <c r="M398" i="12"/>
  <c r="L398" i="12"/>
  <c r="J398" i="12"/>
  <c r="I398" i="12"/>
  <c r="H398" i="12"/>
  <c r="G398" i="12"/>
  <c r="F398" i="12"/>
  <c r="E398" i="12"/>
  <c r="T353" i="12"/>
  <c r="Q353" i="12"/>
  <c r="Q351" i="12" s="1"/>
  <c r="P353" i="12"/>
  <c r="P351" i="12" s="1"/>
  <c r="O353" i="12"/>
  <c r="O351" i="12" s="1"/>
  <c r="N353" i="12"/>
  <c r="N351" i="12" s="1"/>
  <c r="M353" i="12"/>
  <c r="M351" i="12" s="1"/>
  <c r="L353" i="12"/>
  <c r="L351" i="12" s="1"/>
  <c r="J353" i="12"/>
  <c r="J351" i="12" s="1"/>
  <c r="I353" i="12"/>
  <c r="I351" i="12" s="1"/>
  <c r="H353" i="12"/>
  <c r="H351" i="12" s="1"/>
  <c r="G353" i="12"/>
  <c r="G351" i="12" s="1"/>
  <c r="F45" i="10" s="1"/>
  <c r="F353" i="12"/>
  <c r="F351" i="12" s="1"/>
  <c r="E353" i="12"/>
  <c r="E351" i="12" s="1"/>
  <c r="T352" i="12"/>
  <c r="Q352" i="12"/>
  <c r="Q350" i="12" s="1"/>
  <c r="P352" i="12"/>
  <c r="P350" i="12" s="1"/>
  <c r="O352" i="12"/>
  <c r="O350" i="12" s="1"/>
  <c r="N352" i="12"/>
  <c r="N350" i="12" s="1"/>
  <c r="M352" i="12"/>
  <c r="M350" i="12" s="1"/>
  <c r="L352" i="12"/>
  <c r="L350" i="12" s="1"/>
  <c r="J352" i="12"/>
  <c r="J350" i="12" s="1"/>
  <c r="I352" i="12"/>
  <c r="I350" i="12" s="1"/>
  <c r="H352" i="12"/>
  <c r="H350" i="12" s="1"/>
  <c r="G352" i="12"/>
  <c r="G350" i="12" s="1"/>
  <c r="F352" i="12"/>
  <c r="F350" i="12" s="1"/>
  <c r="E352" i="12"/>
  <c r="E350" i="12" s="1"/>
  <c r="T309" i="12"/>
  <c r="Q309" i="12"/>
  <c r="Q307" i="12" s="1"/>
  <c r="P37" i="10" s="1"/>
  <c r="P309" i="12"/>
  <c r="P307" i="12" s="1"/>
  <c r="O309" i="12"/>
  <c r="O307" i="12" s="1"/>
  <c r="N309" i="12"/>
  <c r="N307" i="12" s="1"/>
  <c r="M29" i="11" s="1"/>
  <c r="M309" i="12"/>
  <c r="M307" i="12" s="1"/>
  <c r="L309" i="12"/>
  <c r="L307" i="12" s="1"/>
  <c r="J309" i="12"/>
  <c r="J307" i="12" s="1"/>
  <c r="I37" i="10" s="1"/>
  <c r="I309" i="12"/>
  <c r="I307" i="12" s="1"/>
  <c r="H309" i="12"/>
  <c r="H307" i="12" s="1"/>
  <c r="G309" i="12"/>
  <c r="G307" i="12" s="1"/>
  <c r="F29" i="11" s="1"/>
  <c r="F309" i="12"/>
  <c r="F307" i="12" s="1"/>
  <c r="E29" i="11" s="1"/>
  <c r="E31" i="11" s="1"/>
  <c r="E309" i="12"/>
  <c r="E307" i="12" s="1"/>
  <c r="T308" i="12"/>
  <c r="Q308" i="12"/>
  <c r="Q306" i="12" s="1"/>
  <c r="P308" i="12"/>
  <c r="P306" i="12" s="1"/>
  <c r="O308" i="12"/>
  <c r="O306" i="12" s="1"/>
  <c r="N308" i="12"/>
  <c r="N306" i="12" s="1"/>
  <c r="M308" i="12"/>
  <c r="M306" i="12" s="1"/>
  <c r="L308" i="12"/>
  <c r="L306" i="12" s="1"/>
  <c r="J308" i="12"/>
  <c r="J306" i="12" s="1"/>
  <c r="I308" i="12"/>
  <c r="I306" i="12" s="1"/>
  <c r="H308" i="12"/>
  <c r="H306" i="12" s="1"/>
  <c r="G308" i="12"/>
  <c r="G306" i="12" s="1"/>
  <c r="F308" i="12"/>
  <c r="F306" i="12" s="1"/>
  <c r="E308" i="12"/>
  <c r="E306" i="12" s="1"/>
  <c r="T285" i="12"/>
  <c r="Q285" i="12"/>
  <c r="P285" i="12"/>
  <c r="O285" i="12"/>
  <c r="N285" i="12"/>
  <c r="M285" i="12"/>
  <c r="L285" i="12"/>
  <c r="J285" i="12"/>
  <c r="I285" i="12"/>
  <c r="H285" i="12"/>
  <c r="G285" i="12"/>
  <c r="F285" i="12"/>
  <c r="E285" i="12"/>
  <c r="T284" i="12"/>
  <c r="Q284" i="12"/>
  <c r="P284" i="12"/>
  <c r="O284" i="12"/>
  <c r="N284" i="12"/>
  <c r="M284" i="12"/>
  <c r="L284" i="12"/>
  <c r="J284" i="12"/>
  <c r="I284" i="12"/>
  <c r="H284" i="12"/>
  <c r="G284" i="12"/>
  <c r="F284" i="12"/>
  <c r="E284" i="12"/>
  <c r="T267" i="12"/>
  <c r="Q267" i="12"/>
  <c r="P267" i="12"/>
  <c r="O267" i="12"/>
  <c r="N267" i="12"/>
  <c r="M267" i="12"/>
  <c r="L267" i="12"/>
  <c r="J267" i="12"/>
  <c r="I267" i="12"/>
  <c r="H267" i="12"/>
  <c r="G267" i="12"/>
  <c r="F267" i="12"/>
  <c r="E267" i="12"/>
  <c r="T266" i="12"/>
  <c r="Q266" i="12"/>
  <c r="P266" i="12"/>
  <c r="O266" i="12"/>
  <c r="N266" i="12"/>
  <c r="M266" i="12"/>
  <c r="L266" i="12"/>
  <c r="J266" i="12"/>
  <c r="I266" i="12"/>
  <c r="H266" i="12"/>
  <c r="G266" i="12"/>
  <c r="F266" i="12"/>
  <c r="E266" i="12"/>
  <c r="T215" i="12"/>
  <c r="Q215" i="12"/>
  <c r="P215" i="12"/>
  <c r="O215" i="12"/>
  <c r="N215" i="12"/>
  <c r="M215" i="12"/>
  <c r="L215" i="12"/>
  <c r="J215" i="12"/>
  <c r="I215" i="12"/>
  <c r="H215" i="12"/>
  <c r="G215" i="12"/>
  <c r="F215" i="12"/>
  <c r="E215" i="12"/>
  <c r="T214" i="12"/>
  <c r="Q214" i="12"/>
  <c r="O214" i="12"/>
  <c r="N214" i="12"/>
  <c r="M214" i="12"/>
  <c r="J214" i="12"/>
  <c r="I214" i="12"/>
  <c r="H214" i="12"/>
  <c r="G214" i="12"/>
  <c r="F214" i="12"/>
  <c r="E214" i="12"/>
  <c r="T197" i="12"/>
  <c r="Q197" i="12"/>
  <c r="P197" i="12"/>
  <c r="O197" i="12"/>
  <c r="N197" i="12"/>
  <c r="M197" i="12"/>
  <c r="L197" i="12"/>
  <c r="J197" i="12"/>
  <c r="I197" i="12"/>
  <c r="H197" i="12"/>
  <c r="G197" i="12"/>
  <c r="F197" i="12"/>
  <c r="E197" i="12"/>
  <c r="T196" i="12"/>
  <c r="Q196" i="12"/>
  <c r="P196" i="12"/>
  <c r="O196" i="12"/>
  <c r="N196" i="12"/>
  <c r="M196" i="12"/>
  <c r="L196" i="12"/>
  <c r="J196" i="12"/>
  <c r="I196" i="12"/>
  <c r="H196" i="12"/>
  <c r="G196" i="12"/>
  <c r="F196" i="12"/>
  <c r="E196" i="12"/>
  <c r="T169" i="12"/>
  <c r="Q169" i="12"/>
  <c r="P169" i="12"/>
  <c r="O169" i="12"/>
  <c r="N169" i="12"/>
  <c r="M169" i="12"/>
  <c r="L169" i="12"/>
  <c r="J169" i="12"/>
  <c r="I169" i="12"/>
  <c r="H169" i="12"/>
  <c r="G169" i="12"/>
  <c r="F169" i="12"/>
  <c r="E169" i="12"/>
  <c r="T168" i="12"/>
  <c r="Q168" i="12"/>
  <c r="P168" i="12"/>
  <c r="O168" i="12"/>
  <c r="N168" i="12"/>
  <c r="M168" i="12"/>
  <c r="L168" i="12"/>
  <c r="J168" i="12"/>
  <c r="I168" i="12"/>
  <c r="H168" i="12"/>
  <c r="G168" i="12"/>
  <c r="F168" i="12"/>
  <c r="E168" i="12"/>
  <c r="T151" i="12"/>
  <c r="Q151" i="12"/>
  <c r="P151" i="12"/>
  <c r="O151" i="12"/>
  <c r="N151" i="12"/>
  <c r="M151" i="12"/>
  <c r="L151" i="12"/>
  <c r="J151" i="12"/>
  <c r="I151" i="12"/>
  <c r="H151" i="12"/>
  <c r="G151" i="12"/>
  <c r="F151" i="12"/>
  <c r="E151" i="12"/>
  <c r="T150" i="12"/>
  <c r="Q150" i="12"/>
  <c r="P150" i="12"/>
  <c r="O150" i="12"/>
  <c r="N150" i="12"/>
  <c r="M150" i="12"/>
  <c r="L150" i="12"/>
  <c r="J150" i="12"/>
  <c r="I150" i="12"/>
  <c r="H150" i="12"/>
  <c r="G150" i="12"/>
  <c r="F150" i="12"/>
  <c r="E150" i="12"/>
  <c r="T123" i="12"/>
  <c r="Q123" i="12"/>
  <c r="P123" i="12"/>
  <c r="O123" i="12"/>
  <c r="N123" i="12"/>
  <c r="M123" i="12"/>
  <c r="L123" i="12"/>
  <c r="J123" i="12"/>
  <c r="I123" i="12"/>
  <c r="H123" i="12"/>
  <c r="G123" i="12"/>
  <c r="F123" i="12"/>
  <c r="E123" i="12"/>
  <c r="T122" i="12"/>
  <c r="Q122" i="12"/>
  <c r="P122" i="12"/>
  <c r="O122" i="12"/>
  <c r="N122" i="12"/>
  <c r="M122" i="12"/>
  <c r="L122" i="12"/>
  <c r="J122" i="12"/>
  <c r="I122" i="12"/>
  <c r="H122" i="12"/>
  <c r="G122" i="12"/>
  <c r="F122" i="12"/>
  <c r="E122" i="12"/>
  <c r="T81" i="12"/>
  <c r="Q81" i="12"/>
  <c r="P81" i="12"/>
  <c r="O81" i="12"/>
  <c r="N81" i="12"/>
  <c r="M81" i="12"/>
  <c r="L81" i="12"/>
  <c r="J81" i="12"/>
  <c r="I81" i="12"/>
  <c r="H81" i="12"/>
  <c r="G81" i="12"/>
  <c r="F81" i="12"/>
  <c r="E81" i="12"/>
  <c r="T80" i="12"/>
  <c r="Q80" i="12"/>
  <c r="P80" i="12"/>
  <c r="O80" i="12"/>
  <c r="N80" i="12"/>
  <c r="M80" i="12"/>
  <c r="L80" i="12"/>
  <c r="J80" i="12"/>
  <c r="I80" i="12"/>
  <c r="H80" i="12"/>
  <c r="G80" i="12"/>
  <c r="F80" i="12"/>
  <c r="E80" i="12"/>
  <c r="T59" i="12"/>
  <c r="Q59" i="12"/>
  <c r="P59" i="12"/>
  <c r="O59" i="12"/>
  <c r="N59" i="12"/>
  <c r="M59" i="12"/>
  <c r="L59" i="12"/>
  <c r="J59" i="12"/>
  <c r="I59" i="12"/>
  <c r="H59" i="12"/>
  <c r="G59" i="12"/>
  <c r="F59" i="12"/>
  <c r="E59" i="12"/>
  <c r="T58" i="12"/>
  <c r="Q58" i="12"/>
  <c r="P58" i="12"/>
  <c r="O58" i="12"/>
  <c r="N58" i="12"/>
  <c r="M58" i="12"/>
  <c r="L58" i="12"/>
  <c r="J58" i="12"/>
  <c r="I58" i="12"/>
  <c r="H58" i="12"/>
  <c r="G58" i="12"/>
  <c r="F58" i="12"/>
  <c r="E58" i="12"/>
  <c r="T9" i="12"/>
  <c r="Q9" i="12"/>
  <c r="O9" i="12"/>
  <c r="N9" i="12"/>
  <c r="M9" i="12"/>
  <c r="J9" i="12"/>
  <c r="I9" i="12"/>
  <c r="G9" i="12"/>
  <c r="F9" i="12"/>
  <c r="E9" i="12"/>
  <c r="T8" i="12"/>
  <c r="Q8" i="12"/>
  <c r="P8" i="12"/>
  <c r="O8" i="12"/>
  <c r="N8" i="12"/>
  <c r="M8" i="12"/>
  <c r="J8" i="12"/>
  <c r="I8" i="12"/>
  <c r="H8" i="12"/>
  <c r="G8" i="12"/>
  <c r="F8" i="12"/>
  <c r="E8" i="12"/>
  <c r="J6" i="11"/>
  <c r="K6" i="10"/>
  <c r="L6" i="10"/>
  <c r="M6" i="10"/>
  <c r="N6" i="10"/>
  <c r="O6" i="10"/>
  <c r="P6" i="10"/>
  <c r="D6" i="10"/>
  <c r="E6" i="10"/>
  <c r="F6" i="10"/>
  <c r="G6" i="10"/>
  <c r="H6" i="10"/>
  <c r="I6" i="10"/>
  <c r="Q6" i="10"/>
  <c r="D58" i="10"/>
  <c r="J58" i="10" s="1"/>
  <c r="F58" i="10"/>
  <c r="K58" i="10"/>
  <c r="M58" i="10"/>
  <c r="M56" i="10"/>
  <c r="F56" i="10"/>
  <c r="Q56" i="10"/>
  <c r="D50" i="10"/>
  <c r="J50" i="10" s="1"/>
  <c r="F50" i="10"/>
  <c r="K50" i="10"/>
  <c r="M50" i="10"/>
  <c r="Q50" i="10" s="1"/>
  <c r="D42" i="10"/>
  <c r="J42" i="10" s="1"/>
  <c r="F42" i="10"/>
  <c r="K42" i="10"/>
  <c r="Q42" i="10" s="1"/>
  <c r="M42" i="10"/>
  <c r="R40" i="10"/>
  <c r="N48" i="10"/>
  <c r="G48" i="10"/>
  <c r="N40" i="10"/>
  <c r="G24" i="10"/>
  <c r="M34" i="10"/>
  <c r="K34" i="10"/>
  <c r="Q34" i="10" s="1"/>
  <c r="D34" i="10"/>
  <c r="F34" i="10"/>
  <c r="D26" i="10"/>
  <c r="F26" i="10"/>
  <c r="K26" i="10"/>
  <c r="M26" i="10"/>
  <c r="D18" i="10"/>
  <c r="F18" i="10"/>
  <c r="J18" i="10"/>
  <c r="K18" i="10"/>
  <c r="M18" i="10"/>
  <c r="Q16" i="10"/>
  <c r="X8" i="9"/>
  <c r="X44" i="9"/>
  <c r="X71" i="9"/>
  <c r="X107" i="9"/>
  <c r="W8" i="9"/>
  <c r="W44" i="9"/>
  <c r="W71" i="9"/>
  <c r="W107" i="9"/>
  <c r="V8" i="9"/>
  <c r="V44" i="9"/>
  <c r="V71" i="9"/>
  <c r="V107" i="9"/>
  <c r="U8" i="9"/>
  <c r="U44" i="9"/>
  <c r="U71" i="9"/>
  <c r="U107" i="9"/>
  <c r="T8" i="9"/>
  <c r="T44" i="9"/>
  <c r="T71" i="9"/>
  <c r="T107" i="9"/>
  <c r="S8" i="9"/>
  <c r="S44" i="9"/>
  <c r="S71" i="9"/>
  <c r="S107" i="9"/>
  <c r="R8" i="9"/>
  <c r="R44" i="9"/>
  <c r="R71" i="9"/>
  <c r="R107" i="9"/>
  <c r="Q8" i="9"/>
  <c r="Q44" i="9"/>
  <c r="Q71" i="9"/>
  <c r="Q107" i="9"/>
  <c r="M8" i="9"/>
  <c r="M44" i="9"/>
  <c r="M71" i="9"/>
  <c r="M107" i="9"/>
  <c r="L8" i="9"/>
  <c r="L44" i="9"/>
  <c r="L71" i="9"/>
  <c r="L107" i="9"/>
  <c r="K8" i="9"/>
  <c r="K44" i="9"/>
  <c r="K71" i="9"/>
  <c r="K107" i="9"/>
  <c r="J8" i="9"/>
  <c r="J44" i="9"/>
  <c r="J71" i="9"/>
  <c r="J107" i="9"/>
  <c r="I8" i="9"/>
  <c r="I44" i="9"/>
  <c r="I71" i="9"/>
  <c r="I107" i="9"/>
  <c r="H8" i="9"/>
  <c r="H44" i="9"/>
  <c r="H71" i="9"/>
  <c r="H107" i="9"/>
  <c r="G8" i="9"/>
  <c r="G44" i="9"/>
  <c r="G71" i="9"/>
  <c r="G107" i="9"/>
  <c r="F8" i="9"/>
  <c r="F44" i="9"/>
  <c r="F71" i="9"/>
  <c r="F107" i="9"/>
  <c r="X7" i="9"/>
  <c r="X43" i="9"/>
  <c r="X70" i="9"/>
  <c r="X106" i="9"/>
  <c r="W7" i="9"/>
  <c r="W43" i="9"/>
  <c r="W70" i="9"/>
  <c r="W106" i="9"/>
  <c r="V7" i="9"/>
  <c r="V43" i="9"/>
  <c r="V70" i="9"/>
  <c r="V106" i="9"/>
  <c r="U7" i="9"/>
  <c r="U43" i="9"/>
  <c r="U70" i="9"/>
  <c r="U106" i="9"/>
  <c r="T7" i="9"/>
  <c r="T43" i="9"/>
  <c r="T70" i="9"/>
  <c r="T106" i="9"/>
  <c r="S7" i="9"/>
  <c r="S43" i="9"/>
  <c r="S70" i="9"/>
  <c r="S106" i="9"/>
  <c r="R7" i="9"/>
  <c r="R43" i="9"/>
  <c r="R70" i="9"/>
  <c r="R106" i="9"/>
  <c r="Q7" i="9"/>
  <c r="Q43" i="9"/>
  <c r="Q70" i="9"/>
  <c r="Q106" i="9"/>
  <c r="M7" i="9"/>
  <c r="M43" i="9"/>
  <c r="M70" i="9"/>
  <c r="M106" i="9"/>
  <c r="L7" i="9"/>
  <c r="L43" i="9"/>
  <c r="L70" i="9"/>
  <c r="L106" i="9"/>
  <c r="K7" i="9"/>
  <c r="K43" i="9"/>
  <c r="K70" i="9"/>
  <c r="K106" i="9"/>
  <c r="J7" i="9"/>
  <c r="J43" i="9"/>
  <c r="J70" i="9"/>
  <c r="J106" i="9"/>
  <c r="I7" i="9"/>
  <c r="I43" i="9"/>
  <c r="I70" i="9"/>
  <c r="I106" i="9"/>
  <c r="H7" i="9"/>
  <c r="H43" i="9"/>
  <c r="H70" i="9"/>
  <c r="H106" i="9"/>
  <c r="G7" i="9"/>
  <c r="G43" i="9"/>
  <c r="G70" i="9"/>
  <c r="G106" i="9"/>
  <c r="F7" i="9"/>
  <c r="F43" i="9"/>
  <c r="F70" i="9"/>
  <c r="F106" i="9"/>
  <c r="V8" i="7"/>
  <c r="X8" i="7" s="1"/>
  <c r="V10" i="7"/>
  <c r="X10" i="7" s="1"/>
  <c r="V12" i="7"/>
  <c r="X12" i="7" s="1"/>
  <c r="V14" i="7"/>
  <c r="X14" i="7" s="1"/>
  <c r="V16" i="7"/>
  <c r="X16" i="7" s="1"/>
  <c r="V20" i="7"/>
  <c r="X20" i="7" s="1"/>
  <c r="V22" i="7"/>
  <c r="X22" i="7" s="1"/>
  <c r="V24" i="7"/>
  <c r="V26" i="7"/>
  <c r="X26" i="7" s="1"/>
  <c r="V28" i="7"/>
  <c r="X28" i="7"/>
  <c r="V30" i="7"/>
  <c r="X30" i="7" s="1"/>
  <c r="V7" i="7"/>
  <c r="V9" i="7"/>
  <c r="X9" i="7" s="1"/>
  <c r="V11" i="7"/>
  <c r="X11" i="7" s="1"/>
  <c r="V13" i="7"/>
  <c r="X13" i="7" s="1"/>
  <c r="V15" i="7"/>
  <c r="X15" i="7" s="1"/>
  <c r="V19" i="7"/>
  <c r="X19" i="7" s="1"/>
  <c r="V21" i="7"/>
  <c r="X21" i="7" s="1"/>
  <c r="V23" i="7"/>
  <c r="X23" i="7" s="1"/>
  <c r="V25" i="7"/>
  <c r="X25" i="7" s="1"/>
  <c r="V27" i="7"/>
  <c r="X27" i="7" s="1"/>
  <c r="V29" i="7"/>
  <c r="X29" i="7" s="1"/>
  <c r="T17" i="7"/>
  <c r="T31" i="7"/>
  <c r="U17" i="7"/>
  <c r="U31" i="7"/>
  <c r="T18" i="7"/>
  <c r="T32" i="7"/>
  <c r="U18" i="7"/>
  <c r="U32" i="7"/>
  <c r="O17" i="7"/>
  <c r="O31" i="7"/>
  <c r="P17" i="7"/>
  <c r="P31" i="7"/>
  <c r="Q17" i="7"/>
  <c r="Q31" i="7"/>
  <c r="R17" i="7"/>
  <c r="R31" i="7"/>
  <c r="S17" i="7"/>
  <c r="S31" i="7"/>
  <c r="O18" i="7"/>
  <c r="O32" i="7"/>
  <c r="P18" i="7"/>
  <c r="P32" i="7"/>
  <c r="Q18" i="7"/>
  <c r="Q32" i="7"/>
  <c r="R18" i="7"/>
  <c r="R32" i="7"/>
  <c r="S18" i="7"/>
  <c r="S32" i="7"/>
  <c r="N18" i="7"/>
  <c r="N32" i="7"/>
  <c r="N17" i="7"/>
  <c r="N31" i="7"/>
  <c r="H17" i="7"/>
  <c r="H31" i="7"/>
  <c r="I17" i="7"/>
  <c r="I31" i="7"/>
  <c r="H18" i="7"/>
  <c r="H32" i="7"/>
  <c r="I18" i="7"/>
  <c r="I32" i="7"/>
  <c r="I34" i="7" s="1"/>
  <c r="I37" i="7" s="1"/>
  <c r="G18" i="7"/>
  <c r="G32" i="7"/>
  <c r="F18" i="7"/>
  <c r="F32" i="7"/>
  <c r="E18" i="7"/>
  <c r="E32" i="7"/>
  <c r="D18" i="7"/>
  <c r="D32" i="7"/>
  <c r="G17" i="7"/>
  <c r="G31" i="7"/>
  <c r="F17" i="7"/>
  <c r="F31" i="7"/>
  <c r="E17" i="7"/>
  <c r="E31" i="7"/>
  <c r="D17" i="7"/>
  <c r="D31" i="7"/>
  <c r="C18" i="7"/>
  <c r="C32" i="7"/>
  <c r="C17" i="7"/>
  <c r="C31" i="7"/>
  <c r="J17" i="7"/>
  <c r="J31" i="7"/>
  <c r="J18" i="7"/>
  <c r="J32" i="7"/>
  <c r="D15" i="5"/>
  <c r="J15" i="5" s="1"/>
  <c r="F15" i="5"/>
  <c r="K15" i="5"/>
  <c r="M15" i="5"/>
  <c r="D21" i="5"/>
  <c r="J21" i="5" s="1"/>
  <c r="F21" i="5"/>
  <c r="K21" i="5"/>
  <c r="Q21" i="5"/>
  <c r="M21" i="5"/>
  <c r="D27" i="5"/>
  <c r="J27" i="5" s="1"/>
  <c r="F27" i="5"/>
  <c r="K27" i="5"/>
  <c r="Q27" i="5"/>
  <c r="M27" i="5"/>
  <c r="D33" i="5"/>
  <c r="F33" i="5"/>
  <c r="J33" i="5" s="1"/>
  <c r="K33" i="5"/>
  <c r="M33" i="5"/>
  <c r="D39" i="5"/>
  <c r="F39" i="5"/>
  <c r="J39" i="5" s="1"/>
  <c r="K39" i="5"/>
  <c r="Q39" i="5" s="1"/>
  <c r="M39" i="5"/>
  <c r="D45" i="5"/>
  <c r="F45" i="5"/>
  <c r="K45" i="5"/>
  <c r="Q45" i="5" s="1"/>
  <c r="M45" i="5"/>
  <c r="K63" i="4"/>
  <c r="Q63" i="4" s="1"/>
  <c r="M63" i="4"/>
  <c r="D63" i="4"/>
  <c r="F63" i="4"/>
  <c r="J63" i="4" s="1"/>
  <c r="K55" i="4"/>
  <c r="M55" i="4"/>
  <c r="Q55" i="4" s="1"/>
  <c r="D55" i="4"/>
  <c r="F55" i="4"/>
  <c r="K42" i="4"/>
  <c r="Q42" i="4" s="1"/>
  <c r="M42" i="4"/>
  <c r="D42" i="4"/>
  <c r="F42" i="4"/>
  <c r="K34" i="4"/>
  <c r="Q34" i="4" s="1"/>
  <c r="M34" i="4"/>
  <c r="D34" i="4"/>
  <c r="F34" i="4"/>
  <c r="K26" i="4"/>
  <c r="M26" i="4"/>
  <c r="Q26" i="4"/>
  <c r="D26" i="4"/>
  <c r="J26" i="4" s="1"/>
  <c r="F26" i="4"/>
  <c r="K18" i="4"/>
  <c r="Q18" i="4" s="1"/>
  <c r="M18" i="4"/>
  <c r="D18" i="4"/>
  <c r="F18" i="4"/>
  <c r="J18" i="4" s="1"/>
  <c r="K6" i="4"/>
  <c r="L6" i="4"/>
  <c r="M6" i="4"/>
  <c r="N6" i="4"/>
  <c r="O6" i="4"/>
  <c r="P6" i="4"/>
  <c r="E6" i="4"/>
  <c r="D6" i="4"/>
  <c r="F6" i="4"/>
  <c r="G6" i="4"/>
  <c r="H6" i="4"/>
  <c r="I6" i="4"/>
  <c r="P16" i="10"/>
  <c r="L16" i="10"/>
  <c r="I16" i="10"/>
  <c r="E16" i="10"/>
  <c r="O16" i="10"/>
  <c r="K16" i="10"/>
  <c r="H16" i="10"/>
  <c r="H33" i="7"/>
  <c r="H36" i="7" s="1"/>
  <c r="P56" i="10"/>
  <c r="L56" i="10"/>
  <c r="I56" i="10"/>
  <c r="E56" i="10"/>
  <c r="O56" i="10"/>
  <c r="K56" i="10"/>
  <c r="H56" i="10"/>
  <c r="D56" i="10"/>
  <c r="L40" i="10"/>
  <c r="E40" i="10"/>
  <c r="H40" i="10"/>
  <c r="I18" i="14"/>
  <c r="E576" i="14"/>
  <c r="G783" i="14"/>
  <c r="M840" i="14"/>
  <c r="E840" i="14"/>
  <c r="G1044" i="14"/>
  <c r="G1038" i="14" s="1"/>
  <c r="E36" i="3" s="1"/>
  <c r="Q40" i="10"/>
  <c r="J56" i="10"/>
  <c r="G56" i="10"/>
  <c r="N56" i="10"/>
  <c r="R56" i="10"/>
  <c r="P48" i="10"/>
  <c r="L48" i="10"/>
  <c r="I48" i="10"/>
  <c r="E48" i="10"/>
  <c r="J48" i="10"/>
  <c r="O48" i="10"/>
  <c r="K48" i="10"/>
  <c r="H48" i="10"/>
  <c r="D48" i="10"/>
  <c r="Q48" i="10"/>
  <c r="H441" i="14"/>
  <c r="H841" i="14"/>
  <c r="H1176" i="14"/>
  <c r="G1233" i="14"/>
  <c r="J1234" i="14"/>
  <c r="F1234" i="14"/>
  <c r="F577" i="14"/>
  <c r="F18" i="14"/>
  <c r="J16" i="10"/>
  <c r="R16" i="10"/>
  <c r="Q32" i="10"/>
  <c r="I576" i="14"/>
  <c r="I840" i="14"/>
  <c r="H1177" i="14"/>
  <c r="G1234" i="14"/>
  <c r="H18" i="14"/>
  <c r="F16" i="10"/>
  <c r="M16" i="10"/>
  <c r="D16" i="10"/>
  <c r="G16" i="10"/>
  <c r="N16" i="10"/>
  <c r="F48" i="10"/>
  <c r="M48" i="10"/>
  <c r="R48" i="10"/>
  <c r="J6" i="10"/>
  <c r="O24" i="10"/>
  <c r="F177" i="14"/>
  <c r="G577" i="14"/>
  <c r="I918" i="14"/>
  <c r="G30" i="3" s="1"/>
  <c r="E918" i="14"/>
  <c r="E909" i="14" s="1"/>
  <c r="G1176" i="14"/>
  <c r="F234" i="14"/>
  <c r="E19" i="14"/>
  <c r="G841" i="14"/>
  <c r="G919" i="14"/>
  <c r="G910" i="14" s="1"/>
  <c r="O1231" i="14"/>
  <c r="K1231" i="14"/>
  <c r="I1234" i="14"/>
  <c r="G235" i="14"/>
  <c r="F442" i="14"/>
  <c r="H1044" i="14"/>
  <c r="H1038" i="14" s="1"/>
  <c r="F36" i="3" s="1"/>
  <c r="H1045" i="14"/>
  <c r="H1039" i="14" s="1"/>
  <c r="F37" i="3" s="1"/>
  <c r="N1231" i="14"/>
  <c r="E1233" i="14"/>
  <c r="F235" i="14"/>
  <c r="I177" i="14"/>
  <c r="E177" i="14"/>
  <c r="J783" i="14"/>
  <c r="J1176" i="14"/>
  <c r="F1176" i="14"/>
  <c r="F1233" i="14"/>
  <c r="E1234" i="14"/>
  <c r="H234" i="14"/>
  <c r="J235" i="14"/>
  <c r="J1177" i="14"/>
  <c r="F1177" i="14"/>
  <c r="R50" i="12"/>
  <c r="J178" i="14"/>
  <c r="F178" i="14"/>
  <c r="I783" i="14"/>
  <c r="E783" i="14"/>
  <c r="M1231" i="14"/>
  <c r="G234" i="14"/>
  <c r="I235" i="14"/>
  <c r="E235" i="14"/>
  <c r="I1177" i="14"/>
  <c r="E1177" i="14"/>
  <c r="I1176" i="14"/>
  <c r="E1176" i="14"/>
  <c r="U116" i="12"/>
  <c r="H1234" i="14"/>
  <c r="L235" i="14"/>
  <c r="H235" i="14"/>
  <c r="E32" i="10"/>
  <c r="P32" i="10"/>
  <c r="H32" i="10"/>
  <c r="D32" i="10"/>
  <c r="M32" i="10"/>
  <c r="G32" i="10"/>
  <c r="N32" i="10"/>
  <c r="U288" i="12"/>
  <c r="U55" i="12"/>
  <c r="K51" i="12"/>
  <c r="R51" i="12"/>
  <c r="Z330" i="15"/>
  <c r="Z171" i="15"/>
  <c r="Z173" i="15"/>
  <c r="E168" i="15"/>
  <c r="F47" i="9" s="1"/>
  <c r="Q33" i="5"/>
  <c r="Q36" i="14"/>
  <c r="S36" i="14" s="1"/>
  <c r="U146" i="12"/>
  <c r="U39" i="12"/>
  <c r="X80" i="15"/>
  <c r="X197" i="15"/>
  <c r="Z82" i="15"/>
  <c r="I58" i="9"/>
  <c r="S941" i="14"/>
  <c r="X24" i="7"/>
  <c r="M15" i="9"/>
  <c r="Z281" i="15"/>
  <c r="X267" i="15"/>
  <c r="Z409" i="15"/>
  <c r="Z274" i="15"/>
  <c r="Z60" i="15"/>
  <c r="X416" i="15"/>
  <c r="Z418" i="15"/>
  <c r="S186" i="14"/>
  <c r="M177" i="14"/>
  <c r="Q189" i="14"/>
  <c r="S189" i="14" s="1"/>
  <c r="S182" i="14"/>
  <c r="Q1188" i="14"/>
  <c r="S1188" i="14" s="1"/>
  <c r="Q105" i="14"/>
  <c r="S105" i="14" s="1"/>
  <c r="P177" i="14"/>
  <c r="Q111" i="14"/>
  <c r="S111" i="14" s="1"/>
  <c r="Q276" i="14"/>
  <c r="S276" i="14" s="1"/>
  <c r="Q726" i="14"/>
  <c r="S726" i="14" s="1"/>
  <c r="Q868" i="14"/>
  <c r="S868" i="14" s="1"/>
  <c r="Q879" i="14"/>
  <c r="S879" i="14" s="1"/>
  <c r="Q772" i="14"/>
  <c r="S772" i="14" s="1"/>
  <c r="Q1050" i="14"/>
  <c r="S1050" i="14" s="1"/>
  <c r="Q1101" i="14"/>
  <c r="S1101" i="14" s="1"/>
  <c r="Q1152" i="14"/>
  <c r="S1152" i="14" s="1"/>
  <c r="T117" i="9" l="1"/>
  <c r="T121" i="9" s="1"/>
  <c r="F117" i="9"/>
  <c r="Y117" i="9" s="1"/>
  <c r="Y121" i="9" s="1"/>
  <c r="X116" i="9"/>
  <c r="X120" i="9" s="1"/>
  <c r="S116" i="9"/>
  <c r="S120" i="9" s="1"/>
  <c r="Q116" i="9"/>
  <c r="Q120" i="9" s="1"/>
  <c r="L116" i="9"/>
  <c r="L120" i="9" s="1"/>
  <c r="J116" i="9"/>
  <c r="J120" i="9" s="1"/>
  <c r="H116" i="9"/>
  <c r="H104" i="9" s="1"/>
  <c r="H108" i="9" s="1"/>
  <c r="P117" i="9"/>
  <c r="P121" i="9" s="1"/>
  <c r="O116" i="9"/>
  <c r="O120" i="9" s="1"/>
  <c r="X117" i="9"/>
  <c r="X121" i="9" s="1"/>
  <c r="V117" i="9"/>
  <c r="V121" i="9" s="1"/>
  <c r="S117" i="9"/>
  <c r="S121" i="9" s="1"/>
  <c r="Q117" i="9"/>
  <c r="Q121" i="9" s="1"/>
  <c r="L117" i="9"/>
  <c r="L121" i="9" s="1"/>
  <c r="J117" i="9"/>
  <c r="J121" i="9" s="1"/>
  <c r="H117" i="9"/>
  <c r="H121" i="9" s="1"/>
  <c r="F111" i="9"/>
  <c r="F115" i="9" s="1"/>
  <c r="X110" i="9"/>
  <c r="X114" i="9" s="1"/>
  <c r="U116" i="9"/>
  <c r="U120" i="9" s="1"/>
  <c r="M116" i="9"/>
  <c r="M120" i="9" s="1"/>
  <c r="K116" i="9"/>
  <c r="K120" i="9" s="1"/>
  <c r="I116" i="9"/>
  <c r="I120" i="9" s="1"/>
  <c r="G116" i="9"/>
  <c r="G120" i="9" s="1"/>
  <c r="O117" i="9"/>
  <c r="O121" i="9" s="1"/>
  <c r="N116" i="9"/>
  <c r="N104" i="9" s="1"/>
  <c r="N108" i="9" s="1"/>
  <c r="X111" i="9"/>
  <c r="X115" i="9" s="1"/>
  <c r="U117" i="9"/>
  <c r="U121" i="9" s="1"/>
  <c r="L111" i="9"/>
  <c r="L115" i="9" s="1"/>
  <c r="W116" i="9"/>
  <c r="W120" i="9" s="1"/>
  <c r="T116" i="9"/>
  <c r="T120" i="9" s="1"/>
  <c r="R116" i="9"/>
  <c r="R120" i="9" s="1"/>
  <c r="N117" i="9"/>
  <c r="N121" i="9" s="1"/>
  <c r="W117" i="9"/>
  <c r="W121" i="9" s="1"/>
  <c r="R117" i="9"/>
  <c r="R121" i="9" s="1"/>
  <c r="M117" i="9"/>
  <c r="M121" i="9" s="1"/>
  <c r="I117" i="9"/>
  <c r="I121" i="9" s="1"/>
  <c r="G117" i="9"/>
  <c r="G121" i="9" s="1"/>
  <c r="V116" i="9"/>
  <c r="V120" i="9" s="1"/>
  <c r="P116" i="9"/>
  <c r="P120" i="9" s="1"/>
  <c r="S41" i="12"/>
  <c r="U41" i="12" s="1"/>
  <c r="S210" i="12"/>
  <c r="U210" i="12" s="1"/>
  <c r="S238" i="12"/>
  <c r="U238" i="12" s="1"/>
  <c r="S261" i="12"/>
  <c r="U261" i="12" s="1"/>
  <c r="H492" i="14"/>
  <c r="F18" i="3" s="1"/>
  <c r="L34" i="7"/>
  <c r="L37" i="7" s="1"/>
  <c r="H34" i="7"/>
  <c r="H37" i="7" s="1"/>
  <c r="R34" i="7"/>
  <c r="R37" i="7" s="1"/>
  <c r="V18" i="7"/>
  <c r="X18" i="7" s="1"/>
  <c r="J45" i="11"/>
  <c r="Q39" i="11"/>
  <c r="K9" i="11"/>
  <c r="J33" i="11"/>
  <c r="J27" i="11"/>
  <c r="D9" i="11"/>
  <c r="Q15" i="11"/>
  <c r="Q58" i="10"/>
  <c r="K40" i="10"/>
  <c r="J40" i="10"/>
  <c r="F40" i="10"/>
  <c r="D40" i="10"/>
  <c r="I40" i="10"/>
  <c r="M40" i="10"/>
  <c r="O40" i="10"/>
  <c r="P40" i="10"/>
  <c r="R32" i="10"/>
  <c r="J32" i="10"/>
  <c r="K32" i="10"/>
  <c r="I32" i="10"/>
  <c r="F32" i="10"/>
  <c r="O32" i="10"/>
  <c r="J34" i="10"/>
  <c r="P24" i="10"/>
  <c r="J24" i="10"/>
  <c r="Q26" i="10"/>
  <c r="R6" i="10"/>
  <c r="E8" i="10" s="1"/>
  <c r="D24" i="10"/>
  <c r="E24" i="10"/>
  <c r="Q24" i="10"/>
  <c r="H24" i="10"/>
  <c r="I24" i="10"/>
  <c r="R24" i="10"/>
  <c r="J26" i="10"/>
  <c r="N24" i="10"/>
  <c r="M24" i="10"/>
  <c r="K24" i="10"/>
  <c r="L24" i="10"/>
  <c r="Q18" i="10"/>
  <c r="K10" i="10"/>
  <c r="Y107" i="9"/>
  <c r="Y70" i="9"/>
  <c r="I33" i="7"/>
  <c r="I36" i="7" s="1"/>
  <c r="N33" i="7"/>
  <c r="N36" i="7" s="1"/>
  <c r="S34" i="7"/>
  <c r="S37" i="7" s="1"/>
  <c r="Q34" i="7"/>
  <c r="Q37" i="7" s="1"/>
  <c r="O34" i="7"/>
  <c r="O37" i="7" s="1"/>
  <c r="R33" i="7"/>
  <c r="R36" i="7" s="1"/>
  <c r="P33" i="7"/>
  <c r="P36" i="7" s="1"/>
  <c r="U34" i="7"/>
  <c r="U37" i="7" s="1"/>
  <c r="U33" i="7"/>
  <c r="U36" i="7" s="1"/>
  <c r="N34" i="7"/>
  <c r="N37" i="7" s="1"/>
  <c r="P34" i="7"/>
  <c r="P37" i="7" s="1"/>
  <c r="S33" i="7"/>
  <c r="S36" i="7" s="1"/>
  <c r="Q33" i="7"/>
  <c r="Q36" i="7" s="1"/>
  <c r="O33" i="7"/>
  <c r="O36" i="7" s="1"/>
  <c r="T34" i="7"/>
  <c r="T37" i="7" s="1"/>
  <c r="T33" i="7"/>
  <c r="T36" i="7" s="1"/>
  <c r="V17" i="7"/>
  <c r="R36" i="5"/>
  <c r="R27" i="5"/>
  <c r="R21" i="5"/>
  <c r="R18" i="5"/>
  <c r="G61" i="4"/>
  <c r="E61" i="4"/>
  <c r="L61" i="4"/>
  <c r="J61" i="4"/>
  <c r="H61" i="4"/>
  <c r="I61" i="4"/>
  <c r="R51" i="4"/>
  <c r="J42" i="4"/>
  <c r="P32" i="4"/>
  <c r="O32" i="4"/>
  <c r="R22" i="4"/>
  <c r="F24" i="4" s="1"/>
  <c r="M24" i="4"/>
  <c r="S421" i="12"/>
  <c r="U421" i="12" s="1"/>
  <c r="S409" i="12"/>
  <c r="U409" i="12" s="1"/>
  <c r="S356" i="12"/>
  <c r="U356" i="12" s="1"/>
  <c r="S315" i="12"/>
  <c r="U315" i="12" s="1"/>
  <c r="S312" i="12"/>
  <c r="U312" i="12" s="1"/>
  <c r="S271" i="12"/>
  <c r="U271" i="12" s="1"/>
  <c r="S221" i="12"/>
  <c r="U221" i="12" s="1"/>
  <c r="S219" i="12"/>
  <c r="U219" i="12" s="1"/>
  <c r="S206" i="12"/>
  <c r="U206" i="12" s="1"/>
  <c r="S205" i="12"/>
  <c r="U205" i="12" s="1"/>
  <c r="S202" i="12"/>
  <c r="S200" i="12"/>
  <c r="U200" i="12" s="1"/>
  <c r="S178" i="12"/>
  <c r="S177" i="12"/>
  <c r="S102" i="12"/>
  <c r="U102" i="12" s="1"/>
  <c r="S100" i="12"/>
  <c r="S84" i="12"/>
  <c r="U84" i="12" s="1"/>
  <c r="S44" i="12"/>
  <c r="U44" i="12" s="1"/>
  <c r="S18" i="12"/>
  <c r="F38" i="3"/>
  <c r="K38" i="3"/>
  <c r="O38" i="3"/>
  <c r="E39" i="3"/>
  <c r="J39" i="3"/>
  <c r="N39" i="3"/>
  <c r="C38" i="3"/>
  <c r="G38" i="3"/>
  <c r="L38" i="3"/>
  <c r="F39" i="3"/>
  <c r="K39" i="3"/>
  <c r="O39" i="3"/>
  <c r="D38" i="3"/>
  <c r="H38" i="3"/>
  <c r="M38" i="3"/>
  <c r="C39" i="3"/>
  <c r="G39" i="3"/>
  <c r="L39" i="3"/>
  <c r="E38" i="3"/>
  <c r="J38" i="3"/>
  <c r="N38" i="3"/>
  <c r="D39" i="3"/>
  <c r="H39" i="3"/>
  <c r="M39" i="3"/>
  <c r="Q779" i="14"/>
  <c r="S779" i="14" s="1"/>
  <c r="Q780" i="14"/>
  <c r="S780" i="14" s="1"/>
  <c r="E635" i="14"/>
  <c r="G778" i="14"/>
  <c r="G634" i="14" s="1"/>
  <c r="G777" i="14"/>
  <c r="G633" i="14" s="1"/>
  <c r="G624" i="14" s="1"/>
  <c r="E24" i="3" s="1"/>
  <c r="O778" i="14"/>
  <c r="O634" i="14" s="1"/>
  <c r="O777" i="14"/>
  <c r="O633" i="14" s="1"/>
  <c r="Q776" i="14"/>
  <c r="S776" i="14" s="1"/>
  <c r="H778" i="14"/>
  <c r="H634" i="14" s="1"/>
  <c r="H777" i="14"/>
  <c r="H633" i="14" s="1"/>
  <c r="H624" i="14" s="1"/>
  <c r="F24" i="3" s="1"/>
  <c r="L778" i="14"/>
  <c r="L634" i="14" s="1"/>
  <c r="L777" i="14"/>
  <c r="L633" i="14" s="1"/>
  <c r="P778" i="14"/>
  <c r="P634" i="14" s="1"/>
  <c r="P777" i="14"/>
  <c r="P633" i="14" s="1"/>
  <c r="K778" i="14"/>
  <c r="K634" i="14" s="1"/>
  <c r="K777" i="14"/>
  <c r="K633" i="14" s="1"/>
  <c r="K624" i="14" s="1"/>
  <c r="J24" i="3" s="1"/>
  <c r="G631" i="14"/>
  <c r="G622" i="14" s="1"/>
  <c r="F29" i="4" s="1"/>
  <c r="K631" i="14"/>
  <c r="K622" i="14" s="1"/>
  <c r="J22" i="3" s="1"/>
  <c r="O631" i="14"/>
  <c r="O622" i="14" s="1"/>
  <c r="O23" i="5" s="1"/>
  <c r="O25" i="5" s="1"/>
  <c r="E778" i="14"/>
  <c r="E634" i="14" s="1"/>
  <c r="E777" i="14"/>
  <c r="E633" i="14" s="1"/>
  <c r="E624" i="14" s="1"/>
  <c r="I778" i="14"/>
  <c r="I634" i="14" s="1"/>
  <c r="I777" i="14"/>
  <c r="I633" i="14" s="1"/>
  <c r="I624" i="14" s="1"/>
  <c r="G24" i="3" s="1"/>
  <c r="M778" i="14"/>
  <c r="M634" i="14" s="1"/>
  <c r="M777" i="14"/>
  <c r="M633" i="14" s="1"/>
  <c r="H631" i="14"/>
  <c r="H622" i="14" s="1"/>
  <c r="G23" i="5" s="1"/>
  <c r="L631" i="14"/>
  <c r="L622" i="14" s="1"/>
  <c r="K22" i="3" s="1"/>
  <c r="P631" i="14"/>
  <c r="P622" i="14" s="1"/>
  <c r="P23" i="5" s="1"/>
  <c r="P25" i="5" s="1"/>
  <c r="F778" i="14"/>
  <c r="F634" i="14" s="1"/>
  <c r="F777" i="14"/>
  <c r="F633" i="14" s="1"/>
  <c r="F624" i="14" s="1"/>
  <c r="J777" i="14"/>
  <c r="J633" i="14" s="1"/>
  <c r="J624" i="14" s="1"/>
  <c r="J778" i="14"/>
  <c r="J634" i="14" s="1"/>
  <c r="N778" i="14"/>
  <c r="N634" i="14" s="1"/>
  <c r="N777" i="14"/>
  <c r="N633" i="14" s="1"/>
  <c r="Q775" i="14"/>
  <c r="S775" i="14" s="1"/>
  <c r="I1170" i="14"/>
  <c r="G42" i="3" s="1"/>
  <c r="M1168" i="14"/>
  <c r="L40" i="3" s="1"/>
  <c r="R36" i="3"/>
  <c r="H22" i="1" s="1"/>
  <c r="R38" i="3"/>
  <c r="N22" i="1" s="1"/>
  <c r="R1036" i="14"/>
  <c r="R1037" i="14"/>
  <c r="R1041" i="14"/>
  <c r="R37" i="3"/>
  <c r="K22" i="1" s="1"/>
  <c r="R29" i="3"/>
  <c r="E19" i="1" s="1"/>
  <c r="R32" i="3"/>
  <c r="N19" i="1" s="1"/>
  <c r="R909" i="14"/>
  <c r="R912" i="14"/>
  <c r="R907" i="14"/>
  <c r="R31" i="3"/>
  <c r="K19" i="1" s="1"/>
  <c r="J492" i="14"/>
  <c r="H18" i="3" s="1"/>
  <c r="E493" i="14"/>
  <c r="C19" i="3" s="1"/>
  <c r="S424" i="12"/>
  <c r="U424" i="12" s="1"/>
  <c r="S422" i="12"/>
  <c r="U422" i="12" s="1"/>
  <c r="S401" i="12"/>
  <c r="U401" i="12" s="1"/>
  <c r="S370" i="12"/>
  <c r="S345" i="12"/>
  <c r="U345" i="12" s="1"/>
  <c r="S317" i="12"/>
  <c r="U317" i="12" s="1"/>
  <c r="K266" i="12"/>
  <c r="S227" i="12"/>
  <c r="U227" i="12" s="1"/>
  <c r="S216" i="12"/>
  <c r="U216" i="12" s="1"/>
  <c r="S165" i="12"/>
  <c r="U165" i="12" s="1"/>
  <c r="S104" i="12"/>
  <c r="S95" i="12"/>
  <c r="U95" i="12" s="1"/>
  <c r="S92" i="12"/>
  <c r="U92" i="12" s="1"/>
  <c r="S75" i="12"/>
  <c r="S74" i="12"/>
  <c r="S57" i="12"/>
  <c r="U57" i="12" s="1"/>
  <c r="S45" i="12"/>
  <c r="U45" i="12" s="1"/>
  <c r="S37" i="12"/>
  <c r="U37" i="12" s="1"/>
  <c r="S10" i="12"/>
  <c r="U10" i="12" s="1"/>
  <c r="O93" i="9"/>
  <c r="O97" i="9" s="1"/>
  <c r="Y350" i="15"/>
  <c r="Y351" i="15"/>
  <c r="R417" i="12"/>
  <c r="S423" i="12"/>
  <c r="U423" i="12" s="1"/>
  <c r="S408" i="12"/>
  <c r="U408" i="12" s="1"/>
  <c r="S404" i="12"/>
  <c r="U404" i="12" s="1"/>
  <c r="S400" i="12"/>
  <c r="U400" i="12" s="1"/>
  <c r="S383" i="12"/>
  <c r="U383" i="12" s="1"/>
  <c r="S374" i="12"/>
  <c r="U374" i="12" s="1"/>
  <c r="S371" i="12"/>
  <c r="S367" i="12"/>
  <c r="S361" i="12"/>
  <c r="U361" i="12" s="1"/>
  <c r="S358" i="12"/>
  <c r="U358" i="12" s="1"/>
  <c r="T351" i="12"/>
  <c r="T350" i="12"/>
  <c r="S348" i="12"/>
  <c r="U348" i="12" s="1"/>
  <c r="S335" i="12"/>
  <c r="U335" i="12" s="1"/>
  <c r="S332" i="12"/>
  <c r="U332" i="12" s="1"/>
  <c r="S304" i="12"/>
  <c r="U304" i="12" s="1"/>
  <c r="S301" i="12"/>
  <c r="U301" i="12" s="1"/>
  <c r="S294" i="12"/>
  <c r="U294" i="12" s="1"/>
  <c r="S290" i="12"/>
  <c r="U290" i="12" s="1"/>
  <c r="S274" i="12"/>
  <c r="U274" i="12" s="1"/>
  <c r="S265" i="12"/>
  <c r="U265" i="12" s="1"/>
  <c r="S262" i="12"/>
  <c r="U262" i="12" s="1"/>
  <c r="S253" i="12"/>
  <c r="U253" i="12" s="1"/>
  <c r="S240" i="12"/>
  <c r="U240" i="12" s="1"/>
  <c r="S233" i="12"/>
  <c r="U233" i="12" s="1"/>
  <c r="S224" i="12"/>
  <c r="S217" i="12"/>
  <c r="S209" i="12"/>
  <c r="U209" i="12" s="1"/>
  <c r="S207" i="12"/>
  <c r="U207" i="12" s="1"/>
  <c r="S204" i="12"/>
  <c r="U204" i="12" s="1"/>
  <c r="S190" i="12"/>
  <c r="S180" i="12"/>
  <c r="U180" i="12" s="1"/>
  <c r="S181" i="12"/>
  <c r="U181" i="12" s="1"/>
  <c r="R168" i="12"/>
  <c r="S157" i="12"/>
  <c r="U157" i="12" s="1"/>
  <c r="S152" i="12"/>
  <c r="U152" i="12" s="1"/>
  <c r="S153" i="12"/>
  <c r="U153" i="12" s="1"/>
  <c r="S143" i="12"/>
  <c r="S137" i="12"/>
  <c r="U137" i="12" s="1"/>
  <c r="S136" i="12"/>
  <c r="U136" i="12" s="1"/>
  <c r="S126" i="12"/>
  <c r="U126" i="12" s="1"/>
  <c r="S120" i="12"/>
  <c r="U120" i="12" s="1"/>
  <c r="S115" i="12"/>
  <c r="S109" i="12"/>
  <c r="S103" i="12"/>
  <c r="U103" i="12" s="1"/>
  <c r="S60" i="12"/>
  <c r="U60" i="12" s="1"/>
  <c r="S56" i="12"/>
  <c r="U56" i="12" s="1"/>
  <c r="S50" i="12"/>
  <c r="S46" i="12"/>
  <c r="U46" i="12" s="1"/>
  <c r="S42" i="12"/>
  <c r="U42" i="12" s="1"/>
  <c r="S43" i="12"/>
  <c r="U43" i="12" s="1"/>
  <c r="S34" i="12"/>
  <c r="S26" i="12"/>
  <c r="U26" i="12" s="1"/>
  <c r="S11" i="12"/>
  <c r="U11" i="12" s="1"/>
  <c r="Y306" i="15"/>
  <c r="Y307" i="15"/>
  <c r="T306" i="12"/>
  <c r="T307" i="12"/>
  <c r="J1170" i="14"/>
  <c r="H42" i="3" s="1"/>
  <c r="N1168" i="14"/>
  <c r="N41" i="5" s="1"/>
  <c r="E494" i="14"/>
  <c r="C20" i="3" s="1"/>
  <c r="J34" i="7"/>
  <c r="J37" i="7" s="1"/>
  <c r="C33" i="7"/>
  <c r="C36" i="7" s="1"/>
  <c r="D33" i="7"/>
  <c r="D36" i="7" s="1"/>
  <c r="F33" i="7"/>
  <c r="F36" i="7" s="1"/>
  <c r="D34" i="7"/>
  <c r="D37" i="7" s="1"/>
  <c r="F34" i="7"/>
  <c r="F37" i="7" s="1"/>
  <c r="M33" i="7"/>
  <c r="M36" i="7" s="1"/>
  <c r="M34" i="7"/>
  <c r="M37" i="7" s="1"/>
  <c r="L33" i="7"/>
  <c r="L36" i="7" s="1"/>
  <c r="V31" i="7"/>
  <c r="X31" i="7" s="1"/>
  <c r="V32" i="7"/>
  <c r="J33" i="7"/>
  <c r="J36" i="7" s="1"/>
  <c r="C34" i="7"/>
  <c r="C37" i="7" s="1"/>
  <c r="E33" i="7"/>
  <c r="E36" i="7" s="1"/>
  <c r="G33" i="7"/>
  <c r="G36" i="7" s="1"/>
  <c r="E34" i="7"/>
  <c r="E37" i="7" s="1"/>
  <c r="G34" i="7"/>
  <c r="G37" i="7" s="1"/>
  <c r="X17" i="7"/>
  <c r="X7" i="7"/>
  <c r="S427" i="12"/>
  <c r="U427" i="12" s="1"/>
  <c r="S426" i="12"/>
  <c r="U426" i="12" s="1"/>
  <c r="S425" i="12"/>
  <c r="U425" i="12" s="1"/>
  <c r="J397" i="12"/>
  <c r="I53" i="10" s="1"/>
  <c r="F397" i="12"/>
  <c r="E41" i="11" s="1"/>
  <c r="E43" i="11" s="1"/>
  <c r="S420" i="12"/>
  <c r="U420" i="12" s="1"/>
  <c r="G396" i="12"/>
  <c r="P396" i="12"/>
  <c r="O397" i="12"/>
  <c r="N41" i="11" s="1"/>
  <c r="N43" i="11" s="1"/>
  <c r="R416" i="12"/>
  <c r="L396" i="12"/>
  <c r="S419" i="12"/>
  <c r="U419" i="12" s="1"/>
  <c r="S414" i="12"/>
  <c r="U414" i="12" s="1"/>
  <c r="S411" i="12"/>
  <c r="U411" i="12" s="1"/>
  <c r="S410" i="12"/>
  <c r="U410" i="12" s="1"/>
  <c r="S407" i="12"/>
  <c r="U407" i="12" s="1"/>
  <c r="S406" i="12"/>
  <c r="U406" i="12" s="1"/>
  <c r="S405" i="12"/>
  <c r="U405" i="12" s="1"/>
  <c r="S402" i="12"/>
  <c r="S395" i="12"/>
  <c r="S393" i="12"/>
  <c r="S392" i="12"/>
  <c r="S391" i="12"/>
  <c r="U391" i="12" s="1"/>
  <c r="S389" i="12"/>
  <c r="U389" i="12" s="1"/>
  <c r="S381" i="12"/>
  <c r="U381" i="12" s="1"/>
  <c r="S380" i="12"/>
  <c r="U380" i="12" s="1"/>
  <c r="S379" i="12"/>
  <c r="U379" i="12" s="1"/>
  <c r="S377" i="12"/>
  <c r="S376" i="12"/>
  <c r="S375" i="12"/>
  <c r="U375" i="12" s="1"/>
  <c r="S373" i="12"/>
  <c r="U373" i="12" s="1"/>
  <c r="S369" i="12"/>
  <c r="U369" i="12" s="1"/>
  <c r="S368" i="12"/>
  <c r="U368" i="12" s="1"/>
  <c r="S366" i="12"/>
  <c r="S365" i="12"/>
  <c r="U365" i="12" s="1"/>
  <c r="S362" i="12"/>
  <c r="U362" i="12" s="1"/>
  <c r="S363" i="12"/>
  <c r="U363" i="12" s="1"/>
  <c r="S360" i="12"/>
  <c r="U360" i="12" s="1"/>
  <c r="S354" i="12"/>
  <c r="U354" i="12" s="1"/>
  <c r="S349" i="12"/>
  <c r="U349" i="12" s="1"/>
  <c r="S346" i="12"/>
  <c r="U346" i="12" s="1"/>
  <c r="S347" i="12"/>
  <c r="U347" i="12" s="1"/>
  <c r="S343" i="12"/>
  <c r="U343" i="12" s="1"/>
  <c r="S342" i="12"/>
  <c r="U342" i="12" s="1"/>
  <c r="S341" i="12"/>
  <c r="U341" i="12" s="1"/>
  <c r="S339" i="12"/>
  <c r="U339" i="12" s="1"/>
  <c r="S334" i="12"/>
  <c r="U334" i="12" s="1"/>
  <c r="S333" i="12"/>
  <c r="U333" i="12" s="1"/>
  <c r="S331" i="12"/>
  <c r="U331" i="12" s="1"/>
  <c r="S330" i="12"/>
  <c r="U330" i="12" s="1"/>
  <c r="S329" i="12"/>
  <c r="U329" i="12" s="1"/>
  <c r="S328" i="12"/>
  <c r="U328" i="12" s="1"/>
  <c r="S327" i="12"/>
  <c r="U327" i="12" s="1"/>
  <c r="S314" i="12"/>
  <c r="U314" i="12" s="1"/>
  <c r="S311" i="12"/>
  <c r="U311" i="12" s="1"/>
  <c r="S310" i="12"/>
  <c r="U310" i="12" s="1"/>
  <c r="S305" i="12"/>
  <c r="U305" i="12" s="1"/>
  <c r="S303" i="12"/>
  <c r="U303" i="12" s="1"/>
  <c r="S300" i="12"/>
  <c r="U300" i="12" s="1"/>
  <c r="S299" i="12"/>
  <c r="U299" i="12" s="1"/>
  <c r="S297" i="12"/>
  <c r="U297" i="12" s="1"/>
  <c r="S296" i="12"/>
  <c r="U296" i="12" s="1"/>
  <c r="S295" i="12"/>
  <c r="U295" i="12" s="1"/>
  <c r="S292" i="12"/>
  <c r="U292" i="12" s="1"/>
  <c r="S286" i="12"/>
  <c r="U286" i="12" s="1"/>
  <c r="S287" i="12"/>
  <c r="U287" i="12" s="1"/>
  <c r="S272" i="12"/>
  <c r="U272" i="12" s="1"/>
  <c r="S270" i="12"/>
  <c r="U270" i="12" s="1"/>
  <c r="N213" i="12"/>
  <c r="M23" i="11" s="1"/>
  <c r="S264" i="12"/>
  <c r="U264" i="12" s="1"/>
  <c r="S263" i="12"/>
  <c r="U263" i="12" s="1"/>
  <c r="S260" i="12"/>
  <c r="U260" i="12" s="1"/>
  <c r="S255" i="12"/>
  <c r="U255" i="12" s="1"/>
  <c r="S250" i="12"/>
  <c r="U250" i="12" s="1"/>
  <c r="S249" i="12"/>
  <c r="U249" i="12" s="1"/>
  <c r="S248" i="12"/>
  <c r="U248" i="12" s="1"/>
  <c r="S242" i="12"/>
  <c r="U242" i="12" s="1"/>
  <c r="S243" i="12"/>
  <c r="U243" i="12" s="1"/>
  <c r="S239" i="12"/>
  <c r="U239" i="12" s="1"/>
  <c r="S237" i="12"/>
  <c r="U237" i="12" s="1"/>
  <c r="S236" i="12"/>
  <c r="U236" i="12" s="1"/>
  <c r="S232" i="12"/>
  <c r="U232" i="12" s="1"/>
  <c r="S231" i="12"/>
  <c r="U231" i="12" s="1"/>
  <c r="S230" i="12"/>
  <c r="U230" i="12" s="1"/>
  <c r="S228" i="12"/>
  <c r="U228" i="12" s="1"/>
  <c r="S225" i="12"/>
  <c r="S223" i="12"/>
  <c r="U223" i="12" s="1"/>
  <c r="S208" i="12"/>
  <c r="U208" i="12" s="1"/>
  <c r="R196" i="12"/>
  <c r="O166" i="12"/>
  <c r="N167" i="12"/>
  <c r="M21" i="10" s="1"/>
  <c r="S201" i="12"/>
  <c r="U201" i="12" s="1"/>
  <c r="Q167" i="12"/>
  <c r="P21" i="10" s="1"/>
  <c r="S199" i="12"/>
  <c r="U199" i="12" s="1"/>
  <c r="N166" i="12"/>
  <c r="M167" i="12"/>
  <c r="L17" i="11" s="1"/>
  <c r="L19" i="11" s="1"/>
  <c r="K197" i="12"/>
  <c r="S189" i="12"/>
  <c r="U189" i="12" s="1"/>
  <c r="S188" i="12"/>
  <c r="U188" i="12" s="1"/>
  <c r="S187" i="12"/>
  <c r="U187" i="12" s="1"/>
  <c r="S186" i="12"/>
  <c r="U186" i="12" s="1"/>
  <c r="S184" i="12"/>
  <c r="U184" i="12" s="1"/>
  <c r="S183" i="12"/>
  <c r="U183" i="12" s="1"/>
  <c r="S182" i="12"/>
  <c r="U182" i="12" s="1"/>
  <c r="S179" i="12"/>
  <c r="S176" i="12"/>
  <c r="S173" i="12"/>
  <c r="U173" i="12" s="1"/>
  <c r="M166" i="12"/>
  <c r="S170" i="12"/>
  <c r="S164" i="12"/>
  <c r="U164" i="12" s="1"/>
  <c r="S163" i="12"/>
  <c r="U163" i="12" s="1"/>
  <c r="S160" i="12"/>
  <c r="U160" i="12" s="1"/>
  <c r="S159" i="12"/>
  <c r="U159" i="12" s="1"/>
  <c r="S158" i="12"/>
  <c r="U158" i="12" s="1"/>
  <c r="K151" i="12"/>
  <c r="S154" i="12"/>
  <c r="S149" i="12"/>
  <c r="U149" i="12" s="1"/>
  <c r="S148" i="12"/>
  <c r="U148" i="12" s="1"/>
  <c r="S146" i="12"/>
  <c r="S145" i="12"/>
  <c r="U145" i="12" s="1"/>
  <c r="S144" i="12"/>
  <c r="U144" i="12" s="1"/>
  <c r="S142" i="12"/>
  <c r="S141" i="12"/>
  <c r="U141" i="12" s="1"/>
  <c r="S135" i="12"/>
  <c r="U135" i="12" s="1"/>
  <c r="S134" i="12"/>
  <c r="U134" i="12" s="1"/>
  <c r="S132" i="12"/>
  <c r="U132" i="12" s="1"/>
  <c r="S119" i="12"/>
  <c r="U119" i="12" s="1"/>
  <c r="S118" i="12"/>
  <c r="U118" i="12" s="1"/>
  <c r="S117" i="12"/>
  <c r="S114" i="12"/>
  <c r="S113" i="12"/>
  <c r="U113" i="12" s="1"/>
  <c r="S112" i="12"/>
  <c r="U112" i="12" s="1"/>
  <c r="S108" i="12"/>
  <c r="S107" i="12"/>
  <c r="U107" i="12" s="1"/>
  <c r="S106" i="12"/>
  <c r="U106" i="12" s="1"/>
  <c r="S99" i="12"/>
  <c r="S97" i="12"/>
  <c r="U97" i="12" s="1"/>
  <c r="S96" i="12"/>
  <c r="U96" i="12" s="1"/>
  <c r="S94" i="12"/>
  <c r="U94" i="12" s="1"/>
  <c r="S93" i="12"/>
  <c r="U93" i="12" s="1"/>
  <c r="S90" i="12"/>
  <c r="U90" i="12" s="1"/>
  <c r="S89" i="12"/>
  <c r="U89" i="12" s="1"/>
  <c r="S86" i="12"/>
  <c r="S85" i="12"/>
  <c r="U85" i="12" s="1"/>
  <c r="S82" i="12"/>
  <c r="U82" i="12" s="1"/>
  <c r="S77" i="12"/>
  <c r="U77" i="12" s="1"/>
  <c r="S70" i="12"/>
  <c r="U70" i="12" s="1"/>
  <c r="S63" i="12"/>
  <c r="S62" i="12"/>
  <c r="S61" i="12"/>
  <c r="U61" i="12" s="1"/>
  <c r="S55" i="12"/>
  <c r="S54" i="12"/>
  <c r="S49" i="12"/>
  <c r="S47" i="12"/>
  <c r="U47" i="12" s="1"/>
  <c r="S40" i="12"/>
  <c r="U40" i="12" s="1"/>
  <c r="S39" i="12"/>
  <c r="S33" i="12"/>
  <c r="S32" i="12"/>
  <c r="S29" i="12"/>
  <c r="U29" i="12" s="1"/>
  <c r="S28" i="12"/>
  <c r="U28" i="12" s="1"/>
  <c r="S27" i="12"/>
  <c r="U27" i="12" s="1"/>
  <c r="S25" i="12"/>
  <c r="U25" i="12" s="1"/>
  <c r="S24" i="12"/>
  <c r="U24" i="12" s="1"/>
  <c r="S21" i="12"/>
  <c r="U21" i="12" s="1"/>
  <c r="S16" i="12"/>
  <c r="U16" i="12" s="1"/>
  <c r="S12" i="12"/>
  <c r="U12" i="12" s="1"/>
  <c r="S13" i="12"/>
  <c r="U13" i="12" s="1"/>
  <c r="W350" i="15"/>
  <c r="N93" i="9"/>
  <c r="N97" i="9" s="1"/>
  <c r="H1170" i="14"/>
  <c r="F42" i="3" s="1"/>
  <c r="J1171" i="14"/>
  <c r="H43" i="3" s="1"/>
  <c r="E1171" i="14"/>
  <c r="C43" i="3" s="1"/>
  <c r="G1171" i="14"/>
  <c r="E43" i="3" s="1"/>
  <c r="I1171" i="14"/>
  <c r="G43" i="3" s="1"/>
  <c r="Q1179" i="14"/>
  <c r="S1179" i="14" s="1"/>
  <c r="O1168" i="14"/>
  <c r="N40" i="3" s="1"/>
  <c r="Q1178" i="14"/>
  <c r="S1178" i="14" s="1"/>
  <c r="Q1175" i="14"/>
  <c r="S1175" i="14" s="1"/>
  <c r="Q575" i="14"/>
  <c r="S575" i="14" s="1"/>
  <c r="Q500" i="14"/>
  <c r="S500" i="14" s="1"/>
  <c r="R493" i="14"/>
  <c r="Q439" i="14"/>
  <c r="S439" i="14" s="1"/>
  <c r="S445" i="14"/>
  <c r="Q369" i="14"/>
  <c r="S369" i="14" s="1"/>
  <c r="Q180" i="14"/>
  <c r="S180" i="14" s="1"/>
  <c r="Q17" i="14"/>
  <c r="S17" i="14" s="1"/>
  <c r="K417" i="12"/>
  <c r="K416" i="12"/>
  <c r="N396" i="12"/>
  <c r="M397" i="12"/>
  <c r="L53" i="10" s="1"/>
  <c r="Q397" i="12"/>
  <c r="P53" i="10" s="1"/>
  <c r="O396" i="12"/>
  <c r="N397" i="12"/>
  <c r="M53" i="10" s="1"/>
  <c r="F396" i="12"/>
  <c r="J396" i="12"/>
  <c r="E397" i="12"/>
  <c r="D41" i="11" s="1"/>
  <c r="I397" i="12"/>
  <c r="H53" i="10" s="1"/>
  <c r="T396" i="12"/>
  <c r="T397" i="12"/>
  <c r="M396" i="12"/>
  <c r="Q396" i="12"/>
  <c r="L397" i="12"/>
  <c r="K41" i="11" s="1"/>
  <c r="P397" i="12"/>
  <c r="O53" i="10" s="1"/>
  <c r="H396" i="12"/>
  <c r="G397" i="12"/>
  <c r="F53" i="10" s="1"/>
  <c r="S418" i="12"/>
  <c r="E396" i="12"/>
  <c r="I396" i="12"/>
  <c r="H397" i="12"/>
  <c r="G53" i="10" s="1"/>
  <c r="S415" i="12"/>
  <c r="U415" i="12" s="1"/>
  <c r="S412" i="12"/>
  <c r="U412" i="12" s="1"/>
  <c r="S413" i="12"/>
  <c r="U413" i="12" s="1"/>
  <c r="K398" i="12"/>
  <c r="K399" i="12"/>
  <c r="S403" i="12"/>
  <c r="R398" i="12"/>
  <c r="R399" i="12"/>
  <c r="S394" i="12"/>
  <c r="S390" i="12"/>
  <c r="U390" i="12" s="1"/>
  <c r="S388" i="12"/>
  <c r="U388" i="12" s="1"/>
  <c r="S382" i="12"/>
  <c r="U382" i="12" s="1"/>
  <c r="S378" i="12"/>
  <c r="U378" i="12" s="1"/>
  <c r="S372" i="12"/>
  <c r="U372" i="12" s="1"/>
  <c r="S364" i="12"/>
  <c r="U364" i="12" s="1"/>
  <c r="R352" i="12"/>
  <c r="R350" i="12" s="1"/>
  <c r="K352" i="12"/>
  <c r="K350" i="12" s="1"/>
  <c r="S359" i="12"/>
  <c r="U359" i="12" s="1"/>
  <c r="D35" i="11"/>
  <c r="D37" i="11" s="1"/>
  <c r="D45" i="10"/>
  <c r="K45" i="10"/>
  <c r="K35" i="11"/>
  <c r="K37" i="11" s="1"/>
  <c r="O45" i="10"/>
  <c r="O35" i="11"/>
  <c r="O37" i="11" s="1"/>
  <c r="M35" i="11"/>
  <c r="M37" i="11" s="1"/>
  <c r="M45" i="10"/>
  <c r="L45" i="10"/>
  <c r="L35" i="11"/>
  <c r="L37" i="11" s="1"/>
  <c r="S357" i="12"/>
  <c r="U357" i="12" s="1"/>
  <c r="R353" i="12"/>
  <c r="R351" i="12" s="1"/>
  <c r="G45" i="10"/>
  <c r="G35" i="11"/>
  <c r="G37" i="11" s="1"/>
  <c r="I35" i="11"/>
  <c r="I37" i="11" s="1"/>
  <c r="I45" i="10"/>
  <c r="H35" i="11"/>
  <c r="H37" i="11" s="1"/>
  <c r="H45" i="10"/>
  <c r="K353" i="12"/>
  <c r="K351" i="12" s="1"/>
  <c r="N35" i="11"/>
  <c r="N45" i="10"/>
  <c r="P35" i="11"/>
  <c r="P37" i="11" s="1"/>
  <c r="P45" i="10"/>
  <c r="E45" i="10"/>
  <c r="E35" i="11"/>
  <c r="E37" i="11" s="1"/>
  <c r="F35" i="11"/>
  <c r="S355" i="12"/>
  <c r="S344" i="12"/>
  <c r="U344" i="12" s="1"/>
  <c r="K309" i="12"/>
  <c r="K307" i="12" s="1"/>
  <c r="S340" i="12"/>
  <c r="U340" i="12" s="1"/>
  <c r="S338" i="12"/>
  <c r="U338" i="12" s="1"/>
  <c r="S336" i="12"/>
  <c r="U336" i="12" s="1"/>
  <c r="S337" i="12"/>
  <c r="U337" i="12" s="1"/>
  <c r="K308" i="12"/>
  <c r="K306" i="12" s="1"/>
  <c r="S326" i="12"/>
  <c r="U326" i="12" s="1"/>
  <c r="S324" i="12"/>
  <c r="U324" i="12" s="1"/>
  <c r="S325" i="12"/>
  <c r="U325" i="12" s="1"/>
  <c r="S318" i="12"/>
  <c r="U318" i="12" s="1"/>
  <c r="S319" i="12"/>
  <c r="U319" i="12" s="1"/>
  <c r="G29" i="11"/>
  <c r="G31" i="11" s="1"/>
  <c r="G37" i="10"/>
  <c r="S316" i="12"/>
  <c r="U316" i="12" s="1"/>
  <c r="R309" i="12"/>
  <c r="R307" i="12" s="1"/>
  <c r="R308" i="12"/>
  <c r="R306" i="12" s="1"/>
  <c r="S313" i="12"/>
  <c r="U313" i="12" s="1"/>
  <c r="M37" i="10"/>
  <c r="M31" i="11"/>
  <c r="K29" i="11"/>
  <c r="K37" i="10"/>
  <c r="N29" i="11"/>
  <c r="N31" i="11" s="1"/>
  <c r="N37" i="10"/>
  <c r="L29" i="11"/>
  <c r="L31" i="11" s="1"/>
  <c r="L37" i="10"/>
  <c r="O37" i="10"/>
  <c r="O29" i="11"/>
  <c r="O31" i="11" s="1"/>
  <c r="P29" i="11"/>
  <c r="P31" i="11" s="1"/>
  <c r="D29" i="11"/>
  <c r="D37" i="10"/>
  <c r="F31" i="11"/>
  <c r="H37" i="10"/>
  <c r="H29" i="11"/>
  <c r="H31" i="11" s="1"/>
  <c r="I29" i="11"/>
  <c r="I31" i="11" s="1"/>
  <c r="F37" i="10"/>
  <c r="E37" i="10"/>
  <c r="S302" i="12"/>
  <c r="U302" i="12" s="1"/>
  <c r="S298" i="12"/>
  <c r="U298" i="12" s="1"/>
  <c r="K284" i="12"/>
  <c r="K285" i="12"/>
  <c r="R284" i="12"/>
  <c r="S293" i="12"/>
  <c r="U293" i="12" s="1"/>
  <c r="S291" i="12"/>
  <c r="U291" i="12" s="1"/>
  <c r="S288" i="12"/>
  <c r="O212" i="12"/>
  <c r="F212" i="12"/>
  <c r="J212" i="12"/>
  <c r="S289" i="12"/>
  <c r="R285" i="12"/>
  <c r="H212" i="12"/>
  <c r="S283" i="12"/>
  <c r="U283" i="12" s="1"/>
  <c r="S282" i="12"/>
  <c r="U282" i="12" s="1"/>
  <c r="S281" i="12"/>
  <c r="U281" i="12" s="1"/>
  <c r="S280" i="12"/>
  <c r="U280" i="12" s="1"/>
  <c r="E212" i="12"/>
  <c r="S279" i="12"/>
  <c r="S278" i="12"/>
  <c r="S277" i="12"/>
  <c r="U277" i="12" s="1"/>
  <c r="S276" i="12"/>
  <c r="U276" i="12" s="1"/>
  <c r="K267" i="12"/>
  <c r="S275" i="12"/>
  <c r="U275" i="12" s="1"/>
  <c r="R267" i="12"/>
  <c r="S273" i="12"/>
  <c r="U273" i="12" s="1"/>
  <c r="N212" i="12"/>
  <c r="G212" i="12"/>
  <c r="M212" i="12"/>
  <c r="M213" i="12"/>
  <c r="L29" i="10" s="1"/>
  <c r="Q213" i="12"/>
  <c r="P29" i="10" s="1"/>
  <c r="R266" i="12"/>
  <c r="I212" i="12"/>
  <c r="H213" i="12"/>
  <c r="G29" i="10" s="1"/>
  <c r="E213" i="12"/>
  <c r="D23" i="11" s="1"/>
  <c r="D25" i="11" s="1"/>
  <c r="I213" i="12"/>
  <c r="H23" i="11" s="1"/>
  <c r="H25" i="11" s="1"/>
  <c r="T212" i="12"/>
  <c r="T213" i="12"/>
  <c r="S268" i="12"/>
  <c r="O213" i="12"/>
  <c r="N29" i="10" s="1"/>
  <c r="P212" i="12"/>
  <c r="Q212" i="12"/>
  <c r="L213" i="12"/>
  <c r="K29" i="10" s="1"/>
  <c r="P213" i="12"/>
  <c r="O29" i="10" s="1"/>
  <c r="L212" i="12"/>
  <c r="F213" i="12"/>
  <c r="E23" i="11" s="1"/>
  <c r="E25" i="11" s="1"/>
  <c r="J213" i="12"/>
  <c r="I29" i="10" s="1"/>
  <c r="S269" i="12"/>
  <c r="G213" i="12"/>
  <c r="F29" i="10" s="1"/>
  <c r="S254" i="12"/>
  <c r="U254" i="12" s="1"/>
  <c r="S252" i="12"/>
  <c r="U252" i="12" s="1"/>
  <c r="S251" i="12"/>
  <c r="U251" i="12" s="1"/>
  <c r="S246" i="12"/>
  <c r="U246" i="12" s="1"/>
  <c r="S247" i="12"/>
  <c r="U247" i="12" s="1"/>
  <c r="S244" i="12"/>
  <c r="U244" i="12" s="1"/>
  <c r="S245" i="12"/>
  <c r="U245" i="12" s="1"/>
  <c r="S241" i="12"/>
  <c r="U241" i="12" s="1"/>
  <c r="K214" i="12"/>
  <c r="S235" i="12"/>
  <c r="U235" i="12" s="1"/>
  <c r="S234" i="12"/>
  <c r="U234" i="12" s="1"/>
  <c r="S229" i="12"/>
  <c r="U229" i="12" s="1"/>
  <c r="R215" i="12"/>
  <c r="S226" i="12"/>
  <c r="U226" i="12" s="1"/>
  <c r="S222" i="12"/>
  <c r="U222" i="12" s="1"/>
  <c r="R214" i="12"/>
  <c r="S220" i="12"/>
  <c r="U220" i="12" s="1"/>
  <c r="S218" i="12"/>
  <c r="U218" i="12" s="1"/>
  <c r="K215" i="12"/>
  <c r="U217" i="12"/>
  <c r="T167" i="12"/>
  <c r="S211" i="12"/>
  <c r="U211" i="12" s="1"/>
  <c r="R197" i="12"/>
  <c r="G166" i="12"/>
  <c r="F167" i="12"/>
  <c r="E21" i="10" s="1"/>
  <c r="J167" i="12"/>
  <c r="I17" i="11" s="1"/>
  <c r="I19" i="11" s="1"/>
  <c r="L166" i="12"/>
  <c r="P166" i="12"/>
  <c r="O167" i="12"/>
  <c r="N21" i="10" s="1"/>
  <c r="H166" i="12"/>
  <c r="G167" i="12"/>
  <c r="F17" i="11" s="1"/>
  <c r="E166" i="12"/>
  <c r="I166" i="12"/>
  <c r="H167" i="12"/>
  <c r="G17" i="11" s="1"/>
  <c r="G19" i="11" s="1"/>
  <c r="T166" i="12"/>
  <c r="Q166" i="12"/>
  <c r="L167" i="12"/>
  <c r="K17" i="11" s="1"/>
  <c r="K19" i="11" s="1"/>
  <c r="P167" i="12"/>
  <c r="O21" i="10" s="1"/>
  <c r="S198" i="12"/>
  <c r="K196" i="12"/>
  <c r="F166" i="12"/>
  <c r="J166" i="12"/>
  <c r="E167" i="12"/>
  <c r="D21" i="10" s="1"/>
  <c r="I167" i="12"/>
  <c r="H21" i="10" s="1"/>
  <c r="S191" i="12"/>
  <c r="S185" i="12"/>
  <c r="U185" i="12" s="1"/>
  <c r="K169" i="12"/>
  <c r="S175" i="12"/>
  <c r="U175" i="12" s="1"/>
  <c r="S174" i="12"/>
  <c r="U174" i="12" s="1"/>
  <c r="K168" i="12"/>
  <c r="R169" i="12"/>
  <c r="S172" i="12"/>
  <c r="U172" i="12" s="1"/>
  <c r="U170" i="12"/>
  <c r="S171" i="12"/>
  <c r="R151" i="12"/>
  <c r="S162" i="12"/>
  <c r="U162" i="12" s="1"/>
  <c r="S161" i="12"/>
  <c r="U161" i="12" s="1"/>
  <c r="S156" i="12"/>
  <c r="U156" i="12" s="1"/>
  <c r="R150" i="12"/>
  <c r="K150" i="12"/>
  <c r="S155" i="12"/>
  <c r="S147" i="12"/>
  <c r="R123" i="12"/>
  <c r="S140" i="12"/>
  <c r="U140" i="12" s="1"/>
  <c r="S139" i="12"/>
  <c r="U139" i="12" s="1"/>
  <c r="S138" i="12"/>
  <c r="U138" i="12" s="1"/>
  <c r="K122" i="12"/>
  <c r="R122" i="12"/>
  <c r="K123" i="12"/>
  <c r="S133" i="12"/>
  <c r="U133" i="12" s="1"/>
  <c r="S127" i="12"/>
  <c r="U127" i="12" s="1"/>
  <c r="S124" i="12"/>
  <c r="U124" i="12" s="1"/>
  <c r="S125" i="12"/>
  <c r="U125" i="12" s="1"/>
  <c r="S121" i="12"/>
  <c r="U121" i="12" s="1"/>
  <c r="S116" i="12"/>
  <c r="S110" i="12"/>
  <c r="U110" i="12" s="1"/>
  <c r="S111" i="12"/>
  <c r="U111" i="12" s="1"/>
  <c r="S105" i="12"/>
  <c r="S101" i="12"/>
  <c r="S98" i="12"/>
  <c r="K80" i="12"/>
  <c r="K81" i="12"/>
  <c r="S91" i="12"/>
  <c r="U91" i="12" s="1"/>
  <c r="I7" i="12"/>
  <c r="H11" i="11" s="1"/>
  <c r="H13" i="11" s="1"/>
  <c r="R81" i="12"/>
  <c r="S88" i="12"/>
  <c r="U88" i="12" s="1"/>
  <c r="R80" i="12"/>
  <c r="N7" i="12"/>
  <c r="J7" i="12"/>
  <c r="I11" i="11" s="1"/>
  <c r="S83" i="12"/>
  <c r="S79" i="12"/>
  <c r="U79" i="12" s="1"/>
  <c r="S78" i="12"/>
  <c r="U78" i="12" s="1"/>
  <c r="E7" i="12"/>
  <c r="D13" i="10" s="1"/>
  <c r="S76" i="12"/>
  <c r="U76" i="12" s="1"/>
  <c r="S73" i="12"/>
  <c r="U73" i="12" s="1"/>
  <c r="S72" i="12"/>
  <c r="U72" i="12" s="1"/>
  <c r="S71" i="12"/>
  <c r="U71" i="12" s="1"/>
  <c r="R59" i="12"/>
  <c r="H7" i="12"/>
  <c r="G13" i="10" s="1"/>
  <c r="S68" i="12"/>
  <c r="U68" i="12" s="1"/>
  <c r="O6" i="12"/>
  <c r="S69" i="12"/>
  <c r="U69" i="12" s="1"/>
  <c r="F6" i="12"/>
  <c r="J6" i="12"/>
  <c r="K58" i="12"/>
  <c r="P6" i="12"/>
  <c r="M7" i="12"/>
  <c r="L13" i="10" s="1"/>
  <c r="L6" i="12"/>
  <c r="R58" i="12"/>
  <c r="O7" i="12"/>
  <c r="N11" i="11" s="1"/>
  <c r="F7" i="12"/>
  <c r="E11" i="11" s="1"/>
  <c r="G6" i="12"/>
  <c r="K59" i="12"/>
  <c r="T7" i="12"/>
  <c r="T6" i="12"/>
  <c r="M6" i="12"/>
  <c r="N6" i="12"/>
  <c r="P7" i="12"/>
  <c r="O11" i="11" s="1"/>
  <c r="O13" i="11" s="1"/>
  <c r="Q6" i="12"/>
  <c r="Q7" i="12"/>
  <c r="P13" i="10" s="1"/>
  <c r="L7" i="12"/>
  <c r="H6" i="12"/>
  <c r="G7" i="12"/>
  <c r="F13" i="10" s="1"/>
  <c r="E6" i="12"/>
  <c r="I6" i="12"/>
  <c r="S52" i="12"/>
  <c r="S53" i="12"/>
  <c r="S51" i="12"/>
  <c r="S48" i="12"/>
  <c r="S38" i="12"/>
  <c r="S36" i="12"/>
  <c r="U36" i="12" s="1"/>
  <c r="S35" i="12"/>
  <c r="S30" i="12"/>
  <c r="U30" i="12" s="1"/>
  <c r="S31" i="12"/>
  <c r="U31" i="12" s="1"/>
  <c r="S23" i="12"/>
  <c r="U23" i="12" s="1"/>
  <c r="S22" i="12"/>
  <c r="U22" i="12" s="1"/>
  <c r="S20" i="12"/>
  <c r="U20" i="12" s="1"/>
  <c r="S19" i="12"/>
  <c r="S17" i="12"/>
  <c r="U17" i="12" s="1"/>
  <c r="K8" i="12"/>
  <c r="R9" i="12"/>
  <c r="S15" i="12"/>
  <c r="U15" i="12" s="1"/>
  <c r="S14" i="12"/>
  <c r="U14" i="12" s="1"/>
  <c r="K9" i="12"/>
  <c r="R8" i="12"/>
  <c r="Z416" i="15"/>
  <c r="S396" i="15"/>
  <c r="P397" i="15"/>
  <c r="S397" i="15"/>
  <c r="X417" i="15"/>
  <c r="X397" i="15" s="1"/>
  <c r="T396" i="15"/>
  <c r="U396" i="15"/>
  <c r="E397" i="15"/>
  <c r="H397" i="15"/>
  <c r="Y397" i="15"/>
  <c r="I397" i="15"/>
  <c r="F396" i="15"/>
  <c r="F105" i="9"/>
  <c r="F109" i="9" s="1"/>
  <c r="O397" i="15"/>
  <c r="N396" i="15"/>
  <c r="Y396" i="15"/>
  <c r="K121" i="9"/>
  <c r="F120" i="9"/>
  <c r="V105" i="9"/>
  <c r="V109" i="9" s="1"/>
  <c r="V397" i="15"/>
  <c r="S105" i="9"/>
  <c r="S109" i="9" s="1"/>
  <c r="L397" i="15"/>
  <c r="J397" i="15"/>
  <c r="Q396" i="15"/>
  <c r="I396" i="15"/>
  <c r="E396" i="15"/>
  <c r="G104" i="9"/>
  <c r="G108" i="9" s="1"/>
  <c r="M396" i="15"/>
  <c r="H396" i="15"/>
  <c r="J396" i="15"/>
  <c r="R397" i="15"/>
  <c r="P396" i="15"/>
  <c r="P115" i="9"/>
  <c r="W397" i="15"/>
  <c r="U397" i="15"/>
  <c r="K396" i="15"/>
  <c r="K114" i="9"/>
  <c r="K104" i="9"/>
  <c r="K108" i="9" s="1"/>
  <c r="N114" i="9"/>
  <c r="Q115" i="9"/>
  <c r="Q105" i="9"/>
  <c r="Q109" i="9" s="1"/>
  <c r="V396" i="15"/>
  <c r="R104" i="9"/>
  <c r="R108" i="9" s="1"/>
  <c r="O396" i="15"/>
  <c r="K105" i="9"/>
  <c r="K109" i="9" s="1"/>
  <c r="W396" i="15"/>
  <c r="K397" i="15"/>
  <c r="M397" i="15"/>
  <c r="M114" i="9"/>
  <c r="M104" i="9"/>
  <c r="M108" i="9" s="1"/>
  <c r="T114" i="9"/>
  <c r="T104" i="9"/>
  <c r="T108" i="9" s="1"/>
  <c r="H114" i="9"/>
  <c r="L396" i="15"/>
  <c r="G396" i="15"/>
  <c r="O114" i="9"/>
  <c r="R396" i="15"/>
  <c r="Q397" i="15"/>
  <c r="F397" i="15"/>
  <c r="R115" i="9"/>
  <c r="G115" i="9"/>
  <c r="G105" i="9"/>
  <c r="G109" i="9" s="1"/>
  <c r="S114" i="9"/>
  <c r="S104" i="9"/>
  <c r="S108" i="9" s="1"/>
  <c r="Q114" i="9"/>
  <c r="Q104" i="9"/>
  <c r="Q108" i="9" s="1"/>
  <c r="O115" i="9"/>
  <c r="O105" i="9"/>
  <c r="O109" i="9" s="1"/>
  <c r="H115" i="9"/>
  <c r="P114" i="9"/>
  <c r="P104" i="9"/>
  <c r="P108" i="9" s="1"/>
  <c r="W114" i="9"/>
  <c r="W104" i="9"/>
  <c r="W108" i="9" s="1"/>
  <c r="L114" i="9"/>
  <c r="L104" i="9"/>
  <c r="L108" i="9" s="1"/>
  <c r="U115" i="9"/>
  <c r="U105" i="9"/>
  <c r="U109" i="9" s="1"/>
  <c r="I114" i="9"/>
  <c r="N115" i="9"/>
  <c r="Z399" i="15"/>
  <c r="S115" i="9"/>
  <c r="X398" i="15"/>
  <c r="X105" i="9"/>
  <c r="X109" i="9" s="1"/>
  <c r="V115" i="9"/>
  <c r="T397" i="15"/>
  <c r="G397" i="15"/>
  <c r="N397" i="15"/>
  <c r="H99" i="9"/>
  <c r="H103" i="9" s="1"/>
  <c r="L98" i="9"/>
  <c r="L102" i="9" s="1"/>
  <c r="P350" i="15"/>
  <c r="S350" i="15"/>
  <c r="H98" i="9"/>
  <c r="H102" i="9" s="1"/>
  <c r="K351" i="15"/>
  <c r="S351" i="15"/>
  <c r="S99" i="9"/>
  <c r="S103" i="9" s="1"/>
  <c r="W98" i="9"/>
  <c r="W102" i="9" s="1"/>
  <c r="P99" i="9"/>
  <c r="P103" i="9" s="1"/>
  <c r="U98" i="9"/>
  <c r="U102" i="9" s="1"/>
  <c r="V99" i="9"/>
  <c r="V103" i="9" s="1"/>
  <c r="W99" i="9"/>
  <c r="W103" i="9" s="1"/>
  <c r="N350" i="15"/>
  <c r="N99" i="9"/>
  <c r="N103" i="9" s="1"/>
  <c r="X99" i="9"/>
  <c r="X103" i="9" s="1"/>
  <c r="X353" i="15"/>
  <c r="X351" i="15" s="1"/>
  <c r="O350" i="15"/>
  <c r="M99" i="9"/>
  <c r="M103" i="9" s="1"/>
  <c r="F350" i="15"/>
  <c r="H350" i="15"/>
  <c r="J99" i="9"/>
  <c r="J103" i="9" s="1"/>
  <c r="F99" i="9"/>
  <c r="F103" i="9" s="1"/>
  <c r="O99" i="9"/>
  <c r="O103" i="9" s="1"/>
  <c r="Q99" i="9"/>
  <c r="Q103" i="9" s="1"/>
  <c r="I350" i="15"/>
  <c r="I99" i="9"/>
  <c r="I103" i="9" s="1"/>
  <c r="V98" i="9"/>
  <c r="V102" i="9" s="1"/>
  <c r="Q350" i="15"/>
  <c r="X352" i="15"/>
  <c r="X350" i="15" s="1"/>
  <c r="R350" i="15"/>
  <c r="U99" i="9"/>
  <c r="U103" i="9" s="1"/>
  <c r="G99" i="9"/>
  <c r="L350" i="15"/>
  <c r="K99" i="9"/>
  <c r="K103" i="9" s="1"/>
  <c r="K98" i="9"/>
  <c r="K102" i="9" s="1"/>
  <c r="R99" i="9"/>
  <c r="R103" i="9" s="1"/>
  <c r="F98" i="9"/>
  <c r="Z355" i="15"/>
  <c r="N98" i="9"/>
  <c r="N102" i="9" s="1"/>
  <c r="L306" i="15"/>
  <c r="N92" i="9"/>
  <c r="N96" i="9" s="1"/>
  <c r="N306" i="15"/>
  <c r="L92" i="9"/>
  <c r="L96" i="9" s="1"/>
  <c r="X93" i="9"/>
  <c r="X97" i="9" s="1"/>
  <c r="R307" i="15"/>
  <c r="H307" i="15"/>
  <c r="J92" i="9"/>
  <c r="J96" i="9" s="1"/>
  <c r="U93" i="9"/>
  <c r="U97" i="9" s="1"/>
  <c r="P306" i="15"/>
  <c r="E306" i="15"/>
  <c r="X308" i="15"/>
  <c r="Z308" i="15" s="1"/>
  <c r="O307" i="15"/>
  <c r="F93" i="9"/>
  <c r="F97" i="9" s="1"/>
  <c r="V307" i="15"/>
  <c r="I307" i="15"/>
  <c r="V306" i="15"/>
  <c r="K307" i="15"/>
  <c r="F306" i="15"/>
  <c r="R92" i="9"/>
  <c r="R96" i="9" s="1"/>
  <c r="P307" i="15"/>
  <c r="S306" i="15"/>
  <c r="L307" i="15"/>
  <c r="U307" i="15"/>
  <c r="I92" i="9"/>
  <c r="I96" i="9" s="1"/>
  <c r="X309" i="15"/>
  <c r="X307" i="15" s="1"/>
  <c r="J307" i="15"/>
  <c r="K92" i="9"/>
  <c r="K96" i="9" s="1"/>
  <c r="X92" i="9"/>
  <c r="X96" i="9" s="1"/>
  <c r="S92" i="9"/>
  <c r="S96" i="9" s="1"/>
  <c r="H96" i="9"/>
  <c r="G307" i="15"/>
  <c r="T306" i="15"/>
  <c r="S307" i="15"/>
  <c r="Q307" i="15"/>
  <c r="V92" i="9"/>
  <c r="V96" i="9" s="1"/>
  <c r="G93" i="9"/>
  <c r="G97" i="9" s="1"/>
  <c r="P92" i="9"/>
  <c r="P96" i="9" s="1"/>
  <c r="G306" i="15"/>
  <c r="M212" i="15"/>
  <c r="Z284" i="15"/>
  <c r="Y87" i="9"/>
  <c r="Y91" i="9" s="1"/>
  <c r="Y86" i="9"/>
  <c r="Y90" i="9" s="1"/>
  <c r="X285" i="15"/>
  <c r="Z285" i="15" s="1"/>
  <c r="F91" i="9"/>
  <c r="X266" i="15"/>
  <c r="Z266" i="15" s="1"/>
  <c r="J213" i="15"/>
  <c r="R212" i="15"/>
  <c r="P212" i="15"/>
  <c r="F212" i="15"/>
  <c r="N80" i="9"/>
  <c r="M213" i="15"/>
  <c r="Z267" i="15"/>
  <c r="N213" i="15"/>
  <c r="O212" i="15"/>
  <c r="K213" i="15"/>
  <c r="G213" i="15"/>
  <c r="Q212" i="15"/>
  <c r="Y213" i="15"/>
  <c r="Y212" i="15"/>
  <c r="F85" i="9"/>
  <c r="Y81" i="9"/>
  <c r="Y85" i="9" s="1"/>
  <c r="Y80" i="9"/>
  <c r="Y84" i="9" s="1"/>
  <c r="F84" i="9"/>
  <c r="R69" i="9"/>
  <c r="R73" i="9" s="1"/>
  <c r="H212" i="15"/>
  <c r="F68" i="9"/>
  <c r="F72" i="9" s="1"/>
  <c r="I212" i="15"/>
  <c r="S74" i="9"/>
  <c r="S68" i="9" s="1"/>
  <c r="S72" i="9" s="1"/>
  <c r="U213" i="15"/>
  <c r="Q74" i="9"/>
  <c r="Q78" i="9" s="1"/>
  <c r="I213" i="15"/>
  <c r="J68" i="9"/>
  <c r="J72" i="9" s="1"/>
  <c r="J78" i="9"/>
  <c r="E212" i="15"/>
  <c r="S213" i="15"/>
  <c r="M68" i="9"/>
  <c r="M72" i="9" s="1"/>
  <c r="M78" i="9"/>
  <c r="N75" i="9"/>
  <c r="N79" i="9" s="1"/>
  <c r="Z215" i="15"/>
  <c r="L212" i="15"/>
  <c r="K212" i="15"/>
  <c r="R213" i="15"/>
  <c r="V213" i="15"/>
  <c r="H75" i="9"/>
  <c r="F213" i="15"/>
  <c r="X214" i="15"/>
  <c r="Z214" i="15" s="1"/>
  <c r="U212" i="15"/>
  <c r="L75" i="9"/>
  <c r="L79" i="9" s="1"/>
  <c r="Q213" i="15"/>
  <c r="N212" i="15"/>
  <c r="R74" i="9"/>
  <c r="T212" i="15"/>
  <c r="G212" i="15"/>
  <c r="N78" i="9"/>
  <c r="P213" i="15"/>
  <c r="H68" i="9"/>
  <c r="H72" i="9" s="1"/>
  <c r="H78" i="9"/>
  <c r="U78" i="9"/>
  <c r="U68" i="9"/>
  <c r="U72" i="9" s="1"/>
  <c r="F78" i="9"/>
  <c r="E213" i="15"/>
  <c r="W212" i="15"/>
  <c r="H213" i="15"/>
  <c r="O213" i="15"/>
  <c r="J212" i="15"/>
  <c r="G74" i="9"/>
  <c r="T79" i="9"/>
  <c r="T69" i="9"/>
  <c r="T73" i="9" s="1"/>
  <c r="F79" i="9"/>
  <c r="F69" i="9"/>
  <c r="F73" i="9" s="1"/>
  <c r="T68" i="9"/>
  <c r="T72" i="9" s="1"/>
  <c r="T78" i="9"/>
  <c r="K68" i="9"/>
  <c r="K72" i="9" s="1"/>
  <c r="K78" i="9"/>
  <c r="V69" i="9"/>
  <c r="V73" i="9" s="1"/>
  <c r="V79" i="9"/>
  <c r="U79" i="9"/>
  <c r="U69" i="9"/>
  <c r="U73" i="9" s="1"/>
  <c r="J69" i="9"/>
  <c r="J73" i="9" s="1"/>
  <c r="J79" i="9"/>
  <c r="X79" i="9"/>
  <c r="X69" i="9"/>
  <c r="X73" i="9" s="1"/>
  <c r="S69" i="9"/>
  <c r="S73" i="9" s="1"/>
  <c r="S79" i="9"/>
  <c r="M69" i="9"/>
  <c r="M73" i="9" s="1"/>
  <c r="M79" i="9"/>
  <c r="I69" i="9"/>
  <c r="I73" i="9" s="1"/>
  <c r="I79" i="9"/>
  <c r="X68" i="9"/>
  <c r="X72" i="9" s="1"/>
  <c r="X78" i="9"/>
  <c r="W68" i="9"/>
  <c r="W72" i="9" s="1"/>
  <c r="W78" i="9"/>
  <c r="P69" i="9"/>
  <c r="P73" i="9" s="1"/>
  <c r="P79" i="9"/>
  <c r="O78" i="9"/>
  <c r="O68" i="9"/>
  <c r="O72" i="9" s="1"/>
  <c r="W69" i="9"/>
  <c r="W73" i="9" s="1"/>
  <c r="W79" i="9"/>
  <c r="G69" i="9"/>
  <c r="G73" i="9" s="1"/>
  <c r="G79" i="9"/>
  <c r="V68" i="9"/>
  <c r="V72" i="9" s="1"/>
  <c r="V78" i="9"/>
  <c r="L78" i="9"/>
  <c r="L68" i="9"/>
  <c r="L72" i="9" s="1"/>
  <c r="O79" i="9"/>
  <c r="O69" i="9"/>
  <c r="O73" i="9" s="1"/>
  <c r="P74" i="9"/>
  <c r="W213" i="15"/>
  <c r="R79" i="9"/>
  <c r="I74" i="9"/>
  <c r="T213" i="15"/>
  <c r="K75" i="9"/>
  <c r="S212" i="15"/>
  <c r="Q69" i="9"/>
  <c r="Q73" i="9" s="1"/>
  <c r="V212" i="15"/>
  <c r="L213" i="15"/>
  <c r="Z197" i="15"/>
  <c r="X196" i="15"/>
  <c r="Z196" i="15" s="1"/>
  <c r="Y166" i="15"/>
  <c r="K166" i="15"/>
  <c r="J167" i="15"/>
  <c r="Y167" i="15"/>
  <c r="U58" i="9"/>
  <c r="U42" i="9"/>
  <c r="U46" i="9" s="1"/>
  <c r="F58" i="9"/>
  <c r="Y54" i="9"/>
  <c r="Y58" i="9" s="1"/>
  <c r="S42" i="9"/>
  <c r="S46" i="9" s="1"/>
  <c r="U166" i="15"/>
  <c r="Q41" i="9"/>
  <c r="Q45" i="9" s="1"/>
  <c r="N167" i="15"/>
  <c r="R167" i="15"/>
  <c r="V166" i="15"/>
  <c r="F167" i="15"/>
  <c r="N42" i="9"/>
  <c r="N46" i="9" s="1"/>
  <c r="M167" i="15"/>
  <c r="Y53" i="9"/>
  <c r="Y57" i="9" s="1"/>
  <c r="W167" i="15"/>
  <c r="V167" i="15"/>
  <c r="K167" i="15"/>
  <c r="Q166" i="15"/>
  <c r="I166" i="15"/>
  <c r="K48" i="9"/>
  <c r="K52" i="9" s="1"/>
  <c r="J166" i="15"/>
  <c r="P167" i="15"/>
  <c r="L47" i="9"/>
  <c r="L41" i="9" s="1"/>
  <c r="L45" i="9" s="1"/>
  <c r="X169" i="15"/>
  <c r="X167" i="15" s="1"/>
  <c r="G166" i="15"/>
  <c r="Q51" i="9"/>
  <c r="P166" i="15"/>
  <c r="Q167" i="15"/>
  <c r="L167" i="15"/>
  <c r="H167" i="15"/>
  <c r="U167" i="15"/>
  <c r="K51" i="9"/>
  <c r="K41" i="9"/>
  <c r="K45" i="9" s="1"/>
  <c r="L48" i="9"/>
  <c r="L52" i="9" s="1"/>
  <c r="O166" i="15"/>
  <c r="S166" i="15"/>
  <c r="F166" i="15"/>
  <c r="R47" i="9"/>
  <c r="R51" i="9" s="1"/>
  <c r="J47" i="9"/>
  <c r="J51" i="9" s="1"/>
  <c r="F51" i="9"/>
  <c r="F41" i="9"/>
  <c r="F45" i="9" s="1"/>
  <c r="F42" i="9"/>
  <c r="F46" i="9" s="1"/>
  <c r="F52" i="9"/>
  <c r="J52" i="9"/>
  <c r="J42" i="9"/>
  <c r="J46" i="9" s="1"/>
  <c r="X41" i="9"/>
  <c r="X45" i="9" s="1"/>
  <c r="X51" i="9"/>
  <c r="M42" i="9"/>
  <c r="M46" i="9" s="1"/>
  <c r="M52" i="9"/>
  <c r="E167" i="15"/>
  <c r="G48" i="9"/>
  <c r="G42" i="9" s="1"/>
  <c r="G46" i="9" s="1"/>
  <c r="T167" i="15"/>
  <c r="X48" i="9"/>
  <c r="X42" i="9" s="1"/>
  <c r="X46" i="9" s="1"/>
  <c r="I167" i="15"/>
  <c r="E166" i="15"/>
  <c r="N166" i="15"/>
  <c r="W166" i="15"/>
  <c r="S52" i="9"/>
  <c r="V47" i="9"/>
  <c r="W47" i="9"/>
  <c r="O167" i="15"/>
  <c r="O48" i="9"/>
  <c r="O52" i="9" s="1"/>
  <c r="R52" i="9"/>
  <c r="R42" i="9"/>
  <c r="R46" i="9" s="1"/>
  <c r="S47" i="9"/>
  <c r="R166" i="15"/>
  <c r="H166" i="15"/>
  <c r="I47" i="9"/>
  <c r="P52" i="9"/>
  <c r="P42" i="9"/>
  <c r="P46" i="9" s="1"/>
  <c r="H48" i="9"/>
  <c r="G167" i="15"/>
  <c r="G41" i="9"/>
  <c r="G45" i="9" s="1"/>
  <c r="G51" i="9"/>
  <c r="N41" i="9"/>
  <c r="N45" i="9" s="1"/>
  <c r="N51" i="9"/>
  <c r="M166" i="15"/>
  <c r="M47" i="9"/>
  <c r="L166" i="15"/>
  <c r="U47" i="9"/>
  <c r="T166" i="15"/>
  <c r="V42" i="9"/>
  <c r="V46" i="9" s="1"/>
  <c r="V52" i="9"/>
  <c r="P51" i="9"/>
  <c r="P41" i="9"/>
  <c r="P45" i="9" s="1"/>
  <c r="H51" i="9"/>
  <c r="H41" i="9"/>
  <c r="H45" i="9" s="1"/>
  <c r="I42" i="9"/>
  <c r="I46" i="9" s="1"/>
  <c r="I52" i="9"/>
  <c r="T41" i="9"/>
  <c r="T45" i="9" s="1"/>
  <c r="T51" i="9"/>
  <c r="T42" i="9"/>
  <c r="T46" i="9" s="1"/>
  <c r="S167" i="15"/>
  <c r="Q42" i="9"/>
  <c r="Q46" i="9" s="1"/>
  <c r="Z170" i="15"/>
  <c r="X168" i="15"/>
  <c r="O51" i="9"/>
  <c r="O41" i="9"/>
  <c r="O45" i="9" s="1"/>
  <c r="W48" i="9"/>
  <c r="X150" i="15"/>
  <c r="Z150" i="15" s="1"/>
  <c r="X151" i="15"/>
  <c r="Z151" i="15" s="1"/>
  <c r="F40" i="9"/>
  <c r="Y36" i="9"/>
  <c r="Y40" i="9" s="1"/>
  <c r="Y35" i="9"/>
  <c r="Y39" i="9" s="1"/>
  <c r="F39" i="9"/>
  <c r="X123" i="15"/>
  <c r="Z123" i="15" s="1"/>
  <c r="X122" i="15"/>
  <c r="Z122" i="15" s="1"/>
  <c r="Z140" i="15"/>
  <c r="F34" i="9"/>
  <c r="Y30" i="9"/>
  <c r="Y34" i="9" s="1"/>
  <c r="Y29" i="9"/>
  <c r="Y33" i="9" s="1"/>
  <c r="X81" i="15"/>
  <c r="Z81" i="15" s="1"/>
  <c r="Z80" i="15"/>
  <c r="Y7" i="15"/>
  <c r="Y23" i="9"/>
  <c r="Y27" i="9" s="1"/>
  <c r="F27" i="9"/>
  <c r="Y24" i="9"/>
  <c r="Y28" i="9" s="1"/>
  <c r="I6" i="15"/>
  <c r="M7" i="15"/>
  <c r="P5" i="9"/>
  <c r="M6" i="15"/>
  <c r="O6" i="15"/>
  <c r="N6" i="15"/>
  <c r="J17" i="9"/>
  <c r="J21" i="9" s="1"/>
  <c r="O6" i="9"/>
  <c r="X58" i="15"/>
  <c r="Z58" i="15" s="1"/>
  <c r="T6" i="15"/>
  <c r="I5" i="9"/>
  <c r="X59" i="15"/>
  <c r="Z59" i="15" s="1"/>
  <c r="T7" i="15"/>
  <c r="N18" i="9"/>
  <c r="N22" i="9" s="1"/>
  <c r="Y6" i="15"/>
  <c r="F22" i="9"/>
  <c r="F6" i="15"/>
  <c r="G7" i="15"/>
  <c r="S5" i="9"/>
  <c r="W7" i="15"/>
  <c r="P7" i="15"/>
  <c r="M5" i="9"/>
  <c r="E6" i="15"/>
  <c r="S7" i="15"/>
  <c r="S6" i="9"/>
  <c r="L7" i="15"/>
  <c r="G6" i="9"/>
  <c r="G10" i="9" s="1"/>
  <c r="J6" i="15"/>
  <c r="P6" i="15"/>
  <c r="F11" i="9"/>
  <c r="F15" i="9" s="1"/>
  <c r="T12" i="9"/>
  <c r="T16" i="9" s="1"/>
  <c r="Q6" i="15"/>
  <c r="X12" i="9"/>
  <c r="X16" i="9" s="1"/>
  <c r="G6" i="15"/>
  <c r="F7" i="15"/>
  <c r="V6" i="15"/>
  <c r="R7" i="15"/>
  <c r="U11" i="9"/>
  <c r="U15" i="9" s="1"/>
  <c r="U12" i="9"/>
  <c r="U16" i="9" s="1"/>
  <c r="V7" i="15"/>
  <c r="K7" i="15"/>
  <c r="R6" i="15"/>
  <c r="H6" i="15"/>
  <c r="Q12" i="9"/>
  <c r="U6" i="15"/>
  <c r="O11" i="9"/>
  <c r="L15" i="9"/>
  <c r="L5" i="9"/>
  <c r="T15" i="9"/>
  <c r="T5" i="9"/>
  <c r="K6" i="15"/>
  <c r="O7" i="15"/>
  <c r="S6" i="15"/>
  <c r="X5" i="9"/>
  <c r="X15" i="9"/>
  <c r="R5" i="9"/>
  <c r="R15" i="9"/>
  <c r="X8" i="15"/>
  <c r="H12" i="9"/>
  <c r="H16" i="9" s="1"/>
  <c r="N16" i="9"/>
  <c r="W6" i="15"/>
  <c r="H7" i="15"/>
  <c r="W16" i="9"/>
  <c r="W6" i="9"/>
  <c r="W15" i="9"/>
  <c r="W5" i="9"/>
  <c r="V16" i="9"/>
  <c r="V6" i="9"/>
  <c r="K16" i="9"/>
  <c r="K6" i="9"/>
  <c r="G5" i="9"/>
  <c r="G15" i="9"/>
  <c r="J16" i="9"/>
  <c r="J6" i="9"/>
  <c r="R6" i="9"/>
  <c r="R16" i="9"/>
  <c r="L6" i="9"/>
  <c r="L16" i="9"/>
  <c r="F16" i="9"/>
  <c r="F6" i="9"/>
  <c r="V5" i="9"/>
  <c r="V15" i="9"/>
  <c r="U7" i="15"/>
  <c r="X9" i="15"/>
  <c r="Q7" i="15"/>
  <c r="H5" i="9"/>
  <c r="E7" i="15"/>
  <c r="M12" i="9"/>
  <c r="I7" i="15"/>
  <c r="P15" i="9"/>
  <c r="L6" i="15"/>
  <c r="Q5" i="9"/>
  <c r="G16" i="9"/>
  <c r="K11" i="9"/>
  <c r="N11" i="9"/>
  <c r="J7" i="15"/>
  <c r="I15" i="9"/>
  <c r="I6" i="9"/>
  <c r="N7" i="15"/>
  <c r="P6" i="9"/>
  <c r="F1171" i="14"/>
  <c r="D43" i="3" s="1"/>
  <c r="H1171" i="14"/>
  <c r="F43" i="3" s="1"/>
  <c r="F1170" i="14"/>
  <c r="D42" i="3" s="1"/>
  <c r="E1170" i="14"/>
  <c r="C42" i="3" s="1"/>
  <c r="G1170" i="14"/>
  <c r="E42" i="3" s="1"/>
  <c r="I37" i="3"/>
  <c r="I36" i="3"/>
  <c r="H909" i="14"/>
  <c r="D30" i="3"/>
  <c r="H31" i="3"/>
  <c r="E910" i="14"/>
  <c r="C30" i="3"/>
  <c r="F31" i="3"/>
  <c r="D31" i="3"/>
  <c r="G31" i="3"/>
  <c r="E31" i="3"/>
  <c r="G909" i="14"/>
  <c r="J909" i="14"/>
  <c r="I909" i="14"/>
  <c r="F492" i="14"/>
  <c r="D18" i="3" s="1"/>
  <c r="G492" i="14"/>
  <c r="E18" i="3" s="1"/>
  <c r="I493" i="14"/>
  <c r="G19" i="3" s="1"/>
  <c r="F493" i="14"/>
  <c r="D19" i="3" s="1"/>
  <c r="J493" i="14"/>
  <c r="H19" i="3" s="1"/>
  <c r="H493" i="14"/>
  <c r="F19" i="3" s="1"/>
  <c r="E492" i="14"/>
  <c r="C18" i="3" s="1"/>
  <c r="I492" i="14"/>
  <c r="G18" i="3" s="1"/>
  <c r="G493" i="14"/>
  <c r="E19" i="3" s="1"/>
  <c r="H12" i="14"/>
  <c r="F12" i="3" s="1"/>
  <c r="E13" i="14"/>
  <c r="C13" i="3" s="1"/>
  <c r="G12" i="14"/>
  <c r="E12" i="3" s="1"/>
  <c r="J13" i="14"/>
  <c r="H13" i="14"/>
  <c r="F13" i="3" s="1"/>
  <c r="F13" i="14"/>
  <c r="D13" i="3" s="1"/>
  <c r="I13" i="14"/>
  <c r="G13" i="3" s="1"/>
  <c r="I12" i="14"/>
  <c r="G12" i="3" s="1"/>
  <c r="J12" i="14"/>
  <c r="H12" i="3" s="1"/>
  <c r="F12" i="14"/>
  <c r="D12" i="3" s="1"/>
  <c r="E12" i="14"/>
  <c r="C12" i="3" s="1"/>
  <c r="G13" i="14"/>
  <c r="E13" i="3" s="1"/>
  <c r="I1169" i="14"/>
  <c r="G41" i="3" s="1"/>
  <c r="Q1267" i="14"/>
  <c r="S1267" i="14" s="1"/>
  <c r="I1172" i="14"/>
  <c r="G44" i="3" s="1"/>
  <c r="L1172" i="14"/>
  <c r="K44" i="3" s="1"/>
  <c r="K1173" i="14"/>
  <c r="J45" i="3" s="1"/>
  <c r="P1233" i="14"/>
  <c r="P1170" i="14" s="1"/>
  <c r="O42" i="3" s="1"/>
  <c r="K1234" i="14"/>
  <c r="N1176" i="14"/>
  <c r="M1177" i="14"/>
  <c r="H1169" i="14"/>
  <c r="F41" i="3" s="1"/>
  <c r="L1169" i="14"/>
  <c r="K41" i="3" s="1"/>
  <c r="P1169" i="14"/>
  <c r="O41" i="3" s="1"/>
  <c r="M1176" i="14"/>
  <c r="R1170" i="14"/>
  <c r="R1173" i="14"/>
  <c r="R1168" i="14"/>
  <c r="H1172" i="14"/>
  <c r="F44" i="3" s="1"/>
  <c r="O1173" i="14"/>
  <c r="N45" i="3" s="1"/>
  <c r="Q1189" i="14"/>
  <c r="S1189" i="14" s="1"/>
  <c r="K1168" i="14"/>
  <c r="J40" i="3" s="1"/>
  <c r="R1169" i="14"/>
  <c r="R1171" i="14"/>
  <c r="R1172" i="14"/>
  <c r="P1172" i="14"/>
  <c r="O44" i="3" s="1"/>
  <c r="E1172" i="14"/>
  <c r="C44" i="3" s="1"/>
  <c r="M1172" i="14"/>
  <c r="L44" i="3" s="1"/>
  <c r="H1173" i="14"/>
  <c r="F45" i="3" s="1"/>
  <c r="L1173" i="14"/>
  <c r="K45" i="3" s="1"/>
  <c r="P1173" i="14"/>
  <c r="O45" i="3" s="1"/>
  <c r="F1172" i="14"/>
  <c r="D44" i="3" s="1"/>
  <c r="J1172" i="14"/>
  <c r="H44" i="3" s="1"/>
  <c r="N1172" i="14"/>
  <c r="M44" i="3" s="1"/>
  <c r="E1173" i="14"/>
  <c r="C45" i="3" s="1"/>
  <c r="I1173" i="14"/>
  <c r="G45" i="3" s="1"/>
  <c r="M1173" i="14"/>
  <c r="L45" i="3" s="1"/>
  <c r="G1173" i="14"/>
  <c r="E45" i="3" s="1"/>
  <c r="G1172" i="14"/>
  <c r="E44" i="3" s="1"/>
  <c r="K1172" i="14"/>
  <c r="J44" i="3" s="1"/>
  <c r="O1172" i="14"/>
  <c r="N44" i="3" s="1"/>
  <c r="F1173" i="14"/>
  <c r="D45" i="3" s="1"/>
  <c r="J1173" i="14"/>
  <c r="H45" i="3" s="1"/>
  <c r="N1173" i="14"/>
  <c r="M45" i="3" s="1"/>
  <c r="S1183" i="14"/>
  <c r="H1168" i="14"/>
  <c r="F40" i="3" s="1"/>
  <c r="Q1174" i="14"/>
  <c r="S1174" i="14" s="1"/>
  <c r="P1168" i="14"/>
  <c r="O40" i="3" s="1"/>
  <c r="E1168" i="14"/>
  <c r="D41" i="5" s="1"/>
  <c r="D43" i="5" s="1"/>
  <c r="I1168" i="14"/>
  <c r="H58" i="4" s="1"/>
  <c r="E1169" i="14"/>
  <c r="C41" i="3" s="1"/>
  <c r="M1169" i="14"/>
  <c r="L41" i="3" s="1"/>
  <c r="K1177" i="14"/>
  <c r="F1168" i="14"/>
  <c r="E58" i="4" s="1"/>
  <c r="J1168" i="14"/>
  <c r="I58" i="4" s="1"/>
  <c r="F1169" i="14"/>
  <c r="D41" i="3" s="1"/>
  <c r="J1169" i="14"/>
  <c r="H41" i="3" s="1"/>
  <c r="N1169" i="14"/>
  <c r="M41" i="3" s="1"/>
  <c r="L1170" i="14"/>
  <c r="K42" i="3" s="1"/>
  <c r="O1171" i="14"/>
  <c r="N43" i="3" s="1"/>
  <c r="Q1176" i="14"/>
  <c r="S1176" i="14" s="1"/>
  <c r="G1168" i="14"/>
  <c r="F58" i="4" s="1"/>
  <c r="L1168" i="14"/>
  <c r="K40" i="3" s="1"/>
  <c r="G1169" i="14"/>
  <c r="E41" i="3" s="1"/>
  <c r="K1169" i="14"/>
  <c r="J41" i="3" s="1"/>
  <c r="O1169" i="14"/>
  <c r="N41" i="3" s="1"/>
  <c r="Q1164" i="14"/>
  <c r="S1164" i="14" s="1"/>
  <c r="O1045" i="14"/>
  <c r="O1039" i="14" s="1"/>
  <c r="N37" i="3" s="1"/>
  <c r="K1045" i="14"/>
  <c r="K1039" i="14" s="1"/>
  <c r="J37" i="3" s="1"/>
  <c r="R35" i="3"/>
  <c r="E22" i="1" s="1"/>
  <c r="Q1046" i="14"/>
  <c r="Q1040" i="14" s="1"/>
  <c r="Q1081" i="14"/>
  <c r="S1081" i="14" s="1"/>
  <c r="L1044" i="14"/>
  <c r="L1038" i="14" s="1"/>
  <c r="K36" i="3" s="1"/>
  <c r="K1044" i="14"/>
  <c r="K1038" i="14" s="1"/>
  <c r="J36" i="3" s="1"/>
  <c r="Q1068" i="14"/>
  <c r="S1068" i="14" s="1"/>
  <c r="R1039" i="14"/>
  <c r="R1038" i="14"/>
  <c r="M50" i="4"/>
  <c r="M35" i="5"/>
  <c r="M37" i="5" s="1"/>
  <c r="L34" i="3"/>
  <c r="E50" i="4"/>
  <c r="D34" i="3"/>
  <c r="N1044" i="14"/>
  <c r="N1038" i="14" s="1"/>
  <c r="M36" i="3" s="1"/>
  <c r="L1045" i="14"/>
  <c r="L1039" i="14" s="1"/>
  <c r="K37" i="3" s="1"/>
  <c r="P1045" i="14"/>
  <c r="P1039" i="14" s="1"/>
  <c r="O37" i="3" s="1"/>
  <c r="Q1043" i="14"/>
  <c r="O1044" i="14"/>
  <c r="O1038" i="14" s="1"/>
  <c r="N36" i="3" s="1"/>
  <c r="P1044" i="14"/>
  <c r="P1038" i="14" s="1"/>
  <c r="O36" i="3" s="1"/>
  <c r="N1045" i="14"/>
  <c r="N1039" i="14" s="1"/>
  <c r="M37" i="3" s="1"/>
  <c r="R1040" i="14"/>
  <c r="R39" i="3"/>
  <c r="M1045" i="14"/>
  <c r="M1039" i="14" s="1"/>
  <c r="L37" i="3" s="1"/>
  <c r="Q1047" i="14"/>
  <c r="Q1041" i="14" s="1"/>
  <c r="Q1057" i="14"/>
  <c r="S1057" i="14" s="1"/>
  <c r="S1056" i="14"/>
  <c r="O34" i="3"/>
  <c r="P50" i="4"/>
  <c r="P35" i="3"/>
  <c r="N35" i="5"/>
  <c r="N37" i="5" s="1"/>
  <c r="E34" i="3"/>
  <c r="Q1042" i="14"/>
  <c r="Q1036" i="14" s="1"/>
  <c r="R34" i="3"/>
  <c r="Q1051" i="14"/>
  <c r="S1051" i="14" s="1"/>
  <c r="G50" i="4"/>
  <c r="F34" i="3"/>
  <c r="G35" i="5"/>
  <c r="G37" i="5" s="1"/>
  <c r="J34" i="3"/>
  <c r="K50" i="4"/>
  <c r="K35" i="5"/>
  <c r="O50" i="4"/>
  <c r="O35" i="5"/>
  <c r="O37" i="5" s="1"/>
  <c r="N34" i="3"/>
  <c r="C34" i="3"/>
  <c r="D50" i="4"/>
  <c r="D35" i="5"/>
  <c r="G34" i="3"/>
  <c r="H35" i="5"/>
  <c r="H37" i="5" s="1"/>
  <c r="H50" i="4"/>
  <c r="L35" i="5"/>
  <c r="L37" i="5" s="1"/>
  <c r="L50" i="4"/>
  <c r="K34" i="3"/>
  <c r="I35" i="3"/>
  <c r="H34" i="3"/>
  <c r="M34" i="3"/>
  <c r="P35" i="5"/>
  <c r="P37" i="5" s="1"/>
  <c r="I35" i="5"/>
  <c r="I37" i="5" s="1"/>
  <c r="E35" i="5"/>
  <c r="E37" i="5" s="1"/>
  <c r="F35" i="5"/>
  <c r="Q1024" i="14"/>
  <c r="S1024" i="14" s="1"/>
  <c r="L918" i="14"/>
  <c r="L909" i="14" s="1"/>
  <c r="P918" i="14"/>
  <c r="P909" i="14" s="1"/>
  <c r="Q994" i="14"/>
  <c r="S994" i="14" s="1"/>
  <c r="N907" i="14"/>
  <c r="N29" i="5" s="1"/>
  <c r="N31" i="5" s="1"/>
  <c r="H28" i="3"/>
  <c r="P911" i="14"/>
  <c r="Q982" i="14"/>
  <c r="S982" i="14" s="1"/>
  <c r="R911" i="14"/>
  <c r="L919" i="14"/>
  <c r="K31" i="3" s="1"/>
  <c r="P919" i="14"/>
  <c r="P910" i="14" s="1"/>
  <c r="Q967" i="14"/>
  <c r="S967" i="14" s="1"/>
  <c r="D29" i="3"/>
  <c r="N29" i="3"/>
  <c r="O919" i="14"/>
  <c r="N31" i="3" s="1"/>
  <c r="L32" i="3"/>
  <c r="G33" i="3"/>
  <c r="Q921" i="14"/>
  <c r="S921" i="14" s="1"/>
  <c r="M907" i="14"/>
  <c r="M29" i="5" s="1"/>
  <c r="M31" i="5" s="1"/>
  <c r="R908" i="14"/>
  <c r="R28" i="3"/>
  <c r="R30" i="3"/>
  <c r="H19" i="1" s="1"/>
  <c r="F912" i="14"/>
  <c r="K32" i="3"/>
  <c r="H33" i="3"/>
  <c r="J32" i="3"/>
  <c r="K908" i="14"/>
  <c r="K907" i="14"/>
  <c r="K29" i="5" s="1"/>
  <c r="K31" i="5" s="1"/>
  <c r="O918" i="14"/>
  <c r="O909" i="14" s="1"/>
  <c r="G32" i="3"/>
  <c r="P912" i="14"/>
  <c r="K919" i="14"/>
  <c r="K910" i="14" s="1"/>
  <c r="E911" i="14"/>
  <c r="M918" i="14"/>
  <c r="M909" i="14" s="1"/>
  <c r="M919" i="14"/>
  <c r="L31" i="3" s="1"/>
  <c r="E908" i="14"/>
  <c r="E28" i="3"/>
  <c r="F29" i="5"/>
  <c r="F31" i="5" s="1"/>
  <c r="F37" i="4"/>
  <c r="K37" i="4"/>
  <c r="Q916" i="14"/>
  <c r="G29" i="3"/>
  <c r="Q920" i="14"/>
  <c r="Q911" i="14" s="1"/>
  <c r="K912" i="14"/>
  <c r="J908" i="14"/>
  <c r="L907" i="14"/>
  <c r="R910" i="14"/>
  <c r="R33" i="3"/>
  <c r="K33" i="3"/>
  <c r="O911" i="14"/>
  <c r="G912" i="14"/>
  <c r="F32" i="3"/>
  <c r="M33" i="3"/>
  <c r="H912" i="14"/>
  <c r="Q931" i="14"/>
  <c r="S931" i="14" s="1"/>
  <c r="E32" i="3"/>
  <c r="H32" i="3"/>
  <c r="N33" i="3"/>
  <c r="H29" i="5"/>
  <c r="H31" i="5" s="1"/>
  <c r="H37" i="4"/>
  <c r="E29" i="5"/>
  <c r="E31" i="5" s="1"/>
  <c r="E37" i="4"/>
  <c r="O907" i="14"/>
  <c r="O29" i="5" s="1"/>
  <c r="O31" i="5" s="1"/>
  <c r="D28" i="3"/>
  <c r="G28" i="3"/>
  <c r="M908" i="14"/>
  <c r="O28" i="3"/>
  <c r="P28" i="3" s="1"/>
  <c r="N918" i="14"/>
  <c r="N909" i="14" s="1"/>
  <c r="F29" i="3"/>
  <c r="P908" i="14"/>
  <c r="L33" i="3"/>
  <c r="C33" i="3"/>
  <c r="M32" i="3"/>
  <c r="D32" i="3"/>
  <c r="Q925" i="14"/>
  <c r="D37" i="4"/>
  <c r="D29" i="5"/>
  <c r="Q918" i="14"/>
  <c r="S924" i="14"/>
  <c r="P29" i="5"/>
  <c r="P31" i="5" s="1"/>
  <c r="P37" i="4"/>
  <c r="N910" i="14"/>
  <c r="M31" i="3"/>
  <c r="I29" i="5"/>
  <c r="I31" i="5" s="1"/>
  <c r="K29" i="3"/>
  <c r="E29" i="3"/>
  <c r="Q917" i="14"/>
  <c r="C28" i="3"/>
  <c r="H907" i="14"/>
  <c r="K918" i="14"/>
  <c r="N908" i="14"/>
  <c r="Q897" i="14"/>
  <c r="S897" i="14" s="1"/>
  <c r="M841" i="14"/>
  <c r="P841" i="14"/>
  <c r="Q874" i="14"/>
  <c r="S874" i="14" s="1"/>
  <c r="Q873" i="14"/>
  <c r="S873" i="14" s="1"/>
  <c r="L840" i="14"/>
  <c r="Q842" i="14"/>
  <c r="S842" i="14" s="1"/>
  <c r="P840" i="14"/>
  <c r="N841" i="14"/>
  <c r="Q839" i="14"/>
  <c r="S839" i="14" s="1"/>
  <c r="Q843" i="14"/>
  <c r="S843" i="14" s="1"/>
  <c r="L841" i="14"/>
  <c r="Q852" i="14"/>
  <c r="S852" i="14" s="1"/>
  <c r="Q838" i="14"/>
  <c r="S838" i="14" s="1"/>
  <c r="Q847" i="14"/>
  <c r="Q782" i="14"/>
  <c r="S782" i="14" s="1"/>
  <c r="L783" i="14"/>
  <c r="E622" i="14"/>
  <c r="D29" i="4" s="1"/>
  <c r="I622" i="14"/>
  <c r="G22" i="3" s="1"/>
  <c r="M622" i="14"/>
  <c r="L22" i="3" s="1"/>
  <c r="H623" i="14"/>
  <c r="F23" i="3" s="1"/>
  <c r="L623" i="14"/>
  <c r="K23" i="3" s="1"/>
  <c r="P623" i="14"/>
  <c r="O23" i="3" s="1"/>
  <c r="N783" i="14"/>
  <c r="R622" i="14"/>
  <c r="R626" i="14"/>
  <c r="O783" i="14"/>
  <c r="R625" i="14"/>
  <c r="R624" i="14"/>
  <c r="F622" i="14"/>
  <c r="E29" i="4" s="1"/>
  <c r="J622" i="14"/>
  <c r="I23" i="5" s="1"/>
  <c r="I25" i="5" s="1"/>
  <c r="N622" i="14"/>
  <c r="N23" i="5" s="1"/>
  <c r="N25" i="5" s="1"/>
  <c r="E623" i="14"/>
  <c r="C23" i="3" s="1"/>
  <c r="I623" i="14"/>
  <c r="G23" i="3" s="1"/>
  <c r="M623" i="14"/>
  <c r="L23" i="3" s="1"/>
  <c r="Q781" i="14"/>
  <c r="S781" i="14" s="1"/>
  <c r="F623" i="14"/>
  <c r="D23" i="3" s="1"/>
  <c r="J623" i="14"/>
  <c r="H23" i="3" s="1"/>
  <c r="N623" i="14"/>
  <c r="M23" i="3" s="1"/>
  <c r="R623" i="14"/>
  <c r="R627" i="14"/>
  <c r="Q783" i="14"/>
  <c r="S783" i="14" s="1"/>
  <c r="S789" i="14"/>
  <c r="Q790" i="14"/>
  <c r="M783" i="14"/>
  <c r="G623" i="14"/>
  <c r="E23" i="3" s="1"/>
  <c r="K623" i="14"/>
  <c r="J23" i="3" s="1"/>
  <c r="O623" i="14"/>
  <c r="N23" i="3" s="1"/>
  <c r="Q635" i="14"/>
  <c r="S635" i="14" s="1"/>
  <c r="Q733" i="14"/>
  <c r="S733" i="14" s="1"/>
  <c r="Q715" i="14"/>
  <c r="S715" i="14" s="1"/>
  <c r="Q658" i="14"/>
  <c r="S658" i="14" s="1"/>
  <c r="Q657" i="14"/>
  <c r="S657" i="14" s="1"/>
  <c r="Q651" i="14"/>
  <c r="S651" i="14" s="1"/>
  <c r="Q640" i="14"/>
  <c r="Q579" i="14"/>
  <c r="S579" i="14" s="1"/>
  <c r="L577" i="14"/>
  <c r="Q613" i="14"/>
  <c r="S613" i="14" s="1"/>
  <c r="M577" i="14"/>
  <c r="K576" i="14"/>
  <c r="M576" i="14"/>
  <c r="O577" i="14"/>
  <c r="E490" i="14"/>
  <c r="D17" i="5" s="1"/>
  <c r="D19" i="5" s="1"/>
  <c r="Q607" i="14"/>
  <c r="S607" i="14" s="1"/>
  <c r="R491" i="14"/>
  <c r="R495" i="14"/>
  <c r="R492" i="14"/>
  <c r="H495" i="14"/>
  <c r="F21" i="3" s="1"/>
  <c r="L495" i="14"/>
  <c r="K21" i="3" s="1"/>
  <c r="P495" i="14"/>
  <c r="O21" i="3" s="1"/>
  <c r="F490" i="14"/>
  <c r="D16" i="3" s="1"/>
  <c r="J490" i="14"/>
  <c r="I21" i="4" s="1"/>
  <c r="N490" i="14"/>
  <c r="N21" i="4" s="1"/>
  <c r="F491" i="14"/>
  <c r="D17" i="3" s="1"/>
  <c r="J491" i="14"/>
  <c r="H17" i="3" s="1"/>
  <c r="N491" i="14"/>
  <c r="M17" i="3" s="1"/>
  <c r="L576" i="14"/>
  <c r="N577" i="14"/>
  <c r="Q574" i="14"/>
  <c r="S574" i="14" s="1"/>
  <c r="R490" i="14"/>
  <c r="R494" i="14"/>
  <c r="H494" i="14"/>
  <c r="F20" i="3" s="1"/>
  <c r="I494" i="14"/>
  <c r="G20" i="3" s="1"/>
  <c r="M494" i="14"/>
  <c r="L20" i="3" s="1"/>
  <c r="E495" i="14"/>
  <c r="C21" i="3" s="1"/>
  <c r="I495" i="14"/>
  <c r="G21" i="3" s="1"/>
  <c r="M495" i="14"/>
  <c r="L21" i="3" s="1"/>
  <c r="P494" i="14"/>
  <c r="O20" i="3" s="1"/>
  <c r="F494" i="14"/>
  <c r="D20" i="3" s="1"/>
  <c r="J494" i="14"/>
  <c r="H20" i="3" s="1"/>
  <c r="N494" i="14"/>
  <c r="M20" i="3" s="1"/>
  <c r="F495" i="14"/>
  <c r="D21" i="3" s="1"/>
  <c r="J495" i="14"/>
  <c r="H21" i="3" s="1"/>
  <c r="N495" i="14"/>
  <c r="M21" i="3" s="1"/>
  <c r="L494" i="14"/>
  <c r="K20" i="3" s="1"/>
  <c r="Q578" i="14"/>
  <c r="S578" i="14" s="1"/>
  <c r="G494" i="14"/>
  <c r="E20" i="3" s="1"/>
  <c r="K494" i="14"/>
  <c r="J20" i="3" s="1"/>
  <c r="O494" i="14"/>
  <c r="N20" i="3" s="1"/>
  <c r="G495" i="14"/>
  <c r="E21" i="3" s="1"/>
  <c r="K495" i="14"/>
  <c r="J21" i="3" s="1"/>
  <c r="O495" i="14"/>
  <c r="N21" i="3" s="1"/>
  <c r="Q583" i="14"/>
  <c r="G490" i="14"/>
  <c r="E16" i="3" s="1"/>
  <c r="K490" i="14"/>
  <c r="K21" i="4" s="1"/>
  <c r="O490" i="14"/>
  <c r="O17" i="5" s="1"/>
  <c r="O19" i="5" s="1"/>
  <c r="G491" i="14"/>
  <c r="E17" i="3" s="1"/>
  <c r="K491" i="14"/>
  <c r="J17" i="3" s="1"/>
  <c r="O491" i="14"/>
  <c r="N17" i="3" s="1"/>
  <c r="H490" i="14"/>
  <c r="G17" i="5" s="1"/>
  <c r="G19" i="5" s="1"/>
  <c r="P490" i="14"/>
  <c r="P21" i="4" s="1"/>
  <c r="H491" i="14"/>
  <c r="F17" i="3" s="1"/>
  <c r="L491" i="14"/>
  <c r="K17" i="3" s="1"/>
  <c r="P491" i="14"/>
  <c r="O17" i="3" s="1"/>
  <c r="N492" i="14"/>
  <c r="M18" i="3" s="1"/>
  <c r="Q582" i="14"/>
  <c r="I490" i="14"/>
  <c r="G16" i="3" s="1"/>
  <c r="M490" i="14"/>
  <c r="M21" i="4" s="1"/>
  <c r="E491" i="14"/>
  <c r="C17" i="3" s="1"/>
  <c r="I491" i="14"/>
  <c r="G17" i="3" s="1"/>
  <c r="M491" i="14"/>
  <c r="L17" i="3" s="1"/>
  <c r="Q568" i="14"/>
  <c r="S568" i="14" s="1"/>
  <c r="Q497" i="14"/>
  <c r="L499" i="14"/>
  <c r="P498" i="14"/>
  <c r="P492" i="14" s="1"/>
  <c r="O18" i="3" s="1"/>
  <c r="P499" i="14"/>
  <c r="P493" i="14" s="1"/>
  <c r="O19" i="3" s="1"/>
  <c r="O499" i="14"/>
  <c r="O498" i="14"/>
  <c r="O492" i="14" s="1"/>
  <c r="N18" i="3" s="1"/>
  <c r="K499" i="14"/>
  <c r="K493" i="14" s="1"/>
  <c r="J19" i="3" s="1"/>
  <c r="M498" i="14"/>
  <c r="O16" i="3"/>
  <c r="K498" i="14"/>
  <c r="M499" i="14"/>
  <c r="Q496" i="14"/>
  <c r="S496" i="14" s="1"/>
  <c r="L21" i="4"/>
  <c r="Q511" i="14"/>
  <c r="S511" i="14" s="1"/>
  <c r="L17" i="5"/>
  <c r="L19" i="5" s="1"/>
  <c r="N499" i="14"/>
  <c r="L498" i="14"/>
  <c r="S505" i="14"/>
  <c r="Q501" i="14"/>
  <c r="Q504" i="14"/>
  <c r="Q440" i="14"/>
  <c r="S440" i="14" s="1"/>
  <c r="Q481" i="14"/>
  <c r="S481" i="14" s="1"/>
  <c r="Q444" i="14"/>
  <c r="S444" i="14" s="1"/>
  <c r="P442" i="14"/>
  <c r="Q443" i="14"/>
  <c r="S443" i="14" s="1"/>
  <c r="K441" i="14"/>
  <c r="P441" i="14"/>
  <c r="N442" i="14"/>
  <c r="O442" i="14"/>
  <c r="O441" i="14"/>
  <c r="M442" i="14"/>
  <c r="L442" i="14"/>
  <c r="M441" i="14"/>
  <c r="R11" i="14"/>
  <c r="Q448" i="14"/>
  <c r="S448" i="14" s="1"/>
  <c r="S447" i="14"/>
  <c r="Q441" i="14"/>
  <c r="S441" i="14" s="1"/>
  <c r="K442" i="14"/>
  <c r="M367" i="14"/>
  <c r="K366" i="14"/>
  <c r="Q365" i="14"/>
  <c r="S365" i="14" s="1"/>
  <c r="P367" i="14"/>
  <c r="S426" i="14"/>
  <c r="H10" i="14"/>
  <c r="G13" i="4" s="1"/>
  <c r="L10" i="14"/>
  <c r="L11" i="5" s="1"/>
  <c r="L13" i="5" s="1"/>
  <c r="P10" i="14"/>
  <c r="I10" i="14"/>
  <c r="H13" i="4" s="1"/>
  <c r="M10" i="14"/>
  <c r="M13" i="4" s="1"/>
  <c r="H11" i="14"/>
  <c r="F11" i="3" s="1"/>
  <c r="L11" i="14"/>
  <c r="K11" i="3" s="1"/>
  <c r="P11" i="14"/>
  <c r="O11" i="3" s="1"/>
  <c r="F10" i="14"/>
  <c r="D10" i="3" s="1"/>
  <c r="J10" i="14"/>
  <c r="I11" i="5" s="1"/>
  <c r="I13" i="5" s="1"/>
  <c r="N10" i="14"/>
  <c r="S410" i="14"/>
  <c r="Q368" i="14"/>
  <c r="S368" i="14" s="1"/>
  <c r="O367" i="14"/>
  <c r="Q391" i="14"/>
  <c r="S391" i="14" s="1"/>
  <c r="Q390" i="14"/>
  <c r="S390" i="14" s="1"/>
  <c r="O366" i="14"/>
  <c r="N366" i="14"/>
  <c r="Q384" i="14"/>
  <c r="S384" i="14" s="1"/>
  <c r="K11" i="14"/>
  <c r="J11" i="3" s="1"/>
  <c r="O11" i="14"/>
  <c r="N11" i="3" s="1"/>
  <c r="E11" i="14"/>
  <c r="C11" i="3" s="1"/>
  <c r="M11" i="14"/>
  <c r="L11" i="3" s="1"/>
  <c r="N367" i="14"/>
  <c r="F11" i="14"/>
  <c r="D11" i="3" s="1"/>
  <c r="N11" i="14"/>
  <c r="M11" i="3" s="1"/>
  <c r="K367" i="14"/>
  <c r="I11" i="14"/>
  <c r="G11" i="3" s="1"/>
  <c r="Q364" i="14"/>
  <c r="S364" i="14" s="1"/>
  <c r="S373" i="14"/>
  <c r="L367" i="14"/>
  <c r="S372" i="14"/>
  <c r="E10" i="14"/>
  <c r="D11" i="5" s="1"/>
  <c r="K10" i="14"/>
  <c r="J10" i="3" s="1"/>
  <c r="O10" i="14"/>
  <c r="N10" i="3" s="1"/>
  <c r="M234" i="14"/>
  <c r="P235" i="14"/>
  <c r="G11" i="14"/>
  <c r="E11" i="3" s="1"/>
  <c r="J11" i="14"/>
  <c r="H11" i="3" s="1"/>
  <c r="Q292" i="14"/>
  <c r="O234" i="14"/>
  <c r="N234" i="14"/>
  <c r="F14" i="14"/>
  <c r="D14" i="3" s="1"/>
  <c r="J14" i="14"/>
  <c r="H14" i="3" s="1"/>
  <c r="N14" i="14"/>
  <c r="M14" i="3" s="1"/>
  <c r="E15" i="14"/>
  <c r="C15" i="3" s="1"/>
  <c r="I15" i="14"/>
  <c r="G15" i="3" s="1"/>
  <c r="M15" i="14"/>
  <c r="L15" i="3" s="1"/>
  <c r="Q237" i="14"/>
  <c r="S237" i="14" s="1"/>
  <c r="L234" i="14"/>
  <c r="P234" i="14"/>
  <c r="R13" i="14"/>
  <c r="H14" i="14"/>
  <c r="F14" i="3" s="1"/>
  <c r="L14" i="14"/>
  <c r="K14" i="3" s="1"/>
  <c r="G15" i="14"/>
  <c r="E15" i="3" s="1"/>
  <c r="K15" i="14"/>
  <c r="J15" i="3" s="1"/>
  <c r="O15" i="14"/>
  <c r="N15" i="3" s="1"/>
  <c r="Q236" i="14"/>
  <c r="S236" i="14" s="1"/>
  <c r="Q233" i="14"/>
  <c r="S233" i="14" s="1"/>
  <c r="Q246" i="14"/>
  <c r="S246" i="14" s="1"/>
  <c r="E14" i="14"/>
  <c r="C14" i="3" s="1"/>
  <c r="I14" i="14"/>
  <c r="G14" i="3" s="1"/>
  <c r="M14" i="14"/>
  <c r="L14" i="3" s="1"/>
  <c r="H15" i="14"/>
  <c r="F15" i="3" s="1"/>
  <c r="P15" i="14"/>
  <c r="O15" i="3" s="1"/>
  <c r="G14" i="14"/>
  <c r="E14" i="3" s="1"/>
  <c r="K14" i="14"/>
  <c r="J14" i="3" s="1"/>
  <c r="O14" i="14"/>
  <c r="N14" i="3" s="1"/>
  <c r="F15" i="14"/>
  <c r="D15" i="3" s="1"/>
  <c r="J15" i="14"/>
  <c r="H15" i="3" s="1"/>
  <c r="N15" i="14"/>
  <c r="M15" i="3" s="1"/>
  <c r="S240" i="14"/>
  <c r="Q232" i="14"/>
  <c r="S232" i="14" s="1"/>
  <c r="K234" i="14"/>
  <c r="R14" i="14"/>
  <c r="O178" i="14"/>
  <c r="R10" i="14"/>
  <c r="L178" i="14"/>
  <c r="R15" i="14"/>
  <c r="Q208" i="14"/>
  <c r="S208" i="14" s="1"/>
  <c r="P14" i="14"/>
  <c r="O14" i="3" s="1"/>
  <c r="K177" i="14"/>
  <c r="Q175" i="14"/>
  <c r="S175" i="14" s="1"/>
  <c r="N177" i="14"/>
  <c r="Q179" i="14"/>
  <c r="S179" i="14" s="1"/>
  <c r="Q190" i="14"/>
  <c r="S190" i="14" s="1"/>
  <c r="K178" i="14"/>
  <c r="Q176" i="14"/>
  <c r="S176" i="14" s="1"/>
  <c r="O177" i="14"/>
  <c r="N178" i="14"/>
  <c r="R12" i="14"/>
  <c r="L15" i="14"/>
  <c r="K15" i="3" s="1"/>
  <c r="S183" i="14"/>
  <c r="Q177" i="14"/>
  <c r="S177" i="14" s="1"/>
  <c r="G10" i="14"/>
  <c r="E10" i="3" s="1"/>
  <c r="Q184" i="14"/>
  <c r="Q157" i="14"/>
  <c r="S157" i="14" s="1"/>
  <c r="Q151" i="14"/>
  <c r="S151" i="14" s="1"/>
  <c r="Q20" i="14"/>
  <c r="S20" i="14" s="1"/>
  <c r="Q121" i="14"/>
  <c r="S121" i="14" s="1"/>
  <c r="Q76" i="14"/>
  <c r="S76" i="14" s="1"/>
  <c r="N19" i="14"/>
  <c r="K18" i="14"/>
  <c r="Q43" i="14"/>
  <c r="S43" i="14" s="1"/>
  <c r="Q21" i="14"/>
  <c r="N18" i="14"/>
  <c r="L19" i="14"/>
  <c r="Q37" i="14"/>
  <c r="S37" i="14" s="1"/>
  <c r="S39" i="14"/>
  <c r="O19" i="14"/>
  <c r="K19" i="14"/>
  <c r="O18" i="14"/>
  <c r="P19" i="14"/>
  <c r="Q16" i="14"/>
  <c r="S16" i="14" s="1"/>
  <c r="P18" i="14"/>
  <c r="M18" i="14"/>
  <c r="Q25" i="14"/>
  <c r="S24" i="14"/>
  <c r="Q18" i="14"/>
  <c r="L18" i="14"/>
  <c r="M19" i="14"/>
  <c r="Q1232" i="14"/>
  <c r="K1233" i="14"/>
  <c r="K1170" i="14" s="1"/>
  <c r="J42" i="3" s="1"/>
  <c r="O1233" i="14"/>
  <c r="O1170" i="14" s="1"/>
  <c r="N42" i="3" s="1"/>
  <c r="Q1231" i="14"/>
  <c r="P1234" i="14"/>
  <c r="P1171" i="14" s="1"/>
  <c r="O43" i="3" s="1"/>
  <c r="L1234" i="14"/>
  <c r="L1171" i="14" s="1"/>
  <c r="Q1236" i="14"/>
  <c r="N1233" i="14"/>
  <c r="Q1261" i="14"/>
  <c r="S1261" i="14" s="1"/>
  <c r="Q1235" i="14"/>
  <c r="M1234" i="14"/>
  <c r="N1234" i="14"/>
  <c r="N1171" i="14" s="1"/>
  <c r="M43" i="3" s="1"/>
  <c r="M1233" i="14"/>
  <c r="Q1251" i="14"/>
  <c r="Q1252" i="14"/>
  <c r="R45" i="11"/>
  <c r="J39" i="11"/>
  <c r="J9" i="11" s="1"/>
  <c r="R33" i="11"/>
  <c r="Q27" i="11"/>
  <c r="Q9" i="11" s="1"/>
  <c r="F9" i="11"/>
  <c r="M9" i="11"/>
  <c r="J21" i="11"/>
  <c r="R15" i="11"/>
  <c r="R58" i="10"/>
  <c r="M60" i="10" s="1"/>
  <c r="J60" i="10"/>
  <c r="F60" i="10"/>
  <c r="R50" i="10"/>
  <c r="R42" i="10"/>
  <c r="J44" i="10" s="1"/>
  <c r="D44" i="10"/>
  <c r="D10" i="10"/>
  <c r="M10" i="10"/>
  <c r="R34" i="10"/>
  <c r="J36" i="10" s="1"/>
  <c r="R26" i="10"/>
  <c r="F10" i="10"/>
  <c r="R18" i="10"/>
  <c r="K20" i="10" s="1"/>
  <c r="O124" i="9"/>
  <c r="Y106" i="9"/>
  <c r="N124" i="9"/>
  <c r="Y71" i="9"/>
  <c r="M125" i="9"/>
  <c r="V125" i="9"/>
  <c r="I124" i="9"/>
  <c r="K124" i="9"/>
  <c r="Q124" i="9"/>
  <c r="S124" i="9"/>
  <c r="W124" i="9"/>
  <c r="P124" i="9"/>
  <c r="H124" i="9"/>
  <c r="J124" i="9"/>
  <c r="L124" i="9"/>
  <c r="R124" i="9"/>
  <c r="U124" i="9"/>
  <c r="L125" i="9"/>
  <c r="P125" i="9"/>
  <c r="Y44" i="9"/>
  <c r="G125" i="9"/>
  <c r="H125" i="9"/>
  <c r="I125" i="9"/>
  <c r="J125" i="9"/>
  <c r="K125" i="9"/>
  <c r="Q125" i="9"/>
  <c r="R125" i="9"/>
  <c r="W125" i="9"/>
  <c r="T124" i="9"/>
  <c r="V124" i="9"/>
  <c r="X124" i="9"/>
  <c r="M124" i="9"/>
  <c r="O125" i="9"/>
  <c r="F125" i="9"/>
  <c r="T125" i="9"/>
  <c r="G124" i="9"/>
  <c r="Y7" i="9"/>
  <c r="F124" i="9"/>
  <c r="Y8" i="9"/>
  <c r="U125" i="9"/>
  <c r="S125" i="9"/>
  <c r="X125" i="9"/>
  <c r="N125" i="9"/>
  <c r="R42" i="5"/>
  <c r="J45" i="5"/>
  <c r="R39" i="5"/>
  <c r="K9" i="5"/>
  <c r="M9" i="5"/>
  <c r="R33" i="5"/>
  <c r="J6" i="5"/>
  <c r="R24" i="5"/>
  <c r="F9" i="5"/>
  <c r="Q6" i="5"/>
  <c r="D9" i="5"/>
  <c r="Q15" i="5"/>
  <c r="R63" i="4"/>
  <c r="O61" i="4"/>
  <c r="F61" i="4"/>
  <c r="M61" i="4"/>
  <c r="N61" i="4"/>
  <c r="P61" i="4"/>
  <c r="D61" i="4"/>
  <c r="Q65" i="4"/>
  <c r="F65" i="4"/>
  <c r="M65" i="4"/>
  <c r="K65" i="4"/>
  <c r="D65" i="4"/>
  <c r="J65" i="4"/>
  <c r="Q61" i="4"/>
  <c r="K61" i="4"/>
  <c r="K10" i="4"/>
  <c r="N53" i="4"/>
  <c r="K53" i="4"/>
  <c r="L53" i="4"/>
  <c r="Q53" i="4"/>
  <c r="F53" i="4"/>
  <c r="D53" i="4"/>
  <c r="P53" i="4"/>
  <c r="M53" i="4"/>
  <c r="O53" i="4"/>
  <c r="I53" i="4"/>
  <c r="H53" i="4"/>
  <c r="E53" i="4"/>
  <c r="G53" i="4"/>
  <c r="J53" i="4"/>
  <c r="J55" i="4"/>
  <c r="D10" i="4"/>
  <c r="Q6" i="4"/>
  <c r="R38" i="4"/>
  <c r="N40" i="4" s="1"/>
  <c r="R42" i="4"/>
  <c r="J44" i="4" s="1"/>
  <c r="Q40" i="4"/>
  <c r="I40" i="4"/>
  <c r="K40" i="4"/>
  <c r="G40" i="4"/>
  <c r="M40" i="4"/>
  <c r="P40" i="4"/>
  <c r="L40" i="4"/>
  <c r="F40" i="4"/>
  <c r="J40" i="4"/>
  <c r="D40" i="4"/>
  <c r="E40" i="4"/>
  <c r="H40" i="4"/>
  <c r="O40" i="4"/>
  <c r="J6" i="4"/>
  <c r="D32" i="4"/>
  <c r="M32" i="4"/>
  <c r="I32" i="4"/>
  <c r="H32" i="4"/>
  <c r="K32" i="4"/>
  <c r="J34" i="4"/>
  <c r="F32" i="4"/>
  <c r="L32" i="4"/>
  <c r="E32" i="4"/>
  <c r="J32" i="4"/>
  <c r="N32" i="4"/>
  <c r="G32" i="4"/>
  <c r="Q32" i="4"/>
  <c r="F10" i="4"/>
  <c r="D24" i="4"/>
  <c r="L24" i="4"/>
  <c r="K24" i="4"/>
  <c r="H24" i="4"/>
  <c r="M10" i="4"/>
  <c r="E24" i="4"/>
  <c r="G24" i="4"/>
  <c r="R26" i="4"/>
  <c r="J28" i="4" s="1"/>
  <c r="K28" i="4"/>
  <c r="J24" i="4"/>
  <c r="O24" i="4"/>
  <c r="N24" i="4"/>
  <c r="P24" i="4"/>
  <c r="Q24" i="4"/>
  <c r="I24" i="4"/>
  <c r="R18" i="4"/>
  <c r="J20" i="4" s="1"/>
  <c r="E16" i="4"/>
  <c r="R6" i="4"/>
  <c r="F8" i="4" s="1"/>
  <c r="O16" i="4"/>
  <c r="M16" i="4"/>
  <c r="P16" i="4"/>
  <c r="K16" i="4"/>
  <c r="N16" i="4"/>
  <c r="H16" i="4"/>
  <c r="L16" i="4"/>
  <c r="F16" i="4"/>
  <c r="I16" i="4"/>
  <c r="D16" i="4"/>
  <c r="G16" i="4"/>
  <c r="Q16" i="4"/>
  <c r="J16" i="4"/>
  <c r="O5" i="9" l="1"/>
  <c r="O9" i="9" s="1"/>
  <c r="O15" i="9"/>
  <c r="I104" i="9"/>
  <c r="I108" i="9" s="1"/>
  <c r="R105" i="9"/>
  <c r="R109" i="9" s="1"/>
  <c r="L105" i="9"/>
  <c r="L109" i="9" s="1"/>
  <c r="X104" i="9"/>
  <c r="X108" i="9" s="1"/>
  <c r="I105" i="9"/>
  <c r="I109" i="9" s="1"/>
  <c r="Y116" i="9"/>
  <c r="Y120" i="9" s="1"/>
  <c r="N120" i="9"/>
  <c r="H120" i="9"/>
  <c r="F121" i="9"/>
  <c r="M6" i="9"/>
  <c r="M10" i="9" s="1"/>
  <c r="M16" i="9"/>
  <c r="N68" i="9"/>
  <c r="N72" i="9" s="1"/>
  <c r="N84" i="9"/>
  <c r="N105" i="9"/>
  <c r="N109" i="9" s="1"/>
  <c r="H105" i="9"/>
  <c r="H109" i="9" s="1"/>
  <c r="T105" i="9"/>
  <c r="T109" i="9" s="1"/>
  <c r="G8" i="10"/>
  <c r="Q8" i="10"/>
  <c r="D60" i="10"/>
  <c r="Q60" i="10"/>
  <c r="K60" i="10"/>
  <c r="Q10" i="10"/>
  <c r="F44" i="10"/>
  <c r="Q44" i="10"/>
  <c r="K44" i="10"/>
  <c r="M44" i="10"/>
  <c r="D36" i="10"/>
  <c r="J10" i="10"/>
  <c r="J8" i="10"/>
  <c r="D8" i="10"/>
  <c r="N8" i="10"/>
  <c r="L8" i="10"/>
  <c r="F8" i="10"/>
  <c r="M8" i="10"/>
  <c r="H8" i="10"/>
  <c r="I8" i="10"/>
  <c r="K8" i="10"/>
  <c r="O8" i="10"/>
  <c r="P8" i="10"/>
  <c r="D20" i="10"/>
  <c r="M20" i="10"/>
  <c r="J20" i="10"/>
  <c r="Y124" i="9"/>
  <c r="Q9" i="5"/>
  <c r="Q10" i="4"/>
  <c r="M28" i="4"/>
  <c r="Q28" i="4"/>
  <c r="F28" i="4"/>
  <c r="J10" i="4"/>
  <c r="R10" i="4" s="1"/>
  <c r="E53" i="10"/>
  <c r="T6" i="9"/>
  <c r="T123" i="9" s="1"/>
  <c r="T127" i="9" s="1"/>
  <c r="H786" i="14"/>
  <c r="H636" i="14" s="1"/>
  <c r="H627" i="14" s="1"/>
  <c r="F27" i="3" s="1"/>
  <c r="F9" i="3" s="1"/>
  <c r="H817" i="14"/>
  <c r="H784" i="14" s="1"/>
  <c r="H625" i="14" s="1"/>
  <c r="G817" i="14"/>
  <c r="G784" i="14" s="1"/>
  <c r="G625" i="14" s="1"/>
  <c r="M786" i="14"/>
  <c r="M627" i="14" s="1"/>
  <c r="L27" i="3" s="1"/>
  <c r="L9" i="3" s="1"/>
  <c r="J786" i="14"/>
  <c r="J636" i="14" s="1"/>
  <c r="J627" i="14" s="1"/>
  <c r="H27" i="3" s="1"/>
  <c r="H9" i="3" s="1"/>
  <c r="J817" i="14"/>
  <c r="J784" i="14" s="1"/>
  <c r="J625" i="14" s="1"/>
  <c r="K817" i="14"/>
  <c r="K784" i="14" s="1"/>
  <c r="K625" i="14" s="1"/>
  <c r="J25" i="3" s="1"/>
  <c r="P786" i="14"/>
  <c r="P636" i="14" s="1"/>
  <c r="K786" i="14"/>
  <c r="K636" i="14" s="1"/>
  <c r="K627" i="14" s="1"/>
  <c r="J27" i="3" s="1"/>
  <c r="J9" i="3" s="1"/>
  <c r="N786" i="14"/>
  <c r="N627" i="14" s="1"/>
  <c r="M27" i="3" s="1"/>
  <c r="M9" i="3" s="1"/>
  <c r="E786" i="14"/>
  <c r="I785" i="14"/>
  <c r="O786" i="14"/>
  <c r="O636" i="14" s="1"/>
  <c r="F786" i="14"/>
  <c r="F636" i="14" s="1"/>
  <c r="G786" i="14"/>
  <c r="G636" i="14" s="1"/>
  <c r="L785" i="14"/>
  <c r="O817" i="14"/>
  <c r="O784" i="14" s="1"/>
  <c r="O625" i="14" s="1"/>
  <c r="N25" i="3" s="1"/>
  <c r="I786" i="14"/>
  <c r="I636" i="14" s="1"/>
  <c r="I627" i="14" s="1"/>
  <c r="G27" i="3" s="1"/>
  <c r="G9" i="3" s="1"/>
  <c r="N817" i="14"/>
  <c r="N784" i="14" s="1"/>
  <c r="N625" i="14" s="1"/>
  <c r="M25" i="3" s="1"/>
  <c r="L786" i="14"/>
  <c r="L636" i="14" s="1"/>
  <c r="M817" i="14"/>
  <c r="M784" i="14" s="1"/>
  <c r="M625" i="14" s="1"/>
  <c r="L25" i="3" s="1"/>
  <c r="P785" i="14"/>
  <c r="P38" i="3"/>
  <c r="P39" i="3"/>
  <c r="I39" i="3"/>
  <c r="I38" i="3"/>
  <c r="S1041" i="14"/>
  <c r="I817" i="14"/>
  <c r="I784" i="14" s="1"/>
  <c r="I625" i="14" s="1"/>
  <c r="L817" i="14"/>
  <c r="L784" i="14" s="1"/>
  <c r="L625" i="14" s="1"/>
  <c r="K25" i="3" s="1"/>
  <c r="F817" i="14"/>
  <c r="F784" i="14" s="1"/>
  <c r="F625" i="14" s="1"/>
  <c r="D25" i="3" s="1"/>
  <c r="D7" i="3" s="1"/>
  <c r="F785" i="14"/>
  <c r="E817" i="14"/>
  <c r="E785" i="14"/>
  <c r="E626" i="14" s="1"/>
  <c r="N58" i="4"/>
  <c r="C19" i="1"/>
  <c r="O19" i="1" s="1"/>
  <c r="M40" i="3"/>
  <c r="P40" i="3" s="1"/>
  <c r="Q1044" i="14"/>
  <c r="S1044" i="14" s="1"/>
  <c r="P624" i="14"/>
  <c r="O24" i="3" s="1"/>
  <c r="Q632" i="14"/>
  <c r="Q623" i="14" s="1"/>
  <c r="S623" i="14" s="1"/>
  <c r="M624" i="14"/>
  <c r="L24" i="3" s="1"/>
  <c r="Q636" i="14"/>
  <c r="S636" i="14" s="1"/>
  <c r="Q631" i="14"/>
  <c r="Q622" i="14" s="1"/>
  <c r="S622" i="14" s="1"/>
  <c r="Q777" i="14"/>
  <c r="S777" i="14" s="1"/>
  <c r="Q778" i="14"/>
  <c r="S778" i="14" s="1"/>
  <c r="M58" i="4"/>
  <c r="M41" i="5"/>
  <c r="M43" i="5" s="1"/>
  <c r="Q1173" i="14"/>
  <c r="S1173" i="14" s="1"/>
  <c r="R43" i="3"/>
  <c r="K25" i="1" s="1"/>
  <c r="R42" i="3"/>
  <c r="H25" i="1" s="1"/>
  <c r="R41" i="3"/>
  <c r="E25" i="1" s="1"/>
  <c r="R40" i="3"/>
  <c r="R44" i="3"/>
  <c r="N25" i="1" s="1"/>
  <c r="R45" i="3"/>
  <c r="S1036" i="14"/>
  <c r="C22" i="1"/>
  <c r="F22" i="1" s="1"/>
  <c r="R26" i="3"/>
  <c r="N16" i="1" s="1"/>
  <c r="R27" i="3"/>
  <c r="R25" i="3"/>
  <c r="K16" i="1" s="1"/>
  <c r="R22" i="3"/>
  <c r="R23" i="3"/>
  <c r="E16" i="1" s="1"/>
  <c r="R24" i="3"/>
  <c r="H16" i="1" s="1"/>
  <c r="Q491" i="14"/>
  <c r="S491" i="14" s="1"/>
  <c r="R21" i="3"/>
  <c r="R17" i="3"/>
  <c r="E13" i="1" s="1"/>
  <c r="R16" i="3"/>
  <c r="R19" i="3"/>
  <c r="K13" i="1" s="1"/>
  <c r="R20" i="3"/>
  <c r="N13" i="1" s="1"/>
  <c r="R18" i="3"/>
  <c r="H13" i="1" s="1"/>
  <c r="R13" i="3"/>
  <c r="K10" i="1" s="1"/>
  <c r="R11" i="3"/>
  <c r="E10" i="1" s="1"/>
  <c r="R12" i="3"/>
  <c r="H10" i="1" s="1"/>
  <c r="R15" i="3"/>
  <c r="R14" i="3"/>
  <c r="N10" i="1" s="1"/>
  <c r="R10" i="3"/>
  <c r="Z350" i="15"/>
  <c r="J5" i="9"/>
  <c r="J9" i="9" s="1"/>
  <c r="F5" i="9"/>
  <c r="F9" i="9" s="1"/>
  <c r="R397" i="12"/>
  <c r="G114" i="9"/>
  <c r="R114" i="9"/>
  <c r="Z397" i="15"/>
  <c r="Z351" i="15"/>
  <c r="Z169" i="15"/>
  <c r="K42" i="9"/>
  <c r="K46" i="9" s="1"/>
  <c r="Y17" i="9"/>
  <c r="Y21" i="9" s="1"/>
  <c r="S398" i="12"/>
  <c r="U398" i="12" s="1"/>
  <c r="S399" i="12"/>
  <c r="U399" i="12" s="1"/>
  <c r="I41" i="11"/>
  <c r="I43" i="11" s="1"/>
  <c r="N53" i="10"/>
  <c r="M57" i="10" s="1"/>
  <c r="S196" i="12"/>
  <c r="U196" i="12" s="1"/>
  <c r="U198" i="12"/>
  <c r="R166" i="12"/>
  <c r="Z307" i="15"/>
  <c r="I33" i="3"/>
  <c r="L493" i="14"/>
  <c r="K19" i="3" s="1"/>
  <c r="V33" i="7"/>
  <c r="X33" i="7" s="1"/>
  <c r="X32" i="7"/>
  <c r="V34" i="7"/>
  <c r="D53" i="10"/>
  <c r="J53" i="10" s="1"/>
  <c r="R396" i="12"/>
  <c r="K397" i="12"/>
  <c r="S417" i="12"/>
  <c r="U417" i="12" s="1"/>
  <c r="K396" i="12"/>
  <c r="P41" i="11"/>
  <c r="P43" i="11" s="1"/>
  <c r="O41" i="11"/>
  <c r="O43" i="11" s="1"/>
  <c r="M41" i="11"/>
  <c r="M43" i="11" s="1"/>
  <c r="S352" i="12"/>
  <c r="S350" i="12" s="1"/>
  <c r="U350" i="12" s="1"/>
  <c r="D49" i="10"/>
  <c r="S309" i="12"/>
  <c r="S307" i="12" s="1"/>
  <c r="U307" i="12" s="1"/>
  <c r="N5" i="12"/>
  <c r="M29" i="10"/>
  <c r="M33" i="10" s="1"/>
  <c r="S197" i="12"/>
  <c r="U197" i="12" s="1"/>
  <c r="M17" i="11"/>
  <c r="M19" i="11" s="1"/>
  <c r="P17" i="11"/>
  <c r="P19" i="11" s="1"/>
  <c r="L21" i="10"/>
  <c r="L5" i="10" s="1"/>
  <c r="K167" i="12"/>
  <c r="R167" i="12"/>
  <c r="H17" i="11"/>
  <c r="H19" i="11" s="1"/>
  <c r="S168" i="12"/>
  <c r="K21" i="10"/>
  <c r="S150" i="12"/>
  <c r="U150" i="12" s="1"/>
  <c r="S122" i="12"/>
  <c r="U122" i="12" s="1"/>
  <c r="S123" i="12"/>
  <c r="U123" i="12" s="1"/>
  <c r="S80" i="12"/>
  <c r="U80" i="12" s="1"/>
  <c r="S58" i="12"/>
  <c r="U58" i="12" s="1"/>
  <c r="S59" i="12"/>
  <c r="U59" i="12" s="1"/>
  <c r="Z417" i="15"/>
  <c r="P105" i="9"/>
  <c r="P109" i="9" s="1"/>
  <c r="K1171" i="14"/>
  <c r="J43" i="3" s="1"/>
  <c r="O41" i="5"/>
  <c r="O43" i="5" s="1"/>
  <c r="O58" i="4"/>
  <c r="Q1169" i="14"/>
  <c r="S1169" i="14" s="1"/>
  <c r="I42" i="3"/>
  <c r="Q1172" i="14"/>
  <c r="S1172" i="14" s="1"/>
  <c r="I43" i="3"/>
  <c r="D58" i="4"/>
  <c r="D62" i="4" s="1"/>
  <c r="Q1045" i="14"/>
  <c r="S1045" i="14" s="1"/>
  <c r="M493" i="14"/>
  <c r="L19" i="3" s="1"/>
  <c r="S497" i="14"/>
  <c r="O21" i="4"/>
  <c r="M25" i="4" s="1"/>
  <c r="D21" i="4"/>
  <c r="C16" i="3"/>
  <c r="K17" i="5"/>
  <c r="K19" i="5" s="1"/>
  <c r="E17" i="5"/>
  <c r="E19" i="5" s="1"/>
  <c r="Q442" i="14"/>
  <c r="S442" i="14" s="1"/>
  <c r="K10" i="3"/>
  <c r="K4" i="3" s="1"/>
  <c r="H6" i="14"/>
  <c r="K53" i="10"/>
  <c r="K57" i="10" s="1"/>
  <c r="L41" i="11"/>
  <c r="L43" i="11" s="1"/>
  <c r="G41" i="11"/>
  <c r="G43" i="11" s="1"/>
  <c r="F41" i="11"/>
  <c r="F43" i="11" s="1"/>
  <c r="H41" i="11"/>
  <c r="H43" i="11" s="1"/>
  <c r="U418" i="12"/>
  <c r="S416" i="12"/>
  <c r="U416" i="12" s="1"/>
  <c r="F57" i="10"/>
  <c r="K43" i="11"/>
  <c r="D44" i="11"/>
  <c r="D43" i="11"/>
  <c r="K49" i="10"/>
  <c r="K38" i="11"/>
  <c r="K40" i="11" s="1"/>
  <c r="F49" i="10"/>
  <c r="D38" i="11"/>
  <c r="D40" i="11" s="1"/>
  <c r="Q35" i="11"/>
  <c r="Q37" i="11" s="1"/>
  <c r="Q45" i="10"/>
  <c r="M49" i="10"/>
  <c r="M38" i="11"/>
  <c r="M40" i="11" s="1"/>
  <c r="N37" i="11"/>
  <c r="U355" i="12"/>
  <c r="S353" i="12"/>
  <c r="J35" i="11"/>
  <c r="F37" i="11"/>
  <c r="F38" i="11"/>
  <c r="F40" i="11" s="1"/>
  <c r="J45" i="10"/>
  <c r="S308" i="12"/>
  <c r="U308" i="12" s="1"/>
  <c r="M41" i="10"/>
  <c r="F32" i="11"/>
  <c r="F34" i="11" s="1"/>
  <c r="K31" i="11"/>
  <c r="K32" i="11"/>
  <c r="Q29" i="11"/>
  <c r="Q31" i="11" s="1"/>
  <c r="M32" i="11"/>
  <c r="M34" i="11" s="1"/>
  <c r="K41" i="10"/>
  <c r="Q37" i="10"/>
  <c r="F41" i="10"/>
  <c r="D41" i="10"/>
  <c r="J37" i="10"/>
  <c r="D32" i="11"/>
  <c r="D31" i="11"/>
  <c r="J29" i="11"/>
  <c r="K212" i="12"/>
  <c r="D29" i="10"/>
  <c r="S284" i="12"/>
  <c r="U284" i="12" s="1"/>
  <c r="E29" i="10"/>
  <c r="O4" i="12"/>
  <c r="L23" i="11"/>
  <c r="L25" i="11" s="1"/>
  <c r="S285" i="12"/>
  <c r="U285" i="12" s="1"/>
  <c r="G4" i="12"/>
  <c r="K213" i="12"/>
  <c r="K23" i="11"/>
  <c r="N4" i="12"/>
  <c r="R213" i="12"/>
  <c r="G23" i="11"/>
  <c r="G25" i="11" s="1"/>
  <c r="D26" i="11"/>
  <c r="D28" i="11" s="1"/>
  <c r="P23" i="11"/>
  <c r="P25" i="11" s="1"/>
  <c r="K33" i="10"/>
  <c r="F23" i="11"/>
  <c r="F25" i="11" s="1"/>
  <c r="M4" i="12"/>
  <c r="N23" i="11"/>
  <c r="N25" i="11" s="1"/>
  <c r="O23" i="11"/>
  <c r="O25" i="11" s="1"/>
  <c r="R212" i="12"/>
  <c r="H29" i="10"/>
  <c r="F33" i="10" s="1"/>
  <c r="I23" i="11"/>
  <c r="I25" i="11" s="1"/>
  <c r="S266" i="12"/>
  <c r="U266" i="12" s="1"/>
  <c r="U268" i="12"/>
  <c r="U269" i="12"/>
  <c r="S267" i="12"/>
  <c r="U267" i="12" s="1"/>
  <c r="S215" i="12"/>
  <c r="U215" i="12" s="1"/>
  <c r="S214" i="12"/>
  <c r="P5" i="10"/>
  <c r="M25" i="11"/>
  <c r="T5" i="12"/>
  <c r="P4" i="12"/>
  <c r="O17" i="11"/>
  <c r="O19" i="11" s="1"/>
  <c r="G21" i="10"/>
  <c r="G5" i="10" s="1"/>
  <c r="E17" i="11"/>
  <c r="E19" i="11" s="1"/>
  <c r="N17" i="11"/>
  <c r="N19" i="11" s="1"/>
  <c r="H4" i="12"/>
  <c r="J4" i="12"/>
  <c r="H5" i="12"/>
  <c r="T4" i="12"/>
  <c r="L4" i="12"/>
  <c r="F21" i="10"/>
  <c r="F5" i="10" s="1"/>
  <c r="D17" i="11"/>
  <c r="I21" i="10"/>
  <c r="Q4" i="12"/>
  <c r="E4" i="12"/>
  <c r="I4" i="12"/>
  <c r="L5" i="12"/>
  <c r="K20" i="11"/>
  <c r="K22" i="11" s="1"/>
  <c r="K166" i="12"/>
  <c r="F4" i="12"/>
  <c r="M25" i="10"/>
  <c r="S169" i="12"/>
  <c r="U171" i="12"/>
  <c r="F19" i="11"/>
  <c r="D25" i="10"/>
  <c r="S151" i="12"/>
  <c r="U151" i="12" s="1"/>
  <c r="H13" i="10"/>
  <c r="K6" i="12"/>
  <c r="K7" i="12"/>
  <c r="M11" i="11"/>
  <c r="I5" i="12"/>
  <c r="M13" i="10"/>
  <c r="E13" i="10"/>
  <c r="J5" i="12"/>
  <c r="D11" i="11"/>
  <c r="I13" i="10"/>
  <c r="L11" i="11"/>
  <c r="L13" i="11" s="1"/>
  <c r="G11" i="11"/>
  <c r="G13" i="11" s="1"/>
  <c r="F5" i="12"/>
  <c r="F11" i="11"/>
  <c r="E5" i="12"/>
  <c r="U83" i="12"/>
  <c r="S81" i="12"/>
  <c r="U81" i="12" s="1"/>
  <c r="G5" i="12"/>
  <c r="N13" i="10"/>
  <c r="K13" i="10"/>
  <c r="K11" i="11"/>
  <c r="K13" i="11" s="1"/>
  <c r="R7" i="12"/>
  <c r="O5" i="12"/>
  <c r="M5" i="12"/>
  <c r="Q5" i="12"/>
  <c r="P11" i="11"/>
  <c r="R6" i="12"/>
  <c r="P5" i="12"/>
  <c r="O13" i="10"/>
  <c r="O5" i="10" s="1"/>
  <c r="S8" i="12"/>
  <c r="U8" i="12" s="1"/>
  <c r="S9" i="12"/>
  <c r="N13" i="11"/>
  <c r="E13" i="11"/>
  <c r="I13" i="11"/>
  <c r="T115" i="9"/>
  <c r="W115" i="9"/>
  <c r="W105" i="9"/>
  <c r="W109" i="9" s="1"/>
  <c r="K115" i="9"/>
  <c r="J114" i="9"/>
  <c r="J104" i="9"/>
  <c r="J108" i="9" s="1"/>
  <c r="I115" i="9"/>
  <c r="O104" i="9"/>
  <c r="O108" i="9" s="1"/>
  <c r="U114" i="9"/>
  <c r="U104" i="9"/>
  <c r="U108" i="9" s="1"/>
  <c r="J115" i="9"/>
  <c r="J105" i="9"/>
  <c r="J109" i="9" s="1"/>
  <c r="Y111" i="9"/>
  <c r="Y115" i="9" s="1"/>
  <c r="V114" i="9"/>
  <c r="V104" i="9"/>
  <c r="V108" i="9" s="1"/>
  <c r="Z398" i="15"/>
  <c r="X396" i="15"/>
  <c r="Z396" i="15" s="1"/>
  <c r="M105" i="9"/>
  <c r="M109" i="9" s="1"/>
  <c r="M115" i="9"/>
  <c r="F104" i="9"/>
  <c r="Y110" i="9"/>
  <c r="Y114" i="9" s="1"/>
  <c r="F114" i="9"/>
  <c r="Z352" i="15"/>
  <c r="Z353" i="15"/>
  <c r="Y98" i="9"/>
  <c r="Y102" i="9" s="1"/>
  <c r="F102" i="9"/>
  <c r="G103" i="9"/>
  <c r="Y99" i="9"/>
  <c r="Y103" i="9" s="1"/>
  <c r="X306" i="15"/>
  <c r="Z306" i="15" s="1"/>
  <c r="Z309" i="15"/>
  <c r="Y92" i="9"/>
  <c r="Y96" i="9" s="1"/>
  <c r="Y93" i="9"/>
  <c r="Y97" i="9" s="1"/>
  <c r="X213" i="15"/>
  <c r="Z213" i="15" s="1"/>
  <c r="N5" i="15"/>
  <c r="Y4" i="15"/>
  <c r="Q68" i="9"/>
  <c r="Q72" i="9" s="1"/>
  <c r="S78" i="9"/>
  <c r="Y75" i="9"/>
  <c r="Y69" i="9" s="1"/>
  <c r="Y73" i="9" s="1"/>
  <c r="N69" i="9"/>
  <c r="N73" i="9" s="1"/>
  <c r="Y74" i="9"/>
  <c r="Y68" i="9" s="1"/>
  <c r="Y72" i="9" s="1"/>
  <c r="L69" i="9"/>
  <c r="L73" i="9" s="1"/>
  <c r="V5" i="15"/>
  <c r="X212" i="15"/>
  <c r="Z212" i="15" s="1"/>
  <c r="H79" i="9"/>
  <c r="H69" i="9"/>
  <c r="H73" i="9" s="1"/>
  <c r="R68" i="9"/>
  <c r="R72" i="9" s="1"/>
  <c r="R78" i="9"/>
  <c r="G78" i="9"/>
  <c r="G68" i="9"/>
  <c r="G72" i="9" s="1"/>
  <c r="I68" i="9"/>
  <c r="I72" i="9" s="1"/>
  <c r="I78" i="9"/>
  <c r="K69" i="9"/>
  <c r="K73" i="9" s="1"/>
  <c r="K79" i="9"/>
  <c r="P78" i="9"/>
  <c r="P68" i="9"/>
  <c r="P72" i="9" s="1"/>
  <c r="U4" i="15"/>
  <c r="V4" i="15"/>
  <c r="Q4" i="15"/>
  <c r="K4" i="15"/>
  <c r="Z167" i="15"/>
  <c r="I4" i="15"/>
  <c r="W5" i="15"/>
  <c r="J5" i="15"/>
  <c r="F5" i="15"/>
  <c r="Y5" i="15"/>
  <c r="K5" i="15"/>
  <c r="R5" i="15"/>
  <c r="S123" i="9"/>
  <c r="S127" i="9" s="1"/>
  <c r="J4" i="15"/>
  <c r="M5" i="15"/>
  <c r="T5" i="15"/>
  <c r="H5" i="15"/>
  <c r="S5" i="15"/>
  <c r="F4" i="15"/>
  <c r="N4" i="15"/>
  <c r="L51" i="9"/>
  <c r="X52" i="9"/>
  <c r="P5" i="15"/>
  <c r="Q5" i="15"/>
  <c r="G4" i="15"/>
  <c r="G5" i="15"/>
  <c r="L42" i="9"/>
  <c r="L46" i="9" s="1"/>
  <c r="R41" i="9"/>
  <c r="R45" i="9" s="1"/>
  <c r="R4" i="15"/>
  <c r="L5" i="15"/>
  <c r="O4" i="15"/>
  <c r="U5" i="15"/>
  <c r="S4" i="15"/>
  <c r="P4" i="15"/>
  <c r="O5" i="15"/>
  <c r="J41" i="9"/>
  <c r="J45" i="9" s="1"/>
  <c r="I5" i="15"/>
  <c r="W4" i="15"/>
  <c r="V51" i="9"/>
  <c r="V41" i="9"/>
  <c r="V45" i="9" s="1"/>
  <c r="F123" i="9"/>
  <c r="F127" i="9" s="1"/>
  <c r="G123" i="9"/>
  <c r="G127" i="9" s="1"/>
  <c r="X122" i="9"/>
  <c r="X126" i="9" s="1"/>
  <c r="E4" i="15"/>
  <c r="G52" i="9"/>
  <c r="O42" i="9"/>
  <c r="O46" i="9" s="1"/>
  <c r="W51" i="9"/>
  <c r="W41" i="9"/>
  <c r="W45" i="9" s="1"/>
  <c r="L122" i="9"/>
  <c r="L126" i="9" s="1"/>
  <c r="L4" i="15"/>
  <c r="E5" i="15"/>
  <c r="V123" i="9"/>
  <c r="V127" i="9" s="1"/>
  <c r="T122" i="9"/>
  <c r="T126" i="9" s="1"/>
  <c r="Y48" i="9"/>
  <c r="Y42" i="9" s="1"/>
  <c r="Y46" i="9" s="1"/>
  <c r="H4" i="15"/>
  <c r="T4" i="15"/>
  <c r="W52" i="9"/>
  <c r="W42" i="9"/>
  <c r="W46" i="9" s="1"/>
  <c r="M41" i="9"/>
  <c r="M45" i="9" s="1"/>
  <c r="M51" i="9"/>
  <c r="Y47" i="9"/>
  <c r="H42" i="9"/>
  <c r="H46" i="9" s="1"/>
  <c r="H52" i="9"/>
  <c r="I41" i="9"/>
  <c r="I45" i="9" s="1"/>
  <c r="I51" i="9"/>
  <c r="Z168" i="15"/>
  <c r="X166" i="15"/>
  <c r="Z166" i="15" s="1"/>
  <c r="H122" i="9"/>
  <c r="H126" i="9" s="1"/>
  <c r="M4" i="15"/>
  <c r="U41" i="9"/>
  <c r="U45" i="9" s="1"/>
  <c r="U51" i="9"/>
  <c r="S51" i="9"/>
  <c r="S41" i="9"/>
  <c r="S45" i="9" s="1"/>
  <c r="P9" i="9"/>
  <c r="I9" i="9"/>
  <c r="S9" i="9"/>
  <c r="Y18" i="9"/>
  <c r="Y22" i="9" s="1"/>
  <c r="O10" i="9"/>
  <c r="S10" i="9"/>
  <c r="M9" i="9"/>
  <c r="N6" i="9"/>
  <c r="V9" i="9"/>
  <c r="R9" i="9"/>
  <c r="X6" i="9"/>
  <c r="X123" i="9" s="1"/>
  <c r="X127" i="9" s="1"/>
  <c r="U6" i="9"/>
  <c r="U123" i="9" s="1"/>
  <c r="U127" i="9" s="1"/>
  <c r="H6" i="9"/>
  <c r="U5" i="9"/>
  <c r="L9" i="9"/>
  <c r="L10" i="9"/>
  <c r="J10" i="9"/>
  <c r="Q6" i="9"/>
  <c r="Q16" i="9"/>
  <c r="X9" i="9"/>
  <c r="T9" i="9"/>
  <c r="Y11" i="9"/>
  <c r="Y15" i="9" s="1"/>
  <c r="W10" i="9"/>
  <c r="Q9" i="9"/>
  <c r="V10" i="9"/>
  <c r="T10" i="9"/>
  <c r="F10" i="9"/>
  <c r="Z8" i="15"/>
  <c r="X6" i="15"/>
  <c r="P10" i="9"/>
  <c r="W9" i="9"/>
  <c r="N5" i="9"/>
  <c r="N15" i="9"/>
  <c r="H9" i="9"/>
  <c r="K5" i="9"/>
  <c r="K15" i="9"/>
  <c r="Z9" i="15"/>
  <c r="X7" i="15"/>
  <c r="Y12" i="9"/>
  <c r="K10" i="9"/>
  <c r="I123" i="9"/>
  <c r="I127" i="9" s="1"/>
  <c r="I10" i="9"/>
  <c r="R10" i="9"/>
  <c r="G9" i="9"/>
  <c r="N1170" i="14"/>
  <c r="M42" i="3" s="1"/>
  <c r="I30" i="3"/>
  <c r="N30" i="3"/>
  <c r="O30" i="3"/>
  <c r="J6" i="14"/>
  <c r="K30" i="3"/>
  <c r="I31" i="3"/>
  <c r="N624" i="14"/>
  <c r="M24" i="3" s="1"/>
  <c r="L624" i="14"/>
  <c r="K24" i="3" s="1"/>
  <c r="I18" i="3"/>
  <c r="I19" i="3"/>
  <c r="M492" i="14"/>
  <c r="L18" i="3" s="1"/>
  <c r="Q499" i="14"/>
  <c r="S499" i="14" s="1"/>
  <c r="Q367" i="14"/>
  <c r="S367" i="14" s="1"/>
  <c r="M13" i="14"/>
  <c r="L13" i="3" s="1"/>
  <c r="Q366" i="14"/>
  <c r="S366" i="14" s="1"/>
  <c r="F6" i="3"/>
  <c r="Q234" i="14"/>
  <c r="S234" i="14" s="1"/>
  <c r="H13" i="3"/>
  <c r="G6" i="14"/>
  <c r="O12" i="14"/>
  <c r="N12" i="3" s="1"/>
  <c r="E6" i="3"/>
  <c r="E6" i="14"/>
  <c r="F6" i="14"/>
  <c r="I41" i="5"/>
  <c r="I43" i="5" s="1"/>
  <c r="P58" i="4"/>
  <c r="M1170" i="14"/>
  <c r="L42" i="3" s="1"/>
  <c r="M1171" i="14"/>
  <c r="L43" i="3" s="1"/>
  <c r="E40" i="3"/>
  <c r="P41" i="5"/>
  <c r="D40" i="3"/>
  <c r="G58" i="4"/>
  <c r="F62" i="4" s="1"/>
  <c r="F41" i="5"/>
  <c r="F43" i="5" s="1"/>
  <c r="E41" i="5"/>
  <c r="H40" i="3"/>
  <c r="Q1168" i="14"/>
  <c r="S1168" i="14" s="1"/>
  <c r="K41" i="5"/>
  <c r="K43" i="5" s="1"/>
  <c r="C40" i="3"/>
  <c r="K58" i="4"/>
  <c r="Q1177" i="14"/>
  <c r="S1177" i="14" s="1"/>
  <c r="G41" i="5"/>
  <c r="G43" i="5" s="1"/>
  <c r="H41" i="5"/>
  <c r="H43" i="5" s="1"/>
  <c r="G40" i="3"/>
  <c r="L58" i="4"/>
  <c r="L41" i="5"/>
  <c r="L43" i="5" s="1"/>
  <c r="S1040" i="14"/>
  <c r="S1046" i="14"/>
  <c r="M54" i="4"/>
  <c r="P36" i="3"/>
  <c r="Q36" i="3" s="1"/>
  <c r="H21" i="1" s="1"/>
  <c r="P37" i="3"/>
  <c r="Q37" i="3" s="1"/>
  <c r="K21" i="1" s="1"/>
  <c r="S1047" i="14"/>
  <c r="F54" i="4"/>
  <c r="Q1037" i="14"/>
  <c r="S1037" i="14" s="1"/>
  <c r="S1043" i="14"/>
  <c r="Q35" i="3"/>
  <c r="S35" i="3" s="1"/>
  <c r="S1042" i="14"/>
  <c r="I34" i="3"/>
  <c r="K37" i="5"/>
  <c r="Q35" i="5"/>
  <c r="Q37" i="5" s="1"/>
  <c r="K38" i="5"/>
  <c r="F38" i="5"/>
  <c r="F40" i="5" s="1"/>
  <c r="F37" i="5"/>
  <c r="Q50" i="4"/>
  <c r="K54" i="4"/>
  <c r="M38" i="5"/>
  <c r="M40" i="5" s="1"/>
  <c r="D37" i="5"/>
  <c r="J35" i="5"/>
  <c r="D38" i="5"/>
  <c r="P34" i="3"/>
  <c r="J50" i="4"/>
  <c r="D54" i="4"/>
  <c r="L910" i="14"/>
  <c r="N37" i="4"/>
  <c r="O37" i="4"/>
  <c r="O31" i="3"/>
  <c r="O910" i="14"/>
  <c r="S911" i="14"/>
  <c r="Q912" i="14"/>
  <c r="S912" i="14" s="1"/>
  <c r="Q919" i="14"/>
  <c r="S919" i="14" s="1"/>
  <c r="J31" i="3"/>
  <c r="M910" i="14"/>
  <c r="P29" i="3"/>
  <c r="M37" i="4"/>
  <c r="P32" i="3"/>
  <c r="L30" i="3"/>
  <c r="M30" i="3"/>
  <c r="S920" i="14"/>
  <c r="S916" i="14"/>
  <c r="Q907" i="14"/>
  <c r="S907" i="14" s="1"/>
  <c r="I28" i="3"/>
  <c r="Q28" i="3" s="1"/>
  <c r="S28" i="3" s="1"/>
  <c r="L29" i="5"/>
  <c r="L37" i="4"/>
  <c r="K41" i="4" s="1"/>
  <c r="I29" i="3"/>
  <c r="I32" i="3"/>
  <c r="P33" i="3"/>
  <c r="S925" i="14"/>
  <c r="G29" i="5"/>
  <c r="J29" i="5" s="1"/>
  <c r="G37" i="4"/>
  <c r="D32" i="5"/>
  <c r="D31" i="5"/>
  <c r="M32" i="5"/>
  <c r="M34" i="5" s="1"/>
  <c r="D41" i="4"/>
  <c r="K909" i="14"/>
  <c r="J30" i="3"/>
  <c r="Q908" i="14"/>
  <c r="S908" i="14" s="1"/>
  <c r="S917" i="14"/>
  <c r="S918" i="14"/>
  <c r="Q909" i="14"/>
  <c r="S909" i="14" s="1"/>
  <c r="C22" i="3"/>
  <c r="M23" i="5"/>
  <c r="M26" i="5" s="1"/>
  <c r="M28" i="5" s="1"/>
  <c r="N29" i="4"/>
  <c r="P29" i="4"/>
  <c r="C5" i="3"/>
  <c r="G29" i="4"/>
  <c r="D23" i="5"/>
  <c r="D25" i="5" s="1"/>
  <c r="Q840" i="14"/>
  <c r="S840" i="14" s="1"/>
  <c r="O22" i="3"/>
  <c r="P23" i="3"/>
  <c r="S847" i="14"/>
  <c r="Q841" i="14"/>
  <c r="S841" i="14" s="1"/>
  <c r="K29" i="4"/>
  <c r="M29" i="4"/>
  <c r="I29" i="4"/>
  <c r="H23" i="5"/>
  <c r="H25" i="5" s="1"/>
  <c r="H29" i="4"/>
  <c r="L29" i="4"/>
  <c r="E23" i="5"/>
  <c r="E25" i="5" s="1"/>
  <c r="E22" i="3"/>
  <c r="D22" i="3"/>
  <c r="F22" i="3"/>
  <c r="I23" i="3"/>
  <c r="L23" i="5"/>
  <c r="L25" i="5" s="1"/>
  <c r="F23" i="5"/>
  <c r="F25" i="5" s="1"/>
  <c r="D33" i="4"/>
  <c r="O624" i="14"/>
  <c r="N24" i="3" s="1"/>
  <c r="O29" i="4"/>
  <c r="K23" i="5"/>
  <c r="H22" i="3"/>
  <c r="N22" i="3"/>
  <c r="M22" i="3"/>
  <c r="S790" i="14"/>
  <c r="H24" i="3"/>
  <c r="H6" i="3" s="1"/>
  <c r="D24" i="3"/>
  <c r="D6" i="3" s="1"/>
  <c r="C24" i="3"/>
  <c r="I6" i="14"/>
  <c r="S640" i="14"/>
  <c r="G25" i="5"/>
  <c r="O493" i="14"/>
  <c r="N19" i="3" s="1"/>
  <c r="P4" i="14"/>
  <c r="E21" i="4"/>
  <c r="K492" i="14"/>
  <c r="J18" i="3" s="1"/>
  <c r="H5" i="3"/>
  <c r="P17" i="5"/>
  <c r="P19" i="5" s="1"/>
  <c r="Q494" i="14"/>
  <c r="S494" i="14" s="1"/>
  <c r="N17" i="5"/>
  <c r="N19" i="5" s="1"/>
  <c r="F17" i="5"/>
  <c r="F19" i="5" s="1"/>
  <c r="I17" i="5"/>
  <c r="I19" i="5" s="1"/>
  <c r="N4" i="14"/>
  <c r="H17" i="5"/>
  <c r="H19" i="5" s="1"/>
  <c r="P20" i="3"/>
  <c r="I21" i="3"/>
  <c r="H21" i="4"/>
  <c r="H16" i="3"/>
  <c r="L492" i="14"/>
  <c r="K18" i="3" s="1"/>
  <c r="F21" i="4"/>
  <c r="J16" i="3"/>
  <c r="J4" i="3" s="1"/>
  <c r="G5" i="3"/>
  <c r="M16" i="3"/>
  <c r="P17" i="3"/>
  <c r="I17" i="3"/>
  <c r="P21" i="3"/>
  <c r="I20" i="3"/>
  <c r="L16" i="3"/>
  <c r="N16" i="3"/>
  <c r="M17" i="5"/>
  <c r="M19" i="5" s="1"/>
  <c r="G21" i="4"/>
  <c r="D5" i="3"/>
  <c r="N493" i="14"/>
  <c r="M19" i="3" s="1"/>
  <c r="F16" i="3"/>
  <c r="S582" i="14"/>
  <c r="Q576" i="14"/>
  <c r="S576" i="14" s="1"/>
  <c r="Q577" i="14"/>
  <c r="S577" i="14" s="1"/>
  <c r="S583" i="14"/>
  <c r="Q490" i="14"/>
  <c r="S490" i="14" s="1"/>
  <c r="K25" i="4"/>
  <c r="Q495" i="14"/>
  <c r="S495" i="14" s="1"/>
  <c r="S501" i="14"/>
  <c r="S504" i="14"/>
  <c r="Q498" i="14"/>
  <c r="P13" i="14"/>
  <c r="O13" i="3" s="1"/>
  <c r="F4" i="14"/>
  <c r="H4" i="14"/>
  <c r="M11" i="5"/>
  <c r="M13" i="5" s="1"/>
  <c r="O13" i="4"/>
  <c r="M4" i="14"/>
  <c r="N5" i="3"/>
  <c r="O4" i="14"/>
  <c r="E13" i="4"/>
  <c r="F10" i="3"/>
  <c r="O5" i="14"/>
  <c r="E11" i="5"/>
  <c r="E13" i="5" s="1"/>
  <c r="G11" i="5"/>
  <c r="G13" i="5" s="1"/>
  <c r="L10" i="3"/>
  <c r="O11" i="5"/>
  <c r="O13" i="5" s="1"/>
  <c r="R5" i="14"/>
  <c r="L13" i="4"/>
  <c r="M12" i="14"/>
  <c r="L12" i="3" s="1"/>
  <c r="H5" i="14"/>
  <c r="I13" i="4"/>
  <c r="H10" i="3"/>
  <c r="J4" i="14"/>
  <c r="F5" i="3"/>
  <c r="L4" i="14"/>
  <c r="P11" i="3"/>
  <c r="O13" i="14"/>
  <c r="N13" i="3" s="1"/>
  <c r="P5" i="14"/>
  <c r="P11" i="5"/>
  <c r="P13" i="5" s="1"/>
  <c r="N11" i="5"/>
  <c r="N13" i="5" s="1"/>
  <c r="O5" i="3"/>
  <c r="M5" i="14"/>
  <c r="M10" i="3"/>
  <c r="P13" i="4"/>
  <c r="I4" i="14"/>
  <c r="L5" i="14"/>
  <c r="H11" i="5"/>
  <c r="H13" i="5" s="1"/>
  <c r="O10" i="3"/>
  <c r="N13" i="4"/>
  <c r="G10" i="3"/>
  <c r="K5" i="3"/>
  <c r="L5" i="3"/>
  <c r="K5" i="14"/>
  <c r="M5" i="3"/>
  <c r="N5" i="14"/>
  <c r="E5" i="14"/>
  <c r="F5" i="14"/>
  <c r="I5" i="14"/>
  <c r="D13" i="4"/>
  <c r="K11" i="5"/>
  <c r="K13" i="5" s="1"/>
  <c r="C10" i="3"/>
  <c r="K13" i="4"/>
  <c r="E4" i="14"/>
  <c r="G5" i="14"/>
  <c r="K4" i="14"/>
  <c r="E5" i="3"/>
  <c r="I11" i="3"/>
  <c r="J5" i="14"/>
  <c r="L12" i="14"/>
  <c r="K12" i="3" s="1"/>
  <c r="P12" i="14"/>
  <c r="O12" i="3" s="1"/>
  <c r="S292" i="14"/>
  <c r="Q235" i="14"/>
  <c r="S235" i="14" s="1"/>
  <c r="R8" i="14"/>
  <c r="R7" i="14"/>
  <c r="I15" i="3"/>
  <c r="Q15" i="14"/>
  <c r="S15" i="14" s="1"/>
  <c r="P15" i="3"/>
  <c r="P14" i="3"/>
  <c r="I14" i="3"/>
  <c r="R4" i="14"/>
  <c r="K13" i="14"/>
  <c r="J13" i="3" s="1"/>
  <c r="L13" i="14"/>
  <c r="K13" i="3" s="1"/>
  <c r="N12" i="14"/>
  <c r="M12" i="3" s="1"/>
  <c r="R9" i="14"/>
  <c r="K12" i="14"/>
  <c r="J12" i="3" s="1"/>
  <c r="R6" i="14"/>
  <c r="Q11" i="14"/>
  <c r="S11" i="14" s="1"/>
  <c r="G4" i="14"/>
  <c r="F13" i="4"/>
  <c r="F11" i="5"/>
  <c r="F13" i="5" s="1"/>
  <c r="N13" i="14"/>
  <c r="M13" i="3" s="1"/>
  <c r="S184" i="14"/>
  <c r="Q178" i="14"/>
  <c r="S178" i="14" s="1"/>
  <c r="Q14" i="14"/>
  <c r="S14" i="14" s="1"/>
  <c r="Q10" i="14"/>
  <c r="S10" i="14" s="1"/>
  <c r="G6" i="3"/>
  <c r="I12" i="3"/>
  <c r="S21" i="14"/>
  <c r="Q19" i="14"/>
  <c r="S25" i="14"/>
  <c r="S18" i="14"/>
  <c r="D13" i="5"/>
  <c r="S1232" i="14"/>
  <c r="K43" i="3"/>
  <c r="S1236" i="14"/>
  <c r="S1231" i="14"/>
  <c r="P45" i="3"/>
  <c r="S1235" i="14"/>
  <c r="P44" i="3"/>
  <c r="I44" i="3"/>
  <c r="I45" i="3"/>
  <c r="S1252" i="14"/>
  <c r="Q1234" i="14"/>
  <c r="N43" i="5"/>
  <c r="J5" i="3"/>
  <c r="P41" i="3"/>
  <c r="Q1233" i="14"/>
  <c r="S1251" i="14"/>
  <c r="I41" i="3"/>
  <c r="R39" i="11"/>
  <c r="R27" i="11"/>
  <c r="R21" i="11"/>
  <c r="Q52" i="10"/>
  <c r="D52" i="10"/>
  <c r="F52" i="10"/>
  <c r="K52" i="10"/>
  <c r="M52" i="10"/>
  <c r="J52" i="10"/>
  <c r="K36" i="10"/>
  <c r="M36" i="10"/>
  <c r="Q36" i="10"/>
  <c r="F36" i="10"/>
  <c r="F28" i="10"/>
  <c r="Q28" i="10"/>
  <c r="K28" i="10"/>
  <c r="M28" i="10"/>
  <c r="D28" i="10"/>
  <c r="J28" i="10"/>
  <c r="Q20" i="10"/>
  <c r="F20" i="10"/>
  <c r="R10" i="10"/>
  <c r="J12" i="10" s="1"/>
  <c r="Y125" i="9"/>
  <c r="R45" i="5"/>
  <c r="J9" i="5"/>
  <c r="R6" i="5"/>
  <c r="R15" i="5"/>
  <c r="R55" i="4"/>
  <c r="K44" i="4"/>
  <c r="D44" i="4"/>
  <c r="Q44" i="4"/>
  <c r="F44" i="4"/>
  <c r="M44" i="4"/>
  <c r="R34" i="4"/>
  <c r="J36" i="4" s="1"/>
  <c r="D28" i="4"/>
  <c r="F20" i="4"/>
  <c r="M20" i="4"/>
  <c r="K20" i="4"/>
  <c r="D20" i="4"/>
  <c r="Q20" i="4"/>
  <c r="G8" i="4"/>
  <c r="M8" i="4"/>
  <c r="J8" i="4"/>
  <c r="R8" i="4"/>
  <c r="Q8" i="4"/>
  <c r="I8" i="4"/>
  <c r="L8" i="4"/>
  <c r="D8" i="4"/>
  <c r="K8" i="4"/>
  <c r="H8" i="4"/>
  <c r="O8" i="4"/>
  <c r="P8" i="4"/>
  <c r="N8" i="4"/>
  <c r="E8" i="4"/>
  <c r="R123" i="9" l="1"/>
  <c r="R127" i="9" s="1"/>
  <c r="R9" i="11"/>
  <c r="V36" i="7"/>
  <c r="Q29" i="10"/>
  <c r="Q38" i="3"/>
  <c r="S38" i="3" s="1"/>
  <c r="F19" i="1"/>
  <c r="L19" i="1"/>
  <c r="L627" i="14"/>
  <c r="K27" i="3" s="1"/>
  <c r="K9" i="3" s="1"/>
  <c r="N9" i="14"/>
  <c r="Q11" i="3"/>
  <c r="E9" i="1" s="1"/>
  <c r="E11" i="1" s="1"/>
  <c r="G785" i="14"/>
  <c r="K785" i="14"/>
  <c r="H785" i="14"/>
  <c r="M785" i="14"/>
  <c r="M9" i="14"/>
  <c r="F627" i="14"/>
  <c r="D27" i="3" s="1"/>
  <c r="D9" i="3" s="1"/>
  <c r="P817" i="14"/>
  <c r="P784" i="14" s="1"/>
  <c r="P625" i="14" s="1"/>
  <c r="O25" i="3" s="1"/>
  <c r="O7" i="3" s="1"/>
  <c r="N785" i="14"/>
  <c r="J785" i="14"/>
  <c r="Q818" i="14"/>
  <c r="Q785" i="14" s="1"/>
  <c r="P627" i="14"/>
  <c r="O27" i="3" s="1"/>
  <c r="O9" i="3" s="1"/>
  <c r="G627" i="14"/>
  <c r="E27" i="3" s="1"/>
  <c r="E9" i="3" s="1"/>
  <c r="O627" i="14"/>
  <c r="N27" i="3" s="1"/>
  <c r="N9" i="3" s="1"/>
  <c r="O785" i="14"/>
  <c r="Q819" i="14"/>
  <c r="S819" i="14" s="1"/>
  <c r="K9" i="14"/>
  <c r="Q39" i="3"/>
  <c r="S39" i="3" s="1"/>
  <c r="I9" i="14"/>
  <c r="G25" i="3"/>
  <c r="G7" i="3" s="1"/>
  <c r="I7" i="14"/>
  <c r="J9" i="14"/>
  <c r="C26" i="3"/>
  <c r="E8" i="14"/>
  <c r="F25" i="3"/>
  <c r="F7" i="3" s="1"/>
  <c r="H7" i="14"/>
  <c r="G7" i="14"/>
  <c r="E25" i="3"/>
  <c r="E7" i="3" s="1"/>
  <c r="H25" i="3"/>
  <c r="H7" i="3" s="1"/>
  <c r="J7" i="14"/>
  <c r="M635" i="14"/>
  <c r="N635" i="14"/>
  <c r="O635" i="14"/>
  <c r="H9" i="14"/>
  <c r="F7" i="14"/>
  <c r="H635" i="14"/>
  <c r="I635" i="14"/>
  <c r="I626" i="14" s="1"/>
  <c r="F635" i="14"/>
  <c r="F626" i="14" s="1"/>
  <c r="G635" i="14"/>
  <c r="E636" i="14"/>
  <c r="E627" i="14" s="1"/>
  <c r="P635" i="14"/>
  <c r="P626" i="14" s="1"/>
  <c r="E784" i="14"/>
  <c r="E625" i="14" s="1"/>
  <c r="L635" i="14"/>
  <c r="L626" i="14" s="1"/>
  <c r="J635" i="14"/>
  <c r="K635" i="14"/>
  <c r="I19" i="1"/>
  <c r="C13" i="1"/>
  <c r="L13" i="1" s="1"/>
  <c r="Q1038" i="14"/>
  <c r="S1038" i="14" s="1"/>
  <c r="I22" i="1"/>
  <c r="S632" i="14"/>
  <c r="S631" i="14"/>
  <c r="Q634" i="14"/>
  <c r="S634" i="14" s="1"/>
  <c r="Q633" i="14"/>
  <c r="S633" i="14" s="1"/>
  <c r="C16" i="1"/>
  <c r="F16" i="1" s="1"/>
  <c r="E4" i="3"/>
  <c r="E7" i="1"/>
  <c r="G25" i="1" s="1"/>
  <c r="R4" i="3"/>
  <c r="M62" i="4"/>
  <c r="L22" i="1"/>
  <c r="O22" i="1"/>
  <c r="Q33" i="3"/>
  <c r="S33" i="3" s="1"/>
  <c r="R9" i="3"/>
  <c r="R5" i="3"/>
  <c r="K7" i="1"/>
  <c r="M10" i="1" s="1"/>
  <c r="R7" i="3"/>
  <c r="C10" i="1"/>
  <c r="F10" i="1" s="1"/>
  <c r="R8" i="3"/>
  <c r="R6" i="3"/>
  <c r="F122" i="9"/>
  <c r="F126" i="9" s="1"/>
  <c r="M5" i="10"/>
  <c r="S166" i="12"/>
  <c r="U166" i="12" s="1"/>
  <c r="Y79" i="9"/>
  <c r="N5" i="10"/>
  <c r="D57" i="10"/>
  <c r="J57" i="10" s="1"/>
  <c r="U352" i="12"/>
  <c r="F20" i="11"/>
  <c r="F22" i="11" s="1"/>
  <c r="Q21" i="4"/>
  <c r="X34" i="7"/>
  <c r="V37" i="7"/>
  <c r="S397" i="12"/>
  <c r="U397" i="12" s="1"/>
  <c r="Q53" i="10"/>
  <c r="R53" i="10" s="1"/>
  <c r="J55" i="10" s="1"/>
  <c r="M5" i="11"/>
  <c r="M7" i="11" s="1"/>
  <c r="M44" i="11"/>
  <c r="M46" i="11" s="1"/>
  <c r="Q57" i="10"/>
  <c r="Q41" i="11"/>
  <c r="Q43" i="11" s="1"/>
  <c r="K44" i="11"/>
  <c r="K46" i="11" s="1"/>
  <c r="J49" i="10"/>
  <c r="Q49" i="10"/>
  <c r="U309" i="12"/>
  <c r="S306" i="12"/>
  <c r="U306" i="12" s="1"/>
  <c r="E5" i="10"/>
  <c r="D33" i="10"/>
  <c r="J33" i="10" s="1"/>
  <c r="K26" i="11"/>
  <c r="K28" i="11" s="1"/>
  <c r="D5" i="10"/>
  <c r="K25" i="11"/>
  <c r="K5" i="12"/>
  <c r="K25" i="10"/>
  <c r="Q25" i="10" s="1"/>
  <c r="K5" i="10"/>
  <c r="K9" i="10" s="1"/>
  <c r="Q21" i="10"/>
  <c r="E5" i="11"/>
  <c r="E7" i="11" s="1"/>
  <c r="D20" i="11"/>
  <c r="D22" i="11" s="1"/>
  <c r="U168" i="12"/>
  <c r="J21" i="10"/>
  <c r="S6" i="12"/>
  <c r="U6" i="12" s="1"/>
  <c r="P123" i="9"/>
  <c r="P127" i="9" s="1"/>
  <c r="O123" i="9"/>
  <c r="O127" i="9" s="1"/>
  <c r="M44" i="5"/>
  <c r="M46" i="5" s="1"/>
  <c r="P42" i="3"/>
  <c r="Q42" i="3" s="1"/>
  <c r="Q1039" i="14"/>
  <c r="S1039" i="14" s="1"/>
  <c r="M41" i="4"/>
  <c r="Q41" i="4" s="1"/>
  <c r="K33" i="4"/>
  <c r="M25" i="5"/>
  <c r="Q21" i="3"/>
  <c r="S21" i="3" s="1"/>
  <c r="D20" i="5"/>
  <c r="D22" i="5" s="1"/>
  <c r="D5" i="4"/>
  <c r="D25" i="4"/>
  <c r="E5" i="4"/>
  <c r="K20" i="5"/>
  <c r="K22" i="5" s="1"/>
  <c r="H5" i="4"/>
  <c r="Q12" i="14"/>
  <c r="S12" i="14" s="1"/>
  <c r="I10" i="3"/>
  <c r="K17" i="4"/>
  <c r="H5" i="11"/>
  <c r="H7" i="11" s="1"/>
  <c r="F44" i="11"/>
  <c r="F46" i="11" s="1"/>
  <c r="J41" i="11"/>
  <c r="J43" i="11" s="1"/>
  <c r="S396" i="12"/>
  <c r="U396" i="12" s="1"/>
  <c r="D46" i="11"/>
  <c r="Q38" i="11"/>
  <c r="Q40" i="11" s="1"/>
  <c r="R35" i="11"/>
  <c r="R37" i="11" s="1"/>
  <c r="J37" i="11"/>
  <c r="J38" i="11"/>
  <c r="U353" i="12"/>
  <c r="S351" i="12"/>
  <c r="U351" i="12" s="1"/>
  <c r="R45" i="10"/>
  <c r="J47" i="10" s="1"/>
  <c r="Q41" i="10"/>
  <c r="K34" i="11"/>
  <c r="Q32" i="11"/>
  <c r="Q34" i="11" s="1"/>
  <c r="J31" i="11"/>
  <c r="R29" i="11"/>
  <c r="R31" i="11" s="1"/>
  <c r="J32" i="11"/>
  <c r="D34" i="11"/>
  <c r="J41" i="10"/>
  <c r="R37" i="10"/>
  <c r="J39" i="10" s="1"/>
  <c r="F5" i="11"/>
  <c r="F7" i="11" s="1"/>
  <c r="J23" i="11"/>
  <c r="J25" i="11" s="1"/>
  <c r="R5" i="12"/>
  <c r="F26" i="11"/>
  <c r="F28" i="11" s="1"/>
  <c r="J29" i="10"/>
  <c r="R29" i="10" s="1"/>
  <c r="J31" i="10" s="1"/>
  <c r="O5" i="11"/>
  <c r="O7" i="11" s="1"/>
  <c r="Q23" i="11"/>
  <c r="Q25" i="11" s="1"/>
  <c r="Q33" i="10"/>
  <c r="M26" i="11"/>
  <c r="M28" i="11" s="1"/>
  <c r="I5" i="11"/>
  <c r="I7" i="11" s="1"/>
  <c r="H5" i="10"/>
  <c r="R4" i="12"/>
  <c r="S212" i="12"/>
  <c r="U212" i="12" s="1"/>
  <c r="S213" i="12"/>
  <c r="U213" i="12" s="1"/>
  <c r="U214" i="12"/>
  <c r="K4" i="12"/>
  <c r="J17" i="11"/>
  <c r="N5" i="11"/>
  <c r="N7" i="11" s="1"/>
  <c r="Q17" i="11"/>
  <c r="Q19" i="11" s="1"/>
  <c r="M20" i="11"/>
  <c r="M22" i="11" s="1"/>
  <c r="D5" i="11"/>
  <c r="D19" i="11"/>
  <c r="F25" i="10"/>
  <c r="J25" i="10" s="1"/>
  <c r="I5" i="10"/>
  <c r="U169" i="12"/>
  <c r="S167" i="12"/>
  <c r="U167" i="12" s="1"/>
  <c r="D17" i="10"/>
  <c r="D13" i="11"/>
  <c r="M13" i="11"/>
  <c r="G5" i="11"/>
  <c r="G7" i="11" s="1"/>
  <c r="F13" i="11"/>
  <c r="F17" i="10"/>
  <c r="F14" i="11"/>
  <c r="F16" i="11" s="1"/>
  <c r="D14" i="11"/>
  <c r="D16" i="11" s="1"/>
  <c r="J11" i="11"/>
  <c r="J13" i="10"/>
  <c r="L5" i="11"/>
  <c r="L7" i="11" s="1"/>
  <c r="K17" i="10"/>
  <c r="K14" i="11"/>
  <c r="K16" i="11" s="1"/>
  <c r="K5" i="11"/>
  <c r="Q11" i="11"/>
  <c r="Q13" i="11" s="1"/>
  <c r="M17" i="10"/>
  <c r="Q13" i="10"/>
  <c r="P5" i="11"/>
  <c r="P7" i="11" s="1"/>
  <c r="P13" i="11"/>
  <c r="M14" i="11"/>
  <c r="M16" i="11" s="1"/>
  <c r="U9" i="12"/>
  <c r="S7" i="12"/>
  <c r="J123" i="9"/>
  <c r="J127" i="9" s="1"/>
  <c r="O122" i="9"/>
  <c r="O126" i="9" s="1"/>
  <c r="Y105" i="9"/>
  <c r="Y109" i="9" s="1"/>
  <c r="M123" i="9"/>
  <c r="M127" i="9" s="1"/>
  <c r="Y104" i="9"/>
  <c r="Y108" i="9" s="1"/>
  <c r="F108" i="9"/>
  <c r="Q122" i="9"/>
  <c r="Q126" i="9" s="1"/>
  <c r="Y78" i="9"/>
  <c r="N123" i="9"/>
  <c r="N127" i="9" s="1"/>
  <c r="P122" i="9"/>
  <c r="P126" i="9" s="1"/>
  <c r="G122" i="9"/>
  <c r="G126" i="9" s="1"/>
  <c r="K123" i="9"/>
  <c r="K127" i="9" s="1"/>
  <c r="L123" i="9"/>
  <c r="L127" i="9" s="1"/>
  <c r="H123" i="9"/>
  <c r="H127" i="9" s="1"/>
  <c r="J122" i="9"/>
  <c r="J126" i="9" s="1"/>
  <c r="R122" i="9"/>
  <c r="R126" i="9" s="1"/>
  <c r="W123" i="9"/>
  <c r="W127" i="9" s="1"/>
  <c r="V122" i="9"/>
  <c r="V126" i="9" s="1"/>
  <c r="U122" i="9"/>
  <c r="U126" i="9" s="1"/>
  <c r="Y52" i="9"/>
  <c r="W122" i="9"/>
  <c r="W126" i="9" s="1"/>
  <c r="M122" i="9"/>
  <c r="M126" i="9" s="1"/>
  <c r="S122" i="9"/>
  <c r="S126" i="9" s="1"/>
  <c r="I122" i="9"/>
  <c r="I126" i="9" s="1"/>
  <c r="Y51" i="9"/>
  <c r="Y41" i="9"/>
  <c r="Y45" i="9" s="1"/>
  <c r="N10" i="9"/>
  <c r="U9" i="9"/>
  <c r="H10" i="9"/>
  <c r="U10" i="9"/>
  <c r="Y5" i="9"/>
  <c r="X10" i="9"/>
  <c r="Q123" i="9"/>
  <c r="Q127" i="9" s="1"/>
  <c r="Q10" i="9"/>
  <c r="X4" i="15"/>
  <c r="Z4" i="15" s="1"/>
  <c r="Z6" i="15"/>
  <c r="N122" i="9"/>
  <c r="N126" i="9" s="1"/>
  <c r="N9" i="9"/>
  <c r="K122" i="9"/>
  <c r="K126" i="9" s="1"/>
  <c r="K9" i="9"/>
  <c r="Y16" i="9"/>
  <c r="Y6" i="9"/>
  <c r="X5" i="15"/>
  <c r="Z5" i="15" s="1"/>
  <c r="Z7" i="15"/>
  <c r="O6" i="3"/>
  <c r="P24" i="3"/>
  <c r="I24" i="3"/>
  <c r="I6" i="3" s="1"/>
  <c r="C6" i="3"/>
  <c r="P18" i="3"/>
  <c r="Q18" i="3" s="1"/>
  <c r="S18" i="3" s="1"/>
  <c r="N7" i="3"/>
  <c r="P19" i="3"/>
  <c r="Q19" i="3" s="1"/>
  <c r="S19" i="3" s="1"/>
  <c r="L7" i="3"/>
  <c r="I13" i="3"/>
  <c r="D4" i="3"/>
  <c r="J58" i="4"/>
  <c r="M7" i="14"/>
  <c r="P43" i="3"/>
  <c r="Q43" i="3" s="1"/>
  <c r="I40" i="3"/>
  <c r="Q40" i="3" s="1"/>
  <c r="J41" i="5"/>
  <c r="J43" i="5" s="1"/>
  <c r="Q41" i="5"/>
  <c r="Q43" i="5" s="1"/>
  <c r="D44" i="5"/>
  <c r="D46" i="5" s="1"/>
  <c r="P43" i="5"/>
  <c r="E43" i="5"/>
  <c r="K62" i="4"/>
  <c r="F44" i="5"/>
  <c r="F46" i="5" s="1"/>
  <c r="H4" i="3"/>
  <c r="G4" i="3"/>
  <c r="Q58" i="4"/>
  <c r="K44" i="5"/>
  <c r="K46" i="5" s="1"/>
  <c r="S36" i="3"/>
  <c r="S37" i="3"/>
  <c r="E21" i="1"/>
  <c r="E23" i="1" s="1"/>
  <c r="Q34" i="3"/>
  <c r="S34" i="3" s="1"/>
  <c r="J54" i="4"/>
  <c r="Q38" i="5"/>
  <c r="Q40" i="5" s="1"/>
  <c r="K40" i="5"/>
  <c r="D40" i="5"/>
  <c r="J38" i="5"/>
  <c r="H23" i="1"/>
  <c r="R50" i="4"/>
  <c r="J52" i="4" s="1"/>
  <c r="R35" i="5"/>
  <c r="R37" i="5" s="1"/>
  <c r="J37" i="5"/>
  <c r="K23" i="1"/>
  <c r="Q54" i="4"/>
  <c r="M6" i="3"/>
  <c r="M5" i="4"/>
  <c r="Q910" i="14"/>
  <c r="S910" i="14" s="1"/>
  <c r="P31" i="3"/>
  <c r="Q31" i="3" s="1"/>
  <c r="K18" i="1" s="1"/>
  <c r="K20" i="1" s="1"/>
  <c r="Q32" i="3"/>
  <c r="S32" i="3" s="1"/>
  <c r="J7" i="3"/>
  <c r="Q29" i="3"/>
  <c r="E18" i="1" s="1"/>
  <c r="E20" i="1" s="1"/>
  <c r="P30" i="3"/>
  <c r="Q30" i="3" s="1"/>
  <c r="H18" i="1" s="1"/>
  <c r="L31" i="5"/>
  <c r="K32" i="5"/>
  <c r="K34" i="5" s="1"/>
  <c r="Q29" i="5"/>
  <c r="Q31" i="5" s="1"/>
  <c r="G5" i="5"/>
  <c r="G7" i="5" s="1"/>
  <c r="Q37" i="4"/>
  <c r="J31" i="5"/>
  <c r="F41" i="4"/>
  <c r="J41" i="4" s="1"/>
  <c r="J37" i="4"/>
  <c r="D34" i="5"/>
  <c r="G31" i="5"/>
  <c r="F32" i="5"/>
  <c r="F34" i="5" s="1"/>
  <c r="D5" i="5"/>
  <c r="D7" i="5" s="1"/>
  <c r="P5" i="4"/>
  <c r="G5" i="4"/>
  <c r="D26" i="5"/>
  <c r="D28" i="5" s="1"/>
  <c r="N5" i="4"/>
  <c r="I5" i="4"/>
  <c r="J23" i="5"/>
  <c r="J25" i="5" s="1"/>
  <c r="P22" i="3"/>
  <c r="J29" i="4"/>
  <c r="F33" i="4"/>
  <c r="J33" i="4" s="1"/>
  <c r="Q23" i="3"/>
  <c r="S23" i="3" s="1"/>
  <c r="Q29" i="4"/>
  <c r="L5" i="5"/>
  <c r="L7" i="5" s="1"/>
  <c r="L5" i="4"/>
  <c r="F26" i="5"/>
  <c r="F28" i="5" s="1"/>
  <c r="Q23" i="5"/>
  <c r="Q25" i="5" s="1"/>
  <c r="O6" i="14"/>
  <c r="K26" i="5"/>
  <c r="Q26" i="5" s="1"/>
  <c r="Q28" i="5" s="1"/>
  <c r="O5" i="4"/>
  <c r="M33" i="4"/>
  <c r="I22" i="3"/>
  <c r="N6" i="3"/>
  <c r="K25" i="5"/>
  <c r="N4" i="3"/>
  <c r="K6" i="3"/>
  <c r="M4" i="3"/>
  <c r="L4" i="3"/>
  <c r="Q17" i="5"/>
  <c r="Q19" i="5" s="1"/>
  <c r="Q17" i="3"/>
  <c r="S17" i="3" s="1"/>
  <c r="I5" i="5"/>
  <c r="I7" i="5" s="1"/>
  <c r="J6" i="3"/>
  <c r="Q20" i="3"/>
  <c r="N12" i="1" s="1"/>
  <c r="N14" i="1" s="1"/>
  <c r="F25" i="4"/>
  <c r="J17" i="5"/>
  <c r="J19" i="5" s="1"/>
  <c r="I16" i="3"/>
  <c r="P16" i="3"/>
  <c r="F20" i="5"/>
  <c r="F22" i="5" s="1"/>
  <c r="F4" i="3"/>
  <c r="M20" i="5"/>
  <c r="J21" i="4"/>
  <c r="M7" i="3"/>
  <c r="Q493" i="14"/>
  <c r="S493" i="14" s="1"/>
  <c r="Q492" i="14"/>
  <c r="S492" i="14" s="1"/>
  <c r="S498" i="14"/>
  <c r="Q25" i="4"/>
  <c r="L6" i="3"/>
  <c r="M5" i="5"/>
  <c r="M7" i="5" s="1"/>
  <c r="C4" i="3"/>
  <c r="O5" i="5"/>
  <c r="O7" i="5" s="1"/>
  <c r="M6" i="14"/>
  <c r="D14" i="5"/>
  <c r="D16" i="5" s="1"/>
  <c r="E5" i="5"/>
  <c r="F17" i="4"/>
  <c r="O7" i="14"/>
  <c r="P5" i="3"/>
  <c r="L6" i="14"/>
  <c r="H5" i="5"/>
  <c r="H7" i="5" s="1"/>
  <c r="L7" i="14"/>
  <c r="P5" i="5"/>
  <c r="P7" i="5" s="1"/>
  <c r="P10" i="3"/>
  <c r="N5" i="5"/>
  <c r="N7" i="5" s="1"/>
  <c r="K5" i="4"/>
  <c r="Q13" i="4"/>
  <c r="M17" i="4"/>
  <c r="M14" i="5"/>
  <c r="M16" i="5" s="1"/>
  <c r="O4" i="3"/>
  <c r="K7" i="3"/>
  <c r="D17" i="4"/>
  <c r="Q11" i="5"/>
  <c r="Q13" i="5" s="1"/>
  <c r="K14" i="5"/>
  <c r="K16" i="5" s="1"/>
  <c r="K5" i="5"/>
  <c r="K7" i="5" s="1"/>
  <c r="K7" i="14"/>
  <c r="P6" i="14"/>
  <c r="Q5" i="14"/>
  <c r="S5" i="14" s="1"/>
  <c r="N6" i="14"/>
  <c r="Q15" i="3"/>
  <c r="S15" i="3" s="1"/>
  <c r="Q14" i="3"/>
  <c r="S14" i="3" s="1"/>
  <c r="J13" i="4"/>
  <c r="P12" i="3"/>
  <c r="Q12" i="3" s="1"/>
  <c r="H9" i="1" s="1"/>
  <c r="K6" i="14"/>
  <c r="J11" i="5"/>
  <c r="F14" i="5"/>
  <c r="F16" i="5" s="1"/>
  <c r="F5" i="5"/>
  <c r="N7" i="14"/>
  <c r="P13" i="3"/>
  <c r="F5" i="4"/>
  <c r="Q4" i="14"/>
  <c r="S4" i="14" s="1"/>
  <c r="S19" i="14"/>
  <c r="Q13" i="14"/>
  <c r="S13" i="14" s="1"/>
  <c r="N7" i="1"/>
  <c r="H7" i="1"/>
  <c r="C25" i="1"/>
  <c r="I25" i="1" s="1"/>
  <c r="Q45" i="3"/>
  <c r="Q44" i="3"/>
  <c r="J62" i="4"/>
  <c r="Q41" i="3"/>
  <c r="I5" i="3"/>
  <c r="S1234" i="14"/>
  <c r="Q1171" i="14"/>
  <c r="S1233" i="14"/>
  <c r="Q1170" i="14"/>
  <c r="M12" i="10"/>
  <c r="K12" i="10"/>
  <c r="Q12" i="10"/>
  <c r="D12" i="10"/>
  <c r="F12" i="10"/>
  <c r="R9" i="5"/>
  <c r="Q57" i="4"/>
  <c r="M57" i="4"/>
  <c r="K57" i="4"/>
  <c r="D57" i="4"/>
  <c r="F57" i="4"/>
  <c r="J57" i="4"/>
  <c r="D36" i="4"/>
  <c r="K36" i="4"/>
  <c r="Q36" i="4"/>
  <c r="M36" i="4"/>
  <c r="F36" i="4"/>
  <c r="M12" i="4"/>
  <c r="K12" i="4"/>
  <c r="Q12" i="4"/>
  <c r="F12" i="4"/>
  <c r="D12" i="4"/>
  <c r="J12" i="4"/>
  <c r="S818" i="14" l="1"/>
  <c r="K626" i="14"/>
  <c r="K8" i="14" s="1"/>
  <c r="L9" i="14"/>
  <c r="F13" i="1"/>
  <c r="I13" i="1"/>
  <c r="C9" i="1"/>
  <c r="I9" i="1" s="1"/>
  <c r="N21" i="1"/>
  <c r="N23" i="1" s="1"/>
  <c r="H626" i="14"/>
  <c r="F26" i="3" s="1"/>
  <c r="F8" i="3" s="1"/>
  <c r="G626" i="14"/>
  <c r="G8" i="14" s="1"/>
  <c r="N626" i="14"/>
  <c r="M26" i="3" s="1"/>
  <c r="M8" i="3" s="1"/>
  <c r="O626" i="14"/>
  <c r="O8" i="14" s="1"/>
  <c r="J626" i="14"/>
  <c r="J8" i="14" s="1"/>
  <c r="M626" i="14"/>
  <c r="L26" i="3" s="1"/>
  <c r="L8" i="3" s="1"/>
  <c r="O13" i="1"/>
  <c r="S11" i="3"/>
  <c r="J17" i="4"/>
  <c r="Q817" i="14"/>
  <c r="S817" i="14" s="1"/>
  <c r="P9" i="14"/>
  <c r="P25" i="3"/>
  <c r="P7" i="3" s="1"/>
  <c r="P7" i="14"/>
  <c r="P27" i="3"/>
  <c r="P9" i="3" s="1"/>
  <c r="Q786" i="14"/>
  <c r="S786" i="14" s="1"/>
  <c r="F9" i="14"/>
  <c r="G9" i="14"/>
  <c r="O9" i="14"/>
  <c r="C27" i="3"/>
  <c r="E9" i="14"/>
  <c r="D26" i="3"/>
  <c r="D8" i="3" s="1"/>
  <c r="F8" i="14"/>
  <c r="E7" i="14"/>
  <c r="C25" i="3"/>
  <c r="K26" i="3"/>
  <c r="K8" i="3" s="1"/>
  <c r="L8" i="14"/>
  <c r="O26" i="3"/>
  <c r="O8" i="3" s="1"/>
  <c r="P8" i="14"/>
  <c r="S785" i="14"/>
  <c r="Q626" i="14"/>
  <c r="G26" i="3"/>
  <c r="G8" i="3" s="1"/>
  <c r="I8" i="14"/>
  <c r="C8" i="3"/>
  <c r="Q624" i="14"/>
  <c r="S624" i="14" s="1"/>
  <c r="O10" i="1"/>
  <c r="I16" i="1"/>
  <c r="O16" i="1"/>
  <c r="L16" i="1"/>
  <c r="I10" i="1"/>
  <c r="G19" i="1"/>
  <c r="G22" i="1"/>
  <c r="G10" i="1"/>
  <c r="G16" i="1"/>
  <c r="G13" i="1"/>
  <c r="Q62" i="4"/>
  <c r="R62" i="4" s="1"/>
  <c r="Q64" i="4" s="1"/>
  <c r="M19" i="1"/>
  <c r="M13" i="1"/>
  <c r="M22" i="1"/>
  <c r="M16" i="1"/>
  <c r="M25" i="1"/>
  <c r="R21" i="4"/>
  <c r="E23" i="4" s="1"/>
  <c r="Q20" i="5"/>
  <c r="Q22" i="5" s="1"/>
  <c r="L10" i="1"/>
  <c r="M9" i="10"/>
  <c r="Q9" i="10" s="1"/>
  <c r="R49" i="10"/>
  <c r="F51" i="10" s="1"/>
  <c r="Q44" i="11"/>
  <c r="Q46" i="11" s="1"/>
  <c r="J44" i="11"/>
  <c r="J46" i="11" s="1"/>
  <c r="R41" i="11"/>
  <c r="R43" i="11" s="1"/>
  <c r="D9" i="10"/>
  <c r="Q26" i="11"/>
  <c r="Q28" i="11" s="1"/>
  <c r="J20" i="11"/>
  <c r="J22" i="11" s="1"/>
  <c r="Q5" i="10"/>
  <c r="R21" i="10"/>
  <c r="J23" i="10" s="1"/>
  <c r="D8" i="11"/>
  <c r="D10" i="11" s="1"/>
  <c r="R17" i="11"/>
  <c r="R19" i="11" s="1"/>
  <c r="J5" i="11"/>
  <c r="J7" i="11" s="1"/>
  <c r="J19" i="11"/>
  <c r="R58" i="4"/>
  <c r="Q60" i="4" s="1"/>
  <c r="Q33" i="4"/>
  <c r="R33" i="4" s="1"/>
  <c r="J35" i="4" s="1"/>
  <c r="K28" i="5"/>
  <c r="J25" i="4"/>
  <c r="R25" i="4" s="1"/>
  <c r="Q27" i="4" s="1"/>
  <c r="D9" i="4"/>
  <c r="R17" i="5"/>
  <c r="R19" i="5" s="1"/>
  <c r="M22" i="5"/>
  <c r="S20" i="3"/>
  <c r="E12" i="1"/>
  <c r="E14" i="1" s="1"/>
  <c r="H12" i="1"/>
  <c r="H14" i="1" s="1"/>
  <c r="J20" i="5"/>
  <c r="J22" i="5" s="1"/>
  <c r="Q10" i="3"/>
  <c r="S10" i="3" s="1"/>
  <c r="Q17" i="4"/>
  <c r="R57" i="10"/>
  <c r="J59" i="10" s="1"/>
  <c r="R55" i="10"/>
  <c r="O55" i="10"/>
  <c r="P55" i="10"/>
  <c r="N55" i="10"/>
  <c r="L55" i="10"/>
  <c r="M55" i="10"/>
  <c r="K55" i="10"/>
  <c r="Q55" i="10"/>
  <c r="E55" i="10"/>
  <c r="G55" i="10"/>
  <c r="F55" i="10"/>
  <c r="D55" i="10"/>
  <c r="I55" i="10"/>
  <c r="H55" i="10"/>
  <c r="R38" i="11"/>
  <c r="R40" i="11" s="1"/>
  <c r="J40" i="11"/>
  <c r="M47" i="10"/>
  <c r="N47" i="10"/>
  <c r="L47" i="10"/>
  <c r="Q47" i="10"/>
  <c r="R47" i="10"/>
  <c r="D47" i="10"/>
  <c r="K47" i="10"/>
  <c r="P47" i="10"/>
  <c r="O47" i="10"/>
  <c r="H47" i="10"/>
  <c r="F47" i="10"/>
  <c r="I47" i="10"/>
  <c r="G47" i="10"/>
  <c r="E47" i="10"/>
  <c r="G39" i="10"/>
  <c r="O39" i="10"/>
  <c r="L39" i="10"/>
  <c r="R39" i="10"/>
  <c r="P39" i="10"/>
  <c r="K39" i="10"/>
  <c r="Q39" i="10"/>
  <c r="M39" i="10"/>
  <c r="N39" i="10"/>
  <c r="I39" i="10"/>
  <c r="H39" i="10"/>
  <c r="F39" i="10"/>
  <c r="E39" i="10"/>
  <c r="D39" i="10"/>
  <c r="R32" i="11"/>
  <c r="R34" i="11" s="1"/>
  <c r="J34" i="11"/>
  <c r="R41" i="10"/>
  <c r="J43" i="10" s="1"/>
  <c r="J26" i="11"/>
  <c r="J28" i="11" s="1"/>
  <c r="R23" i="11"/>
  <c r="R25" i="11" s="1"/>
  <c r="J5" i="10"/>
  <c r="F9" i="10"/>
  <c r="S4" i="12"/>
  <c r="U4" i="12" s="1"/>
  <c r="D7" i="11"/>
  <c r="R33" i="10"/>
  <c r="J35" i="10" s="1"/>
  <c r="O31" i="10"/>
  <c r="L31" i="10"/>
  <c r="M31" i="10"/>
  <c r="P31" i="10"/>
  <c r="Q31" i="10"/>
  <c r="K31" i="10"/>
  <c r="R31" i="10"/>
  <c r="N31" i="10"/>
  <c r="E31" i="10"/>
  <c r="I31" i="10"/>
  <c r="H31" i="10"/>
  <c r="D31" i="10"/>
  <c r="G31" i="10"/>
  <c r="F31" i="10"/>
  <c r="Q20" i="11"/>
  <c r="Q22" i="11" s="1"/>
  <c r="R25" i="10"/>
  <c r="J17" i="10"/>
  <c r="F8" i="11"/>
  <c r="F10" i="11" s="1"/>
  <c r="J13" i="11"/>
  <c r="Q17" i="10"/>
  <c r="J14" i="11"/>
  <c r="K8" i="11"/>
  <c r="K10" i="11" s="1"/>
  <c r="K7" i="11"/>
  <c r="R13" i="10"/>
  <c r="J15" i="10" s="1"/>
  <c r="R11" i="11"/>
  <c r="R13" i="11" s="1"/>
  <c r="Q5" i="11"/>
  <c r="Q7" i="11" s="1"/>
  <c r="M8" i="11"/>
  <c r="M10" i="11" s="1"/>
  <c r="Q14" i="11"/>
  <c r="U7" i="12"/>
  <c r="S5" i="12"/>
  <c r="U5" i="12" s="1"/>
  <c r="Y122" i="9"/>
  <c r="Y126" i="9" s="1"/>
  <c r="Y9" i="9"/>
  <c r="Y123" i="9"/>
  <c r="Y127" i="9" s="1"/>
  <c r="Y10" i="9"/>
  <c r="S30" i="3"/>
  <c r="Q24" i="3"/>
  <c r="S24" i="3" s="1"/>
  <c r="K12" i="1"/>
  <c r="K14" i="1" s="1"/>
  <c r="Q13" i="3"/>
  <c r="K9" i="1" s="1"/>
  <c r="K11" i="1" s="1"/>
  <c r="R41" i="5"/>
  <c r="R43" i="5" s="1"/>
  <c r="Q44" i="5"/>
  <c r="Q46" i="5" s="1"/>
  <c r="J44" i="5"/>
  <c r="J46" i="5" s="1"/>
  <c r="C21" i="1"/>
  <c r="F21" i="1" s="1"/>
  <c r="Q52" i="4"/>
  <c r="R38" i="5"/>
  <c r="R40" i="5" s="1"/>
  <c r="J40" i="5"/>
  <c r="R54" i="4"/>
  <c r="Q56" i="4" s="1"/>
  <c r="M52" i="4"/>
  <c r="P52" i="4"/>
  <c r="I52" i="4"/>
  <c r="E52" i="4"/>
  <c r="N52" i="4"/>
  <c r="F52" i="4"/>
  <c r="G52" i="4"/>
  <c r="D52" i="4"/>
  <c r="L52" i="4"/>
  <c r="H52" i="4"/>
  <c r="K52" i="4"/>
  <c r="O52" i="4"/>
  <c r="N18" i="1"/>
  <c r="N20" i="1" s="1"/>
  <c r="S31" i="3"/>
  <c r="C18" i="1"/>
  <c r="L18" i="1" s="1"/>
  <c r="S29" i="3"/>
  <c r="R29" i="5"/>
  <c r="R31" i="5" s="1"/>
  <c r="J32" i="5"/>
  <c r="J34" i="5" s="1"/>
  <c r="Q32" i="5"/>
  <c r="Q34" i="5" s="1"/>
  <c r="H20" i="1"/>
  <c r="R37" i="4"/>
  <c r="J39" i="4" s="1"/>
  <c r="R41" i="4"/>
  <c r="K9" i="4"/>
  <c r="D8" i="5"/>
  <c r="D10" i="5" s="1"/>
  <c r="M9" i="4"/>
  <c r="Q5" i="4"/>
  <c r="R23" i="5"/>
  <c r="R25" i="5" s="1"/>
  <c r="Q22" i="3"/>
  <c r="S22" i="3" s="1"/>
  <c r="R29" i="4"/>
  <c r="E31" i="4" s="1"/>
  <c r="J5" i="5"/>
  <c r="J7" i="5" s="1"/>
  <c r="I4" i="3"/>
  <c r="F9" i="4"/>
  <c r="E15" i="1"/>
  <c r="E17" i="1" s="1"/>
  <c r="J26" i="5"/>
  <c r="J28" i="5" s="1"/>
  <c r="Q16" i="3"/>
  <c r="S16" i="3" s="1"/>
  <c r="E7" i="5"/>
  <c r="F8" i="5"/>
  <c r="F10" i="5" s="1"/>
  <c r="P4" i="3"/>
  <c r="R13" i="4"/>
  <c r="J15" i="4" s="1"/>
  <c r="M8" i="5"/>
  <c r="M10" i="5" s="1"/>
  <c r="Q5" i="5"/>
  <c r="Q7" i="5" s="1"/>
  <c r="Q14" i="5"/>
  <c r="Q16" i="5" s="1"/>
  <c r="K8" i="5"/>
  <c r="K10" i="5" s="1"/>
  <c r="H11" i="1"/>
  <c r="P6" i="3"/>
  <c r="J5" i="4"/>
  <c r="N9" i="1"/>
  <c r="N11" i="1" s="1"/>
  <c r="J14" i="5"/>
  <c r="R11" i="5"/>
  <c r="R13" i="5" s="1"/>
  <c r="J13" i="5"/>
  <c r="F7" i="5"/>
  <c r="S12" i="3"/>
  <c r="P19" i="1"/>
  <c r="P10" i="1"/>
  <c r="P22" i="1"/>
  <c r="P16" i="1"/>
  <c r="P13" i="1"/>
  <c r="P25" i="1"/>
  <c r="J19" i="1"/>
  <c r="J22" i="1"/>
  <c r="J16" i="1"/>
  <c r="J10" i="1"/>
  <c r="J13" i="1"/>
  <c r="C7" i="1"/>
  <c r="O25" i="1"/>
  <c r="L25" i="1"/>
  <c r="F25" i="1"/>
  <c r="J25" i="1"/>
  <c r="S45" i="3"/>
  <c r="S44" i="3"/>
  <c r="N24" i="1"/>
  <c r="S1170" i="14"/>
  <c r="S43" i="3"/>
  <c r="K24" i="1"/>
  <c r="S1171" i="14"/>
  <c r="S40" i="3"/>
  <c r="S41" i="3"/>
  <c r="E24" i="1"/>
  <c r="Q5" i="3"/>
  <c r="S5" i="3" s="1"/>
  <c r="S42" i="3"/>
  <c r="H24" i="1"/>
  <c r="C11" i="1" l="1"/>
  <c r="J26" i="3"/>
  <c r="J8" i="3" s="1"/>
  <c r="Q784" i="14"/>
  <c r="S784" i="14" s="1"/>
  <c r="H8" i="14"/>
  <c r="F9" i="1"/>
  <c r="E26" i="3"/>
  <c r="E8" i="3" s="1"/>
  <c r="N8" i="14"/>
  <c r="Q627" i="14"/>
  <c r="S627" i="14" s="1"/>
  <c r="N26" i="3"/>
  <c r="N8" i="3" s="1"/>
  <c r="M8" i="14"/>
  <c r="H26" i="3"/>
  <c r="H8" i="3" s="1"/>
  <c r="Q6" i="14"/>
  <c r="S6" i="14" s="1"/>
  <c r="R17" i="4"/>
  <c r="J19" i="4" s="1"/>
  <c r="S626" i="14"/>
  <c r="Q8" i="14"/>
  <c r="S8" i="14" s="1"/>
  <c r="C7" i="3"/>
  <c r="I25" i="3"/>
  <c r="I27" i="3"/>
  <c r="C9" i="3"/>
  <c r="F23" i="4"/>
  <c r="G7" i="1"/>
  <c r="K60" i="4"/>
  <c r="D60" i="4"/>
  <c r="I60" i="4"/>
  <c r="Q23" i="4"/>
  <c r="P23" i="4"/>
  <c r="M7" i="1"/>
  <c r="J23" i="4"/>
  <c r="I23" i="4"/>
  <c r="L23" i="4"/>
  <c r="G23" i="4"/>
  <c r="M23" i="4"/>
  <c r="K23" i="4"/>
  <c r="H23" i="4"/>
  <c r="N23" i="4"/>
  <c r="D23" i="4"/>
  <c r="O23" i="4"/>
  <c r="J51" i="10"/>
  <c r="M51" i="10"/>
  <c r="K51" i="10"/>
  <c r="D51" i="10"/>
  <c r="Q51" i="10"/>
  <c r="R44" i="11"/>
  <c r="R46" i="11" s="1"/>
  <c r="R26" i="11"/>
  <c r="R28" i="11" s="1"/>
  <c r="J9" i="10"/>
  <c r="R9" i="10" s="1"/>
  <c r="J11" i="10" s="1"/>
  <c r="J8" i="11"/>
  <c r="J10" i="11" s="1"/>
  <c r="E23" i="10"/>
  <c r="I23" i="10"/>
  <c r="L23" i="10"/>
  <c r="N23" i="10"/>
  <c r="M23" i="10"/>
  <c r="D23" i="10"/>
  <c r="O23" i="10"/>
  <c r="F23" i="10"/>
  <c r="R23" i="10"/>
  <c r="Q23" i="10"/>
  <c r="H23" i="10"/>
  <c r="G23" i="10"/>
  <c r="P23" i="10"/>
  <c r="K23" i="10"/>
  <c r="H60" i="4"/>
  <c r="N60" i="4"/>
  <c r="L60" i="4"/>
  <c r="J60" i="4"/>
  <c r="E60" i="4"/>
  <c r="P60" i="4"/>
  <c r="G60" i="4"/>
  <c r="F60" i="4"/>
  <c r="O60" i="4"/>
  <c r="M60" i="4"/>
  <c r="H15" i="1"/>
  <c r="H17" i="1" s="1"/>
  <c r="Q6" i="3"/>
  <c r="S6" i="3" s="1"/>
  <c r="I31" i="4"/>
  <c r="P31" i="4"/>
  <c r="N31" i="4"/>
  <c r="Q31" i="4"/>
  <c r="H31" i="4"/>
  <c r="F31" i="4"/>
  <c r="M31" i="4"/>
  <c r="D31" i="4"/>
  <c r="J9" i="4"/>
  <c r="R20" i="5"/>
  <c r="R22" i="5" s="1"/>
  <c r="C12" i="1"/>
  <c r="I12" i="1" s="1"/>
  <c r="Q4" i="3"/>
  <c r="S4" i="3" s="1"/>
  <c r="Q59" i="10"/>
  <c r="K59" i="10"/>
  <c r="M59" i="10"/>
  <c r="F59" i="10"/>
  <c r="D59" i="10"/>
  <c r="Q43" i="10"/>
  <c r="K43" i="10"/>
  <c r="M43" i="10"/>
  <c r="D43" i="10"/>
  <c r="F43" i="10"/>
  <c r="M35" i="10"/>
  <c r="Q35" i="10"/>
  <c r="K35" i="10"/>
  <c r="D35" i="10"/>
  <c r="F35" i="10"/>
  <c r="R20" i="11"/>
  <c r="R22" i="11" s="1"/>
  <c r="Q8" i="11"/>
  <c r="Q10" i="11" s="1"/>
  <c r="Q27" i="10"/>
  <c r="K27" i="10"/>
  <c r="M27" i="10"/>
  <c r="F27" i="10"/>
  <c r="D27" i="10"/>
  <c r="J27" i="10"/>
  <c r="R17" i="10"/>
  <c r="M19" i="10" s="1"/>
  <c r="J16" i="11"/>
  <c r="I15" i="10"/>
  <c r="N15" i="10"/>
  <c r="L15" i="10"/>
  <c r="D15" i="10"/>
  <c r="Q15" i="10"/>
  <c r="R5" i="10"/>
  <c r="J7" i="10" s="1"/>
  <c r="R15" i="10"/>
  <c r="R5" i="11"/>
  <c r="R7" i="11" s="1"/>
  <c r="P15" i="10"/>
  <c r="F15" i="10"/>
  <c r="G15" i="10"/>
  <c r="O15" i="10"/>
  <c r="K15" i="10"/>
  <c r="E15" i="10"/>
  <c r="M15" i="10"/>
  <c r="H15" i="10"/>
  <c r="R14" i="11"/>
  <c r="Q16" i="11"/>
  <c r="O21" i="1"/>
  <c r="L9" i="1"/>
  <c r="S13" i="3"/>
  <c r="J64" i="4"/>
  <c r="R44" i="5"/>
  <c r="R46" i="5" s="1"/>
  <c r="C23" i="1"/>
  <c r="I21" i="1"/>
  <c r="L21" i="1"/>
  <c r="F56" i="4"/>
  <c r="M56" i="4"/>
  <c r="D56" i="4"/>
  <c r="K56" i="4"/>
  <c r="J56" i="4"/>
  <c r="O18" i="1"/>
  <c r="C20" i="1"/>
  <c r="I18" i="1"/>
  <c r="F18" i="1"/>
  <c r="Q9" i="4"/>
  <c r="R32" i="5"/>
  <c r="R34" i="5" s="1"/>
  <c r="K43" i="4"/>
  <c r="M43" i="4"/>
  <c r="D43" i="4"/>
  <c r="Q43" i="4"/>
  <c r="F43" i="4"/>
  <c r="J43" i="4"/>
  <c r="M39" i="4"/>
  <c r="L39" i="4"/>
  <c r="K39" i="4"/>
  <c r="H39" i="4"/>
  <c r="F39" i="4"/>
  <c r="E39" i="4"/>
  <c r="N39" i="4"/>
  <c r="I39" i="4"/>
  <c r="Q39" i="4"/>
  <c r="O39" i="4"/>
  <c r="P39" i="4"/>
  <c r="D39" i="4"/>
  <c r="G39" i="4"/>
  <c r="R26" i="5"/>
  <c r="R28" i="5" s="1"/>
  <c r="G31" i="4"/>
  <c r="L31" i="4"/>
  <c r="O31" i="4"/>
  <c r="K31" i="4"/>
  <c r="J31" i="4"/>
  <c r="D35" i="4"/>
  <c r="M35" i="4"/>
  <c r="F35" i="4"/>
  <c r="K35" i="4"/>
  <c r="Q35" i="4"/>
  <c r="K27" i="4"/>
  <c r="F27" i="4"/>
  <c r="D27" i="4"/>
  <c r="M27" i="4"/>
  <c r="J27" i="4"/>
  <c r="D15" i="4"/>
  <c r="J8" i="5"/>
  <c r="J10" i="5" s="1"/>
  <c r="H15" i="4"/>
  <c r="F15" i="4"/>
  <c r="O15" i="4"/>
  <c r="G15" i="4"/>
  <c r="N15" i="4"/>
  <c r="R5" i="4"/>
  <c r="G7" i="4" s="1"/>
  <c r="E15" i="4"/>
  <c r="I15" i="4"/>
  <c r="L15" i="4"/>
  <c r="P15" i="4"/>
  <c r="Q15" i="4"/>
  <c r="M15" i="4"/>
  <c r="K15" i="4"/>
  <c r="R14" i="5"/>
  <c r="R16" i="5" s="1"/>
  <c r="Q8" i="5"/>
  <c r="Q10" i="5" s="1"/>
  <c r="O9" i="1"/>
  <c r="J16" i="5"/>
  <c r="R5" i="5"/>
  <c r="R7" i="5" s="1"/>
  <c r="P7" i="1"/>
  <c r="D19" i="1"/>
  <c r="D22" i="1"/>
  <c r="D10" i="1"/>
  <c r="D13" i="1"/>
  <c r="D16" i="1"/>
  <c r="O7" i="1"/>
  <c r="L7" i="1"/>
  <c r="F7" i="1"/>
  <c r="J7" i="1"/>
  <c r="D25" i="1"/>
  <c r="I7" i="1"/>
  <c r="N26" i="1"/>
  <c r="K26" i="1"/>
  <c r="D64" i="4"/>
  <c r="M64" i="4"/>
  <c r="K64" i="4"/>
  <c r="F64" i="4"/>
  <c r="H26" i="1"/>
  <c r="C24" i="1"/>
  <c r="F24" i="1" s="1"/>
  <c r="E26" i="1"/>
  <c r="E6" i="1"/>
  <c r="G24" i="1" s="1"/>
  <c r="Q625" i="14" l="1"/>
  <c r="S625" i="14" s="1"/>
  <c r="M19" i="4"/>
  <c r="P26" i="3"/>
  <c r="P8" i="3" s="1"/>
  <c r="Q9" i="14"/>
  <c r="S9" i="14" s="1"/>
  <c r="I26" i="3"/>
  <c r="I8" i="3" s="1"/>
  <c r="D19" i="4"/>
  <c r="Q19" i="4"/>
  <c r="F19" i="4"/>
  <c r="K19" i="4"/>
  <c r="Q25" i="3"/>
  <c r="I7" i="3"/>
  <c r="I9" i="3"/>
  <c r="Q27" i="3"/>
  <c r="K19" i="10"/>
  <c r="C15" i="1"/>
  <c r="C6" i="1" s="1"/>
  <c r="F6" i="1" s="1"/>
  <c r="H6" i="1"/>
  <c r="J24" i="1" s="1"/>
  <c r="R9" i="4"/>
  <c r="J11" i="4" s="1"/>
  <c r="O12" i="1"/>
  <c r="C14" i="1"/>
  <c r="L12" i="1"/>
  <c r="F12" i="1"/>
  <c r="R8" i="11"/>
  <c r="R10" i="11" s="1"/>
  <c r="D19" i="10"/>
  <c r="F19" i="10"/>
  <c r="Q19" i="10"/>
  <c r="J19" i="10"/>
  <c r="E7" i="10"/>
  <c r="N7" i="10"/>
  <c r="M7" i="10"/>
  <c r="G7" i="10"/>
  <c r="O7" i="10"/>
  <c r="D7" i="10"/>
  <c r="H7" i="10"/>
  <c r="Q7" i="10"/>
  <c r="P7" i="10"/>
  <c r="F7" i="10"/>
  <c r="I7" i="10"/>
  <c r="L7" i="10"/>
  <c r="K7" i="10"/>
  <c r="R16" i="11"/>
  <c r="Q11" i="10"/>
  <c r="K11" i="10"/>
  <c r="M11" i="10"/>
  <c r="D11" i="10"/>
  <c r="F11" i="10"/>
  <c r="N7" i="4"/>
  <c r="J7" i="4"/>
  <c r="H7" i="4"/>
  <c r="R7" i="4"/>
  <c r="D7" i="4"/>
  <c r="Q7" i="4"/>
  <c r="K7" i="4"/>
  <c r="E7" i="4"/>
  <c r="F7" i="4"/>
  <c r="R8" i="5"/>
  <c r="R10" i="5" s="1"/>
  <c r="M7" i="4"/>
  <c r="I7" i="4"/>
  <c r="L7" i="4"/>
  <c r="P7" i="4"/>
  <c r="O7" i="4"/>
  <c r="D7" i="1"/>
  <c r="L24" i="1"/>
  <c r="O24" i="1"/>
  <c r="C26" i="1"/>
  <c r="G18" i="1"/>
  <c r="E8" i="1"/>
  <c r="G21" i="1"/>
  <c r="G9" i="1"/>
  <c r="G15" i="1"/>
  <c r="G12" i="1"/>
  <c r="I24" i="1"/>
  <c r="Q7" i="14" l="1"/>
  <c r="S7" i="14" s="1"/>
  <c r="Q26" i="3"/>
  <c r="N15" i="1" s="1"/>
  <c r="O15" i="1" s="1"/>
  <c r="I15" i="1"/>
  <c r="S27" i="3"/>
  <c r="Q9" i="3"/>
  <c r="S9" i="3" s="1"/>
  <c r="N17" i="1"/>
  <c r="S25" i="3"/>
  <c r="K15" i="1"/>
  <c r="L15" i="1" s="1"/>
  <c r="Q7" i="3"/>
  <c r="S7" i="3" s="1"/>
  <c r="F15" i="1"/>
  <c r="C17" i="1"/>
  <c r="J21" i="1"/>
  <c r="H8" i="1"/>
  <c r="J12" i="1"/>
  <c r="J9" i="1"/>
  <c r="J15" i="1"/>
  <c r="J18" i="1"/>
  <c r="Q11" i="4"/>
  <c r="K11" i="4"/>
  <c r="D11" i="4"/>
  <c r="M11" i="4"/>
  <c r="F11" i="4"/>
  <c r="I6" i="1"/>
  <c r="D24" i="1"/>
  <c r="G6" i="1"/>
  <c r="D12" i="1"/>
  <c r="D21" i="1"/>
  <c r="D9" i="1"/>
  <c r="D18" i="1"/>
  <c r="D15" i="1"/>
  <c r="C8" i="1"/>
  <c r="N6" i="1" l="1"/>
  <c r="O6" i="1" s="1"/>
  <c r="S26" i="3"/>
  <c r="Q8" i="3"/>
  <c r="S8" i="3" s="1"/>
  <c r="K17" i="1"/>
  <c r="K6" i="1"/>
  <c r="J6" i="1"/>
  <c r="D6" i="1"/>
  <c r="N8" i="1" l="1"/>
  <c r="P18" i="1"/>
  <c r="P21" i="1"/>
  <c r="P15" i="1"/>
  <c r="P24" i="1"/>
  <c r="P12" i="1"/>
  <c r="P9" i="1"/>
  <c r="M21" i="1"/>
  <c r="M9" i="1"/>
  <c r="M12" i="1"/>
  <c r="K8" i="1"/>
  <c r="M24" i="1"/>
  <c r="L6" i="1"/>
  <c r="M18" i="1"/>
  <c r="M15" i="1"/>
  <c r="P6" i="1" l="1"/>
  <c r="M6" i="1"/>
</calcChain>
</file>

<file path=xl/sharedStrings.xml><?xml version="1.0" encoding="utf-8"?>
<sst xmlns="http://schemas.openxmlformats.org/spreadsheetml/2006/main" count="4159" uniqueCount="419">
  <si>
    <t>空知</t>
    <rPh sb="0" eb="2">
      <t>ソラチ</t>
    </rPh>
    <phoneticPr fontId="3"/>
  </si>
  <si>
    <t>十勝</t>
    <rPh sb="0" eb="2">
      <t>トカチ</t>
    </rPh>
    <phoneticPr fontId="3"/>
  </si>
  <si>
    <t>単位：千人、％</t>
  </si>
  <si>
    <t>圏　域　・　区　分</t>
  </si>
  <si>
    <t>総　　数</t>
  </si>
  <si>
    <t>内　　　　　　　　　　　　　　　　訳</t>
  </si>
  <si>
    <t>道　外　客</t>
  </si>
  <si>
    <t>道　内　客</t>
  </si>
  <si>
    <t>日 帰 り 客</t>
  </si>
  <si>
    <t>宿　泊　客</t>
  </si>
  <si>
    <t>圏 域 比</t>
  </si>
  <si>
    <t>構 成 比</t>
  </si>
  <si>
    <t>北海道計</t>
  </si>
  <si>
    <t>前年比</t>
  </si>
  <si>
    <t>-　</t>
  </si>
  <si>
    <t>道南圏域計</t>
  </si>
  <si>
    <t>道央圏域計</t>
  </si>
  <si>
    <t>道北圏域計</t>
  </si>
  <si>
    <t>オホーツク圏域計</t>
  </si>
  <si>
    <t>十勝圏域計</t>
  </si>
  <si>
    <t>釧路・根室圏域計</t>
  </si>
  <si>
    <t>＊　構成比は、「総数」に対する「道外客と道内客」及び「日帰り客と宿泊客」の比率を示す。</t>
  </si>
  <si>
    <t>資料編</t>
    <rPh sb="0" eb="3">
      <t>シリョウヘン</t>
    </rPh>
    <phoneticPr fontId="3"/>
  </si>
  <si>
    <t>１　圏域別観光入込客数（延べ人数）</t>
    <rPh sb="2" eb="5">
      <t>ケンイキベツ</t>
    </rPh>
    <rPh sb="5" eb="7">
      <t>カンコウ</t>
    </rPh>
    <rPh sb="7" eb="9">
      <t>イリコミ</t>
    </rPh>
    <rPh sb="9" eb="11">
      <t>キャクスウ</t>
    </rPh>
    <rPh sb="12" eb="13">
      <t>ノ</t>
    </rPh>
    <rPh sb="14" eb="16">
      <t>ニンズウ</t>
    </rPh>
    <phoneticPr fontId="3"/>
  </si>
  <si>
    <t>圏　域</t>
  </si>
  <si>
    <t>区　分</t>
  </si>
  <si>
    <t>４　月</t>
  </si>
  <si>
    <t>５　月</t>
  </si>
  <si>
    <t>６　月</t>
  </si>
  <si>
    <t>７　月</t>
  </si>
  <si>
    <t>８　月</t>
  </si>
  <si>
    <t>９　月</t>
  </si>
  <si>
    <t>上　期　計</t>
  </si>
  <si>
    <t>１ ０ 月</t>
  </si>
  <si>
    <t>１ １ 月</t>
  </si>
  <si>
    <t>１ ２ 月</t>
  </si>
  <si>
    <t>１　月</t>
  </si>
  <si>
    <t>２　月</t>
  </si>
  <si>
    <t>３　月</t>
  </si>
  <si>
    <t>下　期　計</t>
  </si>
  <si>
    <t>年間合計</t>
  </si>
  <si>
    <t>対前年比</t>
  </si>
  <si>
    <t>入込総数</t>
  </si>
  <si>
    <t>内道外客</t>
  </si>
  <si>
    <t>内道内客</t>
  </si>
  <si>
    <t>内日帰客</t>
  </si>
  <si>
    <t>内宿泊客</t>
  </si>
  <si>
    <t>宿泊客延数</t>
  </si>
  <si>
    <t>春 （ ４ ・ ５ 月 ）</t>
  </si>
  <si>
    <t>夏 （ ６ － ９ 月 ）</t>
  </si>
  <si>
    <t>上 期 計</t>
  </si>
  <si>
    <t>秋 （ １０ ・ １１ 月 ）</t>
  </si>
  <si>
    <t>冬 （ １２ － ３ 月 ）</t>
  </si>
  <si>
    <t>下 期 計</t>
  </si>
  <si>
    <t>年 間 合 計</t>
  </si>
  <si>
    <t>月　別</t>
  </si>
  <si>
    <t>構成比</t>
  </si>
  <si>
    <t>季節別</t>
  </si>
  <si>
    <t>圏　域</t>
    <rPh sb="0" eb="1">
      <t>ケン</t>
    </rPh>
    <rPh sb="2" eb="3">
      <t>イキ</t>
    </rPh>
    <phoneticPr fontId="3"/>
  </si>
  <si>
    <t>市町村名</t>
    <rPh sb="0" eb="4">
      <t>シチョウソンメイ</t>
    </rPh>
    <phoneticPr fontId="3"/>
  </si>
  <si>
    <t>区　分</t>
    <rPh sb="0" eb="1">
      <t>ク</t>
    </rPh>
    <rPh sb="2" eb="3">
      <t>ブン</t>
    </rPh>
    <phoneticPr fontId="3"/>
  </si>
  <si>
    <t>４　月</t>
    <rPh sb="2" eb="3">
      <t>ガツ</t>
    </rPh>
    <phoneticPr fontId="3"/>
  </si>
  <si>
    <t>５　月</t>
    <rPh sb="2" eb="3">
      <t>ガツ</t>
    </rPh>
    <phoneticPr fontId="3"/>
  </si>
  <si>
    <t>６　月</t>
    <rPh sb="2" eb="3">
      <t>ガツ</t>
    </rPh>
    <phoneticPr fontId="3"/>
  </si>
  <si>
    <t>７　月</t>
    <rPh sb="2" eb="3">
      <t>ガツ</t>
    </rPh>
    <phoneticPr fontId="3"/>
  </si>
  <si>
    <t>８　月</t>
    <rPh sb="2" eb="3">
      <t>ガツ</t>
    </rPh>
    <phoneticPr fontId="3"/>
  </si>
  <si>
    <t>９　月</t>
    <rPh sb="2" eb="3">
      <t>ガツ</t>
    </rPh>
    <phoneticPr fontId="3"/>
  </si>
  <si>
    <t>１０月</t>
  </si>
  <si>
    <t>１１月</t>
  </si>
  <si>
    <t>１２月</t>
  </si>
  <si>
    <t>下期計</t>
  </si>
  <si>
    <t>対前年比</t>
    <rPh sb="0" eb="1">
      <t>タイ</t>
    </rPh>
    <rPh sb="1" eb="4">
      <t>ゼンネンヒ</t>
    </rPh>
    <phoneticPr fontId="3"/>
  </si>
  <si>
    <t>入込総数</t>
    <rPh sb="0" eb="2">
      <t>イリコ</t>
    </rPh>
    <rPh sb="2" eb="4">
      <t>ソウスウ</t>
    </rPh>
    <phoneticPr fontId="3"/>
  </si>
  <si>
    <t>内道外客</t>
    <rPh sb="0" eb="1">
      <t>ウチ</t>
    </rPh>
    <rPh sb="1" eb="2">
      <t>ドウ</t>
    </rPh>
    <rPh sb="2" eb="3">
      <t>ガイ</t>
    </rPh>
    <rPh sb="3" eb="4">
      <t>キャク</t>
    </rPh>
    <phoneticPr fontId="3"/>
  </si>
  <si>
    <t>内道内客</t>
    <rPh sb="0" eb="1">
      <t>ウチ</t>
    </rPh>
    <rPh sb="1" eb="3">
      <t>ドウナイ</t>
    </rPh>
    <rPh sb="3" eb="4">
      <t>キャク</t>
    </rPh>
    <phoneticPr fontId="3"/>
  </si>
  <si>
    <t>内日帰客</t>
    <rPh sb="0" eb="1">
      <t>ウチ</t>
    </rPh>
    <rPh sb="1" eb="3">
      <t>ヒガエ</t>
    </rPh>
    <rPh sb="3" eb="4">
      <t>キャク</t>
    </rPh>
    <phoneticPr fontId="3"/>
  </si>
  <si>
    <t>内宿泊客</t>
    <rPh sb="0" eb="1">
      <t>ウチ</t>
    </rPh>
    <rPh sb="1" eb="4">
      <t>シュクハクキャク</t>
    </rPh>
    <phoneticPr fontId="3"/>
  </si>
  <si>
    <t>宿泊客延数</t>
    <rPh sb="0" eb="3">
      <t>シュクハクキャク</t>
    </rPh>
    <rPh sb="3" eb="4">
      <t>ノ</t>
    </rPh>
    <rPh sb="4" eb="5">
      <t>スウ</t>
    </rPh>
    <phoneticPr fontId="3"/>
  </si>
  <si>
    <t>函館市</t>
  </si>
  <si>
    <t>松前町</t>
  </si>
  <si>
    <t>福島町</t>
  </si>
  <si>
    <t>知内町</t>
  </si>
  <si>
    <t>木古内町</t>
  </si>
  <si>
    <t>七飯町</t>
  </si>
  <si>
    <t>鹿部町</t>
  </si>
  <si>
    <t>森町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</si>
  <si>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</si>
  <si>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</si>
  <si>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</si>
  <si>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</si>
  <si>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</si>
  <si>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</si>
  <si>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</si>
  <si>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江別市</t>
  </si>
  <si>
    <t>千歳市</t>
  </si>
  <si>
    <t>恵庭市</t>
  </si>
  <si>
    <t>北広島市</t>
  </si>
  <si>
    <t>当別町</t>
  </si>
  <si>
    <t>新篠津村</t>
  </si>
  <si>
    <t>小樽市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</si>
  <si>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</si>
  <si>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</si>
  <si>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</si>
  <si>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</si>
  <si>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</si>
  <si>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</si>
  <si>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</si>
  <si>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</si>
  <si>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</si>
  <si>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</si>
  <si>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</si>
  <si>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</si>
  <si>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</si>
  <si>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積丹町</t>
  </si>
  <si>
    <t>古平町</t>
  </si>
  <si>
    <t>仁木町</t>
  </si>
  <si>
    <t>余市町</t>
  </si>
  <si>
    <t>赤井川村</t>
  </si>
  <si>
    <t>夕張市</t>
  </si>
  <si>
    <t>美唄市</t>
  </si>
  <si>
    <t>芦別市</t>
  </si>
  <si>
    <t>赤平市</t>
  </si>
  <si>
    <t>三笠市</t>
  </si>
  <si>
    <t>滝川市</t>
  </si>
  <si>
    <t>砂川市</t>
  </si>
  <si>
    <t>歌志内市</t>
  </si>
  <si>
    <t>深川市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</si>
  <si>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</si>
  <si>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</si>
  <si>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</si>
  <si>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</si>
  <si>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</si>
  <si>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</si>
  <si>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</si>
  <si>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</si>
  <si>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</si>
  <si>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</si>
  <si>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</si>
  <si>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</si>
  <si>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</si>
  <si>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</si>
  <si>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幌加内町</t>
  </si>
  <si>
    <t>室蘭市</t>
  </si>
  <si>
    <t>苫小牧市</t>
  </si>
  <si>
    <t>登別市</t>
  </si>
  <si>
    <t>豊浦町</t>
  </si>
  <si>
    <t>単位：宿泊人数→人、宿泊延数→人泊、対前年比→％</t>
    <rPh sb="3" eb="5">
      <t>シュクハク</t>
    </rPh>
    <rPh sb="5" eb="7">
      <t>ニンズウ</t>
    </rPh>
    <rPh sb="8" eb="9">
      <t>ニン</t>
    </rPh>
    <rPh sb="10" eb="12">
      <t>シュクハク</t>
    </rPh>
    <rPh sb="12" eb="13">
      <t>ノ</t>
    </rPh>
    <rPh sb="13" eb="14">
      <t>スウ</t>
    </rPh>
    <rPh sb="15" eb="16">
      <t>ニン</t>
    </rPh>
    <rPh sb="16" eb="17">
      <t>ハク</t>
    </rPh>
    <rPh sb="18" eb="19">
      <t>タイ</t>
    </rPh>
    <rPh sb="19" eb="22">
      <t>ゼンネンヒ</t>
    </rPh>
    <phoneticPr fontId="3"/>
  </si>
  <si>
    <t>単位：人泊、％</t>
    <rPh sb="4" eb="5">
      <t>ハク</t>
    </rPh>
    <phoneticPr fontId="3"/>
  </si>
  <si>
    <t>壮瞥町</t>
  </si>
  <si>
    <t>白老町</t>
  </si>
  <si>
    <t>厚真町</t>
  </si>
  <si>
    <t>新冠町</t>
  </si>
  <si>
    <t>浦河町</t>
  </si>
  <si>
    <t>様似町</t>
  </si>
  <si>
    <t>えりも町</t>
  </si>
  <si>
    <t>旭川市</t>
  </si>
  <si>
    <t>富良野市</t>
  </si>
  <si>
    <t>鷹栖町</t>
    <rPh sb="2" eb="3">
      <t>チョウ</t>
    </rPh>
    <phoneticPr fontId="3"/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</si>
  <si>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</si>
  <si>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</si>
  <si>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</si>
  <si>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</si>
  <si>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</si>
  <si>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</si>
  <si>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</si>
  <si>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</si>
  <si>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</si>
  <si>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</si>
  <si>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</si>
  <si>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</si>
  <si>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</si>
  <si>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</si>
  <si>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</si>
  <si>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</si>
  <si>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</si>
  <si>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留萌市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</si>
  <si>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</si>
  <si>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</si>
  <si>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</si>
  <si>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</si>
  <si>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</si>
  <si>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</si>
  <si>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</si>
  <si>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幌延町</t>
  </si>
  <si>
    <t>稚内市</t>
  </si>
  <si>
    <t>猿払村</t>
  </si>
  <si>
    <t>浜頓別町</t>
  </si>
  <si>
    <t>中頓別町</t>
  </si>
  <si>
    <t>豊富町</t>
  </si>
  <si>
    <t>礼文町</t>
  </si>
  <si>
    <t>利尻町</t>
  </si>
  <si>
    <t>利尻富士町</t>
  </si>
  <si>
    <t>網走市</t>
  </si>
  <si>
    <t>紋別市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</si>
  <si>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</si>
  <si>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</si>
  <si>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</si>
  <si>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</si>
  <si>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</si>
  <si>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</si>
  <si>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</si>
  <si>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</si>
  <si>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湧別町</t>
  </si>
  <si>
    <t>滝上町</t>
  </si>
  <si>
    <t>興部町</t>
  </si>
  <si>
    <t>西興部村</t>
  </si>
  <si>
    <t>雄武町</t>
  </si>
  <si>
    <t>帯広市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</si>
  <si>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</si>
  <si>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</si>
  <si>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</si>
  <si>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</si>
  <si>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</si>
  <si>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</si>
  <si>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</si>
  <si>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更別村</t>
  </si>
  <si>
    <t>大樹町</t>
  </si>
  <si>
    <t>広尾町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</si>
  <si>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</si>
  <si>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</si>
  <si>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</si>
  <si>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</si>
  <si>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</si>
  <si>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</si>
  <si>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</si>
  <si>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</si>
  <si>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</si>
  <si>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</si>
  <si>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</si>
  <si>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</si>
  <si>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</si>
  <si>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根室市</t>
  </si>
  <si>
    <t>別海町</t>
  </si>
  <si>
    <t>中標津町</t>
  </si>
  <si>
    <t>標津町</t>
  </si>
  <si>
    <t>羅臼町</t>
  </si>
  <si>
    <t>単位：人、延べ、％</t>
  </si>
  <si>
    <t>月</t>
  </si>
  <si>
    <t>人　数</t>
  </si>
  <si>
    <t>ア　　　　　　　　ジ　　　　　　　　ア</t>
  </si>
  <si>
    <t>ヨ　　　ー　　　ロ　　　ッ　　　パ</t>
  </si>
  <si>
    <t>北　　　　米</t>
  </si>
  <si>
    <t>計</t>
  </si>
  <si>
    <t>中　国</t>
  </si>
  <si>
    <t>韓　国</t>
  </si>
  <si>
    <t>台　湾</t>
  </si>
  <si>
    <t>香　港</t>
  </si>
  <si>
    <t>シンガポール</t>
  </si>
  <si>
    <t>ロシア</t>
  </si>
  <si>
    <t>イギリス</t>
  </si>
  <si>
    <t>フランス</t>
  </si>
  <si>
    <t>ドイツ</t>
  </si>
  <si>
    <t>カナダ</t>
  </si>
  <si>
    <t>上期計</t>
  </si>
  <si>
    <t>年　間
合　計</t>
  </si>
  <si>
    <t>対前年
比</t>
  </si>
  <si>
    <t>渡島</t>
  </si>
  <si>
    <t>檜山</t>
  </si>
  <si>
    <t>胆振</t>
  </si>
  <si>
    <t>日高</t>
  </si>
  <si>
    <t>上川</t>
  </si>
  <si>
    <t>留萌</t>
  </si>
  <si>
    <t>宗谷</t>
  </si>
  <si>
    <t>十勝</t>
  </si>
  <si>
    <t>釧路</t>
  </si>
  <si>
    <t>根室</t>
  </si>
  <si>
    <t>合　　　　計</t>
  </si>
  <si>
    <t>春　（　４　・　５　月　）</t>
  </si>
  <si>
    <t>夏　（　６　－　９　月　）</t>
  </si>
  <si>
    <t>秋　（　１０　・　１１　月　）</t>
  </si>
  <si>
    <t>冬　（　１２　－　３　月　）</t>
  </si>
  <si>
    <t>４　　月</t>
  </si>
  <si>
    <t>５　　月</t>
  </si>
  <si>
    <t>６　　月</t>
  </si>
  <si>
    <t>７　　月</t>
  </si>
  <si>
    <t>８　　月</t>
  </si>
  <si>
    <t>９　　月</t>
  </si>
  <si>
    <t>１　０　月</t>
  </si>
  <si>
    <t>１　１　月</t>
  </si>
  <si>
    <t>１　２　月</t>
  </si>
  <si>
    <t>１　　月</t>
  </si>
  <si>
    <t>２　　月</t>
  </si>
  <si>
    <t>３　　月</t>
  </si>
  <si>
    <t>支庁</t>
  </si>
  <si>
    <t>市町村名</t>
  </si>
  <si>
    <t>八雲町</t>
  </si>
  <si>
    <t>岩見沢市</t>
  </si>
  <si>
    <t>伊達市</t>
  </si>
  <si>
    <t>日高町</t>
  </si>
  <si>
    <t>士別市</t>
  </si>
  <si>
    <t>名寄市</t>
  </si>
  <si>
    <t>枝幸町</t>
  </si>
  <si>
    <t>北見市</t>
  </si>
  <si>
    <t>遠軽町</t>
  </si>
  <si>
    <t>幕別町</t>
  </si>
  <si>
    <t>釧路市</t>
  </si>
  <si>
    <t>新ひだか町</t>
    <rPh sb="0" eb="1">
      <t>シン</t>
    </rPh>
    <phoneticPr fontId="3"/>
  </si>
  <si>
    <t>神恵内村</t>
    <rPh sb="3" eb="4">
      <t>ムラ</t>
    </rPh>
    <phoneticPr fontId="3"/>
  </si>
  <si>
    <t>29頁</t>
    <rPh sb="2" eb="3">
      <t>ページ</t>
    </rPh>
    <phoneticPr fontId="3"/>
  </si>
  <si>
    <t>北斗市</t>
    <rPh sb="0" eb="2">
      <t>ホクト</t>
    </rPh>
    <rPh sb="2" eb="3">
      <t>シ</t>
    </rPh>
    <phoneticPr fontId="3"/>
  </si>
  <si>
    <t>石狩市</t>
  </si>
  <si>
    <t>洞爺湖町</t>
    <rPh sb="0" eb="3">
      <t>トウヤコ</t>
    </rPh>
    <phoneticPr fontId="3"/>
  </si>
  <si>
    <t>平取町</t>
  </si>
  <si>
    <t>大空町</t>
    <rPh sb="0" eb="2">
      <t>オオゾラ</t>
    </rPh>
    <phoneticPr fontId="3"/>
  </si>
  <si>
    <t>1頁</t>
    <rPh sb="1" eb="2">
      <t>ページ</t>
    </rPh>
    <phoneticPr fontId="3"/>
  </si>
  <si>
    <t>2頁</t>
    <rPh sb="1" eb="2">
      <t>ページ</t>
    </rPh>
    <phoneticPr fontId="3"/>
  </si>
  <si>
    <t>3～4頁</t>
    <rPh sb="3" eb="4">
      <t>ページ</t>
    </rPh>
    <phoneticPr fontId="3"/>
  </si>
  <si>
    <t>5頁</t>
    <rPh sb="1" eb="2">
      <t>ページ</t>
    </rPh>
    <phoneticPr fontId="3"/>
  </si>
  <si>
    <t>単位：入込総数→千人、宿泊客延数→千人泊、対前年比→％</t>
    <rPh sb="0" eb="2">
      <t>タンイ</t>
    </rPh>
    <rPh sb="3" eb="5">
      <t>イリコミ</t>
    </rPh>
    <rPh sb="5" eb="7">
      <t>ソウスウ</t>
    </rPh>
    <rPh sb="8" eb="10">
      <t>センニン</t>
    </rPh>
    <rPh sb="11" eb="14">
      <t>シュクハクキャク</t>
    </rPh>
    <rPh sb="14" eb="15">
      <t>ノ</t>
    </rPh>
    <rPh sb="15" eb="16">
      <t>スウ</t>
    </rPh>
    <rPh sb="17" eb="19">
      <t>センニン</t>
    </rPh>
    <rPh sb="19" eb="20">
      <t>ハク</t>
    </rPh>
    <rPh sb="21" eb="22">
      <t>タイ</t>
    </rPh>
    <rPh sb="22" eb="25">
      <t>ゼンネンヒ</t>
    </rPh>
    <phoneticPr fontId="3"/>
  </si>
  <si>
    <t>北海道経済部観光局</t>
    <rPh sb="0" eb="3">
      <t>ホッカイドウ</t>
    </rPh>
    <rPh sb="3" eb="6">
      <t>ケイザイブ</t>
    </rPh>
    <rPh sb="6" eb="8">
      <t>カンコウ</t>
    </rPh>
    <rPh sb="8" eb="9">
      <t>キョク</t>
    </rPh>
    <phoneticPr fontId="3"/>
  </si>
  <si>
    <t>道央圏域計</t>
    <rPh sb="0" eb="2">
      <t>ドウオウ</t>
    </rPh>
    <phoneticPr fontId="3"/>
  </si>
  <si>
    <t>道南圏域計</t>
    <rPh sb="0" eb="2">
      <t>ドウナン</t>
    </rPh>
    <phoneticPr fontId="3"/>
  </si>
  <si>
    <t>マレーシア</t>
  </si>
  <si>
    <t>タイ</t>
  </si>
  <si>
    <t>インド</t>
  </si>
  <si>
    <t>アメリカ</t>
    <phoneticPr fontId="3"/>
  </si>
  <si>
    <t>オーストラリア</t>
    <phoneticPr fontId="3"/>
  </si>
  <si>
    <t>その他</t>
    <rPh sb="2" eb="3">
      <t>タ</t>
    </rPh>
    <phoneticPr fontId="3"/>
  </si>
  <si>
    <t>石狩</t>
    <rPh sb="0" eb="2">
      <t>イシカリ</t>
    </rPh>
    <phoneticPr fontId="3"/>
  </si>
  <si>
    <t>後志</t>
    <rPh sb="0" eb="2">
      <t>シリベシ</t>
    </rPh>
    <phoneticPr fontId="3"/>
  </si>
  <si>
    <t>オホーツク</t>
    <phoneticPr fontId="3"/>
  </si>
  <si>
    <t>道南圏域計</t>
    <rPh sb="1" eb="2">
      <t>ミナミ</t>
    </rPh>
    <phoneticPr fontId="3"/>
  </si>
  <si>
    <t>全道計</t>
    <rPh sb="0" eb="2">
      <t>ゼンドウ</t>
    </rPh>
    <phoneticPr fontId="3"/>
  </si>
  <si>
    <t>空知総合振興局計</t>
    <rPh sb="2" eb="4">
      <t>ソウゴウ</t>
    </rPh>
    <rPh sb="4" eb="7">
      <t>シンコウキョク</t>
    </rPh>
    <phoneticPr fontId="3"/>
  </si>
  <si>
    <t>石狩振興局計</t>
    <rPh sb="2" eb="5">
      <t>シンコウキョク</t>
    </rPh>
    <phoneticPr fontId="3"/>
  </si>
  <si>
    <t>道央</t>
    <rPh sb="0" eb="2">
      <t>ドウオウ</t>
    </rPh>
    <phoneticPr fontId="3"/>
  </si>
  <si>
    <t>後志総合振興局計</t>
    <rPh sb="2" eb="4">
      <t>ソウゴウ</t>
    </rPh>
    <rPh sb="4" eb="7">
      <t>シンコウキョク</t>
    </rPh>
    <phoneticPr fontId="3"/>
  </si>
  <si>
    <t>胆振総合振興局計</t>
    <rPh sb="2" eb="4">
      <t>ソウゴウ</t>
    </rPh>
    <rPh sb="4" eb="7">
      <t>シンコウキョク</t>
    </rPh>
    <phoneticPr fontId="3"/>
  </si>
  <si>
    <t>胆振</t>
    <rPh sb="0" eb="2">
      <t>イブリ</t>
    </rPh>
    <phoneticPr fontId="3"/>
  </si>
  <si>
    <t>安平町</t>
    <rPh sb="0" eb="2">
      <t>アビラ</t>
    </rPh>
    <phoneticPr fontId="3"/>
  </si>
  <si>
    <t>日高振興局計</t>
    <rPh sb="2" eb="5">
      <t>シンコウキョク</t>
    </rPh>
    <phoneticPr fontId="3"/>
  </si>
  <si>
    <t>渡島総合振興局計</t>
    <rPh sb="2" eb="4">
      <t>ソウゴウ</t>
    </rPh>
    <rPh sb="4" eb="7">
      <t>シンコウキョク</t>
    </rPh>
    <phoneticPr fontId="3"/>
  </si>
  <si>
    <t>道南</t>
    <rPh sb="0" eb="2">
      <t>ドウナン</t>
    </rPh>
    <phoneticPr fontId="3"/>
  </si>
  <si>
    <t>檜山振興局計</t>
    <rPh sb="2" eb="5">
      <t>シンコウキョク</t>
    </rPh>
    <phoneticPr fontId="3"/>
  </si>
  <si>
    <t>上川総合振興局計</t>
    <rPh sb="2" eb="4">
      <t>ソウゴウ</t>
    </rPh>
    <rPh sb="4" eb="7">
      <t>シンコウキョク</t>
    </rPh>
    <phoneticPr fontId="3"/>
  </si>
  <si>
    <t>道北</t>
    <rPh sb="0" eb="2">
      <t>ドウホク</t>
    </rPh>
    <phoneticPr fontId="3"/>
  </si>
  <si>
    <t>上川</t>
    <rPh sb="0" eb="2">
      <t>カミカワ</t>
    </rPh>
    <phoneticPr fontId="3"/>
  </si>
  <si>
    <t>留萌振興局計</t>
    <rPh sb="2" eb="5">
      <t>シンコウキョク</t>
    </rPh>
    <rPh sb="5" eb="6">
      <t>ケイ</t>
    </rPh>
    <phoneticPr fontId="3"/>
  </si>
  <si>
    <t>宗谷総合振興局計</t>
    <rPh sb="2" eb="4">
      <t>ソウゴウ</t>
    </rPh>
    <rPh sb="4" eb="7">
      <t>シンコウキョク</t>
    </rPh>
    <phoneticPr fontId="3"/>
  </si>
  <si>
    <t>オホーツク総合振興局計</t>
    <rPh sb="5" eb="7">
      <t>ソウゴウ</t>
    </rPh>
    <rPh sb="7" eb="10">
      <t>シンコウキョク</t>
    </rPh>
    <phoneticPr fontId="3"/>
  </si>
  <si>
    <t>十勝総合振興局計</t>
    <rPh sb="2" eb="4">
      <t>ソウゴウ</t>
    </rPh>
    <rPh sb="4" eb="7">
      <t>シンコウキョク</t>
    </rPh>
    <phoneticPr fontId="3"/>
  </si>
  <si>
    <t>釧路総合振興局計</t>
    <rPh sb="2" eb="4">
      <t>ソウゴウ</t>
    </rPh>
    <rPh sb="4" eb="7">
      <t>シンコウキョク</t>
    </rPh>
    <phoneticPr fontId="3"/>
  </si>
  <si>
    <t>根室振興局計</t>
    <rPh sb="2" eb="5">
      <t>シンコウキョク</t>
    </rPh>
    <phoneticPr fontId="3"/>
  </si>
  <si>
    <t>宿泊客数</t>
    <rPh sb="0" eb="2">
      <t>シュクハク</t>
    </rPh>
    <rPh sb="2" eb="4">
      <t>キャクスウ</t>
    </rPh>
    <phoneticPr fontId="3"/>
  </si>
  <si>
    <t>札幌市</t>
    <phoneticPr fontId="3"/>
  </si>
  <si>
    <t>むかわ町</t>
    <phoneticPr fontId="3"/>
  </si>
  <si>
    <t>せたな町</t>
    <phoneticPr fontId="3"/>
  </si>
  <si>
    <t>計</t>
    <rPh sb="0" eb="1">
      <t>ケイ</t>
    </rPh>
    <phoneticPr fontId="3"/>
  </si>
  <si>
    <t>オホーツク</t>
    <phoneticPr fontId="3"/>
  </si>
  <si>
    <t>３　季節別・月別訪日外国人宿泊者数（延べ人数）の構成比</t>
    <rPh sb="2" eb="5">
      <t>キセツベツ</t>
    </rPh>
    <rPh sb="6" eb="8">
      <t>ツキベツ</t>
    </rPh>
    <rPh sb="8" eb="10">
      <t>ホウニチ</t>
    </rPh>
    <rPh sb="10" eb="13">
      <t>ガイコクジン</t>
    </rPh>
    <rPh sb="13" eb="16">
      <t>シュクハクシャ</t>
    </rPh>
    <rPh sb="16" eb="17">
      <t>スウ</t>
    </rPh>
    <rPh sb="18" eb="19">
      <t>ノ</t>
    </rPh>
    <rPh sb="20" eb="22">
      <t>ニンズウ</t>
    </rPh>
    <rPh sb="24" eb="27">
      <t>コウセイヒ</t>
    </rPh>
    <phoneticPr fontId="3"/>
  </si>
  <si>
    <t>４　季節別・月別訪日外国人宿泊者数（延べ人数）の前年度対比</t>
    <rPh sb="2" eb="5">
      <t>キセツベツ</t>
    </rPh>
    <rPh sb="6" eb="8">
      <t>ツキベツ</t>
    </rPh>
    <rPh sb="8" eb="10">
      <t>ホウニチ</t>
    </rPh>
    <rPh sb="10" eb="13">
      <t>ガイコクジン</t>
    </rPh>
    <rPh sb="13" eb="16">
      <t>シュクハクシャ</t>
    </rPh>
    <rPh sb="16" eb="17">
      <t>スウ</t>
    </rPh>
    <rPh sb="18" eb="19">
      <t>ノ</t>
    </rPh>
    <rPh sb="20" eb="22">
      <t>ニンズウ</t>
    </rPh>
    <rPh sb="24" eb="27">
      <t>ゼンネンド</t>
    </rPh>
    <rPh sb="27" eb="29">
      <t>タイヒ</t>
    </rPh>
    <phoneticPr fontId="3"/>
  </si>
  <si>
    <t>５　市町村別・月別訪日外国人宿泊者数（延べ人数）</t>
    <rPh sb="2" eb="5">
      <t>シチョウソン</t>
    </rPh>
    <rPh sb="5" eb="6">
      <t>ベツ</t>
    </rPh>
    <rPh sb="7" eb="9">
      <t>ツキベツ</t>
    </rPh>
    <rPh sb="9" eb="11">
      <t>ホウニチ</t>
    </rPh>
    <rPh sb="11" eb="14">
      <t>ガイコクジン</t>
    </rPh>
    <rPh sb="14" eb="17">
      <t>シュクハクシャ</t>
    </rPh>
    <rPh sb="17" eb="18">
      <t>スウ</t>
    </rPh>
    <rPh sb="19" eb="20">
      <t>ノ</t>
    </rPh>
    <rPh sb="21" eb="23">
      <t>ニンズウ</t>
    </rPh>
    <phoneticPr fontId="3"/>
  </si>
  <si>
    <t>６　市町村別・国別訪日外国人宿泊者数（延べ人数）</t>
    <rPh sb="2" eb="5">
      <t>シチョウソン</t>
    </rPh>
    <rPh sb="5" eb="6">
      <t>ベツ</t>
    </rPh>
    <rPh sb="7" eb="9">
      <t>クニベツ</t>
    </rPh>
    <rPh sb="9" eb="11">
      <t>ホウニチ</t>
    </rPh>
    <rPh sb="11" eb="14">
      <t>ガイコクジン</t>
    </rPh>
    <rPh sb="14" eb="17">
      <t>シュクハクシャ</t>
    </rPh>
    <rPh sb="17" eb="18">
      <t>スウ</t>
    </rPh>
    <rPh sb="19" eb="20">
      <t>ノ</t>
    </rPh>
    <rPh sb="21" eb="23">
      <t>ニンズウ</t>
    </rPh>
    <phoneticPr fontId="3"/>
  </si>
  <si>
    <t>振興局</t>
    <rPh sb="0" eb="3">
      <t>シンコウキョク</t>
    </rPh>
    <phoneticPr fontId="3"/>
  </si>
  <si>
    <t>合計</t>
    <phoneticPr fontId="3"/>
  </si>
  <si>
    <t>道　央</t>
    <phoneticPr fontId="3"/>
  </si>
  <si>
    <t>空　知</t>
    <rPh sb="0" eb="1">
      <t>ソラ</t>
    </rPh>
    <rPh sb="2" eb="3">
      <t>チ</t>
    </rPh>
    <phoneticPr fontId="3"/>
  </si>
  <si>
    <t>後　志</t>
    <phoneticPr fontId="3"/>
  </si>
  <si>
    <t>胆　振</t>
    <rPh sb="0" eb="1">
      <t>キモ</t>
    </rPh>
    <rPh sb="2" eb="3">
      <t>オサム</t>
    </rPh>
    <phoneticPr fontId="3"/>
  </si>
  <si>
    <t>道　南</t>
    <rPh sb="0" eb="1">
      <t>ミチ</t>
    </rPh>
    <rPh sb="2" eb="3">
      <t>ミナミ</t>
    </rPh>
    <phoneticPr fontId="3"/>
  </si>
  <si>
    <t>渡　島</t>
    <rPh sb="0" eb="1">
      <t>ワタリ</t>
    </rPh>
    <rPh sb="2" eb="3">
      <t>シマ</t>
    </rPh>
    <phoneticPr fontId="3"/>
  </si>
  <si>
    <t>道　南</t>
    <phoneticPr fontId="3"/>
  </si>
  <si>
    <t>道　北</t>
    <rPh sb="0" eb="1">
      <t>ミチ</t>
    </rPh>
    <rPh sb="2" eb="3">
      <t>キタ</t>
    </rPh>
    <phoneticPr fontId="3"/>
  </si>
  <si>
    <t>上　川</t>
    <rPh sb="0" eb="1">
      <t>ウエ</t>
    </rPh>
    <rPh sb="2" eb="3">
      <t>カワ</t>
    </rPh>
    <phoneticPr fontId="3"/>
  </si>
  <si>
    <t>留　萌</t>
    <rPh sb="0" eb="1">
      <t>トメ</t>
    </rPh>
    <rPh sb="2" eb="3">
      <t>モエ</t>
    </rPh>
    <phoneticPr fontId="3"/>
  </si>
  <si>
    <t>宗　谷</t>
    <rPh sb="0" eb="1">
      <t>シュウ</t>
    </rPh>
    <rPh sb="2" eb="3">
      <t>タニ</t>
    </rPh>
    <phoneticPr fontId="3"/>
  </si>
  <si>
    <t>オホーツク</t>
    <phoneticPr fontId="3"/>
  </si>
  <si>
    <t>十　勝</t>
    <rPh sb="0" eb="1">
      <t>ジュウ</t>
    </rPh>
    <rPh sb="2" eb="3">
      <t>カツ</t>
    </rPh>
    <phoneticPr fontId="3"/>
  </si>
  <si>
    <t>釧路・根室</t>
    <rPh sb="0" eb="2">
      <t>クシロ</t>
    </rPh>
    <rPh sb="3" eb="5">
      <t>ネムロ</t>
    </rPh>
    <phoneticPr fontId="3"/>
  </si>
  <si>
    <t>釧路</t>
    <rPh sb="0" eb="2">
      <t>クシロ</t>
    </rPh>
    <phoneticPr fontId="3"/>
  </si>
  <si>
    <t>単位：千人、千人泊、％</t>
    <rPh sb="0" eb="2">
      <t>タンイ</t>
    </rPh>
    <rPh sb="3" eb="5">
      <t>センニン</t>
    </rPh>
    <rPh sb="6" eb="8">
      <t>センニン</t>
    </rPh>
    <rPh sb="8" eb="9">
      <t>ハク</t>
    </rPh>
    <phoneticPr fontId="3"/>
  </si>
  <si>
    <t>6～28頁</t>
    <rPh sb="4" eb="5">
      <t>ページ</t>
    </rPh>
    <phoneticPr fontId="3"/>
  </si>
  <si>
    <t>30～31頁</t>
    <rPh sb="5" eb="6">
      <t>ページ</t>
    </rPh>
    <phoneticPr fontId="3"/>
  </si>
  <si>
    <t>32頁</t>
    <rPh sb="2" eb="3">
      <t>ページ</t>
    </rPh>
    <phoneticPr fontId="3"/>
  </si>
  <si>
    <t>33頁</t>
    <rPh sb="2" eb="3">
      <t>ページ</t>
    </rPh>
    <phoneticPr fontId="3"/>
  </si>
  <si>
    <t>34～40頁</t>
    <rPh sb="5" eb="6">
      <t>ページ</t>
    </rPh>
    <phoneticPr fontId="3"/>
  </si>
  <si>
    <t>アメリカ</t>
  </si>
  <si>
    <t>オーストラリア</t>
  </si>
  <si>
    <t>中国</t>
    <rPh sb="0" eb="2">
      <t>チュウゴク</t>
    </rPh>
    <phoneticPr fontId="3"/>
  </si>
  <si>
    <t>韓国</t>
    <rPh sb="0" eb="2">
      <t>カンコク</t>
    </rPh>
    <phoneticPr fontId="3"/>
  </si>
  <si>
    <t>台湾</t>
    <rPh sb="0" eb="2">
      <t>タイワン</t>
    </rPh>
    <phoneticPr fontId="3"/>
  </si>
  <si>
    <t>香港</t>
    <rPh sb="0" eb="2">
      <t>ホンコン</t>
    </rPh>
    <phoneticPr fontId="3"/>
  </si>
  <si>
    <t>41～47頁</t>
    <rPh sb="5" eb="6">
      <t>ページ</t>
    </rPh>
    <phoneticPr fontId="3"/>
  </si>
  <si>
    <t>２　振興局別・国別訪日外国人宿泊者数（延べ人数）</t>
    <rPh sb="2" eb="4">
      <t>シンコウ</t>
    </rPh>
    <rPh sb="4" eb="5">
      <t>キョク</t>
    </rPh>
    <rPh sb="5" eb="6">
      <t>ベツ</t>
    </rPh>
    <rPh sb="7" eb="9">
      <t>クニベツ</t>
    </rPh>
    <rPh sb="9" eb="11">
      <t>ホウニチ</t>
    </rPh>
    <rPh sb="11" eb="14">
      <t>ガイコクジン</t>
    </rPh>
    <rPh sb="14" eb="17">
      <t>シュクハクシャ</t>
    </rPh>
    <rPh sb="17" eb="18">
      <t>スウ</t>
    </rPh>
    <rPh sb="19" eb="20">
      <t>ノ</t>
    </rPh>
    <rPh sb="21" eb="23">
      <t>ニンズウ</t>
    </rPh>
    <phoneticPr fontId="3"/>
  </si>
  <si>
    <t>《観光入込客数関係》</t>
    <rPh sb="1" eb="3">
      <t>カンコウ</t>
    </rPh>
    <rPh sb="3" eb="5">
      <t>イリコミ</t>
    </rPh>
    <rPh sb="5" eb="6">
      <t>キャク</t>
    </rPh>
    <rPh sb="6" eb="7">
      <t>スウ</t>
    </rPh>
    <rPh sb="7" eb="9">
      <t>カンケイ</t>
    </rPh>
    <phoneticPr fontId="3"/>
  </si>
  <si>
    <t>《訪日外国人来道者数関係》</t>
    <rPh sb="1" eb="3">
      <t>ホウニチ</t>
    </rPh>
    <rPh sb="3" eb="6">
      <t>ガイコクジン</t>
    </rPh>
    <rPh sb="6" eb="9">
      <t>ライドウシャ</t>
    </rPh>
    <rPh sb="9" eb="10">
      <t>スウ</t>
    </rPh>
    <rPh sb="10" eb="12">
      <t>カンケイ</t>
    </rPh>
    <phoneticPr fontId="3"/>
  </si>
  <si>
    <t>１　月別・国別訪日外国人宿泊者数（延べ人数）</t>
    <rPh sb="2" eb="4">
      <t>ツキベツ</t>
    </rPh>
    <rPh sb="5" eb="7">
      <t>クニベツ</t>
    </rPh>
    <rPh sb="7" eb="9">
      <t>ホウニチ</t>
    </rPh>
    <rPh sb="9" eb="12">
      <t>ガイコクジン</t>
    </rPh>
    <rPh sb="12" eb="15">
      <t>シュクハクシャ</t>
    </rPh>
    <rPh sb="15" eb="16">
      <t>スウ</t>
    </rPh>
    <rPh sb="17" eb="18">
      <t>ノ</t>
    </rPh>
    <rPh sb="19" eb="21">
      <t>ニンズウ</t>
    </rPh>
    <phoneticPr fontId="3"/>
  </si>
  <si>
    <t xml:space="preserve"> </t>
    <phoneticPr fontId="3"/>
  </si>
  <si>
    <t xml:space="preserve">北海道観光入込客数調査報告書  </t>
    <rPh sb="0" eb="3">
      <t>ホッカイドウ</t>
    </rPh>
    <rPh sb="3" eb="5">
      <t>カンコウ</t>
    </rPh>
    <rPh sb="5" eb="7">
      <t>イリコミ</t>
    </rPh>
    <rPh sb="7" eb="8">
      <t>キャク</t>
    </rPh>
    <rPh sb="8" eb="9">
      <t>スウ</t>
    </rPh>
    <rPh sb="9" eb="11">
      <t>チョウサ</t>
    </rPh>
    <rPh sb="11" eb="14">
      <t>ホウコクショ</t>
    </rPh>
    <phoneticPr fontId="3"/>
  </si>
  <si>
    <t>２　圏域別・月別観光入込客数（延べ人数）</t>
    <rPh sb="2" eb="5">
      <t>ケンイキベツ</t>
    </rPh>
    <rPh sb="6" eb="8">
      <t>ツキベツ</t>
    </rPh>
    <rPh sb="8" eb="10">
      <t>カンコウ</t>
    </rPh>
    <rPh sb="10" eb="12">
      <t>イリコミ</t>
    </rPh>
    <rPh sb="12" eb="14">
      <t>キャクスウ</t>
    </rPh>
    <rPh sb="15" eb="16">
      <t>ノ</t>
    </rPh>
    <rPh sb="17" eb="19">
      <t>ニンズウ</t>
    </rPh>
    <phoneticPr fontId="3"/>
  </si>
  <si>
    <t>３　季節別・月別観光入込客数（延べ人数）の構成比</t>
    <rPh sb="2" eb="5">
      <t>キセツベツ</t>
    </rPh>
    <rPh sb="6" eb="8">
      <t>ツキベツ</t>
    </rPh>
    <rPh sb="8" eb="10">
      <t>カンコウ</t>
    </rPh>
    <rPh sb="10" eb="12">
      <t>イリコミ</t>
    </rPh>
    <rPh sb="12" eb="14">
      <t>キャクスウ</t>
    </rPh>
    <rPh sb="15" eb="16">
      <t>ノ</t>
    </rPh>
    <rPh sb="17" eb="19">
      <t>ニンズウ</t>
    </rPh>
    <rPh sb="21" eb="24">
      <t>コウセイヒ</t>
    </rPh>
    <phoneticPr fontId="3"/>
  </si>
  <si>
    <t>４　季節別・月別観光入込客数（延べ人数）の前年度対比</t>
    <rPh sb="2" eb="4">
      <t>キセツ</t>
    </rPh>
    <rPh sb="4" eb="5">
      <t>ベツ</t>
    </rPh>
    <rPh sb="6" eb="8">
      <t>ツキベツ</t>
    </rPh>
    <rPh sb="8" eb="10">
      <t>カンコウ</t>
    </rPh>
    <rPh sb="10" eb="12">
      <t>イリコミ</t>
    </rPh>
    <rPh sb="12" eb="14">
      <t>キャクスウ</t>
    </rPh>
    <rPh sb="15" eb="16">
      <t>ノ</t>
    </rPh>
    <rPh sb="17" eb="19">
      <t>ニンズウ</t>
    </rPh>
    <rPh sb="21" eb="24">
      <t>ゼンネンド</t>
    </rPh>
    <rPh sb="24" eb="26">
      <t>タイヒ</t>
    </rPh>
    <phoneticPr fontId="3"/>
  </si>
  <si>
    <t>５　市町村別・月別観光入込客数</t>
    <rPh sb="2" eb="5">
      <t>シチョウソン</t>
    </rPh>
    <rPh sb="5" eb="6">
      <t>ベツ</t>
    </rPh>
    <rPh sb="7" eb="9">
      <t>ツキベツ</t>
    </rPh>
    <rPh sb="9" eb="11">
      <t>カンコウ</t>
    </rPh>
    <rPh sb="11" eb="13">
      <t>イリコミ</t>
    </rPh>
    <rPh sb="13" eb="15">
      <t>キャクスウ</t>
    </rPh>
    <phoneticPr fontId="3"/>
  </si>
  <si>
    <t>ｲﾝﾄﾞﾈｼｱ</t>
    <phoneticPr fontId="3"/>
  </si>
  <si>
    <t>フィリピン</t>
    <phoneticPr fontId="3"/>
  </si>
  <si>
    <t>ベトナム</t>
    <phoneticPr fontId="3"/>
  </si>
  <si>
    <t>インドネシア</t>
    <phoneticPr fontId="3"/>
  </si>
  <si>
    <t>中札内村</t>
    <rPh sb="0" eb="3">
      <t>ナカサツナイ</t>
    </rPh>
    <rPh sb="3" eb="4">
      <t>ムラ</t>
    </rPh>
    <phoneticPr fontId="3"/>
  </si>
  <si>
    <t>中札内村</t>
    <rPh sb="0" eb="4">
      <t>ナカサツナイムラ</t>
    </rPh>
    <phoneticPr fontId="3"/>
  </si>
  <si>
    <t>27年度</t>
    <phoneticPr fontId="3"/>
  </si>
  <si>
    <t>５　平成28年度市町村別・月別観光入込客数</t>
    <rPh sb="2" eb="4">
      <t>ヘイセイ</t>
    </rPh>
    <rPh sb="6" eb="8">
      <t>ネンド</t>
    </rPh>
    <rPh sb="9" eb="11">
      <t>カミキ</t>
    </rPh>
    <rPh sb="12" eb="16">
      <t>シチョウソンベツ</t>
    </rPh>
    <rPh sb="17" eb="19">
      <t>ツキベツ</t>
    </rPh>
    <rPh sb="19" eb="21">
      <t>カンコウ</t>
    </rPh>
    <phoneticPr fontId="3"/>
  </si>
  <si>
    <t>２　平成28年度圏域別・月別観光入込客数（延べ人数）</t>
    <phoneticPr fontId="3"/>
  </si>
  <si>
    <t>１　平成28年度圏域別観光入込客数（延べ人数）</t>
    <phoneticPr fontId="3"/>
  </si>
  <si>
    <t>３　平成28年度季節別・月別観光入込客数（延べ人数）の構成比</t>
    <phoneticPr fontId="3"/>
  </si>
  <si>
    <t>４　平成28年度季節別・月別観光入込客数（延べ人数）の前年度対比</t>
    <phoneticPr fontId="3"/>
  </si>
  <si>
    <t>１　平成28年度月別・国別訪日外国人宿泊者数（延べ人数）</t>
    <phoneticPr fontId="3"/>
  </si>
  <si>
    <t>２　平成28年度振興局別・国別訪日外国人宿泊者数（延べ人数）</t>
    <rPh sb="8" eb="11">
      <t>シンコウキョク</t>
    </rPh>
    <phoneticPr fontId="3"/>
  </si>
  <si>
    <t>５　平成28年度市町村別・月別訪日外国人宿泊者数（延べ人数）</t>
    <rPh sb="25" eb="26">
      <t>ノ</t>
    </rPh>
    <rPh sb="27" eb="29">
      <t>ニンズウ</t>
    </rPh>
    <phoneticPr fontId="3"/>
  </si>
  <si>
    <t>６　平成28年度市町村別・国別訪日外国人宿泊者数（延べ人数）</t>
    <rPh sb="2" eb="4">
      <t>ヘイセイ</t>
    </rPh>
    <rPh sb="6" eb="8">
      <t>ネンド</t>
    </rPh>
    <rPh sb="8" eb="11">
      <t>シチョウソン</t>
    </rPh>
    <rPh sb="11" eb="12">
      <t>ベツ</t>
    </rPh>
    <rPh sb="13" eb="15">
      <t>クニベツ</t>
    </rPh>
    <rPh sb="15" eb="17">
      <t>ホウニチ</t>
    </rPh>
    <rPh sb="17" eb="19">
      <t>ガイコク</t>
    </rPh>
    <rPh sb="19" eb="20">
      <t>ジン</t>
    </rPh>
    <rPh sb="20" eb="23">
      <t>シュクハクシャ</t>
    </rPh>
    <rPh sb="23" eb="24">
      <t>カズ</t>
    </rPh>
    <rPh sb="25" eb="26">
      <t>ノ</t>
    </rPh>
    <rPh sb="27" eb="29">
      <t>ニンズウ</t>
    </rPh>
    <phoneticPr fontId="3"/>
  </si>
  <si>
    <t>28年度</t>
    <phoneticPr fontId="3"/>
  </si>
  <si>
    <t>27年度</t>
    <phoneticPr fontId="3"/>
  </si>
  <si>
    <t>27年度</t>
    <rPh sb="2" eb="4">
      <t>ネンド</t>
    </rPh>
    <phoneticPr fontId="3"/>
  </si>
  <si>
    <t>※27年度数値は、27年度報告書の数値であるため、５表及び６表の27年度数値と一致しないことがある。</t>
    <phoneticPr fontId="3"/>
  </si>
  <si>
    <t>※27年度の各月の数値は、27年度報告書の数値であるため、１表、２表、５表の27年度合計と一致しないことがある。</t>
    <rPh sb="6" eb="8">
      <t>カクツキ</t>
    </rPh>
    <rPh sb="15" eb="17">
      <t>ネンド</t>
    </rPh>
    <rPh sb="17" eb="20">
      <t>ホウコクショ</t>
    </rPh>
    <rPh sb="21" eb="23">
      <t>スウチ</t>
    </rPh>
    <rPh sb="36" eb="37">
      <t>ヒョウ</t>
    </rPh>
    <rPh sb="40" eb="42">
      <t>ネンド</t>
    </rPh>
    <rPh sb="42" eb="44">
      <t>ゴウケイ</t>
    </rPh>
    <rPh sb="45" eb="47">
      <t>イッチ</t>
    </rPh>
    <phoneticPr fontId="3"/>
  </si>
  <si>
    <t xml:space="preserve">平成２８年度   </t>
    <rPh sb="0" eb="2">
      <t>ヘイセイ</t>
    </rPh>
    <rPh sb="4" eb="6">
      <t>ネンド</t>
    </rPh>
    <phoneticPr fontId="3"/>
  </si>
  <si>
    <t>単位：宿泊客数→人、宿泊客延数→人泊、対前年比→％</t>
    <rPh sb="3" eb="5">
      <t>シュクハク</t>
    </rPh>
    <rPh sb="5" eb="6">
      <t>キャク</t>
    </rPh>
    <rPh sb="6" eb="7">
      <t>スウ</t>
    </rPh>
    <rPh sb="8" eb="9">
      <t>ニン</t>
    </rPh>
    <rPh sb="10" eb="12">
      <t>シュクハク</t>
    </rPh>
    <rPh sb="12" eb="13">
      <t>キャク</t>
    </rPh>
    <rPh sb="13" eb="14">
      <t>ノ</t>
    </rPh>
    <rPh sb="14" eb="15">
      <t>スウ</t>
    </rPh>
    <rPh sb="16" eb="17">
      <t>ニン</t>
    </rPh>
    <rPh sb="17" eb="18">
      <t>ハク</t>
    </rPh>
    <rPh sb="19" eb="20">
      <t>タイ</t>
    </rPh>
    <rPh sb="20" eb="23">
      <t>ゼンネンヒ</t>
    </rPh>
    <phoneticPr fontId="3"/>
  </si>
  <si>
    <t>３　平成28年度季節別・月別訪日外国人宿泊者数（延べ人数）の構成比</t>
    <phoneticPr fontId="3"/>
  </si>
  <si>
    <t>４　平成28年度季節別・月別訪日外国人宿泊者数（延べ人数）の前年度対比</t>
    <phoneticPr fontId="3"/>
  </si>
  <si>
    <t>平成２９年８月</t>
    <rPh sb="0" eb="2">
      <t>ヘイセイ</t>
    </rPh>
    <rPh sb="4" eb="5">
      <t>ネン</t>
    </rPh>
    <rPh sb="6" eb="7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</si>
</sst>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_ "/>
    <numFmt numFmtId="177" formatCode="#,##0.0_ "/>
    <numFmt numFmtId="178" formatCode="#,##0_ "/>
    <numFmt numFmtId="179" formatCode="0.0_);[Red]\(0.0\)"/>
    <numFmt numFmtId="180" formatCode="0.0%"/>
    <numFmt numFmtId="181" formatCode="#,##0.0_ ;[Red]\-#,##0.0\ "/>
    <numFmt numFmtId="182" formatCode="#,##0.0_);[Red]\(#,##0.0\)"/>
    <numFmt numFmtId="183" formatCode="#,##0_ ;[Red]\-#,##0\ "/>
    <numFmt numFmtId="184" formatCode="#,##0.0;[Red]\-#,##0.0"/>
    <numFmt numFmtId="185" formatCode="#,##0;&quot;▲&quot;#,##0;&quot;- 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36"/>
      <name val="ＭＳ Ｐゴシック"/>
      <family val="3"/>
      <charset val="128"/>
    </font>
    <font>
      <sz val="30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60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77" fontId="0" fillId="0" borderId="5" xfId="0" applyNumberFormat="1" applyBorder="1"/>
    <xf numFmtId="177" fontId="0" fillId="0" borderId="6" xfId="0" applyNumberFormat="1" applyBorder="1"/>
    <xf numFmtId="177" fontId="0" fillId="0" borderId="7" xfId="0" applyNumberFormat="1" applyBorder="1"/>
    <xf numFmtId="0" fontId="0" fillId="0" borderId="7" xfId="0" quotePrefix="1" applyNumberForma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9" xfId="0" applyNumberFormat="1" applyBorder="1"/>
    <xf numFmtId="177" fontId="0" fillId="0" borderId="12" xfId="0" applyNumberFormat="1" applyBorder="1"/>
    <xf numFmtId="0" fontId="0" fillId="0" borderId="13" xfId="0" applyBorder="1" applyAlignment="1">
      <alignment horizontal="center"/>
    </xf>
    <xf numFmtId="177" fontId="0" fillId="0" borderId="13" xfId="0" applyNumberFormat="1" applyBorder="1"/>
    <xf numFmtId="177" fontId="0" fillId="0" borderId="14" xfId="0" applyNumberFormat="1" applyBorder="1"/>
    <xf numFmtId="177" fontId="0" fillId="0" borderId="8" xfId="0" applyNumberFormat="1" applyBorder="1"/>
    <xf numFmtId="177" fontId="0" fillId="0" borderId="15" xfId="0" applyNumberFormat="1" applyBorder="1"/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177" fontId="0" fillId="0" borderId="17" xfId="0" applyNumberFormat="1" applyBorder="1"/>
    <xf numFmtId="177" fontId="0" fillId="0" borderId="18" xfId="0" applyNumberFormat="1" applyBorder="1"/>
    <xf numFmtId="177" fontId="0" fillId="0" borderId="16" xfId="0" applyNumberFormat="1" applyBorder="1"/>
    <xf numFmtId="177" fontId="0" fillId="0" borderId="0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4" fillId="0" borderId="0" xfId="0" applyFont="1" applyAlignment="1">
      <alignment horizontal="center" vertical="center"/>
    </xf>
    <xf numFmtId="178" fontId="0" fillId="0" borderId="13" xfId="0" applyNumberFormat="1" applyBorder="1"/>
    <xf numFmtId="178" fontId="0" fillId="0" borderId="9" xfId="0" applyNumberFormat="1" applyBorder="1"/>
    <xf numFmtId="178" fontId="0" fillId="0" borderId="12" xfId="0" applyNumberFormat="1" applyBorder="1"/>
    <xf numFmtId="178" fontId="0" fillId="0" borderId="14" xfId="0" applyNumberFormat="1" applyBorder="1"/>
    <xf numFmtId="0" fontId="0" fillId="0" borderId="23" xfId="0" applyBorder="1"/>
    <xf numFmtId="0" fontId="7" fillId="0" borderId="0" xfId="0" applyFont="1" applyBorder="1" applyAlignment="1">
      <alignment horizontal="center" vertical="center" wrapText="1"/>
    </xf>
    <xf numFmtId="178" fontId="0" fillId="0" borderId="17" xfId="0" applyNumberFormat="1" applyBorder="1"/>
    <xf numFmtId="178" fontId="0" fillId="0" borderId="5" xfId="0" applyNumberFormat="1" applyBorder="1"/>
    <xf numFmtId="178" fontId="0" fillId="0" borderId="18" xfId="0" applyNumberFormat="1" applyBorder="1"/>
    <xf numFmtId="178" fontId="0" fillId="0" borderId="6" xfId="0" applyNumberFormat="1" applyBorder="1"/>
    <xf numFmtId="0" fontId="4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8" fontId="0" fillId="0" borderId="9" xfId="0" applyNumberFormat="1" applyFill="1" applyBorder="1" applyAlignment="1">
      <alignment vertical="center"/>
    </xf>
    <xf numFmtId="177" fontId="0" fillId="0" borderId="12" xfId="0" applyNumberFormat="1" applyFill="1" applyBorder="1" applyAlignment="1">
      <alignment vertical="center"/>
    </xf>
    <xf numFmtId="178" fontId="0" fillId="0" borderId="13" xfId="0" applyNumberFormat="1" applyFill="1" applyBorder="1" applyAlignment="1">
      <alignment vertical="center"/>
    </xf>
    <xf numFmtId="177" fontId="0" fillId="0" borderId="14" xfId="0" applyNumberFormat="1" applyFill="1" applyBorder="1" applyAlignment="1">
      <alignment vertical="center"/>
    </xf>
    <xf numFmtId="178" fontId="0" fillId="0" borderId="8" xfId="0" applyNumberFormat="1" applyFill="1" applyBorder="1" applyAlignment="1">
      <alignment vertical="center"/>
    </xf>
    <xf numFmtId="177" fontId="0" fillId="0" borderId="15" xfId="0" applyNumberFormat="1" applyFill="1" applyBorder="1" applyAlignment="1">
      <alignment vertical="center"/>
    </xf>
    <xf numFmtId="177" fontId="0" fillId="0" borderId="9" xfId="0" applyNumberFormat="1" applyFill="1" applyBorder="1" applyAlignment="1">
      <alignment vertical="center"/>
    </xf>
    <xf numFmtId="178" fontId="0" fillId="0" borderId="15" xfId="0" applyNumberFormat="1" applyFill="1" applyBorder="1" applyAlignment="1">
      <alignment vertical="center"/>
    </xf>
    <xf numFmtId="178" fontId="0" fillId="0" borderId="24" xfId="0" applyNumberFormat="1" applyFill="1" applyBorder="1" applyAlignment="1">
      <alignment vertical="center"/>
    </xf>
    <xf numFmtId="177" fontId="0" fillId="0" borderId="25" xfId="0" applyNumberFormat="1" applyFill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Fill="1"/>
    <xf numFmtId="0" fontId="0" fillId="0" borderId="1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178" fontId="0" fillId="0" borderId="26" xfId="0" applyNumberFormat="1" applyFill="1" applyBorder="1" applyAlignment="1">
      <alignment vertical="center"/>
    </xf>
    <xf numFmtId="177" fontId="0" fillId="0" borderId="27" xfId="0" applyNumberFormat="1" applyFill="1" applyBorder="1" applyAlignment="1">
      <alignment vertical="center"/>
    </xf>
    <xf numFmtId="178" fontId="0" fillId="0" borderId="25" xfId="0" applyNumberFormat="1" applyFill="1" applyBorder="1" applyAlignment="1">
      <alignment vertical="center"/>
    </xf>
    <xf numFmtId="177" fontId="0" fillId="0" borderId="8" xfId="0" applyNumberFormat="1" applyFill="1" applyBorder="1" applyAlignment="1">
      <alignment vertical="center"/>
    </xf>
    <xf numFmtId="178" fontId="0" fillId="0" borderId="0" xfId="0" applyNumberFormat="1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0" borderId="0" xfId="0" applyFill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178" fontId="0" fillId="0" borderId="13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6" fontId="0" fillId="0" borderId="7" xfId="1" applyNumberFormat="1" applyFont="1" applyBorder="1"/>
    <xf numFmtId="177" fontId="0" fillId="0" borderId="0" xfId="0" applyNumberFormat="1"/>
    <xf numFmtId="178" fontId="0" fillId="0" borderId="31" xfId="0" applyNumberFormat="1" applyFill="1" applyBorder="1"/>
    <xf numFmtId="178" fontId="0" fillId="0" borderId="0" xfId="0" applyNumberFormat="1" applyFill="1" applyBorder="1" applyAlignment="1">
      <alignment horizontal="center" vertical="center"/>
    </xf>
    <xf numFmtId="178" fontId="0" fillId="0" borderId="19" xfId="0" applyNumberFormat="1" applyFill="1" applyBorder="1" applyAlignment="1">
      <alignment horizontal="center" vertical="center"/>
    </xf>
    <xf numFmtId="178" fontId="0" fillId="0" borderId="32" xfId="0" applyNumberFormat="1" applyFill="1" applyBorder="1" applyAlignment="1">
      <alignment horizontal="center" vertical="center"/>
    </xf>
    <xf numFmtId="178" fontId="0" fillId="0" borderId="33" xfId="0" applyNumberFormat="1" applyFill="1" applyBorder="1" applyAlignment="1">
      <alignment horizontal="center" vertical="center" wrapText="1"/>
    </xf>
    <xf numFmtId="178" fontId="0" fillId="0" borderId="0" xfId="0" applyNumberFormat="1" applyFill="1" applyAlignment="1">
      <alignment vertical="center"/>
    </xf>
    <xf numFmtId="178" fontId="0" fillId="0" borderId="20" xfId="0" applyNumberForma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178" fontId="0" fillId="0" borderId="21" xfId="0" applyNumberFormat="1" applyFill="1" applyBorder="1" applyAlignment="1">
      <alignment horizontal="center" vertical="center"/>
    </xf>
    <xf numFmtId="0" fontId="0" fillId="0" borderId="0" xfId="0" applyAlignment="1"/>
    <xf numFmtId="178" fontId="0" fillId="0" borderId="17" xfId="0" applyNumberFormat="1" applyFill="1" applyBorder="1" applyAlignment="1">
      <alignment horizontal="center" vertical="center"/>
    </xf>
    <xf numFmtId="178" fontId="0" fillId="0" borderId="16" xfId="0" applyNumberFormat="1" applyFill="1" applyBorder="1" applyAlignment="1">
      <alignment horizontal="center" vertical="center"/>
    </xf>
    <xf numFmtId="178" fontId="0" fillId="0" borderId="34" xfId="0" applyNumberFormat="1" applyFill="1" applyBorder="1" applyAlignment="1">
      <alignment horizontal="center" vertical="center"/>
    </xf>
    <xf numFmtId="178" fontId="0" fillId="0" borderId="35" xfId="0" applyNumberFormat="1" applyFill="1" applyBorder="1" applyAlignment="1">
      <alignment horizontal="center" vertical="center"/>
    </xf>
    <xf numFmtId="178" fontId="0" fillId="0" borderId="36" xfId="0" applyNumberFormat="1" applyFill="1" applyBorder="1" applyAlignment="1">
      <alignment horizontal="center" vertical="center"/>
    </xf>
    <xf numFmtId="178" fontId="0" fillId="0" borderId="37" xfId="0" applyNumberFormat="1" applyFill="1" applyBorder="1" applyAlignment="1">
      <alignment horizontal="center" vertical="center"/>
    </xf>
    <xf numFmtId="178" fontId="0" fillId="0" borderId="38" xfId="0" applyNumberFormat="1" applyFill="1" applyBorder="1" applyAlignment="1">
      <alignment horizontal="center" vertical="center"/>
    </xf>
    <xf numFmtId="178" fontId="1" fillId="0" borderId="9" xfId="0" applyNumberFormat="1" applyFont="1" applyFill="1" applyBorder="1" applyAlignment="1">
      <alignment vertical="center"/>
    </xf>
    <xf numFmtId="178" fontId="1" fillId="0" borderId="13" xfId="0" applyNumberFormat="1" applyFont="1" applyFill="1" applyBorder="1" applyAlignment="1">
      <alignment vertical="center"/>
    </xf>
    <xf numFmtId="178" fontId="0" fillId="0" borderId="33" xfId="0" applyNumberFormat="1" applyFill="1" applyBorder="1" applyAlignment="1">
      <alignment horizontal="center" vertical="center"/>
    </xf>
    <xf numFmtId="178" fontId="0" fillId="0" borderId="33" xfId="0" applyNumberFormat="1" applyFill="1" applyBorder="1" applyAlignment="1">
      <alignment vertical="center"/>
    </xf>
    <xf numFmtId="178" fontId="0" fillId="0" borderId="39" xfId="0" applyNumberFormat="1" applyFill="1" applyBorder="1" applyAlignment="1">
      <alignment vertical="center"/>
    </xf>
    <xf numFmtId="178" fontId="0" fillId="0" borderId="13" xfId="0" applyNumberFormat="1" applyFill="1" applyBorder="1"/>
    <xf numFmtId="178" fontId="0" fillId="0" borderId="40" xfId="0" applyNumberFormat="1" applyFill="1" applyBorder="1" applyAlignment="1">
      <alignment vertical="center"/>
    </xf>
    <xf numFmtId="178" fontId="0" fillId="0" borderId="41" xfId="0" applyNumberFormat="1" applyFill="1" applyBorder="1" applyAlignment="1">
      <alignment horizontal="center" vertical="center" shrinkToFit="1"/>
    </xf>
    <xf numFmtId="0" fontId="0" fillId="0" borderId="42" xfId="0" applyFill="1" applyBorder="1" applyAlignment="1">
      <alignment horizontal="center" vertical="center" shrinkToFit="1"/>
    </xf>
    <xf numFmtId="180" fontId="0" fillId="0" borderId="12" xfId="0" applyNumberFormat="1" applyFill="1" applyBorder="1" applyAlignment="1">
      <alignment vertical="center"/>
    </xf>
    <xf numFmtId="180" fontId="0" fillId="0" borderId="15" xfId="0" applyNumberFormat="1" applyFill="1" applyBorder="1" applyAlignment="1">
      <alignment vertical="center"/>
    </xf>
    <xf numFmtId="178" fontId="0" fillId="0" borderId="43" xfId="0" applyNumberFormat="1" applyFill="1" applyBorder="1" applyAlignment="1">
      <alignment vertical="center"/>
    </xf>
    <xf numFmtId="180" fontId="0" fillId="0" borderId="25" xfId="0" applyNumberFormat="1" applyFill="1" applyBorder="1" applyAlignment="1">
      <alignment vertical="center"/>
    </xf>
    <xf numFmtId="178" fontId="0" fillId="0" borderId="44" xfId="0" applyNumberFormat="1" applyFill="1" applyBorder="1" applyAlignment="1">
      <alignment vertical="center"/>
    </xf>
    <xf numFmtId="180" fontId="0" fillId="0" borderId="14" xfId="0" applyNumberFormat="1" applyFill="1" applyBorder="1" applyAlignment="1">
      <alignment vertical="center"/>
    </xf>
    <xf numFmtId="178" fontId="0" fillId="0" borderId="45" xfId="0" applyNumberFormat="1" applyFill="1" applyBorder="1" applyAlignment="1">
      <alignment vertical="center"/>
    </xf>
    <xf numFmtId="180" fontId="0" fillId="0" borderId="27" xfId="0" applyNumberFormat="1" applyFill="1" applyBorder="1" applyAlignment="1">
      <alignment vertical="center"/>
    </xf>
    <xf numFmtId="178" fontId="0" fillId="0" borderId="46" xfId="0" applyNumberFormat="1" applyFill="1" applyBorder="1" applyAlignment="1">
      <alignment vertical="center"/>
    </xf>
    <xf numFmtId="180" fontId="0" fillId="0" borderId="33" xfId="0" applyNumberFormat="1" applyFill="1" applyBorder="1" applyAlignment="1">
      <alignment vertical="center"/>
    </xf>
    <xf numFmtId="178" fontId="0" fillId="0" borderId="0" xfId="0" applyNumberFormat="1" applyFill="1" applyAlignment="1">
      <alignment horizontal="center" vertical="center"/>
    </xf>
    <xf numFmtId="178" fontId="0" fillId="0" borderId="9" xfId="0" applyNumberFormat="1" applyFill="1" applyBorder="1"/>
    <xf numFmtId="178" fontId="0" fillId="0" borderId="38" xfId="0" applyNumberFormat="1" applyFill="1" applyBorder="1"/>
    <xf numFmtId="178" fontId="0" fillId="0" borderId="35" xfId="0" applyNumberFormat="1" applyFill="1" applyBorder="1"/>
    <xf numFmtId="0" fontId="0" fillId="0" borderId="9" xfId="0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2" fillId="0" borderId="0" xfId="0" applyNumberFormat="1" applyFont="1" applyFill="1" applyAlignment="1">
      <alignment horizontal="left" vertical="center"/>
    </xf>
    <xf numFmtId="180" fontId="0" fillId="0" borderId="0" xfId="0" applyNumberFormat="1" applyFill="1" applyAlignment="1">
      <alignment vertical="center"/>
    </xf>
    <xf numFmtId="178" fontId="0" fillId="0" borderId="0" xfId="0" applyNumberFormat="1" applyFill="1" applyAlignment="1">
      <alignment horizontal="right" vertical="center"/>
    </xf>
    <xf numFmtId="178" fontId="0" fillId="0" borderId="29" xfId="0" applyNumberFormat="1" applyFill="1" applyBorder="1" applyAlignment="1">
      <alignment horizontal="center" vertical="center"/>
    </xf>
    <xf numFmtId="178" fontId="0" fillId="0" borderId="48" xfId="0" applyNumberFormat="1" applyFill="1" applyBorder="1" applyAlignment="1">
      <alignment horizontal="center" vertical="center" shrinkToFit="1"/>
    </xf>
    <xf numFmtId="178" fontId="0" fillId="0" borderId="42" xfId="0" applyNumberFormat="1" applyFill="1" applyBorder="1" applyAlignment="1">
      <alignment horizontal="center" vertical="center" shrinkToFit="1"/>
    </xf>
    <xf numFmtId="180" fontId="0" fillId="0" borderId="47" xfId="0" applyNumberFormat="1" applyFill="1" applyBorder="1" applyAlignment="1">
      <alignment horizontal="center" vertical="center" shrinkToFit="1"/>
    </xf>
    <xf numFmtId="178" fontId="0" fillId="0" borderId="49" xfId="0" applyNumberFormat="1" applyFill="1" applyBorder="1" applyAlignment="1">
      <alignment horizontal="center" vertical="center" shrinkToFit="1"/>
    </xf>
    <xf numFmtId="178" fontId="0" fillId="0" borderId="10" xfId="0" applyNumberFormat="1" applyFill="1" applyBorder="1" applyAlignment="1">
      <alignment horizontal="center" vertical="center" shrinkToFit="1"/>
    </xf>
    <xf numFmtId="178" fontId="0" fillId="0" borderId="30" xfId="0" applyNumberFormat="1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180" fontId="0" fillId="0" borderId="11" xfId="0" applyNumberFormat="1" applyFill="1" applyBorder="1" applyAlignment="1">
      <alignment horizontal="center" vertical="center" shrinkToFit="1"/>
    </xf>
    <xf numFmtId="177" fontId="0" fillId="0" borderId="0" xfId="0" applyNumberFormat="1" applyBorder="1" applyAlignment="1"/>
    <xf numFmtId="178" fontId="0" fillId="0" borderId="18" xfId="0" applyNumberFormat="1" applyFill="1" applyBorder="1" applyAlignment="1">
      <alignment horizontal="center" vertical="center"/>
    </xf>
    <xf numFmtId="180" fontId="0" fillId="0" borderId="0" xfId="0" applyNumberFormat="1" applyFill="1" applyBorder="1" applyAlignment="1">
      <alignment vertical="center"/>
    </xf>
    <xf numFmtId="178" fontId="0" fillId="0" borderId="50" xfId="0" applyNumberFormat="1" applyFill="1" applyBorder="1" applyAlignment="1">
      <alignment horizontal="center" vertical="center"/>
    </xf>
    <xf numFmtId="178" fontId="0" fillId="0" borderId="51" xfId="0" applyNumberFormat="1" applyFill="1" applyBorder="1" applyAlignment="1">
      <alignment horizontal="center" vertical="center"/>
    </xf>
    <xf numFmtId="183" fontId="0" fillId="0" borderId="13" xfId="2" applyNumberFormat="1" applyFont="1" applyBorder="1" applyAlignment="1">
      <alignment vertical="center"/>
    </xf>
    <xf numFmtId="180" fontId="0" fillId="0" borderId="14" xfId="1" applyNumberFormat="1" applyFont="1" applyFill="1" applyBorder="1" applyAlignment="1">
      <alignment vertical="center"/>
    </xf>
    <xf numFmtId="183" fontId="0" fillId="0" borderId="26" xfId="2" applyNumberFormat="1" applyFont="1" applyBorder="1" applyAlignment="1">
      <alignment vertical="center"/>
    </xf>
    <xf numFmtId="180" fontId="0" fillId="0" borderId="27" xfId="1" applyNumberFormat="1" applyFont="1" applyFill="1" applyBorder="1" applyAlignment="1">
      <alignment vertical="center"/>
    </xf>
    <xf numFmtId="183" fontId="0" fillId="0" borderId="24" xfId="2" applyNumberFormat="1" applyFont="1" applyBorder="1" applyAlignment="1">
      <alignment vertical="center"/>
    </xf>
    <xf numFmtId="180" fontId="0" fillId="0" borderId="25" xfId="1" applyNumberFormat="1" applyFont="1" applyFill="1" applyBorder="1" applyAlignment="1">
      <alignment vertical="center"/>
    </xf>
    <xf numFmtId="183" fontId="0" fillId="0" borderId="9" xfId="2" applyNumberFormat="1" applyFont="1" applyBorder="1" applyAlignment="1">
      <alignment vertical="center"/>
    </xf>
    <xf numFmtId="180" fontId="0" fillId="0" borderId="12" xfId="1" applyNumberFormat="1" applyFont="1" applyFill="1" applyBorder="1" applyAlignment="1">
      <alignment vertical="center"/>
    </xf>
    <xf numFmtId="183" fontId="0" fillId="0" borderId="8" xfId="2" applyNumberFormat="1" applyFont="1" applyBorder="1" applyAlignment="1">
      <alignment vertical="center"/>
    </xf>
    <xf numFmtId="180" fontId="0" fillId="0" borderId="15" xfId="1" applyNumberFormat="1" applyFont="1" applyFill="1" applyBorder="1" applyAlignment="1">
      <alignment vertical="center"/>
    </xf>
    <xf numFmtId="178" fontId="0" fillId="0" borderId="52" xfId="0" applyNumberFormat="1" applyFill="1" applyBorder="1" applyAlignment="1">
      <alignment horizontal="center" vertical="center"/>
    </xf>
    <xf numFmtId="178" fontId="0" fillId="0" borderId="17" xfId="0" applyNumberFormat="1" applyFill="1" applyBorder="1" applyAlignment="1">
      <alignment vertical="center"/>
    </xf>
    <xf numFmtId="178" fontId="0" fillId="0" borderId="53" xfId="0" applyNumberFormat="1" applyFill="1" applyBorder="1" applyAlignment="1">
      <alignment vertical="center"/>
    </xf>
    <xf numFmtId="177" fontId="0" fillId="0" borderId="13" xfId="0" applyNumberFormat="1" applyBorder="1" applyAlignment="1">
      <alignment horizontal="right"/>
    </xf>
    <xf numFmtId="177" fontId="0" fillId="0" borderId="8" xfId="0" applyNumberFormat="1" applyBorder="1" applyAlignment="1">
      <alignment horizontal="right"/>
    </xf>
    <xf numFmtId="177" fontId="0" fillId="0" borderId="14" xfId="0" applyNumberFormat="1" applyBorder="1" applyAlignment="1">
      <alignment horizontal="right"/>
    </xf>
    <xf numFmtId="177" fontId="0" fillId="0" borderId="15" xfId="0" applyNumberFormat="1" applyBorder="1" applyAlignment="1">
      <alignment horizontal="right"/>
    </xf>
    <xf numFmtId="178" fontId="0" fillId="0" borderId="24" xfId="0" applyNumberFormat="1" applyFill="1" applyBorder="1" applyAlignment="1">
      <alignment horizontal="right" vertical="center"/>
    </xf>
    <xf numFmtId="178" fontId="0" fillId="0" borderId="8" xfId="0" applyNumberFormat="1" applyFill="1" applyBorder="1" applyAlignment="1">
      <alignment horizontal="right" vertical="center"/>
    </xf>
    <xf numFmtId="0" fontId="12" fillId="0" borderId="0" xfId="0" applyFont="1" applyFill="1"/>
    <xf numFmtId="180" fontId="12" fillId="0" borderId="0" xfId="0" applyNumberFormat="1" applyFont="1" applyFill="1"/>
    <xf numFmtId="0" fontId="12" fillId="0" borderId="0" xfId="0" applyFont="1" applyFill="1" applyAlignment="1">
      <alignment horizontal="center"/>
    </xf>
    <xf numFmtId="180" fontId="12" fillId="0" borderId="0" xfId="0" applyNumberFormat="1" applyFont="1" applyFill="1" applyAlignment="1">
      <alignment horizontal="right"/>
    </xf>
    <xf numFmtId="0" fontId="12" fillId="0" borderId="29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180" fontId="12" fillId="0" borderId="11" xfId="0" applyNumberFormat="1" applyFont="1" applyFill="1" applyBorder="1" applyAlignment="1">
      <alignment horizontal="center"/>
    </xf>
    <xf numFmtId="0" fontId="12" fillId="0" borderId="17" xfId="0" applyFont="1" applyFill="1" applyBorder="1"/>
    <xf numFmtId="177" fontId="12" fillId="0" borderId="9" xfId="0" applyNumberFormat="1" applyFont="1" applyFill="1" applyBorder="1"/>
    <xf numFmtId="180" fontId="12" fillId="0" borderId="12" xfId="0" applyNumberFormat="1" applyFont="1" applyFill="1" applyBorder="1"/>
    <xf numFmtId="0" fontId="12" fillId="0" borderId="18" xfId="0" applyFont="1" applyFill="1" applyBorder="1" applyAlignment="1">
      <alignment horizontal="center"/>
    </xf>
    <xf numFmtId="177" fontId="12" fillId="0" borderId="13" xfId="0" applyNumberFormat="1" applyFont="1" applyFill="1" applyBorder="1"/>
    <xf numFmtId="180" fontId="12" fillId="0" borderId="14" xfId="0" applyNumberFormat="1" applyFont="1" applyFill="1" applyBorder="1"/>
    <xf numFmtId="0" fontId="12" fillId="0" borderId="16" xfId="0" applyFont="1" applyFill="1" applyBorder="1"/>
    <xf numFmtId="177" fontId="12" fillId="0" borderId="8" xfId="0" applyNumberFormat="1" applyFont="1" applyFill="1" applyBorder="1"/>
    <xf numFmtId="180" fontId="12" fillId="0" borderId="15" xfId="0" applyNumberFormat="1" applyFont="1" applyFill="1" applyBorder="1"/>
    <xf numFmtId="0" fontId="12" fillId="0" borderId="19" xfId="0" applyFont="1" applyFill="1" applyBorder="1" applyAlignment="1">
      <alignment horizontal="center"/>
    </xf>
    <xf numFmtId="177" fontId="12" fillId="0" borderId="9" xfId="0" applyNumberFormat="1" applyFont="1" applyFill="1" applyBorder="1" applyAlignment="1">
      <alignment vertical="center"/>
    </xf>
    <xf numFmtId="177" fontId="12" fillId="0" borderId="12" xfId="0" applyNumberFormat="1" applyFont="1" applyFill="1" applyBorder="1" applyAlignment="1">
      <alignment vertical="center"/>
    </xf>
    <xf numFmtId="177" fontId="12" fillId="0" borderId="13" xfId="0" applyNumberFormat="1" applyFont="1" applyFill="1" applyBorder="1" applyAlignment="1">
      <alignment vertical="center"/>
    </xf>
    <xf numFmtId="177" fontId="12" fillId="0" borderId="14" xfId="0" applyNumberFormat="1" applyFont="1" applyFill="1" applyBorder="1" applyAlignment="1">
      <alignment vertical="center"/>
    </xf>
    <xf numFmtId="177" fontId="12" fillId="0" borderId="8" xfId="0" applyNumberFormat="1" applyFont="1" applyFill="1" applyBorder="1" applyAlignment="1">
      <alignment vertical="center"/>
    </xf>
    <xf numFmtId="177" fontId="12" fillId="0" borderId="15" xfId="0" applyNumberFormat="1" applyFont="1" applyFill="1" applyBorder="1" applyAlignment="1">
      <alignment vertical="center"/>
    </xf>
    <xf numFmtId="0" fontId="12" fillId="0" borderId="32" xfId="0" applyFont="1" applyFill="1" applyBorder="1" applyAlignment="1">
      <alignment horizontal="center"/>
    </xf>
    <xf numFmtId="177" fontId="12" fillId="0" borderId="14" xfId="0" applyNumberFormat="1" applyFont="1" applyFill="1" applyBorder="1" applyAlignment="1">
      <alignment horizontal="right" vertical="center"/>
    </xf>
    <xf numFmtId="181" fontId="12" fillId="0" borderId="9" xfId="0" applyNumberFormat="1" applyFont="1" applyFill="1" applyBorder="1" applyAlignment="1">
      <alignment vertical="center"/>
    </xf>
    <xf numFmtId="181" fontId="12" fillId="0" borderId="13" xfId="0" applyNumberFormat="1" applyFont="1" applyFill="1" applyBorder="1" applyAlignment="1">
      <alignment vertical="center"/>
    </xf>
    <xf numFmtId="181" fontId="12" fillId="0" borderId="8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horizontal="center"/>
    </xf>
    <xf numFmtId="177" fontId="12" fillId="0" borderId="12" xfId="0" applyNumberFormat="1" applyFont="1" applyFill="1" applyBorder="1" applyAlignment="1">
      <alignment horizontal="right" vertical="center"/>
    </xf>
    <xf numFmtId="177" fontId="12" fillId="0" borderId="15" xfId="0" applyNumberFormat="1" applyFont="1" applyFill="1" applyBorder="1" applyAlignment="1">
      <alignment horizontal="right" vertical="center"/>
    </xf>
    <xf numFmtId="184" fontId="12" fillId="0" borderId="13" xfId="2" applyNumberFormat="1" applyFont="1" applyFill="1" applyBorder="1" applyAlignment="1">
      <alignment vertical="center"/>
    </xf>
    <xf numFmtId="182" fontId="12" fillId="0" borderId="13" xfId="2" applyNumberFormat="1" applyFont="1" applyFill="1" applyBorder="1" applyAlignment="1">
      <alignment vertical="center"/>
    </xf>
    <xf numFmtId="182" fontId="12" fillId="0" borderId="9" xfId="2" applyNumberFormat="1" applyFont="1" applyFill="1" applyBorder="1" applyAlignment="1">
      <alignment vertical="center"/>
    </xf>
    <xf numFmtId="182" fontId="12" fillId="0" borderId="42" xfId="2" applyNumberFormat="1" applyFont="1" applyFill="1" applyBorder="1" applyAlignment="1">
      <alignment vertical="center"/>
    </xf>
    <xf numFmtId="177" fontId="12" fillId="0" borderId="38" xfId="4" applyNumberFormat="1" applyFont="1" applyFill="1" applyBorder="1" applyAlignment="1">
      <alignment vertical="center"/>
    </xf>
    <xf numFmtId="177" fontId="12" fillId="0" borderId="9" xfId="4" applyNumberFormat="1" applyFont="1" applyFill="1" applyBorder="1" applyAlignment="1">
      <alignment vertical="center"/>
    </xf>
    <xf numFmtId="177" fontId="12" fillId="0" borderId="12" xfId="4" applyNumberFormat="1" applyFont="1" applyFill="1" applyBorder="1" applyAlignment="1">
      <alignment horizontal="right" vertical="center"/>
    </xf>
    <xf numFmtId="182" fontId="12" fillId="0" borderId="13" xfId="0" applyNumberFormat="1" applyFont="1" applyFill="1" applyBorder="1" applyAlignment="1">
      <alignment vertical="center"/>
    </xf>
    <xf numFmtId="177" fontId="12" fillId="0" borderId="35" xfId="4" applyNumberFormat="1" applyFont="1" applyFill="1" applyBorder="1" applyAlignment="1">
      <alignment vertical="center"/>
    </xf>
    <xf numFmtId="177" fontId="12" fillId="0" borderId="13" xfId="4" applyNumberFormat="1" applyFont="1" applyFill="1" applyBorder="1" applyAlignment="1">
      <alignment vertical="center"/>
    </xf>
    <xf numFmtId="177" fontId="12" fillId="0" borderId="14" xfId="4" applyNumberFormat="1" applyFont="1" applyFill="1" applyBorder="1" applyAlignment="1">
      <alignment horizontal="right" vertical="center"/>
    </xf>
    <xf numFmtId="182" fontId="12" fillId="0" borderId="13" xfId="4" applyNumberFormat="1" applyFont="1" applyFill="1" applyBorder="1" applyAlignment="1">
      <alignment vertical="center"/>
    </xf>
    <xf numFmtId="182" fontId="12" fillId="0" borderId="8" xfId="0" applyNumberFormat="1" applyFont="1" applyFill="1" applyBorder="1" applyAlignment="1">
      <alignment vertical="center"/>
    </xf>
    <xf numFmtId="182" fontId="12" fillId="0" borderId="8" xfId="2" applyNumberFormat="1" applyFont="1" applyFill="1" applyBorder="1" applyAlignment="1">
      <alignment vertical="center"/>
    </xf>
    <xf numFmtId="177" fontId="12" fillId="0" borderId="36" xfId="4" applyNumberFormat="1" applyFont="1" applyFill="1" applyBorder="1" applyAlignment="1">
      <alignment vertical="center"/>
    </xf>
    <xf numFmtId="177" fontId="12" fillId="0" borderId="8" xfId="4" applyNumberFormat="1" applyFont="1" applyFill="1" applyBorder="1" applyAlignment="1">
      <alignment vertical="center"/>
    </xf>
    <xf numFmtId="177" fontId="12" fillId="0" borderId="15" xfId="4" applyNumberFormat="1" applyFont="1" applyFill="1" applyBorder="1" applyAlignment="1">
      <alignment horizontal="right" vertical="center"/>
    </xf>
    <xf numFmtId="182" fontId="12" fillId="0" borderId="24" xfId="4" applyNumberFormat="1" applyFont="1" applyFill="1" applyBorder="1" applyAlignment="1">
      <alignment vertical="center"/>
    </xf>
    <xf numFmtId="182" fontId="12" fillId="0" borderId="0" xfId="0" applyNumberFormat="1" applyFont="1" applyFill="1" applyAlignment="1">
      <alignment vertical="center"/>
    </xf>
    <xf numFmtId="182" fontId="12" fillId="0" borderId="9" xfId="0" applyNumberFormat="1" applyFont="1" applyFill="1" applyBorder="1" applyAlignment="1">
      <alignment vertical="center"/>
    </xf>
    <xf numFmtId="182" fontId="12" fillId="0" borderId="40" xfId="0" applyNumberFormat="1" applyFont="1" applyFill="1" applyBorder="1" applyAlignment="1">
      <alignment vertical="center"/>
    </xf>
    <xf numFmtId="182" fontId="12" fillId="0" borderId="35" xfId="0" applyNumberFormat="1" applyFont="1" applyFill="1" applyBorder="1" applyAlignment="1">
      <alignment vertical="center"/>
    </xf>
    <xf numFmtId="182" fontId="12" fillId="0" borderId="35" xfId="4" applyNumberFormat="1" applyFont="1" applyFill="1" applyBorder="1" applyAlignment="1">
      <alignment vertical="center"/>
    </xf>
    <xf numFmtId="182" fontId="12" fillId="0" borderId="36" xfId="0" applyNumberFormat="1" applyFont="1" applyFill="1" applyBorder="1" applyAlignment="1">
      <alignment vertical="center"/>
    </xf>
    <xf numFmtId="177" fontId="12" fillId="0" borderId="24" xfId="0" applyNumberFormat="1" applyFont="1" applyFill="1" applyBorder="1" applyAlignment="1">
      <alignment vertical="center"/>
    </xf>
    <xf numFmtId="177" fontId="12" fillId="0" borderId="34" xfId="0" applyNumberFormat="1" applyFont="1" applyFill="1" applyBorder="1" applyAlignment="1">
      <alignment vertical="center"/>
    </xf>
    <xf numFmtId="182" fontId="12" fillId="0" borderId="9" xfId="4" applyNumberFormat="1" applyFont="1" applyFill="1" applyBorder="1" applyAlignment="1">
      <alignment vertical="center"/>
    </xf>
    <xf numFmtId="182" fontId="12" fillId="0" borderId="42" xfId="0" applyNumberFormat="1" applyFont="1" applyFill="1" applyBorder="1" applyAlignment="1">
      <alignment vertical="center"/>
    </xf>
    <xf numFmtId="182" fontId="12" fillId="0" borderId="44" xfId="4" applyNumberFormat="1" applyFont="1" applyFill="1" applyBorder="1" applyAlignment="1">
      <alignment vertical="center"/>
    </xf>
    <xf numFmtId="177" fontId="12" fillId="0" borderId="24" xfId="4" applyNumberFormat="1" applyFont="1" applyFill="1" applyBorder="1" applyAlignment="1">
      <alignment vertical="center"/>
    </xf>
    <xf numFmtId="182" fontId="12" fillId="0" borderId="39" xfId="0" applyNumberFormat="1" applyFont="1" applyFill="1" applyBorder="1" applyAlignment="1">
      <alignment vertical="center"/>
    </xf>
    <xf numFmtId="182" fontId="12" fillId="0" borderId="40" xfId="2" applyNumberFormat="1" applyFont="1" applyFill="1" applyBorder="1" applyAlignment="1">
      <alignment vertical="center"/>
    </xf>
    <xf numFmtId="182" fontId="12" fillId="0" borderId="0" xfId="2" applyNumberFormat="1" applyFont="1" applyFill="1" applyBorder="1" applyAlignment="1">
      <alignment vertical="center"/>
    </xf>
    <xf numFmtId="182" fontId="12" fillId="0" borderId="54" xfId="2" applyNumberFormat="1" applyFont="1" applyFill="1" applyBorder="1" applyAlignment="1">
      <alignment vertical="center"/>
    </xf>
    <xf numFmtId="177" fontId="12" fillId="0" borderId="44" xfId="4" applyNumberFormat="1" applyFont="1" applyFill="1" applyBorder="1" applyAlignment="1">
      <alignment vertical="center"/>
    </xf>
    <xf numFmtId="182" fontId="12" fillId="0" borderId="45" xfId="2" applyNumberFormat="1" applyFont="1" applyFill="1" applyBorder="1" applyAlignment="1">
      <alignment vertical="center"/>
    </xf>
    <xf numFmtId="182" fontId="12" fillId="0" borderId="24" xfId="0" applyNumberFormat="1" applyFont="1" applyFill="1" applyBorder="1" applyAlignment="1">
      <alignment vertical="center"/>
    </xf>
    <xf numFmtId="179" fontId="12" fillId="0" borderId="13" xfId="0" applyNumberFormat="1" applyFont="1" applyFill="1" applyBorder="1" applyAlignment="1">
      <alignment vertical="center"/>
    </xf>
    <xf numFmtId="179" fontId="12" fillId="0" borderId="8" xfId="0" applyNumberFormat="1" applyFont="1" applyFill="1" applyBorder="1" applyAlignment="1">
      <alignment vertical="center"/>
    </xf>
    <xf numFmtId="0" fontId="12" fillId="0" borderId="20" xfId="0" applyFont="1" applyFill="1" applyBorder="1" applyAlignment="1">
      <alignment horizontal="center"/>
    </xf>
    <xf numFmtId="0" fontId="12" fillId="0" borderId="55" xfId="0" applyFont="1" applyFill="1" applyBorder="1" applyAlignment="1">
      <alignment horizontal="center"/>
    </xf>
    <xf numFmtId="179" fontId="12" fillId="0" borderId="9" xfId="0" applyNumberFormat="1" applyFont="1" applyFill="1" applyBorder="1" applyAlignment="1">
      <alignment vertical="center"/>
    </xf>
    <xf numFmtId="177" fontId="12" fillId="0" borderId="46" xfId="0" applyNumberFormat="1" applyFont="1" applyFill="1" applyBorder="1" applyAlignment="1">
      <alignment vertical="center"/>
    </xf>
    <xf numFmtId="177" fontId="12" fillId="0" borderId="44" xfId="0" applyNumberFormat="1" applyFont="1" applyFill="1" applyBorder="1" applyAlignment="1">
      <alignment vertical="center"/>
    </xf>
    <xf numFmtId="182" fontId="12" fillId="0" borderId="26" xfId="0" applyNumberFormat="1" applyFont="1" applyFill="1" applyBorder="1" applyAlignment="1">
      <alignment vertical="center"/>
    </xf>
    <xf numFmtId="182" fontId="12" fillId="0" borderId="37" xfId="0" applyNumberFormat="1" applyFont="1" applyFill="1" applyBorder="1" applyAlignment="1">
      <alignment vertical="center"/>
    </xf>
    <xf numFmtId="182" fontId="12" fillId="0" borderId="56" xfId="0" applyNumberFormat="1" applyFont="1" applyFill="1" applyBorder="1" applyAlignment="1">
      <alignment vertical="center"/>
    </xf>
    <xf numFmtId="182" fontId="12" fillId="0" borderId="57" xfId="0" applyNumberFormat="1" applyFont="1" applyFill="1" applyBorder="1" applyAlignment="1">
      <alignment vertical="center"/>
    </xf>
    <xf numFmtId="182" fontId="12" fillId="0" borderId="58" xfId="0" applyNumberFormat="1" applyFont="1" applyFill="1" applyBorder="1" applyAlignment="1">
      <alignment vertical="center"/>
    </xf>
    <xf numFmtId="182" fontId="12" fillId="0" borderId="59" xfId="0" applyNumberFormat="1" applyFont="1" applyFill="1" applyBorder="1" applyAlignment="1">
      <alignment vertical="center"/>
    </xf>
    <xf numFmtId="182" fontId="12" fillId="0" borderId="60" xfId="0" applyNumberFormat="1" applyFont="1" applyFill="1" applyBorder="1" applyAlignment="1">
      <alignment vertical="center"/>
    </xf>
    <xf numFmtId="182" fontId="12" fillId="0" borderId="38" xfId="0" applyNumberFormat="1" applyFont="1" applyFill="1" applyBorder="1" applyAlignment="1">
      <alignment vertical="center"/>
    </xf>
    <xf numFmtId="182" fontId="12" fillId="0" borderId="46" xfId="0" applyNumberFormat="1" applyFont="1" applyFill="1" applyBorder="1" applyAlignment="1">
      <alignment vertical="center"/>
    </xf>
    <xf numFmtId="177" fontId="12" fillId="0" borderId="61" xfId="0" applyNumberFormat="1" applyFont="1" applyFill="1" applyBorder="1" applyAlignment="1" applyProtection="1">
      <alignment vertical="center"/>
      <protection locked="0"/>
    </xf>
    <xf numFmtId="177" fontId="12" fillId="0" borderId="62" xfId="0" applyNumberFormat="1" applyFont="1" applyFill="1" applyBorder="1" applyAlignment="1" applyProtection="1">
      <alignment vertical="center"/>
      <protection locked="0"/>
    </xf>
    <xf numFmtId="0" fontId="12" fillId="0" borderId="50" xfId="0" applyFont="1" applyFill="1" applyBorder="1"/>
    <xf numFmtId="177" fontId="12" fillId="0" borderId="26" xfId="0" applyNumberFormat="1" applyFont="1" applyFill="1" applyBorder="1" applyAlignment="1">
      <alignment vertical="center"/>
    </xf>
    <xf numFmtId="177" fontId="12" fillId="0" borderId="63" xfId="0" applyNumberFormat="1" applyFont="1" applyFill="1" applyBorder="1" applyAlignment="1" applyProtection="1">
      <alignment vertical="center"/>
      <protection locked="0"/>
    </xf>
    <xf numFmtId="177" fontId="12" fillId="0" borderId="27" xfId="0" applyNumberFormat="1" applyFont="1" applyFill="1" applyBorder="1" applyAlignment="1">
      <alignment vertical="center"/>
    </xf>
    <xf numFmtId="177" fontId="12" fillId="0" borderId="64" xfId="0" applyNumberFormat="1" applyFont="1" applyFill="1" applyBorder="1" applyAlignment="1">
      <alignment vertical="center"/>
    </xf>
    <xf numFmtId="177" fontId="12" fillId="0" borderId="65" xfId="0" applyNumberFormat="1" applyFont="1" applyFill="1" applyBorder="1" applyAlignment="1">
      <alignment vertical="center"/>
    </xf>
    <xf numFmtId="177" fontId="12" fillId="0" borderId="66" xfId="0" applyNumberFormat="1" applyFont="1" applyFill="1" applyBorder="1" applyAlignment="1" applyProtection="1">
      <alignment vertical="center"/>
      <protection locked="0"/>
    </xf>
    <xf numFmtId="177" fontId="12" fillId="0" borderId="67" xfId="0" applyNumberFormat="1" applyFont="1" applyFill="1" applyBorder="1" applyAlignment="1" applyProtection="1">
      <alignment vertical="center"/>
      <protection locked="0"/>
    </xf>
    <xf numFmtId="181" fontId="12" fillId="0" borderId="61" xfId="0" applyNumberFormat="1" applyFont="1" applyFill="1" applyBorder="1" applyAlignment="1" applyProtection="1">
      <alignment vertical="center"/>
      <protection locked="0"/>
    </xf>
    <xf numFmtId="181" fontId="12" fillId="0" borderId="62" xfId="0" applyNumberFormat="1" applyFont="1" applyFill="1" applyBorder="1" applyAlignment="1" applyProtection="1">
      <alignment vertical="center"/>
      <protection locked="0"/>
    </xf>
    <xf numFmtId="181" fontId="12" fillId="0" borderId="63" xfId="0" applyNumberFormat="1" applyFont="1" applyFill="1" applyBorder="1" applyAlignment="1" applyProtection="1">
      <alignment vertical="center"/>
      <protection locked="0"/>
    </xf>
    <xf numFmtId="181" fontId="12" fillId="0" borderId="68" xfId="0" applyNumberFormat="1" applyFont="1" applyFill="1" applyBorder="1" applyAlignment="1" applyProtection="1">
      <alignment vertical="center"/>
      <protection locked="0"/>
    </xf>
    <xf numFmtId="181" fontId="12" fillId="0" borderId="69" xfId="0" applyNumberFormat="1" applyFont="1" applyFill="1" applyBorder="1" applyAlignment="1" applyProtection="1">
      <alignment vertical="center"/>
      <protection locked="0"/>
    </xf>
    <xf numFmtId="181" fontId="12" fillId="0" borderId="67" xfId="0" applyNumberFormat="1" applyFont="1" applyFill="1" applyBorder="1" applyAlignment="1" applyProtection="1">
      <alignment vertical="center"/>
      <protection locked="0"/>
    </xf>
    <xf numFmtId="181" fontId="12" fillId="0" borderId="66" xfId="0" applyNumberFormat="1" applyFont="1" applyFill="1" applyBorder="1" applyAlignment="1" applyProtection="1">
      <alignment vertical="center"/>
      <protection locked="0"/>
    </xf>
    <xf numFmtId="176" fontId="12" fillId="0" borderId="9" xfId="0" applyNumberFormat="1" applyFont="1" applyFill="1" applyBorder="1" applyAlignment="1">
      <alignment vertical="center"/>
    </xf>
    <xf numFmtId="176" fontId="12" fillId="0" borderId="13" xfId="0" applyNumberFormat="1" applyFont="1" applyFill="1" applyBorder="1" applyAlignment="1">
      <alignment vertical="center"/>
    </xf>
    <xf numFmtId="176" fontId="12" fillId="0" borderId="8" xfId="0" applyNumberFormat="1" applyFont="1" applyFill="1" applyBorder="1" applyAlignment="1">
      <alignment vertical="center"/>
    </xf>
    <xf numFmtId="0" fontId="12" fillId="0" borderId="9" xfId="0" applyNumberFormat="1" applyFont="1" applyFill="1" applyBorder="1" applyAlignment="1">
      <alignment vertical="center"/>
    </xf>
    <xf numFmtId="0" fontId="12" fillId="0" borderId="13" xfId="0" applyNumberFormat="1" applyFont="1" applyFill="1" applyBorder="1" applyAlignment="1">
      <alignment vertical="center"/>
    </xf>
    <xf numFmtId="0" fontId="12" fillId="0" borderId="8" xfId="0" applyNumberFormat="1" applyFont="1" applyFill="1" applyBorder="1" applyAlignment="1">
      <alignment vertical="center"/>
    </xf>
    <xf numFmtId="176" fontId="12" fillId="0" borderId="9" xfId="0" applyNumberFormat="1" applyFont="1" applyFill="1" applyBorder="1" applyAlignment="1">
      <alignment horizontal="right" vertical="center"/>
    </xf>
    <xf numFmtId="176" fontId="12" fillId="0" borderId="13" xfId="0" applyNumberFormat="1" applyFont="1" applyFill="1" applyBorder="1" applyAlignment="1">
      <alignment horizontal="right" vertical="center"/>
    </xf>
    <xf numFmtId="176" fontId="12" fillId="0" borderId="8" xfId="0" applyNumberFormat="1" applyFont="1" applyFill="1" applyBorder="1" applyAlignment="1">
      <alignment horizontal="right" vertical="center"/>
    </xf>
    <xf numFmtId="182" fontId="12" fillId="0" borderId="13" xfId="5" applyNumberFormat="1" applyFont="1" applyFill="1" applyBorder="1" applyAlignment="1">
      <alignment vertical="center"/>
    </xf>
    <xf numFmtId="182" fontId="12" fillId="0" borderId="9" xfId="2" applyNumberFormat="1" applyFont="1" applyFill="1" applyBorder="1" applyAlignment="1">
      <alignment vertical="center" shrinkToFit="1"/>
    </xf>
    <xf numFmtId="182" fontId="12" fillId="0" borderId="13" xfId="2" applyNumberFormat="1" applyFont="1" applyFill="1" applyBorder="1" applyAlignment="1">
      <alignment vertical="center" shrinkToFit="1"/>
    </xf>
    <xf numFmtId="182" fontId="12" fillId="0" borderId="8" xfId="2" applyNumberFormat="1" applyFont="1" applyFill="1" applyBorder="1" applyAlignment="1">
      <alignment vertical="center" shrinkToFit="1"/>
    </xf>
    <xf numFmtId="182" fontId="12" fillId="0" borderId="24" xfId="2" applyNumberFormat="1" applyFont="1" applyFill="1" applyBorder="1" applyAlignment="1">
      <alignment vertical="center" shrinkToFit="1"/>
    </xf>
    <xf numFmtId="0" fontId="13" fillId="0" borderId="0" xfId="0" applyFont="1" applyFill="1" applyAlignment="1">
      <alignment horizontal="left"/>
    </xf>
    <xf numFmtId="0" fontId="0" fillId="0" borderId="8" xfId="0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178" fontId="0" fillId="0" borderId="0" xfId="0" applyNumberFormat="1" applyFill="1" applyAlignment="1">
      <alignment vertical="center" shrinkToFit="1"/>
    </xf>
    <xf numFmtId="178" fontId="0" fillId="0" borderId="29" xfId="0" applyNumberFormat="1" applyFill="1" applyBorder="1" applyAlignment="1">
      <alignment horizontal="center" vertical="center" shrinkToFit="1"/>
    </xf>
    <xf numFmtId="178" fontId="0" fillId="0" borderId="33" xfId="0" applyNumberFormat="1" applyFill="1" applyBorder="1" applyAlignment="1">
      <alignment horizontal="center" vertical="center" shrinkToFit="1"/>
    </xf>
    <xf numFmtId="180" fontId="0" fillId="0" borderId="0" xfId="0" applyNumberFormat="1" applyFill="1" applyBorder="1" applyAlignment="1">
      <alignment horizontal="center" vertical="center" shrinkToFit="1"/>
    </xf>
    <xf numFmtId="180" fontId="0" fillId="0" borderId="0" xfId="1" applyNumberFormat="1" applyFont="1" applyFill="1" applyBorder="1" applyAlignment="1">
      <alignment vertical="center"/>
    </xf>
    <xf numFmtId="185" fontId="0" fillId="0" borderId="13" xfId="0" applyNumberFormat="1" applyBorder="1"/>
    <xf numFmtId="177" fontId="0" fillId="0" borderId="9" xfId="0" applyNumberFormat="1" applyFill="1" applyBorder="1" applyAlignment="1">
      <alignment horizontal="right" vertical="center"/>
    </xf>
    <xf numFmtId="177" fontId="0" fillId="0" borderId="8" xfId="0" applyNumberFormat="1" applyFill="1" applyBorder="1" applyAlignment="1">
      <alignment horizontal="right" vertical="center"/>
    </xf>
    <xf numFmtId="177" fontId="0" fillId="0" borderId="12" xfId="1" applyNumberFormat="1" applyFont="1" applyBorder="1"/>
    <xf numFmtId="177" fontId="0" fillId="0" borderId="14" xfId="1" applyNumberFormat="1" applyFont="1" applyBorder="1"/>
    <xf numFmtId="177" fontId="0" fillId="0" borderId="15" xfId="1" applyNumberFormat="1" applyFont="1" applyBorder="1"/>
    <xf numFmtId="185" fontId="0" fillId="0" borderId="24" xfId="0" applyNumberFormat="1" applyFill="1" applyBorder="1" applyAlignment="1">
      <alignment horizontal="right" vertical="center"/>
    </xf>
    <xf numFmtId="185" fontId="0" fillId="0" borderId="8" xfId="0" applyNumberFormat="1" applyFill="1" applyBorder="1" applyAlignment="1">
      <alignment horizontal="right" vertical="center"/>
    </xf>
    <xf numFmtId="182" fontId="12" fillId="0" borderId="24" xfId="2" applyNumberFormat="1" applyFont="1" applyFill="1" applyBorder="1" applyAlignment="1">
      <alignment vertical="center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0" fillId="0" borderId="26" xfId="0" applyFill="1" applyBorder="1" applyAlignment="1">
      <alignment horizontal="center" vertical="center" shrinkToFit="1"/>
    </xf>
    <xf numFmtId="0" fontId="0" fillId="0" borderId="24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7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0" borderId="17" xfId="0" applyNumberFormat="1" applyBorder="1" applyAlignment="1"/>
    <xf numFmtId="177" fontId="0" fillId="0" borderId="9" xfId="0" applyNumberFormat="1" applyBorder="1" applyAlignment="1"/>
    <xf numFmtId="177" fontId="0" fillId="0" borderId="12" xfId="0" applyNumberFormat="1" applyBorder="1" applyAlignment="1"/>
    <xf numFmtId="177" fontId="0" fillId="0" borderId="18" xfId="0" applyNumberFormat="1" applyBorder="1" applyAlignment="1"/>
    <xf numFmtId="177" fontId="0" fillId="0" borderId="13" xfId="0" applyNumberFormat="1" applyBorder="1" applyAlignment="1"/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177" fontId="0" fillId="0" borderId="14" xfId="0" applyNumberFormat="1" applyBorder="1" applyAlignment="1"/>
    <xf numFmtId="177" fontId="0" fillId="0" borderId="16" xfId="0" applyNumberFormat="1" applyBorder="1" applyAlignment="1"/>
    <xf numFmtId="177" fontId="0" fillId="0" borderId="8" xfId="0" applyNumberFormat="1" applyBorder="1" applyAlignment="1"/>
    <xf numFmtId="177" fontId="0" fillId="0" borderId="15" xfId="0" applyNumberFormat="1" applyBorder="1" applyAlignment="1"/>
    <xf numFmtId="0" fontId="0" fillId="0" borderId="5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/>
    </xf>
    <xf numFmtId="0" fontId="12" fillId="0" borderId="8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7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shrinkToFit="1"/>
    </xf>
    <xf numFmtId="0" fontId="0" fillId="0" borderId="39" xfId="0" applyFill="1" applyBorder="1" applyAlignment="1">
      <alignment horizontal="center" vertical="center" shrinkToFit="1"/>
    </xf>
    <xf numFmtId="0" fontId="0" fillId="0" borderId="46" xfId="0" applyFill="1" applyBorder="1" applyAlignment="1">
      <alignment horizontal="center" vertical="center"/>
    </xf>
    <xf numFmtId="0" fontId="0" fillId="0" borderId="81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1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top" wrapText="1"/>
    </xf>
    <xf numFmtId="0" fontId="0" fillId="0" borderId="8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80" xfId="0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82" xfId="0" applyBorder="1" applyAlignment="1">
      <alignment horizontal="left" vertical="top" wrapText="1"/>
    </xf>
    <xf numFmtId="178" fontId="0" fillId="0" borderId="17" xfId="0" applyNumberFormat="1" applyBorder="1" applyAlignment="1"/>
    <xf numFmtId="178" fontId="0" fillId="0" borderId="9" xfId="0" applyNumberFormat="1" applyBorder="1" applyAlignment="1"/>
    <xf numFmtId="178" fontId="0" fillId="0" borderId="12" xfId="0" applyNumberFormat="1" applyBorder="1" applyAlignment="1"/>
    <xf numFmtId="178" fontId="0" fillId="0" borderId="18" xfId="0" applyNumberFormat="1" applyBorder="1" applyAlignment="1"/>
    <xf numFmtId="178" fontId="0" fillId="0" borderId="13" xfId="0" applyNumberFormat="1" applyBorder="1" applyAlignment="1"/>
    <xf numFmtId="178" fontId="0" fillId="0" borderId="14" xfId="0" applyNumberFormat="1" applyBorder="1" applyAlignment="1"/>
    <xf numFmtId="0" fontId="0" fillId="0" borderId="5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55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178" fontId="0" fillId="0" borderId="6" xfId="0" applyNumberFormat="1" applyFill="1" applyBorder="1" applyAlignment="1">
      <alignment horizontal="center" vertical="center" wrapText="1"/>
    </xf>
    <xf numFmtId="178" fontId="0" fillId="0" borderId="7" xfId="0" applyNumberFormat="1" applyFill="1" applyBorder="1" applyAlignment="1">
      <alignment horizontal="center" vertical="center" wrapText="1"/>
    </xf>
    <xf numFmtId="178" fontId="0" fillId="0" borderId="78" xfId="0" applyNumberFormat="1" applyFill="1" applyBorder="1" applyAlignment="1">
      <alignment horizontal="center" vertical="center"/>
    </xf>
    <xf numFmtId="178" fontId="0" fillId="0" borderId="32" xfId="0" applyNumberFormat="1" applyFill="1" applyBorder="1" applyAlignment="1">
      <alignment horizontal="center" vertical="center"/>
    </xf>
    <xf numFmtId="178" fontId="0" fillId="0" borderId="22" xfId="0" applyNumberForma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 wrapText="1"/>
    </xf>
    <xf numFmtId="178" fontId="0" fillId="0" borderId="80" xfId="0" applyNumberFormat="1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19" xfId="0" applyNumberFormat="1" applyFill="1" applyBorder="1" applyAlignment="1">
      <alignment horizontal="center" vertical="center"/>
    </xf>
    <xf numFmtId="178" fontId="0" fillId="0" borderId="83" xfId="0" applyNumberFormat="1" applyFill="1" applyBorder="1" applyAlignment="1">
      <alignment horizontal="center" vertical="center" wrapText="1"/>
    </xf>
    <xf numFmtId="178" fontId="0" fillId="0" borderId="55" xfId="0" applyNumberFormat="1" applyFill="1" applyBorder="1" applyAlignment="1">
      <alignment horizontal="center" vertical="center"/>
    </xf>
    <xf numFmtId="178" fontId="8" fillId="0" borderId="78" xfId="0" applyNumberFormat="1" applyFont="1" applyFill="1" applyBorder="1" applyAlignment="1">
      <alignment horizontal="center" vertical="center" wrapText="1"/>
    </xf>
    <xf numFmtId="178" fontId="8" fillId="0" borderId="80" xfId="0" applyNumberFormat="1" applyFont="1" applyFill="1" applyBorder="1" applyAlignment="1">
      <alignment horizontal="center" vertical="center" wrapText="1"/>
    </xf>
    <xf numFmtId="178" fontId="8" fillId="0" borderId="22" xfId="0" applyNumberFormat="1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178" fontId="0" fillId="0" borderId="55" xfId="0" applyNumberFormat="1" applyFill="1" applyBorder="1" applyAlignment="1">
      <alignment horizontal="center" vertical="center" shrinkToFit="1"/>
    </xf>
    <xf numFmtId="178" fontId="0" fillId="0" borderId="19" xfId="0" applyNumberFormat="1" applyFill="1" applyBorder="1" applyAlignment="1">
      <alignment horizontal="center" vertical="center" shrinkToFit="1"/>
    </xf>
    <xf numFmtId="178" fontId="0" fillId="0" borderId="6" xfId="0" applyNumberFormat="1" applyFill="1" applyBorder="1" applyAlignment="1">
      <alignment horizontal="center" vertical="center" shrinkToFit="1"/>
    </xf>
    <xf numFmtId="178" fontId="0" fillId="0" borderId="5" xfId="0" applyNumberFormat="1" applyFill="1" applyBorder="1" applyAlignment="1">
      <alignment horizontal="center" vertical="center" shrinkToFit="1"/>
    </xf>
    <xf numFmtId="178" fontId="0" fillId="0" borderId="7" xfId="0" applyNumberFormat="1" applyFill="1" applyBorder="1" applyAlignment="1">
      <alignment horizontal="center" vertical="center" shrinkToFit="1"/>
    </xf>
  </cellXfs>
  <cellStyles count="9">
    <cellStyle name="パーセント" xfId="1" builtinId="5"/>
    <cellStyle name="パーセント 2" xfId="8"/>
    <cellStyle name="桁区切り" xfId="2" builtinId="6"/>
    <cellStyle name="桁区切り 2" xfId="7"/>
    <cellStyle name="標準" xfId="0" builtinId="0"/>
    <cellStyle name="標準 2" xfId="3"/>
    <cellStyle name="標準 3" xfId="6"/>
    <cellStyle name="標準_H23資料編各シート　20120829_1" xfId="4"/>
    <cellStyle name="標準_別記第３号様式（観光入込客数）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2" Type="http://schemas.openxmlformats.org/officeDocument/2006/relationships/worksheet" Target="worksheets/sheet2.xml" />
  <Relationship Id="rId16" Type="http://schemas.openxmlformats.org/officeDocument/2006/relationships/calcChain" Target="calcChain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sharedStrings" Target="sharedStrings.xml" />
  <Relationship Id="rId10" Type="http://schemas.openxmlformats.org/officeDocument/2006/relationships/worksheet" Target="worksheets/sheet10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18</xdr:row>
      <xdr:rowOff>209550</xdr:rowOff>
    </xdr:from>
    <xdr:to>
      <xdr:col>10</xdr:col>
      <xdr:colOff>581025</xdr:colOff>
      <xdr:row>18</xdr:row>
      <xdr:rowOff>209550</xdr:rowOff>
    </xdr:to>
    <xdr:sp macro="" textlink="">
      <xdr:nvSpPr>
        <xdr:cNvPr id="14010" name="Line 6"/>
        <xdr:cNvSpPr>
          <a:spLocks noChangeShapeType="1"/>
        </xdr:cNvSpPr>
      </xdr:nvSpPr>
      <xdr:spPr bwMode="auto">
        <a:xfrm>
          <a:off x="3571875" y="2981325"/>
          <a:ext cx="35909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19</xdr:row>
      <xdr:rowOff>219075</xdr:rowOff>
    </xdr:from>
    <xdr:to>
      <xdr:col>10</xdr:col>
      <xdr:colOff>523875</xdr:colOff>
      <xdr:row>19</xdr:row>
      <xdr:rowOff>219075</xdr:rowOff>
    </xdr:to>
    <xdr:sp macro="" textlink="">
      <xdr:nvSpPr>
        <xdr:cNvPr id="14011" name="Line 10"/>
        <xdr:cNvSpPr>
          <a:spLocks noChangeShapeType="1"/>
        </xdr:cNvSpPr>
      </xdr:nvSpPr>
      <xdr:spPr bwMode="auto">
        <a:xfrm>
          <a:off x="4029075" y="3286125"/>
          <a:ext cx="3076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247650</xdr:colOff>
      <xdr:row>20</xdr:row>
      <xdr:rowOff>228600</xdr:rowOff>
    </xdr:from>
    <xdr:to>
      <xdr:col>10</xdr:col>
      <xdr:colOff>552450</xdr:colOff>
      <xdr:row>20</xdr:row>
      <xdr:rowOff>228600</xdr:rowOff>
    </xdr:to>
    <xdr:sp macro="" textlink="">
      <xdr:nvSpPr>
        <xdr:cNvPr id="14012" name="Line 11"/>
        <xdr:cNvSpPr>
          <a:spLocks noChangeShapeType="1"/>
        </xdr:cNvSpPr>
      </xdr:nvSpPr>
      <xdr:spPr bwMode="auto">
        <a:xfrm>
          <a:off x="4772025" y="3600450"/>
          <a:ext cx="23622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104775</xdr:colOff>
      <xdr:row>22</xdr:row>
      <xdr:rowOff>209550</xdr:rowOff>
    </xdr:from>
    <xdr:to>
      <xdr:col>10</xdr:col>
      <xdr:colOff>561975</xdr:colOff>
      <xdr:row>22</xdr:row>
      <xdr:rowOff>209550</xdr:rowOff>
    </xdr:to>
    <xdr:sp macro="" textlink="">
      <xdr:nvSpPr>
        <xdr:cNvPr id="14013" name="Line 14"/>
        <xdr:cNvSpPr>
          <a:spLocks noChangeShapeType="1"/>
        </xdr:cNvSpPr>
      </xdr:nvSpPr>
      <xdr:spPr bwMode="auto">
        <a:xfrm>
          <a:off x="3257550" y="4191000"/>
          <a:ext cx="38862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25</xdr:row>
      <xdr:rowOff>209550</xdr:rowOff>
    </xdr:from>
    <xdr:to>
      <xdr:col>10</xdr:col>
      <xdr:colOff>609600</xdr:colOff>
      <xdr:row>25</xdr:row>
      <xdr:rowOff>209550</xdr:rowOff>
    </xdr:to>
    <xdr:sp macro="" textlink="">
      <xdr:nvSpPr>
        <xdr:cNvPr id="14014" name="Line 43"/>
        <xdr:cNvSpPr>
          <a:spLocks noChangeShapeType="1"/>
        </xdr:cNvSpPr>
      </xdr:nvSpPr>
      <xdr:spPr bwMode="auto">
        <a:xfrm>
          <a:off x="4457700" y="5172075"/>
          <a:ext cx="27336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114300</xdr:colOff>
      <xdr:row>27</xdr:row>
      <xdr:rowOff>219075</xdr:rowOff>
    </xdr:from>
    <xdr:to>
      <xdr:col>10</xdr:col>
      <xdr:colOff>590550</xdr:colOff>
      <xdr:row>27</xdr:row>
      <xdr:rowOff>219075</xdr:rowOff>
    </xdr:to>
    <xdr:sp macro="" textlink="">
      <xdr:nvSpPr>
        <xdr:cNvPr id="14015" name="Line 45"/>
        <xdr:cNvSpPr>
          <a:spLocks noChangeShapeType="1"/>
        </xdr:cNvSpPr>
      </xdr:nvSpPr>
      <xdr:spPr bwMode="auto">
        <a:xfrm>
          <a:off x="5324475" y="5791200"/>
          <a:ext cx="184785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285750</xdr:colOff>
      <xdr:row>30</xdr:row>
      <xdr:rowOff>209550</xdr:rowOff>
    </xdr:from>
    <xdr:to>
      <xdr:col>10</xdr:col>
      <xdr:colOff>600075</xdr:colOff>
      <xdr:row>30</xdr:row>
      <xdr:rowOff>219075</xdr:rowOff>
    </xdr:to>
    <xdr:sp macro="" textlink="">
      <xdr:nvSpPr>
        <xdr:cNvPr id="14016" name="Line 49"/>
        <xdr:cNvSpPr>
          <a:spLocks noChangeShapeType="1"/>
        </xdr:cNvSpPr>
      </xdr:nvSpPr>
      <xdr:spPr bwMode="auto">
        <a:xfrm>
          <a:off x="4810125" y="6696075"/>
          <a:ext cx="2371725" cy="95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666750</xdr:colOff>
      <xdr:row>21</xdr:row>
      <xdr:rowOff>209550</xdr:rowOff>
    </xdr:from>
    <xdr:to>
      <xdr:col>10</xdr:col>
      <xdr:colOff>542925</xdr:colOff>
      <xdr:row>21</xdr:row>
      <xdr:rowOff>209550</xdr:rowOff>
    </xdr:to>
    <xdr:sp macro="" textlink="">
      <xdr:nvSpPr>
        <xdr:cNvPr id="14017" name="Line 51"/>
        <xdr:cNvSpPr>
          <a:spLocks noChangeShapeType="1"/>
        </xdr:cNvSpPr>
      </xdr:nvSpPr>
      <xdr:spPr bwMode="auto">
        <a:xfrm>
          <a:off x="5191125" y="3886200"/>
          <a:ext cx="1933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266700</xdr:colOff>
      <xdr:row>26</xdr:row>
      <xdr:rowOff>190500</xdr:rowOff>
    </xdr:from>
    <xdr:to>
      <xdr:col>10</xdr:col>
      <xdr:colOff>561975</xdr:colOff>
      <xdr:row>26</xdr:row>
      <xdr:rowOff>190500</xdr:rowOff>
    </xdr:to>
    <xdr:sp macro="" textlink="">
      <xdr:nvSpPr>
        <xdr:cNvPr id="14018" name="Line 52"/>
        <xdr:cNvSpPr>
          <a:spLocks noChangeShapeType="1"/>
        </xdr:cNvSpPr>
      </xdr:nvSpPr>
      <xdr:spPr bwMode="auto">
        <a:xfrm>
          <a:off x="4791075" y="5457825"/>
          <a:ext cx="23526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371475</xdr:colOff>
      <xdr:row>29</xdr:row>
      <xdr:rowOff>209550</xdr:rowOff>
    </xdr:from>
    <xdr:to>
      <xdr:col>10</xdr:col>
      <xdr:colOff>600075</xdr:colOff>
      <xdr:row>29</xdr:row>
      <xdr:rowOff>219075</xdr:rowOff>
    </xdr:to>
    <xdr:sp macro="" textlink="">
      <xdr:nvSpPr>
        <xdr:cNvPr id="14019" name="Line 55"/>
        <xdr:cNvSpPr>
          <a:spLocks noChangeShapeType="1"/>
        </xdr:cNvSpPr>
      </xdr:nvSpPr>
      <xdr:spPr bwMode="auto">
        <a:xfrm>
          <a:off x="4895850" y="6391275"/>
          <a:ext cx="2286000" cy="95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523875</xdr:colOff>
      <xdr:row>28</xdr:row>
      <xdr:rowOff>190500</xdr:rowOff>
    </xdr:from>
    <xdr:to>
      <xdr:col>10</xdr:col>
      <xdr:colOff>571500</xdr:colOff>
      <xdr:row>28</xdr:row>
      <xdr:rowOff>190500</xdr:rowOff>
    </xdr:to>
    <xdr:sp macro="" textlink="">
      <xdr:nvSpPr>
        <xdr:cNvPr id="14020" name="Line 57"/>
        <xdr:cNvSpPr>
          <a:spLocks noChangeShapeType="1"/>
        </xdr:cNvSpPr>
      </xdr:nvSpPr>
      <xdr:spPr bwMode="auto">
        <a:xfrm>
          <a:off x="5734050" y="6067425"/>
          <a:ext cx="14192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34"/>
  </sheetPr>
  <dimension ref="B2:L38"/>
  <sheetViews>
    <sheetView tabSelected="1" view="pageBreakPreview" zoomScale="55" zoomScaleNormal="100" zoomScaleSheetLayoutView="55" workbookViewId="0">
      <selection activeCell="J17" sqref="J17"/>
    </sheetView>
  </sheetViews>
  <sheetFormatPr defaultRowHeight="13.5" customHeight="1" x14ac:dyDescent="0.15"/>
  <cols>
    <col min="1" max="1" width="5.375" style="14" customWidth="1"/>
    <col min="2" max="10" width="9" style="14"/>
    <col min="11" max="11" width="9" style="15"/>
    <col min="12" max="12" width="14.25" style="18" customWidth="1"/>
    <col min="13" max="13" width="7.875" style="14" customWidth="1"/>
    <col min="14" max="24" width="9" style="14"/>
    <col min="25" max="25" width="9.25" style="14" customWidth="1"/>
    <col min="26" max="26" width="8.25" style="14" customWidth="1"/>
    <col min="27" max="16384" width="9" style="14"/>
  </cols>
  <sheetData>
    <row r="2" spans="2:12" ht="10.5" customHeight="1" x14ac:dyDescent="0.15">
      <c r="B2" s="327" t="s">
        <v>388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2:12" ht="10.5" customHeight="1" x14ac:dyDescent="0.15"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</row>
    <row r="4" spans="2:12" ht="10.5" customHeight="1" x14ac:dyDescent="0.15"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</row>
    <row r="5" spans="2:12" ht="10.5" customHeight="1" x14ac:dyDescent="0.15"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</row>
    <row r="6" spans="2:12" ht="9.75" customHeight="1" x14ac:dyDescent="0.1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2:12" ht="10.5" customHeight="1" x14ac:dyDescent="0.15">
      <c r="B7" s="328" t="s">
        <v>414</v>
      </c>
      <c r="C7" s="328"/>
      <c r="D7" s="328"/>
      <c r="E7" s="328"/>
      <c r="F7" s="328"/>
      <c r="G7" s="328"/>
      <c r="H7" s="328"/>
      <c r="I7" s="328"/>
      <c r="J7" s="328"/>
      <c r="K7" s="328"/>
      <c r="L7" s="328"/>
    </row>
    <row r="8" spans="2:12" ht="10.5" customHeight="1" x14ac:dyDescent="0.15"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</row>
    <row r="9" spans="2:12" ht="10.5" customHeight="1" x14ac:dyDescent="0.15"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</row>
    <row r="10" spans="2:12" ht="10.5" customHeight="1" x14ac:dyDescent="0.15"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</row>
    <row r="11" spans="2:12" ht="8.25" customHeight="1" x14ac:dyDescent="0.15"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2:12" ht="8.25" customHeight="1" thickBot="1" x14ac:dyDescent="0.2"/>
    <row r="13" spans="2:12" ht="12" customHeight="1" thickTop="1" x14ac:dyDescent="0.15">
      <c r="F13" s="329" t="s">
        <v>22</v>
      </c>
      <c r="G13" s="330"/>
      <c r="H13" s="331"/>
    </row>
    <row r="14" spans="2:12" ht="12" customHeight="1" x14ac:dyDescent="0.15">
      <c r="E14" s="50"/>
      <c r="F14" s="332"/>
      <c r="G14" s="333"/>
      <c r="H14" s="334"/>
    </row>
    <row r="15" spans="2:12" ht="12" customHeight="1" thickBot="1" x14ac:dyDescent="0.2">
      <c r="E15" s="50"/>
      <c r="F15" s="335"/>
      <c r="G15" s="336"/>
      <c r="H15" s="337"/>
    </row>
    <row r="16" spans="2:12" ht="6.75" customHeight="1" thickTop="1" x14ac:dyDescent="0.15"/>
    <row r="17" spans="2:12" ht="21.75" customHeight="1" x14ac:dyDescent="0.15"/>
    <row r="18" spans="2:12" ht="30" customHeight="1" x14ac:dyDescent="0.15">
      <c r="B18" s="17" t="s">
        <v>384</v>
      </c>
    </row>
    <row r="19" spans="2:12" ht="23.25" customHeight="1" x14ac:dyDescent="0.15">
      <c r="B19" s="16" t="s">
        <v>23</v>
      </c>
      <c r="K19" s="14"/>
      <c r="L19" s="18" t="s">
        <v>304</v>
      </c>
    </row>
    <row r="20" spans="2:12" ht="24" customHeight="1" x14ac:dyDescent="0.15">
      <c r="B20" s="16" t="s">
        <v>389</v>
      </c>
      <c r="L20" s="18" t="s">
        <v>305</v>
      </c>
    </row>
    <row r="21" spans="2:12" ht="24" customHeight="1" x14ac:dyDescent="0.15">
      <c r="B21" s="16" t="s">
        <v>390</v>
      </c>
      <c r="L21" s="18" t="s">
        <v>306</v>
      </c>
    </row>
    <row r="22" spans="2:12" ht="24" customHeight="1" x14ac:dyDescent="0.15">
      <c r="B22" s="16" t="s">
        <v>391</v>
      </c>
      <c r="L22" s="18" t="s">
        <v>307</v>
      </c>
    </row>
    <row r="23" spans="2:12" ht="24" customHeight="1" x14ac:dyDescent="0.15">
      <c r="B23" s="16" t="s">
        <v>392</v>
      </c>
      <c r="L23" s="18" t="s">
        <v>371</v>
      </c>
    </row>
    <row r="24" spans="2:12" ht="23.25" customHeight="1" x14ac:dyDescent="0.15"/>
    <row r="25" spans="2:12" ht="30" customHeight="1" x14ac:dyDescent="0.15">
      <c r="B25" s="17" t="s">
        <v>385</v>
      </c>
      <c r="L25" s="16"/>
    </row>
    <row r="26" spans="2:12" ht="24" customHeight="1" x14ac:dyDescent="0.15">
      <c r="B26" s="16" t="s">
        <v>386</v>
      </c>
      <c r="L26" s="18" t="s">
        <v>298</v>
      </c>
    </row>
    <row r="27" spans="2:12" ht="24" customHeight="1" x14ac:dyDescent="0.15">
      <c r="B27" s="16" t="s">
        <v>383</v>
      </c>
      <c r="L27" s="18" t="s">
        <v>372</v>
      </c>
    </row>
    <row r="28" spans="2:12" ht="24" customHeight="1" x14ac:dyDescent="0.15">
      <c r="B28" s="16" t="s">
        <v>349</v>
      </c>
      <c r="L28" s="18" t="s">
        <v>373</v>
      </c>
    </row>
    <row r="29" spans="2:12" ht="24" customHeight="1" x14ac:dyDescent="0.15">
      <c r="B29" s="16" t="s">
        <v>350</v>
      </c>
      <c r="L29" s="18" t="s">
        <v>374</v>
      </c>
    </row>
    <row r="30" spans="2:12" ht="24" customHeight="1" x14ac:dyDescent="0.15">
      <c r="B30" s="16" t="s">
        <v>351</v>
      </c>
      <c r="L30" s="18" t="s">
        <v>375</v>
      </c>
    </row>
    <row r="31" spans="2:12" ht="24" customHeight="1" x14ac:dyDescent="0.15">
      <c r="B31" s="16" t="s">
        <v>352</v>
      </c>
      <c r="L31" s="18" t="s">
        <v>382</v>
      </c>
    </row>
    <row r="32" spans="2:12" ht="12" customHeight="1" x14ac:dyDescent="0.15">
      <c r="B32" s="16"/>
    </row>
    <row r="33" spans="2:12" ht="12" customHeight="1" x14ac:dyDescent="0.15"/>
    <row r="34" spans="2:12" ht="8.25" customHeight="1" x14ac:dyDescent="0.15"/>
    <row r="35" spans="2:12" ht="30.75" x14ac:dyDescent="0.15">
      <c r="B35" s="326" t="s">
        <v>418</v>
      </c>
      <c r="C35" s="326"/>
      <c r="D35" s="326"/>
      <c r="E35" s="326"/>
      <c r="F35" s="326"/>
      <c r="G35" s="326"/>
      <c r="H35" s="326"/>
      <c r="I35" s="326"/>
      <c r="J35" s="326"/>
      <c r="K35" s="326"/>
      <c r="L35" s="326"/>
    </row>
    <row r="36" spans="2:12" ht="5.25" customHeight="1" x14ac:dyDescent="0.15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7" spans="2:12" ht="5.25" customHeight="1" x14ac:dyDescent="0.15"/>
    <row r="38" spans="2:12" ht="30.75" x14ac:dyDescent="0.15">
      <c r="B38" s="326" t="s">
        <v>309</v>
      </c>
      <c r="C38" s="326"/>
      <c r="D38" s="326"/>
      <c r="E38" s="326"/>
      <c r="F38" s="326"/>
      <c r="G38" s="326"/>
      <c r="H38" s="326"/>
      <c r="I38" s="326"/>
      <c r="J38" s="326"/>
      <c r="K38" s="326"/>
      <c r="L38" s="326"/>
    </row>
  </sheetData>
  <mergeCells count="5">
    <mergeCell ref="B38:L38"/>
    <mergeCell ref="B2:L5"/>
    <mergeCell ref="B7:L10"/>
    <mergeCell ref="F13:H15"/>
    <mergeCell ref="B35:L35"/>
  </mergeCells>
  <phoneticPr fontId="3"/>
  <printOptions horizontalCentered="1"/>
  <pageMargins left="0.82677165354330717" right="0.39370078740157483" top="1.1000000000000001" bottom="0.59055118110236227" header="0.51181102362204722" footer="0.35433070866141736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4"/>
  </sheetPr>
  <dimension ref="A1:R47"/>
  <sheetViews>
    <sheetView view="pageBreakPreview" topLeftCell="D2" zoomScale="70" zoomScaleNormal="75" zoomScaleSheetLayoutView="70" workbookViewId="0">
      <selection activeCell="J2" sqref="J2"/>
    </sheetView>
  </sheetViews>
  <sheetFormatPr defaultColWidth="9.5" defaultRowHeight="13.5" customHeight="1" x14ac:dyDescent="0.15"/>
  <cols>
    <col min="1" max="1" width="9.5" style="60" customWidth="1"/>
    <col min="2" max="2" width="7.125" style="60" customWidth="1"/>
    <col min="3" max="3" width="7.125" style="93" customWidth="1"/>
    <col min="4" max="9" width="9.5" style="60" customWidth="1"/>
    <col min="10" max="10" width="11.125" style="60" customWidth="1"/>
    <col min="11" max="16" width="9.5" style="60" customWidth="1"/>
    <col min="17" max="17" width="11.125" style="60" customWidth="1"/>
    <col min="18" max="18" width="13.125" style="60" customWidth="1"/>
    <col min="19" max="24" width="9.5" style="60"/>
    <col min="25" max="25" width="9.25" style="60" customWidth="1"/>
    <col min="26" max="26" width="8.25" style="60" customWidth="1"/>
    <col min="27" max="16384" width="9.5" style="60"/>
  </cols>
  <sheetData>
    <row r="1" spans="1:18" ht="24.75" customHeight="1" x14ac:dyDescent="0.2">
      <c r="A1" s="81" t="s">
        <v>417</v>
      </c>
    </row>
    <row r="2" spans="1:18" ht="19.5" customHeight="1" thickBot="1" x14ac:dyDescent="0.2">
      <c r="R2" s="96" t="s">
        <v>147</v>
      </c>
    </row>
    <row r="3" spans="1:18" ht="15" customHeight="1" x14ac:dyDescent="0.15">
      <c r="A3" s="430" t="s">
        <v>24</v>
      </c>
      <c r="B3" s="430" t="s">
        <v>25</v>
      </c>
      <c r="C3" s="430"/>
      <c r="D3" s="432" t="s">
        <v>48</v>
      </c>
      <c r="E3" s="433"/>
      <c r="F3" s="433" t="s">
        <v>49</v>
      </c>
      <c r="G3" s="433"/>
      <c r="H3" s="433"/>
      <c r="I3" s="434"/>
      <c r="J3" s="430" t="s">
        <v>50</v>
      </c>
      <c r="K3" s="432" t="s">
        <v>51</v>
      </c>
      <c r="L3" s="433"/>
      <c r="M3" s="433" t="s">
        <v>52</v>
      </c>
      <c r="N3" s="433"/>
      <c r="O3" s="433"/>
      <c r="P3" s="434"/>
      <c r="Q3" s="430" t="s">
        <v>53</v>
      </c>
      <c r="R3" s="430" t="s">
        <v>54</v>
      </c>
    </row>
    <row r="4" spans="1:18" ht="15" customHeight="1" thickBot="1" x14ac:dyDescent="0.2">
      <c r="A4" s="431"/>
      <c r="B4" s="431"/>
      <c r="C4" s="431"/>
      <c r="D4" s="82" t="s">
        <v>26</v>
      </c>
      <c r="E4" s="83" t="s">
        <v>27</v>
      </c>
      <c r="F4" s="83" t="s">
        <v>28</v>
      </c>
      <c r="G4" s="83" t="s">
        <v>29</v>
      </c>
      <c r="H4" s="83" t="s">
        <v>30</v>
      </c>
      <c r="I4" s="84" t="s">
        <v>31</v>
      </c>
      <c r="J4" s="431"/>
      <c r="K4" s="82" t="s">
        <v>33</v>
      </c>
      <c r="L4" s="83" t="s">
        <v>34</v>
      </c>
      <c r="M4" s="83" t="s">
        <v>35</v>
      </c>
      <c r="N4" s="83" t="s">
        <v>36</v>
      </c>
      <c r="O4" s="83" t="s">
        <v>37</v>
      </c>
      <c r="P4" s="84" t="s">
        <v>38</v>
      </c>
      <c r="Q4" s="431"/>
      <c r="R4" s="431"/>
    </row>
    <row r="5" spans="1:18" ht="15" customHeight="1" x14ac:dyDescent="0.15">
      <c r="A5" s="435" t="s">
        <v>12</v>
      </c>
      <c r="B5" s="400" t="s">
        <v>55</v>
      </c>
      <c r="C5" s="55" t="str">
        <f>'1頁'!B6</f>
        <v>28年度</v>
      </c>
      <c r="D5" s="46">
        <f>D11+D17+D23+D29+D35+D41</f>
        <v>296614</v>
      </c>
      <c r="E5" s="41">
        <f t="shared" ref="E5:R5" si="0">E11+E17+E23+E29+E35+E41</f>
        <v>373084</v>
      </c>
      <c r="F5" s="41">
        <f t="shared" si="0"/>
        <v>396460</v>
      </c>
      <c r="G5" s="41">
        <f t="shared" si="0"/>
        <v>627066</v>
      </c>
      <c r="H5" s="41">
        <f t="shared" si="0"/>
        <v>492746</v>
      </c>
      <c r="I5" s="42">
        <f t="shared" si="0"/>
        <v>341366</v>
      </c>
      <c r="J5" s="47">
        <f>J11+J17+J23+J29+J35+J41</f>
        <v>2527336</v>
      </c>
      <c r="K5" s="46">
        <f t="shared" si="0"/>
        <v>475358</v>
      </c>
      <c r="L5" s="41">
        <f t="shared" si="0"/>
        <v>340666</v>
      </c>
      <c r="M5" s="41">
        <f t="shared" si="0"/>
        <v>786444</v>
      </c>
      <c r="N5" s="41">
        <f t="shared" si="0"/>
        <v>875930</v>
      </c>
      <c r="O5" s="41">
        <f t="shared" si="0"/>
        <v>871516</v>
      </c>
      <c r="P5" s="42">
        <f t="shared" si="0"/>
        <v>474633</v>
      </c>
      <c r="Q5" s="47">
        <f t="shared" si="0"/>
        <v>3824547</v>
      </c>
      <c r="R5" s="47">
        <f t="shared" si="0"/>
        <v>6351883</v>
      </c>
    </row>
    <row r="6" spans="1:18" ht="15" customHeight="1" x14ac:dyDescent="0.15">
      <c r="A6" s="436"/>
      <c r="B6" s="438"/>
      <c r="C6" s="59" t="str">
        <f>'1頁'!B7</f>
        <v>27年度</v>
      </c>
      <c r="D6" s="48">
        <f>D12+D18+D24+D30+D36+D42</f>
        <v>301964</v>
      </c>
      <c r="E6" s="40">
        <f t="shared" ref="E6:R6" si="1">E12+E18+E24+E30+E36+E42</f>
        <v>386762</v>
      </c>
      <c r="F6" s="40">
        <f t="shared" si="1"/>
        <v>382378</v>
      </c>
      <c r="G6" s="40">
        <f t="shared" si="1"/>
        <v>616810</v>
      </c>
      <c r="H6" s="40">
        <f t="shared" si="1"/>
        <v>500659</v>
      </c>
      <c r="I6" s="43">
        <f t="shared" si="1"/>
        <v>341654</v>
      </c>
      <c r="J6" s="49">
        <f>J12+J18+J24+J30+J36+J42</f>
        <v>2530227</v>
      </c>
      <c r="K6" s="48">
        <f t="shared" si="1"/>
        <v>454387</v>
      </c>
      <c r="L6" s="40">
        <f t="shared" si="1"/>
        <v>323923</v>
      </c>
      <c r="M6" s="40">
        <f t="shared" si="1"/>
        <v>723955</v>
      </c>
      <c r="N6" s="40">
        <f t="shared" si="1"/>
        <v>788315</v>
      </c>
      <c r="O6" s="40">
        <f t="shared" si="1"/>
        <v>862235</v>
      </c>
      <c r="P6" s="43">
        <f t="shared" si="1"/>
        <v>478319</v>
      </c>
      <c r="Q6" s="49">
        <f t="shared" si="1"/>
        <v>3631134</v>
      </c>
      <c r="R6" s="49">
        <f t="shared" si="1"/>
        <v>6161361</v>
      </c>
    </row>
    <row r="7" spans="1:18" ht="15" customHeight="1" x14ac:dyDescent="0.15">
      <c r="A7" s="436"/>
      <c r="B7" s="438"/>
      <c r="C7" s="59" t="s">
        <v>13</v>
      </c>
      <c r="D7" s="32">
        <f>D5/D6*100</f>
        <v>98.228265621067408</v>
      </c>
      <c r="E7" s="24">
        <f t="shared" ref="E7:R7" si="2">E5/E6*100</f>
        <v>96.463458147387797</v>
      </c>
      <c r="F7" s="24">
        <f t="shared" si="2"/>
        <v>103.68274325405751</v>
      </c>
      <c r="G7" s="24">
        <f t="shared" si="2"/>
        <v>101.66274865841993</v>
      </c>
      <c r="H7" s="24">
        <f t="shared" si="2"/>
        <v>98.419483121246202</v>
      </c>
      <c r="I7" s="25">
        <f t="shared" si="2"/>
        <v>99.915704191960288</v>
      </c>
      <c r="J7" s="7">
        <f t="shared" si="2"/>
        <v>99.885741476950486</v>
      </c>
      <c r="K7" s="32">
        <f t="shared" si="2"/>
        <v>104.61522886878365</v>
      </c>
      <c r="L7" s="24">
        <f t="shared" si="2"/>
        <v>105.16882098523415</v>
      </c>
      <c r="M7" s="24">
        <f t="shared" si="2"/>
        <v>108.63161384340188</v>
      </c>
      <c r="N7" s="24">
        <f t="shared" si="2"/>
        <v>111.11421195841764</v>
      </c>
      <c r="O7" s="24">
        <f t="shared" si="2"/>
        <v>101.07638868753878</v>
      </c>
      <c r="P7" s="25">
        <f t="shared" si="2"/>
        <v>99.229384573893157</v>
      </c>
      <c r="Q7" s="7">
        <f t="shared" si="2"/>
        <v>105.32651783161955</v>
      </c>
      <c r="R7" s="7">
        <f t="shared" si="2"/>
        <v>103.0922064134856</v>
      </c>
    </row>
    <row r="8" spans="1:18" ht="15" customHeight="1" x14ac:dyDescent="0.15">
      <c r="A8" s="436"/>
      <c r="B8" s="438" t="s">
        <v>57</v>
      </c>
      <c r="C8" s="59" t="str">
        <f>$C$5</f>
        <v>28年度</v>
      </c>
      <c r="D8" s="427">
        <f>D5+E5</f>
        <v>669698</v>
      </c>
      <c r="E8" s="428"/>
      <c r="F8" s="428">
        <f>SUM(F5:I5)</f>
        <v>1857638</v>
      </c>
      <c r="G8" s="428"/>
      <c r="H8" s="428"/>
      <c r="I8" s="429"/>
      <c r="J8" s="49">
        <f>J14+J20+J26+J32+J38+J44</f>
        <v>2527336</v>
      </c>
      <c r="K8" s="427">
        <f>K5+L5</f>
        <v>816024</v>
      </c>
      <c r="L8" s="428"/>
      <c r="M8" s="428">
        <f>SUM(M5:P5)</f>
        <v>3008523</v>
      </c>
      <c r="N8" s="428"/>
      <c r="O8" s="428"/>
      <c r="P8" s="429"/>
      <c r="Q8" s="49">
        <f>Q14+Q20+Q26+Q32+Q38+Q44</f>
        <v>3824547</v>
      </c>
      <c r="R8" s="49">
        <f>R14+R20+R26+R32+R38+R44</f>
        <v>6351883</v>
      </c>
    </row>
    <row r="9" spans="1:18" ht="15" customHeight="1" x14ac:dyDescent="0.15">
      <c r="A9" s="436"/>
      <c r="B9" s="438"/>
      <c r="C9" s="59" t="str">
        <f>$C$6</f>
        <v>27年度</v>
      </c>
      <c r="D9" s="427">
        <f>D6+E6</f>
        <v>688726</v>
      </c>
      <c r="E9" s="428"/>
      <c r="F9" s="428">
        <f>SUM(F6:I6)</f>
        <v>1841501</v>
      </c>
      <c r="G9" s="428"/>
      <c r="H9" s="428"/>
      <c r="I9" s="429"/>
      <c r="J9" s="49">
        <f>J15+J21+J27+J33+J39+J45</f>
        <v>2530227</v>
      </c>
      <c r="K9" s="427">
        <f>K6+L6</f>
        <v>778310</v>
      </c>
      <c r="L9" s="428"/>
      <c r="M9" s="428">
        <f>SUM(M6:P6)</f>
        <v>2852824</v>
      </c>
      <c r="N9" s="428"/>
      <c r="O9" s="428"/>
      <c r="P9" s="429"/>
      <c r="Q9" s="49">
        <f>Q15+Q21+Q27+Q33+Q39+Q45</f>
        <v>3631134</v>
      </c>
      <c r="R9" s="49">
        <f>R15+R21+R27+R33+R39+R45</f>
        <v>6161361</v>
      </c>
    </row>
    <row r="10" spans="1:18" ht="15" customHeight="1" thickBot="1" x14ac:dyDescent="0.2">
      <c r="A10" s="437"/>
      <c r="B10" s="401"/>
      <c r="C10" s="30" t="s">
        <v>13</v>
      </c>
      <c r="D10" s="361">
        <f>D8/D9*100</f>
        <v>97.237217703411801</v>
      </c>
      <c r="E10" s="362"/>
      <c r="F10" s="362">
        <f>F8/F9*100</f>
        <v>100.87629602156068</v>
      </c>
      <c r="G10" s="362"/>
      <c r="H10" s="362"/>
      <c r="I10" s="363"/>
      <c r="J10" s="8">
        <f>J8/J9*100</f>
        <v>99.885741476950486</v>
      </c>
      <c r="K10" s="361">
        <f>K8/K9*100</f>
        <v>104.84562706376637</v>
      </c>
      <c r="L10" s="362"/>
      <c r="M10" s="362">
        <f>M8/M9*100</f>
        <v>105.45771488181535</v>
      </c>
      <c r="N10" s="362"/>
      <c r="O10" s="362"/>
      <c r="P10" s="363"/>
      <c r="Q10" s="8">
        <f>Q8/Q9*100</f>
        <v>105.32651783161955</v>
      </c>
      <c r="R10" s="8">
        <f>R8/R9*100</f>
        <v>103.0922064134856</v>
      </c>
    </row>
    <row r="11" spans="1:18" ht="15" customHeight="1" x14ac:dyDescent="0.15">
      <c r="A11" s="435" t="s">
        <v>16</v>
      </c>
      <c r="B11" s="400" t="s">
        <v>55</v>
      </c>
      <c r="C11" s="55" t="str">
        <f>$C$5</f>
        <v>28年度</v>
      </c>
      <c r="D11" s="106">
        <f>'34～40頁'!E7</f>
        <v>232215</v>
      </c>
      <c r="E11" s="41">
        <f>'34～40頁'!F7</f>
        <v>254977</v>
      </c>
      <c r="F11" s="41">
        <f>'34～40頁'!G7</f>
        <v>269231</v>
      </c>
      <c r="G11" s="41">
        <f>'34～40頁'!H7</f>
        <v>428486</v>
      </c>
      <c r="H11" s="41">
        <f>'34～40頁'!I7</f>
        <v>352985</v>
      </c>
      <c r="I11" s="42">
        <f>'34～40頁'!J7</f>
        <v>236064</v>
      </c>
      <c r="J11" s="47">
        <f>SUM(D11:I11)</f>
        <v>1773958</v>
      </c>
      <c r="K11" s="46">
        <f>'34～40頁'!L7</f>
        <v>317529</v>
      </c>
      <c r="L11" s="41">
        <f>'34～40頁'!M7</f>
        <v>262559</v>
      </c>
      <c r="M11" s="41">
        <f>'34～40頁'!N7</f>
        <v>617504</v>
      </c>
      <c r="N11" s="41">
        <f>'34～40頁'!O7</f>
        <v>674580</v>
      </c>
      <c r="O11" s="41">
        <f>'34～40頁'!P7</f>
        <v>629218</v>
      </c>
      <c r="P11" s="42">
        <f>'34～40頁'!Q7</f>
        <v>356385</v>
      </c>
      <c r="Q11" s="47">
        <f>SUM(K11:P11)</f>
        <v>2857775</v>
      </c>
      <c r="R11" s="47">
        <f>J11+Q11</f>
        <v>4631733</v>
      </c>
    </row>
    <row r="12" spans="1:18" ht="15" customHeight="1" x14ac:dyDescent="0.15">
      <c r="A12" s="436"/>
      <c r="B12" s="438"/>
      <c r="C12" s="59" t="str">
        <f>$C$6</f>
        <v>27年度</v>
      </c>
      <c r="D12" s="48">
        <f>'32頁'!D14</f>
        <v>239167</v>
      </c>
      <c r="E12" s="40">
        <f>'32頁'!E14</f>
        <v>269677</v>
      </c>
      <c r="F12" s="40">
        <f>'32頁'!F14</f>
        <v>258185</v>
      </c>
      <c r="G12" s="40">
        <f>'32頁'!G14</f>
        <v>424172</v>
      </c>
      <c r="H12" s="40">
        <f>'32頁'!H14</f>
        <v>356775</v>
      </c>
      <c r="I12" s="43">
        <f>'32頁'!I14</f>
        <v>234504</v>
      </c>
      <c r="J12" s="49">
        <f>SUM(D12:I12)</f>
        <v>1782480</v>
      </c>
      <c r="K12" s="48">
        <f>'32頁'!K14</f>
        <v>309103</v>
      </c>
      <c r="L12" s="40">
        <f>'32頁'!L14</f>
        <v>245560</v>
      </c>
      <c r="M12" s="40">
        <f>'32頁'!M14</f>
        <v>563269</v>
      </c>
      <c r="N12" s="40">
        <f>'32頁'!N14</f>
        <v>607207</v>
      </c>
      <c r="O12" s="40">
        <f>'32頁'!O14</f>
        <v>613278</v>
      </c>
      <c r="P12" s="43">
        <f>'32頁'!P14</f>
        <v>353447</v>
      </c>
      <c r="Q12" s="49">
        <f>SUM(K12:P12)</f>
        <v>2691864</v>
      </c>
      <c r="R12" s="49">
        <f>J12+Q12</f>
        <v>4474344</v>
      </c>
    </row>
    <row r="13" spans="1:18" ht="15" customHeight="1" x14ac:dyDescent="0.15">
      <c r="A13" s="436"/>
      <c r="B13" s="438"/>
      <c r="C13" s="59" t="s">
        <v>13</v>
      </c>
      <c r="D13" s="32">
        <f t="shared" ref="D13:J13" si="3">D11/D12*100</f>
        <v>97.093244469345692</v>
      </c>
      <c r="E13" s="24">
        <f t="shared" si="3"/>
        <v>94.549034585819342</v>
      </c>
      <c r="F13" s="24">
        <f t="shared" si="3"/>
        <v>104.27832755582239</v>
      </c>
      <c r="G13" s="24">
        <f t="shared" si="3"/>
        <v>101.01704025725414</v>
      </c>
      <c r="H13" s="24">
        <f t="shared" si="3"/>
        <v>98.937705837012118</v>
      </c>
      <c r="I13" s="25">
        <f t="shared" si="3"/>
        <v>100.66523385528605</v>
      </c>
      <c r="J13" s="7">
        <f t="shared" si="3"/>
        <v>99.521902069027419</v>
      </c>
      <c r="K13" s="32">
        <f t="shared" ref="K13:R13" si="4">K11/K12*100</f>
        <v>102.72595219069372</v>
      </c>
      <c r="L13" s="24">
        <f t="shared" si="4"/>
        <v>106.92254438833686</v>
      </c>
      <c r="M13" s="24">
        <f t="shared" si="4"/>
        <v>109.6286143920578</v>
      </c>
      <c r="N13" s="24">
        <f t="shared" si="4"/>
        <v>111.09555719878064</v>
      </c>
      <c r="O13" s="24">
        <f t="shared" si="4"/>
        <v>102.5991475317882</v>
      </c>
      <c r="P13" s="25">
        <f t="shared" si="4"/>
        <v>100.8312420249712</v>
      </c>
      <c r="Q13" s="7">
        <f t="shared" si="4"/>
        <v>106.16342430375383</v>
      </c>
      <c r="R13" s="7">
        <f t="shared" si="4"/>
        <v>103.51758827662781</v>
      </c>
    </row>
    <row r="14" spans="1:18" ht="15" customHeight="1" x14ac:dyDescent="0.15">
      <c r="A14" s="436"/>
      <c r="B14" s="438" t="s">
        <v>57</v>
      </c>
      <c r="C14" s="59" t="str">
        <f>$C$5</f>
        <v>28年度</v>
      </c>
      <c r="D14" s="427">
        <f>D11+E11</f>
        <v>487192</v>
      </c>
      <c r="E14" s="428"/>
      <c r="F14" s="428">
        <f>SUM(F11:I11)</f>
        <v>1286766</v>
      </c>
      <c r="G14" s="428"/>
      <c r="H14" s="428"/>
      <c r="I14" s="429"/>
      <c r="J14" s="49">
        <f>D14+F14</f>
        <v>1773958</v>
      </c>
      <c r="K14" s="427">
        <f>K11+L11</f>
        <v>580088</v>
      </c>
      <c r="L14" s="428"/>
      <c r="M14" s="428">
        <f>SUM(M11:P11)</f>
        <v>2277687</v>
      </c>
      <c r="N14" s="428"/>
      <c r="O14" s="428"/>
      <c r="P14" s="429"/>
      <c r="Q14" s="49">
        <f>K14+M14</f>
        <v>2857775</v>
      </c>
      <c r="R14" s="49">
        <f>J14+Q14</f>
        <v>4631733</v>
      </c>
    </row>
    <row r="15" spans="1:18" ht="15" customHeight="1" x14ac:dyDescent="0.15">
      <c r="A15" s="436"/>
      <c r="B15" s="438"/>
      <c r="C15" s="59" t="str">
        <f>$C$6</f>
        <v>27年度</v>
      </c>
      <c r="D15" s="427">
        <f>D12+E12</f>
        <v>508844</v>
      </c>
      <c r="E15" s="428"/>
      <c r="F15" s="428">
        <f>SUM(F12:I12)</f>
        <v>1273636</v>
      </c>
      <c r="G15" s="428"/>
      <c r="H15" s="428"/>
      <c r="I15" s="429"/>
      <c r="J15" s="49">
        <f>D15+F15</f>
        <v>1782480</v>
      </c>
      <c r="K15" s="427">
        <f>K12+L12</f>
        <v>554663</v>
      </c>
      <c r="L15" s="428"/>
      <c r="M15" s="428">
        <f>SUM(M12:P12)</f>
        <v>2137201</v>
      </c>
      <c r="N15" s="428"/>
      <c r="O15" s="428"/>
      <c r="P15" s="429"/>
      <c r="Q15" s="49">
        <f>K15+M15</f>
        <v>2691864</v>
      </c>
      <c r="R15" s="49">
        <f>J15+Q15</f>
        <v>4474344</v>
      </c>
    </row>
    <row r="16" spans="1:18" ht="15" customHeight="1" thickBot="1" x14ac:dyDescent="0.2">
      <c r="A16" s="437"/>
      <c r="B16" s="401"/>
      <c r="C16" s="30" t="s">
        <v>13</v>
      </c>
      <c r="D16" s="361">
        <f>D14/D15*100</f>
        <v>95.744864830871549</v>
      </c>
      <c r="E16" s="362"/>
      <c r="F16" s="362">
        <f>F14/F15*100</f>
        <v>101.03090678969502</v>
      </c>
      <c r="G16" s="362"/>
      <c r="H16" s="362"/>
      <c r="I16" s="363"/>
      <c r="J16" s="8">
        <f>J14/J15*100</f>
        <v>99.521902069027419</v>
      </c>
      <c r="K16" s="361">
        <f>K14/K15*100</f>
        <v>104.58386443660386</v>
      </c>
      <c r="L16" s="362"/>
      <c r="M16" s="362">
        <f>M14/M15*100</f>
        <v>106.57336394658248</v>
      </c>
      <c r="N16" s="362"/>
      <c r="O16" s="362"/>
      <c r="P16" s="363"/>
      <c r="Q16" s="8">
        <f>Q14/Q15*100</f>
        <v>106.16342430375383</v>
      </c>
      <c r="R16" s="8">
        <f>R14/R15*100</f>
        <v>103.51758827662781</v>
      </c>
    </row>
    <row r="17" spans="1:18" ht="15" customHeight="1" x14ac:dyDescent="0.15">
      <c r="A17" s="435" t="s">
        <v>15</v>
      </c>
      <c r="B17" s="400" t="s">
        <v>55</v>
      </c>
      <c r="C17" s="55" t="str">
        <f>$C$5</f>
        <v>28年度</v>
      </c>
      <c r="D17" s="46">
        <f>'34～40頁'!E167</f>
        <v>34523</v>
      </c>
      <c r="E17" s="41">
        <f>'34～40頁'!F167</f>
        <v>33950</v>
      </c>
      <c r="F17" s="41">
        <f>'34～40頁'!G167</f>
        <v>31039</v>
      </c>
      <c r="G17" s="41">
        <f>'34～40頁'!H167</f>
        <v>36826</v>
      </c>
      <c r="H17" s="41">
        <f>'34～40頁'!I167</f>
        <v>29784</v>
      </c>
      <c r="I17" s="42">
        <f>'34～40頁'!J167</f>
        <v>29342</v>
      </c>
      <c r="J17" s="47">
        <f>SUM(D17:I17)</f>
        <v>195464</v>
      </c>
      <c r="K17" s="46">
        <f>'34～40頁'!L167</f>
        <v>46672</v>
      </c>
      <c r="L17" s="41">
        <f>'34～40頁'!M167</f>
        <v>40816</v>
      </c>
      <c r="M17" s="41">
        <f>'34～40頁'!N167</f>
        <v>58405</v>
      </c>
      <c r="N17" s="41">
        <f>'34～40頁'!O167</f>
        <v>53448</v>
      </c>
      <c r="O17" s="41">
        <f>'34～40頁'!P167</f>
        <v>52065</v>
      </c>
      <c r="P17" s="42">
        <f>'34～40頁'!Q167</f>
        <v>33957</v>
      </c>
      <c r="Q17" s="47">
        <f>SUM(K17:P17)</f>
        <v>285363</v>
      </c>
      <c r="R17" s="47">
        <f>J17+Q17</f>
        <v>480827</v>
      </c>
    </row>
    <row r="18" spans="1:18" ht="15" customHeight="1" x14ac:dyDescent="0.15">
      <c r="A18" s="436"/>
      <c r="B18" s="438"/>
      <c r="C18" s="59" t="str">
        <f>$C$6</f>
        <v>27年度</v>
      </c>
      <c r="D18" s="48">
        <f>'32頁'!D22</f>
        <v>34142</v>
      </c>
      <c r="E18" s="40">
        <f>'32頁'!E22</f>
        <v>37882</v>
      </c>
      <c r="F18" s="40">
        <f>'32頁'!F22</f>
        <v>33964</v>
      </c>
      <c r="G18" s="40">
        <f>'32頁'!G22</f>
        <v>40968</v>
      </c>
      <c r="H18" s="40">
        <f>'32頁'!H22</f>
        <v>35966</v>
      </c>
      <c r="I18" s="43">
        <f>'32頁'!I22</f>
        <v>30139</v>
      </c>
      <c r="J18" s="49">
        <f>SUM(D18:I18)</f>
        <v>213061</v>
      </c>
      <c r="K18" s="48">
        <f>'32頁'!K22</f>
        <v>43342</v>
      </c>
      <c r="L18" s="40">
        <f>'32頁'!L22</f>
        <v>38211</v>
      </c>
      <c r="M18" s="40">
        <f>'32頁'!M22</f>
        <v>56337</v>
      </c>
      <c r="N18" s="40">
        <f>'32頁'!N22</f>
        <v>48859</v>
      </c>
      <c r="O18" s="40">
        <f>'32頁'!O22</f>
        <v>47077</v>
      </c>
      <c r="P18" s="43">
        <f>'32頁'!P22</f>
        <v>31216</v>
      </c>
      <c r="Q18" s="49">
        <f>SUM(K18:P18)</f>
        <v>265042</v>
      </c>
      <c r="R18" s="49">
        <f>J18+Q18</f>
        <v>478103</v>
      </c>
    </row>
    <row r="19" spans="1:18" ht="15" customHeight="1" x14ac:dyDescent="0.15">
      <c r="A19" s="436"/>
      <c r="B19" s="438"/>
      <c r="C19" s="59" t="s">
        <v>13</v>
      </c>
      <c r="D19" s="32">
        <f t="shared" ref="D19:J19" si="5">D17/D18*100</f>
        <v>101.1159275965087</v>
      </c>
      <c r="E19" s="24">
        <f t="shared" si="5"/>
        <v>89.62040019006389</v>
      </c>
      <c r="F19" s="24">
        <f t="shared" si="5"/>
        <v>91.387940171946767</v>
      </c>
      <c r="G19" s="24">
        <f t="shared" si="5"/>
        <v>89.889669986330802</v>
      </c>
      <c r="H19" s="24">
        <f t="shared" si="5"/>
        <v>82.811544236223099</v>
      </c>
      <c r="I19" s="25">
        <f t="shared" si="5"/>
        <v>97.35558578585885</v>
      </c>
      <c r="J19" s="7">
        <f t="shared" si="5"/>
        <v>91.740862945353669</v>
      </c>
      <c r="K19" s="32">
        <f t="shared" ref="K19:R19" si="6">K17/K18*100</f>
        <v>107.68307876886161</v>
      </c>
      <c r="L19" s="24">
        <f t="shared" si="6"/>
        <v>106.81740859961791</v>
      </c>
      <c r="M19" s="24">
        <f t="shared" si="6"/>
        <v>103.6707669914976</v>
      </c>
      <c r="N19" s="24">
        <f t="shared" si="6"/>
        <v>109.39233303997216</v>
      </c>
      <c r="O19" s="24">
        <f t="shared" si="6"/>
        <v>110.59540752384392</v>
      </c>
      <c r="P19" s="25">
        <f t="shared" si="6"/>
        <v>108.78075345976424</v>
      </c>
      <c r="Q19" s="7">
        <f t="shared" si="6"/>
        <v>107.66708672587741</v>
      </c>
      <c r="R19" s="7">
        <f t="shared" si="6"/>
        <v>100.56975170622231</v>
      </c>
    </row>
    <row r="20" spans="1:18" ht="15" customHeight="1" x14ac:dyDescent="0.15">
      <c r="A20" s="436"/>
      <c r="B20" s="438" t="s">
        <v>57</v>
      </c>
      <c r="C20" s="59" t="str">
        <f>$C$5</f>
        <v>28年度</v>
      </c>
      <c r="D20" s="427">
        <f>D17+E17</f>
        <v>68473</v>
      </c>
      <c r="E20" s="428"/>
      <c r="F20" s="428">
        <f>SUM(F17:I17)</f>
        <v>126991</v>
      </c>
      <c r="G20" s="428"/>
      <c r="H20" s="428"/>
      <c r="I20" s="429"/>
      <c r="J20" s="49">
        <f>D20+F20</f>
        <v>195464</v>
      </c>
      <c r="K20" s="427">
        <f>K17+L17</f>
        <v>87488</v>
      </c>
      <c r="L20" s="428"/>
      <c r="M20" s="428">
        <f>SUM(M17:P17)</f>
        <v>197875</v>
      </c>
      <c r="N20" s="428"/>
      <c r="O20" s="428"/>
      <c r="P20" s="429"/>
      <c r="Q20" s="49">
        <f>K20+M20</f>
        <v>285363</v>
      </c>
      <c r="R20" s="49">
        <f>J20+Q20</f>
        <v>480827</v>
      </c>
    </row>
    <row r="21" spans="1:18" ht="15" customHeight="1" x14ac:dyDescent="0.15">
      <c r="A21" s="436"/>
      <c r="B21" s="438"/>
      <c r="C21" s="59" t="str">
        <f>$C$6</f>
        <v>27年度</v>
      </c>
      <c r="D21" s="427">
        <f>D18+E18</f>
        <v>72024</v>
      </c>
      <c r="E21" s="428"/>
      <c r="F21" s="428">
        <f>SUM(F18:I18)</f>
        <v>141037</v>
      </c>
      <c r="G21" s="428"/>
      <c r="H21" s="428"/>
      <c r="I21" s="429"/>
      <c r="J21" s="49">
        <f>D21+F21</f>
        <v>213061</v>
      </c>
      <c r="K21" s="427">
        <f>K18+L18</f>
        <v>81553</v>
      </c>
      <c r="L21" s="428"/>
      <c r="M21" s="428">
        <f>SUM(M18:P18)</f>
        <v>183489</v>
      </c>
      <c r="N21" s="428"/>
      <c r="O21" s="428"/>
      <c r="P21" s="429"/>
      <c r="Q21" s="49">
        <f>K21+M21</f>
        <v>265042</v>
      </c>
      <c r="R21" s="49">
        <f>J21+Q21</f>
        <v>478103</v>
      </c>
    </row>
    <row r="22" spans="1:18" ht="15" customHeight="1" thickBot="1" x14ac:dyDescent="0.2">
      <c r="A22" s="437"/>
      <c r="B22" s="401"/>
      <c r="C22" s="30" t="s">
        <v>13</v>
      </c>
      <c r="D22" s="361">
        <f>D20/D21*100</f>
        <v>95.069698989225813</v>
      </c>
      <c r="E22" s="362"/>
      <c r="F22" s="362">
        <f>F20/F21*100</f>
        <v>90.040911250239304</v>
      </c>
      <c r="G22" s="362"/>
      <c r="H22" s="362"/>
      <c r="I22" s="363"/>
      <c r="J22" s="8">
        <f>J20/J21*100</f>
        <v>91.740862945353669</v>
      </c>
      <c r="K22" s="361">
        <f>K20/K21*100</f>
        <v>107.27747599720428</v>
      </c>
      <c r="L22" s="362"/>
      <c r="M22" s="362">
        <f>M20/M21*100</f>
        <v>107.84025200420733</v>
      </c>
      <c r="N22" s="362"/>
      <c r="O22" s="362"/>
      <c r="P22" s="363"/>
      <c r="Q22" s="8">
        <f>Q20/Q21*100</f>
        <v>107.66708672587741</v>
      </c>
      <c r="R22" s="8">
        <f>R20/R21*100</f>
        <v>100.56975170622231</v>
      </c>
    </row>
    <row r="23" spans="1:18" ht="15" customHeight="1" x14ac:dyDescent="0.15">
      <c r="A23" s="435" t="s">
        <v>17</v>
      </c>
      <c r="B23" s="400" t="s">
        <v>55</v>
      </c>
      <c r="C23" s="55" t="str">
        <f>$C$5</f>
        <v>28年度</v>
      </c>
      <c r="D23" s="46">
        <f>'34～40頁'!E213</f>
        <v>20248</v>
      </c>
      <c r="E23" s="41">
        <f>'34～40頁'!F213</f>
        <v>47766</v>
      </c>
      <c r="F23" s="41">
        <f>'34～40頁'!G213</f>
        <v>64406</v>
      </c>
      <c r="G23" s="41">
        <f>'34～40頁'!H213</f>
        <v>114056</v>
      </c>
      <c r="H23" s="41">
        <f>'34～40頁'!I213</f>
        <v>74006</v>
      </c>
      <c r="I23" s="42">
        <f>'34～40頁'!J213</f>
        <v>49257</v>
      </c>
      <c r="J23" s="47">
        <f>SUM(D23:I23)</f>
        <v>369739</v>
      </c>
      <c r="K23" s="46">
        <f>'34～40頁'!L213</f>
        <v>72573</v>
      </c>
      <c r="L23" s="41">
        <f>'34～40頁'!M213</f>
        <v>22578</v>
      </c>
      <c r="M23" s="41">
        <f>'34～40頁'!N213</f>
        <v>76896</v>
      </c>
      <c r="N23" s="41">
        <f>'34～40頁'!O213</f>
        <v>93294</v>
      </c>
      <c r="O23" s="41">
        <f>'34～40頁'!P213</f>
        <v>106929</v>
      </c>
      <c r="P23" s="42">
        <f>'34～40頁'!Q213</f>
        <v>54358</v>
      </c>
      <c r="Q23" s="47">
        <f>SUM(K23:P23)</f>
        <v>426628</v>
      </c>
      <c r="R23" s="47">
        <f>J23+Q23</f>
        <v>796367</v>
      </c>
    </row>
    <row r="24" spans="1:18" ht="15" customHeight="1" x14ac:dyDescent="0.15">
      <c r="A24" s="436"/>
      <c r="B24" s="438"/>
      <c r="C24" s="59" t="str">
        <f>$C$6</f>
        <v>27年度</v>
      </c>
      <c r="D24" s="48">
        <f>'32頁'!D30</f>
        <v>19285</v>
      </c>
      <c r="E24" s="40">
        <f>'32頁'!E30</f>
        <v>47906</v>
      </c>
      <c r="F24" s="40">
        <f>'32頁'!F30</f>
        <v>61288</v>
      </c>
      <c r="G24" s="40">
        <f>'32頁'!G30</f>
        <v>105843</v>
      </c>
      <c r="H24" s="40">
        <f>'32頁'!H30</f>
        <v>73443</v>
      </c>
      <c r="I24" s="43">
        <f>'32頁'!I30</f>
        <v>47678</v>
      </c>
      <c r="J24" s="49">
        <f>SUM(D24:I24)</f>
        <v>355443</v>
      </c>
      <c r="K24" s="48">
        <f>'32頁'!K30</f>
        <v>58262</v>
      </c>
      <c r="L24" s="40">
        <f>'32頁'!L30</f>
        <v>22701</v>
      </c>
      <c r="M24" s="40">
        <f>'32頁'!M30</f>
        <v>65578</v>
      </c>
      <c r="N24" s="40">
        <f>'32頁'!N30</f>
        <v>79583</v>
      </c>
      <c r="O24" s="40">
        <f>'32頁'!O30</f>
        <v>105150</v>
      </c>
      <c r="P24" s="43">
        <f>'32頁'!P30</f>
        <v>50159</v>
      </c>
      <c r="Q24" s="49">
        <f>SUM(K24:P24)</f>
        <v>381433</v>
      </c>
      <c r="R24" s="49">
        <f>J24+Q24</f>
        <v>736876</v>
      </c>
    </row>
    <row r="25" spans="1:18" ht="15" customHeight="1" x14ac:dyDescent="0.15">
      <c r="A25" s="436"/>
      <c r="B25" s="438"/>
      <c r="C25" s="59" t="s">
        <v>13</v>
      </c>
      <c r="D25" s="32">
        <f t="shared" ref="D25:J25" si="7">D23/D24*100</f>
        <v>104.99351827845476</v>
      </c>
      <c r="E25" s="24">
        <f t="shared" si="7"/>
        <v>99.70776103202104</v>
      </c>
      <c r="F25" s="24">
        <f t="shared" si="7"/>
        <v>105.08745594569899</v>
      </c>
      <c r="G25" s="24">
        <f t="shared" si="7"/>
        <v>107.75960620919665</v>
      </c>
      <c r="H25" s="24">
        <f t="shared" si="7"/>
        <v>100.76658088585705</v>
      </c>
      <c r="I25" s="25">
        <f t="shared" si="7"/>
        <v>103.31179999161037</v>
      </c>
      <c r="J25" s="7">
        <f t="shared" si="7"/>
        <v>104.02202322172613</v>
      </c>
      <c r="K25" s="32">
        <f t="shared" ref="K25:R25" si="8">K23/K24*100</f>
        <v>124.56318011740071</v>
      </c>
      <c r="L25" s="24">
        <f t="shared" si="8"/>
        <v>99.45817364873794</v>
      </c>
      <c r="M25" s="24">
        <f t="shared" si="8"/>
        <v>117.25883680502606</v>
      </c>
      <c r="N25" s="24">
        <f t="shared" si="8"/>
        <v>117.22855383687471</v>
      </c>
      <c r="O25" s="24">
        <f t="shared" si="8"/>
        <v>101.69186875891583</v>
      </c>
      <c r="P25" s="25">
        <f t="shared" si="8"/>
        <v>108.37137901473315</v>
      </c>
      <c r="Q25" s="7">
        <f t="shared" si="8"/>
        <v>111.84873883486746</v>
      </c>
      <c r="R25" s="7">
        <f t="shared" si="8"/>
        <v>108.07340719469762</v>
      </c>
    </row>
    <row r="26" spans="1:18" ht="15" customHeight="1" x14ac:dyDescent="0.15">
      <c r="A26" s="436"/>
      <c r="B26" s="438" t="s">
        <v>57</v>
      </c>
      <c r="C26" s="59" t="str">
        <f>$C$5</f>
        <v>28年度</v>
      </c>
      <c r="D26" s="427">
        <f>D23+E23</f>
        <v>68014</v>
      </c>
      <c r="E26" s="428"/>
      <c r="F26" s="428">
        <f>SUM(F23:I23)</f>
        <v>301725</v>
      </c>
      <c r="G26" s="428"/>
      <c r="H26" s="428"/>
      <c r="I26" s="429"/>
      <c r="J26" s="49">
        <f>D26+F26</f>
        <v>369739</v>
      </c>
      <c r="K26" s="427">
        <f>K23+L23</f>
        <v>95151</v>
      </c>
      <c r="L26" s="428"/>
      <c r="M26" s="428">
        <f>SUM(M23:P23)</f>
        <v>331477</v>
      </c>
      <c r="N26" s="428"/>
      <c r="O26" s="428"/>
      <c r="P26" s="429"/>
      <c r="Q26" s="49">
        <f>K26+M26</f>
        <v>426628</v>
      </c>
      <c r="R26" s="49">
        <f>J26+Q26</f>
        <v>796367</v>
      </c>
    </row>
    <row r="27" spans="1:18" ht="15" customHeight="1" x14ac:dyDescent="0.15">
      <c r="A27" s="436"/>
      <c r="B27" s="438"/>
      <c r="C27" s="59" t="str">
        <f>$C$6</f>
        <v>27年度</v>
      </c>
      <c r="D27" s="427">
        <f>D24+E24</f>
        <v>67191</v>
      </c>
      <c r="E27" s="428"/>
      <c r="F27" s="428">
        <f>SUM(F24:I24)</f>
        <v>288252</v>
      </c>
      <c r="G27" s="428"/>
      <c r="H27" s="428"/>
      <c r="I27" s="429"/>
      <c r="J27" s="49">
        <f>D27+F27</f>
        <v>355443</v>
      </c>
      <c r="K27" s="427">
        <f>K24+L24</f>
        <v>80963</v>
      </c>
      <c r="L27" s="428"/>
      <c r="M27" s="428">
        <f>SUM(M24:P24)</f>
        <v>300470</v>
      </c>
      <c r="N27" s="428"/>
      <c r="O27" s="428"/>
      <c r="P27" s="429"/>
      <c r="Q27" s="49">
        <f>K27+M27</f>
        <v>381433</v>
      </c>
      <c r="R27" s="49">
        <f>J27+Q27</f>
        <v>736876</v>
      </c>
    </row>
    <row r="28" spans="1:18" ht="15" customHeight="1" thickBot="1" x14ac:dyDescent="0.2">
      <c r="A28" s="437"/>
      <c r="B28" s="401"/>
      <c r="C28" s="30" t="s">
        <v>13</v>
      </c>
      <c r="D28" s="361">
        <f>D26/D27*100</f>
        <v>101.22486642556294</v>
      </c>
      <c r="E28" s="362"/>
      <c r="F28" s="362">
        <f>F26/F27*100</f>
        <v>104.67403521918321</v>
      </c>
      <c r="G28" s="362"/>
      <c r="H28" s="362"/>
      <c r="I28" s="363"/>
      <c r="J28" s="8">
        <f>J26/J27*100</f>
        <v>104.02202322172613</v>
      </c>
      <c r="K28" s="361">
        <f>K26/K27*100</f>
        <v>117.52405419759644</v>
      </c>
      <c r="L28" s="362"/>
      <c r="M28" s="362">
        <f>M26/M27*100</f>
        <v>110.31949945086032</v>
      </c>
      <c r="N28" s="362"/>
      <c r="O28" s="362"/>
      <c r="P28" s="363"/>
      <c r="Q28" s="8">
        <f>Q26/Q27*100</f>
        <v>111.84873883486746</v>
      </c>
      <c r="R28" s="8">
        <f>R26/R27*100</f>
        <v>108.07340719469762</v>
      </c>
    </row>
    <row r="29" spans="1:18" ht="15" customHeight="1" x14ac:dyDescent="0.15">
      <c r="A29" s="435" t="s">
        <v>18</v>
      </c>
      <c r="B29" s="400" t="s">
        <v>55</v>
      </c>
      <c r="C29" s="55" t="str">
        <f>$C$5</f>
        <v>28年度</v>
      </c>
      <c r="D29" s="46">
        <f>'34～40頁'!E307</f>
        <v>1954</v>
      </c>
      <c r="E29" s="41">
        <f>'34～40頁'!F307</f>
        <v>12432</v>
      </c>
      <c r="F29" s="41">
        <f>'34～40頁'!G307</f>
        <v>9779</v>
      </c>
      <c r="G29" s="41">
        <f>'34～40頁'!H307</f>
        <v>14541</v>
      </c>
      <c r="H29" s="41">
        <f>'34～40頁'!I307</f>
        <v>10222</v>
      </c>
      <c r="I29" s="42">
        <f>'34～40頁'!J307</f>
        <v>9369</v>
      </c>
      <c r="J29" s="47">
        <f>SUM(D29:I29)</f>
        <v>58297</v>
      </c>
      <c r="K29" s="46">
        <f>'34～40頁'!L307</f>
        <v>13140</v>
      </c>
      <c r="L29" s="41">
        <f>'34～40頁'!M307</f>
        <v>3958</v>
      </c>
      <c r="M29" s="41">
        <f>'34～40頁'!N307</f>
        <v>4882</v>
      </c>
      <c r="N29" s="41">
        <f>'34～40頁'!O307</f>
        <v>11323</v>
      </c>
      <c r="O29" s="41">
        <f>'34～40頁'!P307</f>
        <v>21817</v>
      </c>
      <c r="P29" s="42">
        <f>'34～40頁'!Q307</f>
        <v>4840</v>
      </c>
      <c r="Q29" s="47">
        <f>SUM(K29:P29)</f>
        <v>59960</v>
      </c>
      <c r="R29" s="47">
        <f>J29+Q29</f>
        <v>118257</v>
      </c>
    </row>
    <row r="30" spans="1:18" ht="15" customHeight="1" x14ac:dyDescent="0.15">
      <c r="A30" s="436"/>
      <c r="B30" s="438"/>
      <c r="C30" s="59" t="str">
        <f>$C$6</f>
        <v>27年度</v>
      </c>
      <c r="D30" s="48">
        <f>'32頁'!D38</f>
        <v>1520</v>
      </c>
      <c r="E30" s="40">
        <f>'32頁'!E38</f>
        <v>10540</v>
      </c>
      <c r="F30" s="40">
        <f>'32頁'!F38</f>
        <v>9261</v>
      </c>
      <c r="G30" s="40">
        <f>'32頁'!G38</f>
        <v>15259</v>
      </c>
      <c r="H30" s="40">
        <f>'32頁'!H38</f>
        <v>9326</v>
      </c>
      <c r="I30" s="43">
        <f>'32頁'!I38</f>
        <v>8931</v>
      </c>
      <c r="J30" s="49">
        <f>SUM(D30:I30)</f>
        <v>54837</v>
      </c>
      <c r="K30" s="48">
        <f>'32頁'!K38</f>
        <v>13941</v>
      </c>
      <c r="L30" s="40">
        <f>'32頁'!L38</f>
        <v>3585</v>
      </c>
      <c r="M30" s="40">
        <f>'32頁'!M38</f>
        <v>5008</v>
      </c>
      <c r="N30" s="40">
        <f>'32頁'!N38</f>
        <v>8530</v>
      </c>
      <c r="O30" s="40">
        <f>'32頁'!O38</f>
        <v>26700</v>
      </c>
      <c r="P30" s="43">
        <f>'32頁'!P38</f>
        <v>6639</v>
      </c>
      <c r="Q30" s="49">
        <f>SUM(K30:P30)</f>
        <v>64403</v>
      </c>
      <c r="R30" s="49">
        <f>J30+Q30</f>
        <v>119240</v>
      </c>
    </row>
    <row r="31" spans="1:18" ht="15" customHeight="1" x14ac:dyDescent="0.15">
      <c r="A31" s="436"/>
      <c r="B31" s="438"/>
      <c r="C31" s="59" t="s">
        <v>13</v>
      </c>
      <c r="D31" s="32">
        <f t="shared" ref="D31:J31" si="9">D29/D30*100</f>
        <v>128.55263157894737</v>
      </c>
      <c r="E31" s="24">
        <f t="shared" si="9"/>
        <v>117.95066413662238</v>
      </c>
      <c r="F31" s="24">
        <f t="shared" si="9"/>
        <v>105.59334845049131</v>
      </c>
      <c r="G31" s="24">
        <f t="shared" si="9"/>
        <v>95.294580247722664</v>
      </c>
      <c r="H31" s="24">
        <f t="shared" si="9"/>
        <v>109.6075487883337</v>
      </c>
      <c r="I31" s="25">
        <f t="shared" si="9"/>
        <v>104.90426603963724</v>
      </c>
      <c r="J31" s="7">
        <f t="shared" si="9"/>
        <v>106.30960847602896</v>
      </c>
      <c r="K31" s="32">
        <f t="shared" ref="K31:R31" si="10">K29/K30*100</f>
        <v>94.254357650096836</v>
      </c>
      <c r="L31" s="24">
        <f t="shared" si="10"/>
        <v>110.40446304044632</v>
      </c>
      <c r="M31" s="24">
        <f t="shared" si="10"/>
        <v>97.484025559105433</v>
      </c>
      <c r="N31" s="24">
        <f t="shared" si="10"/>
        <v>132.74325908558032</v>
      </c>
      <c r="O31" s="24">
        <f t="shared" si="10"/>
        <v>81.711610486891388</v>
      </c>
      <c r="P31" s="25">
        <f t="shared" si="10"/>
        <v>72.902545564090985</v>
      </c>
      <c r="Q31" s="7">
        <f t="shared" si="10"/>
        <v>93.101253047218307</v>
      </c>
      <c r="R31" s="7">
        <f t="shared" si="10"/>
        <v>99.175612210667566</v>
      </c>
    </row>
    <row r="32" spans="1:18" ht="15" customHeight="1" x14ac:dyDescent="0.15">
      <c r="A32" s="436"/>
      <c r="B32" s="438" t="s">
        <v>57</v>
      </c>
      <c r="C32" s="59" t="str">
        <f>$C$5</f>
        <v>28年度</v>
      </c>
      <c r="D32" s="427">
        <f>D29+E29</f>
        <v>14386</v>
      </c>
      <c r="E32" s="428"/>
      <c r="F32" s="428">
        <f>SUM(F29:I29)</f>
        <v>43911</v>
      </c>
      <c r="G32" s="428"/>
      <c r="H32" s="428"/>
      <c r="I32" s="429"/>
      <c r="J32" s="49">
        <f>D32+F32</f>
        <v>58297</v>
      </c>
      <c r="K32" s="427">
        <f>K29+L29</f>
        <v>17098</v>
      </c>
      <c r="L32" s="428"/>
      <c r="M32" s="428">
        <f>SUM(M29:P29)</f>
        <v>42862</v>
      </c>
      <c r="N32" s="428"/>
      <c r="O32" s="428"/>
      <c r="P32" s="429"/>
      <c r="Q32" s="49">
        <f>K32+M32</f>
        <v>59960</v>
      </c>
      <c r="R32" s="49">
        <f>J32+Q32</f>
        <v>118257</v>
      </c>
    </row>
    <row r="33" spans="1:18" ht="15" customHeight="1" x14ac:dyDescent="0.15">
      <c r="A33" s="436"/>
      <c r="B33" s="438"/>
      <c r="C33" s="59" t="str">
        <f>$C$6</f>
        <v>27年度</v>
      </c>
      <c r="D33" s="427">
        <f>D30+E30</f>
        <v>12060</v>
      </c>
      <c r="E33" s="428"/>
      <c r="F33" s="428">
        <f>SUM(F30:I30)</f>
        <v>42777</v>
      </c>
      <c r="G33" s="428"/>
      <c r="H33" s="428"/>
      <c r="I33" s="429"/>
      <c r="J33" s="49">
        <f>D33+F33</f>
        <v>54837</v>
      </c>
      <c r="K33" s="427">
        <f>K30+L30</f>
        <v>17526</v>
      </c>
      <c r="L33" s="428"/>
      <c r="M33" s="428">
        <f>SUM(M30:P30)</f>
        <v>46877</v>
      </c>
      <c r="N33" s="428"/>
      <c r="O33" s="428"/>
      <c r="P33" s="429"/>
      <c r="Q33" s="49">
        <f>K33+M33</f>
        <v>64403</v>
      </c>
      <c r="R33" s="49">
        <f>J33+Q33</f>
        <v>119240</v>
      </c>
    </row>
    <row r="34" spans="1:18" ht="15" customHeight="1" thickBot="1" x14ac:dyDescent="0.2">
      <c r="A34" s="437"/>
      <c r="B34" s="401"/>
      <c r="C34" s="30" t="s">
        <v>13</v>
      </c>
      <c r="D34" s="361">
        <f>D32/D33*100</f>
        <v>119.28689883913765</v>
      </c>
      <c r="E34" s="362"/>
      <c r="F34" s="362">
        <f>F32/F33*100</f>
        <v>102.65095729013254</v>
      </c>
      <c r="G34" s="362"/>
      <c r="H34" s="362"/>
      <c r="I34" s="363"/>
      <c r="J34" s="8">
        <f>J32/J33*100</f>
        <v>106.30960847602896</v>
      </c>
      <c r="K34" s="361">
        <f>K32/K33*100</f>
        <v>97.557913956407631</v>
      </c>
      <c r="L34" s="362"/>
      <c r="M34" s="362">
        <f>M32/M33*100</f>
        <v>91.435032105296841</v>
      </c>
      <c r="N34" s="362"/>
      <c r="O34" s="362"/>
      <c r="P34" s="363"/>
      <c r="Q34" s="8">
        <f>Q32/Q33*100</f>
        <v>93.101253047218307</v>
      </c>
      <c r="R34" s="8">
        <f>R32/R33*100</f>
        <v>99.175612210667566</v>
      </c>
    </row>
    <row r="35" spans="1:18" ht="15" customHeight="1" x14ac:dyDescent="0.15">
      <c r="A35" s="435" t="s">
        <v>19</v>
      </c>
      <c r="B35" s="400" t="s">
        <v>55</v>
      </c>
      <c r="C35" s="55" t="str">
        <f>$C$5</f>
        <v>28年度</v>
      </c>
      <c r="D35" s="46">
        <f>'34～40頁'!E351</f>
        <v>3321</v>
      </c>
      <c r="E35" s="41">
        <f>'34～40頁'!F351</f>
        <v>9074</v>
      </c>
      <c r="F35" s="41">
        <f>'34～40頁'!G351</f>
        <v>9685</v>
      </c>
      <c r="G35" s="41">
        <f>'34～40頁'!H351</f>
        <v>16295</v>
      </c>
      <c r="H35" s="41">
        <f>'34～40頁'!I351</f>
        <v>12456</v>
      </c>
      <c r="I35" s="42">
        <f>'34～40頁'!J351</f>
        <v>7159</v>
      </c>
      <c r="J35" s="47">
        <f>SUM(D35:I35)</f>
        <v>57990</v>
      </c>
      <c r="K35" s="46">
        <f>'34～40頁'!L351</f>
        <v>10491</v>
      </c>
      <c r="L35" s="41">
        <f>'34～40頁'!M351</f>
        <v>4831</v>
      </c>
      <c r="M35" s="41">
        <f>'34～40頁'!N351</f>
        <v>18713</v>
      </c>
      <c r="N35" s="41">
        <f>'34～40頁'!O351</f>
        <v>25646</v>
      </c>
      <c r="O35" s="41">
        <f>'34～40頁'!P351</f>
        <v>28651</v>
      </c>
      <c r="P35" s="42">
        <f>'34～40頁'!Q351</f>
        <v>14199</v>
      </c>
      <c r="Q35" s="47">
        <f>SUM(K35:P35)</f>
        <v>102531</v>
      </c>
      <c r="R35" s="47">
        <f>J35+Q35</f>
        <v>160521</v>
      </c>
    </row>
    <row r="36" spans="1:18" ht="15" customHeight="1" x14ac:dyDescent="0.15">
      <c r="A36" s="436"/>
      <c r="B36" s="438"/>
      <c r="C36" s="59" t="str">
        <f>$C$6</f>
        <v>27年度</v>
      </c>
      <c r="D36" s="48">
        <f>'32頁'!D46</f>
        <v>3292</v>
      </c>
      <c r="E36" s="40">
        <f>'32頁'!E46</f>
        <v>7660</v>
      </c>
      <c r="F36" s="40">
        <f>'32頁'!F46</f>
        <v>8652</v>
      </c>
      <c r="G36" s="40">
        <f>'32頁'!G46</f>
        <v>14996</v>
      </c>
      <c r="H36" s="40">
        <f>'32頁'!H46</f>
        <v>12636</v>
      </c>
      <c r="I36" s="43">
        <f>'32頁'!I46</f>
        <v>9949</v>
      </c>
      <c r="J36" s="49">
        <f>SUM(D36:I36)</f>
        <v>57185</v>
      </c>
      <c r="K36" s="48">
        <f>'32頁'!K46</f>
        <v>13523</v>
      </c>
      <c r="L36" s="40">
        <f>'32頁'!L46</f>
        <v>6764</v>
      </c>
      <c r="M36" s="40">
        <f>'32頁'!M46</f>
        <v>21964</v>
      </c>
      <c r="N36" s="40">
        <f>'32頁'!N46</f>
        <v>27345</v>
      </c>
      <c r="O36" s="40">
        <f>'32頁'!O46</f>
        <v>35767</v>
      </c>
      <c r="P36" s="43">
        <f>'32頁'!P46</f>
        <v>22390</v>
      </c>
      <c r="Q36" s="49">
        <f>SUM(K36:P36)</f>
        <v>127753</v>
      </c>
      <c r="R36" s="49">
        <f>J36+Q36</f>
        <v>184938</v>
      </c>
    </row>
    <row r="37" spans="1:18" ht="15" customHeight="1" x14ac:dyDescent="0.15">
      <c r="A37" s="436"/>
      <c r="B37" s="438"/>
      <c r="C37" s="59" t="s">
        <v>13</v>
      </c>
      <c r="D37" s="32">
        <f t="shared" ref="D37:J37" si="11">D35/D36*100</f>
        <v>100.88092345078978</v>
      </c>
      <c r="E37" s="24">
        <f t="shared" si="11"/>
        <v>118.45953002610965</v>
      </c>
      <c r="F37" s="24">
        <f t="shared" si="11"/>
        <v>111.93943596856218</v>
      </c>
      <c r="G37" s="24">
        <f t="shared" si="11"/>
        <v>108.66230994931982</v>
      </c>
      <c r="H37" s="24">
        <f t="shared" si="11"/>
        <v>98.575498575498571</v>
      </c>
      <c r="I37" s="25">
        <f t="shared" si="11"/>
        <v>71.956980601065439</v>
      </c>
      <c r="J37" s="7">
        <f t="shared" si="11"/>
        <v>101.40771181253825</v>
      </c>
      <c r="K37" s="32">
        <f t="shared" ref="K37:R37" si="12">K35/K36*100</f>
        <v>77.578939584411742</v>
      </c>
      <c r="L37" s="24">
        <f t="shared" si="12"/>
        <v>71.42223536369012</v>
      </c>
      <c r="M37" s="24">
        <f t="shared" si="12"/>
        <v>85.198506647240933</v>
      </c>
      <c r="N37" s="24">
        <f t="shared" si="12"/>
        <v>93.786798317791181</v>
      </c>
      <c r="O37" s="24">
        <f t="shared" si="12"/>
        <v>80.104565661084237</v>
      </c>
      <c r="P37" s="25">
        <f t="shared" si="12"/>
        <v>63.416703885663239</v>
      </c>
      <c r="Q37" s="7">
        <f t="shared" si="12"/>
        <v>80.25721509475315</v>
      </c>
      <c r="R37" s="7">
        <f t="shared" si="12"/>
        <v>86.797196898420012</v>
      </c>
    </row>
    <row r="38" spans="1:18" ht="15" customHeight="1" x14ac:dyDescent="0.15">
      <c r="A38" s="436"/>
      <c r="B38" s="438" t="s">
        <v>57</v>
      </c>
      <c r="C38" s="59" t="str">
        <f>$C$5</f>
        <v>28年度</v>
      </c>
      <c r="D38" s="427">
        <f>D35+E35</f>
        <v>12395</v>
      </c>
      <c r="E38" s="428"/>
      <c r="F38" s="428">
        <f>SUM(F35:I35)</f>
        <v>45595</v>
      </c>
      <c r="G38" s="428"/>
      <c r="H38" s="428"/>
      <c r="I38" s="429"/>
      <c r="J38" s="49">
        <f>D38+F38</f>
        <v>57990</v>
      </c>
      <c r="K38" s="427">
        <f>K35+L35</f>
        <v>15322</v>
      </c>
      <c r="L38" s="428"/>
      <c r="M38" s="428">
        <f>SUM(M35:P35)</f>
        <v>87209</v>
      </c>
      <c r="N38" s="428"/>
      <c r="O38" s="428"/>
      <c r="P38" s="429"/>
      <c r="Q38" s="49">
        <f>K38+M38</f>
        <v>102531</v>
      </c>
      <c r="R38" s="49">
        <f>J38+Q38</f>
        <v>160521</v>
      </c>
    </row>
    <row r="39" spans="1:18" ht="15" customHeight="1" x14ac:dyDescent="0.15">
      <c r="A39" s="436"/>
      <c r="B39" s="438"/>
      <c r="C39" s="59" t="str">
        <f>$C$6</f>
        <v>27年度</v>
      </c>
      <c r="D39" s="427">
        <f>D36+E36</f>
        <v>10952</v>
      </c>
      <c r="E39" s="428"/>
      <c r="F39" s="428">
        <f>SUM(F36:I36)</f>
        <v>46233</v>
      </c>
      <c r="G39" s="428"/>
      <c r="H39" s="428"/>
      <c r="I39" s="429"/>
      <c r="J39" s="49">
        <f>D39+F39</f>
        <v>57185</v>
      </c>
      <c r="K39" s="427">
        <f>K36+L36</f>
        <v>20287</v>
      </c>
      <c r="L39" s="428"/>
      <c r="M39" s="428">
        <f>SUM(M36:P36)</f>
        <v>107466</v>
      </c>
      <c r="N39" s="428"/>
      <c r="O39" s="428"/>
      <c r="P39" s="429"/>
      <c r="Q39" s="49">
        <f>K39+M39</f>
        <v>127753</v>
      </c>
      <c r="R39" s="49">
        <f>J39+Q39</f>
        <v>184938</v>
      </c>
    </row>
    <row r="40" spans="1:18" ht="15" customHeight="1" thickBot="1" x14ac:dyDescent="0.2">
      <c r="A40" s="437"/>
      <c r="B40" s="401"/>
      <c r="C40" s="30" t="s">
        <v>13</v>
      </c>
      <c r="D40" s="361">
        <f>D38/D39*100</f>
        <v>113.17567567567568</v>
      </c>
      <c r="E40" s="362"/>
      <c r="F40" s="362">
        <f>F38/F39*100</f>
        <v>98.620033309540801</v>
      </c>
      <c r="G40" s="362"/>
      <c r="H40" s="362"/>
      <c r="I40" s="363"/>
      <c r="J40" s="8">
        <f>J38/J39*100</f>
        <v>101.40771181253825</v>
      </c>
      <c r="K40" s="361">
        <f>K38/K39*100</f>
        <v>75.526199043722585</v>
      </c>
      <c r="L40" s="362"/>
      <c r="M40" s="362">
        <f>M38/M39*100</f>
        <v>81.150317309660721</v>
      </c>
      <c r="N40" s="362"/>
      <c r="O40" s="362"/>
      <c r="P40" s="363"/>
      <c r="Q40" s="8">
        <f>Q38/Q39*100</f>
        <v>80.25721509475315</v>
      </c>
      <c r="R40" s="8">
        <f>R38/R39*100</f>
        <v>86.797196898420012</v>
      </c>
    </row>
    <row r="41" spans="1:18" ht="15" customHeight="1" x14ac:dyDescent="0.15">
      <c r="A41" s="435" t="s">
        <v>20</v>
      </c>
      <c r="B41" s="400" t="s">
        <v>55</v>
      </c>
      <c r="C41" s="55" t="str">
        <f>$C$5</f>
        <v>28年度</v>
      </c>
      <c r="D41" s="46">
        <f>'34～40頁'!E397</f>
        <v>4353</v>
      </c>
      <c r="E41" s="41">
        <f>'34～40頁'!F397</f>
        <v>14885</v>
      </c>
      <c r="F41" s="41">
        <f>'34～40頁'!G397</f>
        <v>12320</v>
      </c>
      <c r="G41" s="41">
        <f>'34～40頁'!H397</f>
        <v>16862</v>
      </c>
      <c r="H41" s="41">
        <f>'34～40頁'!I397</f>
        <v>13293</v>
      </c>
      <c r="I41" s="42">
        <f>'34～40頁'!J397</f>
        <v>10175</v>
      </c>
      <c r="J41" s="47">
        <f>SUM(D41:I41)</f>
        <v>71888</v>
      </c>
      <c r="K41" s="46">
        <f>'34～40頁'!L397</f>
        <v>14953</v>
      </c>
      <c r="L41" s="41">
        <f>'34～40頁'!M397</f>
        <v>5924</v>
      </c>
      <c r="M41" s="41">
        <f>'34～40頁'!N397</f>
        <v>10044</v>
      </c>
      <c r="N41" s="41">
        <f>'34～40頁'!O397</f>
        <v>17639</v>
      </c>
      <c r="O41" s="41">
        <f>'34～40頁'!P397</f>
        <v>32836</v>
      </c>
      <c r="P41" s="42">
        <f>'34～40頁'!Q397</f>
        <v>10894</v>
      </c>
      <c r="Q41" s="47">
        <f>SUM(K41:P41)</f>
        <v>92290</v>
      </c>
      <c r="R41" s="47">
        <f>J41+Q41</f>
        <v>164178</v>
      </c>
    </row>
    <row r="42" spans="1:18" ht="15" customHeight="1" x14ac:dyDescent="0.15">
      <c r="A42" s="436"/>
      <c r="B42" s="438"/>
      <c r="C42" s="59" t="str">
        <f>$C$6</f>
        <v>27年度</v>
      </c>
      <c r="D42" s="48">
        <f>'32頁'!D54</f>
        <v>4558</v>
      </c>
      <c r="E42" s="40">
        <f>'32頁'!E54</f>
        <v>13097</v>
      </c>
      <c r="F42" s="40">
        <f>'32頁'!F54</f>
        <v>11028</v>
      </c>
      <c r="G42" s="40">
        <f>'32頁'!G54</f>
        <v>15572</v>
      </c>
      <c r="H42" s="40">
        <f>'32頁'!H54</f>
        <v>12513</v>
      </c>
      <c r="I42" s="43">
        <f>'32頁'!I54</f>
        <v>10453</v>
      </c>
      <c r="J42" s="49">
        <f>SUM(D42:I42)</f>
        <v>67221</v>
      </c>
      <c r="K42" s="48">
        <f>'32頁'!K54</f>
        <v>16216</v>
      </c>
      <c r="L42" s="40">
        <f>'32頁'!L54</f>
        <v>7102</v>
      </c>
      <c r="M42" s="40">
        <f>'32頁'!M54</f>
        <v>11799</v>
      </c>
      <c r="N42" s="40">
        <f>'32頁'!N54</f>
        <v>16791</v>
      </c>
      <c r="O42" s="40">
        <f>'32頁'!O54</f>
        <v>34263</v>
      </c>
      <c r="P42" s="43">
        <f>'32頁'!P54</f>
        <v>14468</v>
      </c>
      <c r="Q42" s="49">
        <f>SUM(K42:P42)</f>
        <v>100639</v>
      </c>
      <c r="R42" s="49">
        <f>J42+Q42</f>
        <v>167860</v>
      </c>
    </row>
    <row r="43" spans="1:18" ht="15" customHeight="1" x14ac:dyDescent="0.15">
      <c r="A43" s="436"/>
      <c r="B43" s="438"/>
      <c r="C43" s="59" t="s">
        <v>13</v>
      </c>
      <c r="D43" s="32">
        <f t="shared" ref="D43:J43" si="13">D41/D42*100</f>
        <v>95.50241333918386</v>
      </c>
      <c r="E43" s="24">
        <f t="shared" si="13"/>
        <v>113.65198136977935</v>
      </c>
      <c r="F43" s="24">
        <f t="shared" si="13"/>
        <v>111.71563293434895</v>
      </c>
      <c r="G43" s="24">
        <f t="shared" si="13"/>
        <v>108.28409966606729</v>
      </c>
      <c r="H43" s="24">
        <f t="shared" si="13"/>
        <v>106.23351714217215</v>
      </c>
      <c r="I43" s="25">
        <f t="shared" si="13"/>
        <v>97.340476418253132</v>
      </c>
      <c r="J43" s="7">
        <f t="shared" si="13"/>
        <v>106.94277086029665</v>
      </c>
      <c r="K43" s="32">
        <f t="shared" ref="K43:R43" si="14">K41/K42*100</f>
        <v>92.211396151948691</v>
      </c>
      <c r="L43" s="24">
        <f t="shared" si="14"/>
        <v>83.413123063925653</v>
      </c>
      <c r="M43" s="24">
        <f t="shared" si="14"/>
        <v>85.125858123569799</v>
      </c>
      <c r="N43" s="24">
        <f t="shared" si="14"/>
        <v>105.05032457864331</v>
      </c>
      <c r="O43" s="24">
        <f t="shared" si="14"/>
        <v>95.835157458482911</v>
      </c>
      <c r="P43" s="25">
        <f t="shared" si="14"/>
        <v>75.297207630633125</v>
      </c>
      <c r="Q43" s="7">
        <f t="shared" si="14"/>
        <v>91.704011367362554</v>
      </c>
      <c r="R43" s="7">
        <f t="shared" si="14"/>
        <v>97.806505421184326</v>
      </c>
    </row>
    <row r="44" spans="1:18" ht="15" customHeight="1" x14ac:dyDescent="0.15">
      <c r="A44" s="436"/>
      <c r="B44" s="438" t="s">
        <v>57</v>
      </c>
      <c r="C44" s="59" t="str">
        <f>$C$5</f>
        <v>28年度</v>
      </c>
      <c r="D44" s="427">
        <f>D41+E41</f>
        <v>19238</v>
      </c>
      <c r="E44" s="428"/>
      <c r="F44" s="428">
        <f>SUM(F41:I41)</f>
        <v>52650</v>
      </c>
      <c r="G44" s="428"/>
      <c r="H44" s="428"/>
      <c r="I44" s="429"/>
      <c r="J44" s="49">
        <f>D44+F44</f>
        <v>71888</v>
      </c>
      <c r="K44" s="427">
        <f>K41+L41</f>
        <v>20877</v>
      </c>
      <c r="L44" s="428"/>
      <c r="M44" s="428">
        <f>SUM(M41:P41)</f>
        <v>71413</v>
      </c>
      <c r="N44" s="428"/>
      <c r="O44" s="428"/>
      <c r="P44" s="429"/>
      <c r="Q44" s="49">
        <f>K44+M44</f>
        <v>92290</v>
      </c>
      <c r="R44" s="49">
        <f>J44+Q44</f>
        <v>164178</v>
      </c>
    </row>
    <row r="45" spans="1:18" ht="15" customHeight="1" x14ac:dyDescent="0.15">
      <c r="A45" s="436"/>
      <c r="B45" s="438"/>
      <c r="C45" s="59" t="str">
        <f>$C$6</f>
        <v>27年度</v>
      </c>
      <c r="D45" s="427">
        <f>D42+E42</f>
        <v>17655</v>
      </c>
      <c r="E45" s="428"/>
      <c r="F45" s="428">
        <f>SUM(F42:I42)</f>
        <v>49566</v>
      </c>
      <c r="G45" s="428"/>
      <c r="H45" s="428"/>
      <c r="I45" s="429"/>
      <c r="J45" s="49">
        <f>D45+F45</f>
        <v>67221</v>
      </c>
      <c r="K45" s="427">
        <f>K42+L42</f>
        <v>23318</v>
      </c>
      <c r="L45" s="428"/>
      <c r="M45" s="428">
        <f>SUM(M42:P42)</f>
        <v>77321</v>
      </c>
      <c r="N45" s="428"/>
      <c r="O45" s="428"/>
      <c r="P45" s="429"/>
      <c r="Q45" s="49">
        <f>K45+M45</f>
        <v>100639</v>
      </c>
      <c r="R45" s="49">
        <f>J45+Q45</f>
        <v>167860</v>
      </c>
    </row>
    <row r="46" spans="1:18" ht="15" customHeight="1" thickBot="1" x14ac:dyDescent="0.2">
      <c r="A46" s="437"/>
      <c r="B46" s="401"/>
      <c r="C46" s="30" t="s">
        <v>13</v>
      </c>
      <c r="D46" s="361">
        <f>D44/D45*100</f>
        <v>108.96629849900879</v>
      </c>
      <c r="E46" s="362"/>
      <c r="F46" s="362">
        <f>F44/F45*100</f>
        <v>106.22200702094177</v>
      </c>
      <c r="G46" s="362"/>
      <c r="H46" s="362"/>
      <c r="I46" s="363"/>
      <c r="J46" s="8">
        <f>J44/J45*100</f>
        <v>106.94277086029665</v>
      </c>
      <c r="K46" s="361">
        <f>K44/K45*100</f>
        <v>89.531692254910368</v>
      </c>
      <c r="L46" s="362"/>
      <c r="M46" s="362">
        <f>M44/M45*100</f>
        <v>92.359126239960688</v>
      </c>
      <c r="N46" s="362"/>
      <c r="O46" s="362"/>
      <c r="P46" s="363"/>
      <c r="Q46" s="8">
        <f>Q44/Q45*100</f>
        <v>91.704011367362554</v>
      </c>
      <c r="R46" s="8">
        <f>R44/R45*100</f>
        <v>97.806505421184326</v>
      </c>
    </row>
    <row r="47" spans="1:18" ht="16.5" customHeight="1" x14ac:dyDescent="0.15">
      <c r="D47" s="64" t="str">
        <f>'29　頁'!$C$40</f>
        <v>※27年度数値は、27年度報告書の数値であるため、５表及び６表の27年度数値と一致しないことがある。</v>
      </c>
    </row>
  </sheetData>
  <mergeCells count="114">
    <mergeCell ref="F45:I45"/>
    <mergeCell ref="K45:L45"/>
    <mergeCell ref="M45:P45"/>
    <mergeCell ref="F40:I40"/>
    <mergeCell ref="K40:L40"/>
    <mergeCell ref="M40:P40"/>
    <mergeCell ref="A41:A46"/>
    <mergeCell ref="B41:B43"/>
    <mergeCell ref="B44:B46"/>
    <mergeCell ref="D44:E44"/>
    <mergeCell ref="F44:I44"/>
    <mergeCell ref="K44:L44"/>
    <mergeCell ref="M44:P44"/>
    <mergeCell ref="D46:E46"/>
    <mergeCell ref="F46:I46"/>
    <mergeCell ref="K46:L46"/>
    <mergeCell ref="M46:P46"/>
    <mergeCell ref="D45:E45"/>
    <mergeCell ref="F38:I38"/>
    <mergeCell ref="K38:L38"/>
    <mergeCell ref="M38:P38"/>
    <mergeCell ref="D39:E39"/>
    <mergeCell ref="F39:I39"/>
    <mergeCell ref="K39:L39"/>
    <mergeCell ref="M39:P39"/>
    <mergeCell ref="A35:A40"/>
    <mergeCell ref="B35:B37"/>
    <mergeCell ref="B38:B40"/>
    <mergeCell ref="D38:E38"/>
    <mergeCell ref="D40:E40"/>
    <mergeCell ref="D28:E28"/>
    <mergeCell ref="D34:E34"/>
    <mergeCell ref="F34:I34"/>
    <mergeCell ref="K34:L34"/>
    <mergeCell ref="M34:P34"/>
    <mergeCell ref="D33:E33"/>
    <mergeCell ref="F33:I33"/>
    <mergeCell ref="K33:L33"/>
    <mergeCell ref="M33:P33"/>
    <mergeCell ref="F28:I28"/>
    <mergeCell ref="K28:L28"/>
    <mergeCell ref="M28:P28"/>
    <mergeCell ref="F21:I21"/>
    <mergeCell ref="K21:L21"/>
    <mergeCell ref="M21:P21"/>
    <mergeCell ref="F16:I16"/>
    <mergeCell ref="K16:L16"/>
    <mergeCell ref="M16:P16"/>
    <mergeCell ref="A29:A34"/>
    <mergeCell ref="B29:B31"/>
    <mergeCell ref="B32:B34"/>
    <mergeCell ref="D32:E32"/>
    <mergeCell ref="F32:I32"/>
    <mergeCell ref="K32:L32"/>
    <mergeCell ref="M32:P32"/>
    <mergeCell ref="F26:I26"/>
    <mergeCell ref="K26:L26"/>
    <mergeCell ref="M26:P26"/>
    <mergeCell ref="D27:E27"/>
    <mergeCell ref="F27:I27"/>
    <mergeCell ref="K27:L27"/>
    <mergeCell ref="M27:P27"/>
    <mergeCell ref="A23:A28"/>
    <mergeCell ref="B23:B25"/>
    <mergeCell ref="B26:B28"/>
    <mergeCell ref="D26:E26"/>
    <mergeCell ref="A17:A22"/>
    <mergeCell ref="B17:B19"/>
    <mergeCell ref="B20:B22"/>
    <mergeCell ref="D20:E20"/>
    <mergeCell ref="F20:I20"/>
    <mergeCell ref="K20:L20"/>
    <mergeCell ref="M20:P20"/>
    <mergeCell ref="F14:I14"/>
    <mergeCell ref="K14:L14"/>
    <mergeCell ref="M14:P14"/>
    <mergeCell ref="D15:E15"/>
    <mergeCell ref="F15:I15"/>
    <mergeCell ref="K15:L15"/>
    <mergeCell ref="M15:P15"/>
    <mergeCell ref="A11:A16"/>
    <mergeCell ref="B11:B13"/>
    <mergeCell ref="B14:B16"/>
    <mergeCell ref="D14:E14"/>
    <mergeCell ref="D16:E16"/>
    <mergeCell ref="D22:E22"/>
    <mergeCell ref="F22:I22"/>
    <mergeCell ref="K22:L22"/>
    <mergeCell ref="M22:P22"/>
    <mergeCell ref="D21:E21"/>
    <mergeCell ref="A5:A10"/>
    <mergeCell ref="B5:B7"/>
    <mergeCell ref="B8:B10"/>
    <mergeCell ref="D9:E9"/>
    <mergeCell ref="D10:E10"/>
    <mergeCell ref="F10:I10"/>
    <mergeCell ref="K10:L10"/>
    <mergeCell ref="M10:P10"/>
    <mergeCell ref="A3:A4"/>
    <mergeCell ref="B3:C4"/>
    <mergeCell ref="D3:E3"/>
    <mergeCell ref="F3:I3"/>
    <mergeCell ref="R3:R4"/>
    <mergeCell ref="D8:E8"/>
    <mergeCell ref="F8:I8"/>
    <mergeCell ref="K8:L8"/>
    <mergeCell ref="M8:P8"/>
    <mergeCell ref="F9:I9"/>
    <mergeCell ref="M9:P9"/>
    <mergeCell ref="J3:J4"/>
    <mergeCell ref="K3:L3"/>
    <mergeCell ref="M3:P3"/>
    <mergeCell ref="Q3:Q4"/>
    <mergeCell ref="K9:L9"/>
  </mergeCells>
  <phoneticPr fontId="3"/>
  <pageMargins left="0.56999999999999995" right="0.28999999999999998" top="0.62" bottom="0.47" header="0.51181102362204722" footer="0.24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34"/>
  </sheetPr>
  <dimension ref="A1:U429"/>
  <sheetViews>
    <sheetView view="pageBreakPreview" zoomScale="70" zoomScaleNormal="75" zoomScaleSheetLayoutView="70" workbookViewId="0">
      <pane xSplit="4" ySplit="3" topLeftCell="H4" activePane="bottomRight" state="frozen"/>
      <selection activeCell="B35" sqref="B34:L35"/>
      <selection pane="topRight" activeCell="B35" sqref="B34:L35"/>
      <selection pane="bottomLeft" activeCell="B35" sqref="B34:L35"/>
      <selection pane="bottomRight" activeCell="D2" sqref="D2"/>
    </sheetView>
  </sheetViews>
  <sheetFormatPr defaultColWidth="9.625" defaultRowHeight="13.5" customHeight="1" x14ac:dyDescent="0.15"/>
  <cols>
    <col min="1" max="1" width="9" style="115" customWidth="1"/>
    <col min="2" max="2" width="6.625" style="115" customWidth="1"/>
    <col min="3" max="3" width="11.625" style="115" customWidth="1"/>
    <col min="4" max="4" width="10.875" style="53" customWidth="1"/>
    <col min="5" max="10" width="9.625" customWidth="1"/>
    <col min="11" max="11" width="10.625" customWidth="1"/>
    <col min="12" max="17" width="9.625" customWidth="1"/>
    <col min="18" max="20" width="10.625" customWidth="1"/>
    <col min="21" max="21" width="8.625" customWidth="1"/>
    <col min="22" max="22" width="3.5" customWidth="1"/>
    <col min="23" max="23" width="3.375" customWidth="1"/>
  </cols>
  <sheetData>
    <row r="1" spans="1:21" s="14" customFormat="1" ht="23.25" customHeight="1" x14ac:dyDescent="0.15">
      <c r="A1" s="95" t="s">
        <v>407</v>
      </c>
      <c r="D1" s="54"/>
    </row>
    <row r="2" spans="1:21" s="14" customFormat="1" ht="18.75" customHeight="1" thickBot="1" x14ac:dyDescent="0.2">
      <c r="U2" s="65" t="s">
        <v>415</v>
      </c>
    </row>
    <row r="3" spans="1:21" s="54" customFormat="1" ht="16.5" customHeight="1" thickBot="1" x14ac:dyDescent="0.2">
      <c r="A3" s="101" t="s">
        <v>24</v>
      </c>
      <c r="B3" s="101" t="s">
        <v>283</v>
      </c>
      <c r="C3" s="102" t="s">
        <v>284</v>
      </c>
      <c r="D3" s="19" t="s">
        <v>25</v>
      </c>
      <c r="E3" s="19" t="s">
        <v>26</v>
      </c>
      <c r="F3" s="19" t="s">
        <v>27</v>
      </c>
      <c r="G3" s="19" t="s">
        <v>28</v>
      </c>
      <c r="H3" s="19" t="s">
        <v>29</v>
      </c>
      <c r="I3" s="19" t="s">
        <v>30</v>
      </c>
      <c r="J3" s="19" t="s">
        <v>31</v>
      </c>
      <c r="K3" s="19" t="s">
        <v>32</v>
      </c>
      <c r="L3" s="19" t="s">
        <v>33</v>
      </c>
      <c r="M3" s="19" t="s">
        <v>34</v>
      </c>
      <c r="N3" s="19" t="s">
        <v>35</v>
      </c>
      <c r="O3" s="19" t="s">
        <v>36</v>
      </c>
      <c r="P3" s="19" t="s">
        <v>37</v>
      </c>
      <c r="Q3" s="19" t="s">
        <v>38</v>
      </c>
      <c r="R3" s="103" t="s">
        <v>39</v>
      </c>
      <c r="S3" s="130" t="s">
        <v>347</v>
      </c>
      <c r="T3" s="131" t="s">
        <v>411</v>
      </c>
      <c r="U3" s="20" t="s">
        <v>41</v>
      </c>
    </row>
    <row r="4" spans="1:21" s="111" customFormat="1" ht="13.5" customHeight="1" x14ac:dyDescent="0.15">
      <c r="A4" s="441" t="s">
        <v>322</v>
      </c>
      <c r="B4" s="445"/>
      <c r="C4" s="445"/>
      <c r="D4" s="116" t="s">
        <v>343</v>
      </c>
      <c r="E4" s="68">
        <f t="shared" ref="E4:T5" si="0">E6+E166+E212+E306+E350+E396</f>
        <v>263859</v>
      </c>
      <c r="F4" s="68">
        <f t="shared" si="0"/>
        <v>333315</v>
      </c>
      <c r="G4" s="68">
        <f t="shared" si="0"/>
        <v>344901</v>
      </c>
      <c r="H4" s="68">
        <f t="shared" si="0"/>
        <v>539401</v>
      </c>
      <c r="I4" s="68">
        <f t="shared" si="0"/>
        <v>419704</v>
      </c>
      <c r="J4" s="68">
        <f t="shared" si="0"/>
        <v>298055</v>
      </c>
      <c r="K4" s="68">
        <f t="shared" si="0"/>
        <v>2199235</v>
      </c>
      <c r="L4" s="68">
        <f t="shared" si="0"/>
        <v>417446</v>
      </c>
      <c r="M4" s="68">
        <f t="shared" si="0"/>
        <v>300710</v>
      </c>
      <c r="N4" s="68">
        <f t="shared" si="0"/>
        <v>602631</v>
      </c>
      <c r="O4" s="68">
        <f t="shared" si="0"/>
        <v>644791</v>
      </c>
      <c r="P4" s="68">
        <f t="shared" si="0"/>
        <v>657955</v>
      </c>
      <c r="Q4" s="68">
        <f t="shared" si="0"/>
        <v>360165</v>
      </c>
      <c r="R4" s="68">
        <f t="shared" si="0"/>
        <v>2983698</v>
      </c>
      <c r="S4" s="68">
        <f t="shared" si="0"/>
        <v>5182933</v>
      </c>
      <c r="T4" s="68">
        <f t="shared" si="0"/>
        <v>4918815</v>
      </c>
      <c r="U4" s="132">
        <f t="shared" ref="U4:U35" si="1">IF(T4=0,0,S4/T4)</f>
        <v>1.0536954530715223</v>
      </c>
    </row>
    <row r="5" spans="1:21" s="111" customFormat="1" ht="13.5" customHeight="1" thickBot="1" x14ac:dyDescent="0.2">
      <c r="A5" s="443"/>
      <c r="B5" s="446"/>
      <c r="C5" s="446"/>
      <c r="D5" s="117" t="s">
        <v>77</v>
      </c>
      <c r="E5" s="72">
        <f t="shared" si="0"/>
        <v>296614</v>
      </c>
      <c r="F5" s="72">
        <f t="shared" si="0"/>
        <v>373084</v>
      </c>
      <c r="G5" s="72">
        <f t="shared" si="0"/>
        <v>396460</v>
      </c>
      <c r="H5" s="72">
        <f t="shared" si="0"/>
        <v>627066</v>
      </c>
      <c r="I5" s="72">
        <f t="shared" si="0"/>
        <v>492746</v>
      </c>
      <c r="J5" s="72">
        <f t="shared" si="0"/>
        <v>341366</v>
      </c>
      <c r="K5" s="72">
        <f t="shared" si="0"/>
        <v>2527336</v>
      </c>
      <c r="L5" s="72">
        <f t="shared" si="0"/>
        <v>475358</v>
      </c>
      <c r="M5" s="72">
        <f t="shared" si="0"/>
        <v>340666</v>
      </c>
      <c r="N5" s="72">
        <f t="shared" si="0"/>
        <v>786444</v>
      </c>
      <c r="O5" s="72">
        <f t="shared" si="0"/>
        <v>875930</v>
      </c>
      <c r="P5" s="72">
        <f t="shared" si="0"/>
        <v>871516</v>
      </c>
      <c r="Q5" s="72">
        <f t="shared" si="0"/>
        <v>474633</v>
      </c>
      <c r="R5" s="72">
        <f t="shared" si="0"/>
        <v>3824547</v>
      </c>
      <c r="S5" s="72">
        <f t="shared" si="0"/>
        <v>6351883</v>
      </c>
      <c r="T5" s="72">
        <f t="shared" si="0"/>
        <v>6163633</v>
      </c>
      <c r="U5" s="133">
        <f t="shared" si="1"/>
        <v>1.0305420520657216</v>
      </c>
    </row>
    <row r="6" spans="1:21" s="111" customFormat="1" ht="13.5" customHeight="1" x14ac:dyDescent="0.15">
      <c r="A6" s="441" t="s">
        <v>16</v>
      </c>
      <c r="B6" s="445"/>
      <c r="C6" s="445"/>
      <c r="D6" s="116" t="s">
        <v>343</v>
      </c>
      <c r="E6" s="68">
        <f>E8+E58+E80+E122+E150</f>
        <v>202617</v>
      </c>
      <c r="F6" s="68">
        <f t="shared" ref="F6:S7" si="2">F8+F58+F80+F122+F150</f>
        <v>222993</v>
      </c>
      <c r="G6" s="68">
        <f t="shared" si="2"/>
        <v>233497</v>
      </c>
      <c r="H6" s="68">
        <f t="shared" si="2"/>
        <v>366785</v>
      </c>
      <c r="I6" s="68">
        <f t="shared" si="2"/>
        <v>298498</v>
      </c>
      <c r="J6" s="68">
        <f t="shared" si="2"/>
        <v>206013</v>
      </c>
      <c r="K6" s="68">
        <f t="shared" si="2"/>
        <v>1530403</v>
      </c>
      <c r="L6" s="68">
        <f t="shared" si="2"/>
        <v>279478</v>
      </c>
      <c r="M6" s="68">
        <f t="shared" si="2"/>
        <v>226826</v>
      </c>
      <c r="N6" s="68">
        <f t="shared" si="2"/>
        <v>475375</v>
      </c>
      <c r="O6" s="68">
        <f t="shared" si="2"/>
        <v>496930</v>
      </c>
      <c r="P6" s="68">
        <f t="shared" si="2"/>
        <v>465219</v>
      </c>
      <c r="Q6" s="68">
        <f t="shared" si="2"/>
        <v>268629</v>
      </c>
      <c r="R6" s="68">
        <f t="shared" si="2"/>
        <v>2212457</v>
      </c>
      <c r="S6" s="68">
        <f t="shared" si="2"/>
        <v>3742860</v>
      </c>
      <c r="T6" s="68">
        <f>T8+T58+T80+T122+T150</f>
        <v>3469284</v>
      </c>
      <c r="U6" s="132">
        <f t="shared" si="1"/>
        <v>1.0788566171002432</v>
      </c>
    </row>
    <row r="7" spans="1:21" s="111" customFormat="1" ht="13.5" customHeight="1" thickBot="1" x14ac:dyDescent="0.2">
      <c r="A7" s="443"/>
      <c r="B7" s="446"/>
      <c r="C7" s="446"/>
      <c r="D7" s="117" t="s">
        <v>77</v>
      </c>
      <c r="E7" s="72">
        <f>E9+E59+E81+E123+E151</f>
        <v>232215</v>
      </c>
      <c r="F7" s="72">
        <f t="shared" si="2"/>
        <v>254977</v>
      </c>
      <c r="G7" s="72">
        <f t="shared" si="2"/>
        <v>269231</v>
      </c>
      <c r="H7" s="72">
        <f t="shared" si="2"/>
        <v>428486</v>
      </c>
      <c r="I7" s="72">
        <f t="shared" si="2"/>
        <v>352985</v>
      </c>
      <c r="J7" s="72">
        <f t="shared" si="2"/>
        <v>236064</v>
      </c>
      <c r="K7" s="72">
        <f t="shared" si="2"/>
        <v>1773958</v>
      </c>
      <c r="L7" s="72">
        <f t="shared" si="2"/>
        <v>317529</v>
      </c>
      <c r="M7" s="72">
        <f t="shared" si="2"/>
        <v>262559</v>
      </c>
      <c r="N7" s="72">
        <f t="shared" si="2"/>
        <v>617504</v>
      </c>
      <c r="O7" s="72">
        <f t="shared" si="2"/>
        <v>674580</v>
      </c>
      <c r="P7" s="72">
        <f t="shared" si="2"/>
        <v>629218</v>
      </c>
      <c r="Q7" s="72">
        <f t="shared" si="2"/>
        <v>356385</v>
      </c>
      <c r="R7" s="72">
        <f t="shared" si="2"/>
        <v>2857775</v>
      </c>
      <c r="S7" s="72">
        <f t="shared" si="2"/>
        <v>4631733</v>
      </c>
      <c r="T7" s="72">
        <f>T9+T59+T81+T123+T151</f>
        <v>4474344</v>
      </c>
      <c r="U7" s="133">
        <f t="shared" si="1"/>
        <v>1.035175882766278</v>
      </c>
    </row>
    <row r="8" spans="1:21" s="111" customFormat="1" ht="13.5" customHeight="1" x14ac:dyDescent="0.15">
      <c r="A8" s="108"/>
      <c r="B8" s="441" t="s">
        <v>323</v>
      </c>
      <c r="C8" s="445"/>
      <c r="D8" s="116" t="s">
        <v>343</v>
      </c>
      <c r="E8" s="68">
        <f>E10+E12+E14+E16+E18+E20+E22+E24+E26+E28+E30+E32+E34+E36+E38+E40+E42+E44+E46+E48+E50+E52+E54+E56</f>
        <v>552</v>
      </c>
      <c r="F8" s="68">
        <f t="shared" ref="F8:S9" si="3">F10+F12+F14+F16+F18+F20+F22+F24+F26+F28+F30+F32+F34+F36+F38+F40+F42+F44+F46+F48+F50+F52+F54+F56</f>
        <v>2120</v>
      </c>
      <c r="G8" s="68">
        <f t="shared" si="3"/>
        <v>3374</v>
      </c>
      <c r="H8" s="68">
        <f t="shared" si="3"/>
        <v>7857</v>
      </c>
      <c r="I8" s="68">
        <f t="shared" si="3"/>
        <v>4778</v>
      </c>
      <c r="J8" s="68">
        <f t="shared" si="3"/>
        <v>2829</v>
      </c>
      <c r="K8" s="68">
        <f t="shared" si="3"/>
        <v>21510</v>
      </c>
      <c r="L8" s="68">
        <f t="shared" si="3"/>
        <v>2253</v>
      </c>
      <c r="M8" s="68">
        <f t="shared" si="3"/>
        <v>777</v>
      </c>
      <c r="N8" s="68">
        <f t="shared" si="3"/>
        <v>2833</v>
      </c>
      <c r="O8" s="68">
        <f t="shared" si="3"/>
        <v>1454</v>
      </c>
      <c r="P8" s="68">
        <f t="shared" si="3"/>
        <v>3447</v>
      </c>
      <c r="Q8" s="68">
        <f t="shared" si="3"/>
        <v>825</v>
      </c>
      <c r="R8" s="68">
        <f t="shared" si="3"/>
        <v>11589</v>
      </c>
      <c r="S8" s="68">
        <f t="shared" si="3"/>
        <v>33099</v>
      </c>
      <c r="T8" s="68">
        <f>T10+T12+T14+T16+T18+T20+T22+T24+T26+T28+T30+T32+T34+T36+T38+T40+T42+T44+T46+T48+T50+T52+T54+T56</f>
        <v>33233</v>
      </c>
      <c r="U8" s="132">
        <f t="shared" si="1"/>
        <v>0.995967863268438</v>
      </c>
    </row>
    <row r="9" spans="1:21" s="111" customFormat="1" ht="13.5" customHeight="1" thickBot="1" x14ac:dyDescent="0.2">
      <c r="A9" s="108"/>
      <c r="B9" s="443"/>
      <c r="C9" s="446"/>
      <c r="D9" s="117" t="s">
        <v>77</v>
      </c>
      <c r="E9" s="72">
        <f>E11+E13+E15+E17+E19+E21+E23+E25+E27+E29+E31+E33+E35+E37+E39+E41+E43+E45+E47+E49+E51+E53+E55+E57</f>
        <v>1086</v>
      </c>
      <c r="F9" s="72">
        <f t="shared" si="3"/>
        <v>2149</v>
      </c>
      <c r="G9" s="72">
        <f t="shared" si="3"/>
        <v>3393</v>
      </c>
      <c r="H9" s="72">
        <f t="shared" si="3"/>
        <v>8277</v>
      </c>
      <c r="I9" s="72">
        <f t="shared" si="3"/>
        <v>5122</v>
      </c>
      <c r="J9" s="72">
        <f t="shared" si="3"/>
        <v>3044</v>
      </c>
      <c r="K9" s="72">
        <f t="shared" si="3"/>
        <v>23071</v>
      </c>
      <c r="L9" s="72">
        <f t="shared" si="3"/>
        <v>2255</v>
      </c>
      <c r="M9" s="72">
        <f t="shared" si="3"/>
        <v>782</v>
      </c>
      <c r="N9" s="72">
        <f t="shared" si="3"/>
        <v>2851</v>
      </c>
      <c r="O9" s="72">
        <f t="shared" si="3"/>
        <v>1618</v>
      </c>
      <c r="P9" s="72">
        <f t="shared" si="3"/>
        <v>3528</v>
      </c>
      <c r="Q9" s="72">
        <f t="shared" si="3"/>
        <v>940</v>
      </c>
      <c r="R9" s="72">
        <f t="shared" si="3"/>
        <v>11974</v>
      </c>
      <c r="S9" s="72">
        <f t="shared" si="3"/>
        <v>35045</v>
      </c>
      <c r="T9" s="72">
        <f>T11+T13+T15+T17+T19+T21+T23+T25+T27+T29+T31+T33+T35+T37+T39+T41+T43+T45+T47+T49+T51+T53+T55+T57</f>
        <v>35245</v>
      </c>
      <c r="U9" s="133">
        <f t="shared" si="1"/>
        <v>0.99432543623208969</v>
      </c>
    </row>
    <row r="10" spans="1:21" s="111" customFormat="1" ht="13.5" customHeight="1" x14ac:dyDescent="0.15">
      <c r="A10" s="108"/>
      <c r="B10" s="108"/>
      <c r="C10" s="444" t="s">
        <v>118</v>
      </c>
      <c r="D10" s="116" t="s">
        <v>343</v>
      </c>
      <c r="E10" s="143">
        <v>478</v>
      </c>
      <c r="F10" s="144">
        <v>1987</v>
      </c>
      <c r="G10" s="144">
        <v>2843</v>
      </c>
      <c r="H10" s="144">
        <v>6019</v>
      </c>
      <c r="I10" s="144">
        <v>3586</v>
      </c>
      <c r="J10" s="144">
        <v>2214</v>
      </c>
      <c r="K10" s="68">
        <f t="shared" ref="K10:K57" si="4">SUM(E10:J10)</f>
        <v>17127</v>
      </c>
      <c r="L10" s="68">
        <v>2082</v>
      </c>
      <c r="M10" s="68">
        <v>700</v>
      </c>
      <c r="N10" s="68">
        <v>2717</v>
      </c>
      <c r="O10" s="68">
        <v>1281</v>
      </c>
      <c r="P10" s="68">
        <v>2955</v>
      </c>
      <c r="Q10" s="68">
        <v>755</v>
      </c>
      <c r="R10" s="68">
        <f t="shared" ref="R10:R57" si="5">SUM(L10:Q10)</f>
        <v>10490</v>
      </c>
      <c r="S10" s="140">
        <f t="shared" ref="S10:S57" si="6">K10+R10</f>
        <v>27617</v>
      </c>
      <c r="T10" s="100">
        <v>27247</v>
      </c>
      <c r="U10" s="132">
        <f t="shared" si="1"/>
        <v>1.01357947663963</v>
      </c>
    </row>
    <row r="11" spans="1:21" s="111" customFormat="1" ht="13.5" customHeight="1" x14ac:dyDescent="0.15">
      <c r="A11" s="108"/>
      <c r="B11" s="107"/>
      <c r="C11" s="439"/>
      <c r="D11" s="164" t="s">
        <v>77</v>
      </c>
      <c r="E11" s="128">
        <v>478</v>
      </c>
      <c r="F11" s="145">
        <v>1987</v>
      </c>
      <c r="G11" s="145">
        <v>2843</v>
      </c>
      <c r="H11" s="145">
        <v>6019</v>
      </c>
      <c r="I11" s="145">
        <v>3586</v>
      </c>
      <c r="J11" s="145">
        <v>2214</v>
      </c>
      <c r="K11" s="70">
        <f t="shared" si="4"/>
        <v>17127</v>
      </c>
      <c r="L11" s="70">
        <v>2082</v>
      </c>
      <c r="M11" s="70">
        <v>700</v>
      </c>
      <c r="N11" s="70">
        <v>2717</v>
      </c>
      <c r="O11" s="70">
        <v>1281</v>
      </c>
      <c r="P11" s="70">
        <v>2955</v>
      </c>
      <c r="Q11" s="70">
        <v>755</v>
      </c>
      <c r="R11" s="70">
        <f t="shared" si="5"/>
        <v>10490</v>
      </c>
      <c r="S11" s="136">
        <f t="shared" si="6"/>
        <v>27617</v>
      </c>
      <c r="T11" s="97">
        <v>27247</v>
      </c>
      <c r="U11" s="137">
        <f t="shared" si="1"/>
        <v>1.01357947663963</v>
      </c>
    </row>
    <row r="12" spans="1:21" s="111" customFormat="1" ht="13.5" customHeight="1" x14ac:dyDescent="0.15">
      <c r="A12" s="108"/>
      <c r="B12" s="107"/>
      <c r="C12" s="439" t="s">
        <v>286</v>
      </c>
      <c r="D12" s="164" t="s">
        <v>343</v>
      </c>
      <c r="E12" s="70">
        <v>4</v>
      </c>
      <c r="F12" s="70">
        <v>10</v>
      </c>
      <c r="G12" s="70">
        <v>40</v>
      </c>
      <c r="H12" s="70">
        <v>198</v>
      </c>
      <c r="I12" s="70">
        <v>40</v>
      </c>
      <c r="J12" s="70">
        <v>24</v>
      </c>
      <c r="K12" s="70">
        <f t="shared" si="4"/>
        <v>316</v>
      </c>
      <c r="L12" s="70">
        <v>16</v>
      </c>
      <c r="M12" s="70">
        <v>11</v>
      </c>
      <c r="N12" s="70">
        <v>23</v>
      </c>
      <c r="O12" s="70">
        <v>9</v>
      </c>
      <c r="P12" s="70">
        <v>23</v>
      </c>
      <c r="Q12" s="70">
        <v>7</v>
      </c>
      <c r="R12" s="70">
        <f t="shared" si="5"/>
        <v>89</v>
      </c>
      <c r="S12" s="136">
        <f t="shared" si="6"/>
        <v>405</v>
      </c>
      <c r="T12" s="97">
        <v>693</v>
      </c>
      <c r="U12" s="137">
        <f t="shared" si="1"/>
        <v>0.58441558441558439</v>
      </c>
    </row>
    <row r="13" spans="1:21" s="111" customFormat="1" ht="13.5" customHeight="1" x14ac:dyDescent="0.15">
      <c r="A13" s="108"/>
      <c r="B13" s="107"/>
      <c r="C13" s="439"/>
      <c r="D13" s="164" t="s">
        <v>77</v>
      </c>
      <c r="E13" s="70">
        <v>7</v>
      </c>
      <c r="F13" s="70">
        <v>10</v>
      </c>
      <c r="G13" s="70">
        <v>40</v>
      </c>
      <c r="H13" s="70">
        <v>237</v>
      </c>
      <c r="I13" s="70">
        <v>63</v>
      </c>
      <c r="J13" s="70">
        <v>41</v>
      </c>
      <c r="K13" s="70">
        <f t="shared" si="4"/>
        <v>398</v>
      </c>
      <c r="L13" s="70">
        <v>16</v>
      </c>
      <c r="M13" s="70">
        <v>14</v>
      </c>
      <c r="N13" s="70">
        <v>35</v>
      </c>
      <c r="O13" s="70">
        <v>9</v>
      </c>
      <c r="P13" s="70">
        <v>25</v>
      </c>
      <c r="Q13" s="70">
        <v>7</v>
      </c>
      <c r="R13" s="70">
        <f t="shared" si="5"/>
        <v>106</v>
      </c>
      <c r="S13" s="136">
        <f t="shared" si="6"/>
        <v>504</v>
      </c>
      <c r="T13" s="97">
        <v>879</v>
      </c>
      <c r="U13" s="137">
        <f t="shared" si="1"/>
        <v>0.57337883959044367</v>
      </c>
    </row>
    <row r="14" spans="1:21" s="111" customFormat="1" ht="13.5" customHeight="1" x14ac:dyDescent="0.15">
      <c r="A14" s="108"/>
      <c r="B14" s="107"/>
      <c r="C14" s="439" t="s">
        <v>119</v>
      </c>
      <c r="D14" s="164" t="s">
        <v>343</v>
      </c>
      <c r="E14" s="70">
        <v>3</v>
      </c>
      <c r="F14" s="70">
        <v>4</v>
      </c>
      <c r="G14" s="70">
        <v>20</v>
      </c>
      <c r="H14" s="70">
        <v>13</v>
      </c>
      <c r="I14" s="70">
        <v>10</v>
      </c>
      <c r="J14" s="70">
        <v>8</v>
      </c>
      <c r="K14" s="70">
        <f t="shared" si="4"/>
        <v>58</v>
      </c>
      <c r="L14" s="70">
        <v>1</v>
      </c>
      <c r="M14" s="70">
        <v>0</v>
      </c>
      <c r="N14" s="70">
        <v>5</v>
      </c>
      <c r="O14" s="70">
        <v>13</v>
      </c>
      <c r="P14" s="70">
        <v>0</v>
      </c>
      <c r="Q14" s="70">
        <v>0</v>
      </c>
      <c r="R14" s="70">
        <f t="shared" si="5"/>
        <v>19</v>
      </c>
      <c r="S14" s="70">
        <f t="shared" si="6"/>
        <v>77</v>
      </c>
      <c r="T14" s="70">
        <v>167</v>
      </c>
      <c r="U14" s="137">
        <f t="shared" si="1"/>
        <v>0.46107784431137727</v>
      </c>
    </row>
    <row r="15" spans="1:21" s="111" customFormat="1" ht="13.5" customHeight="1" x14ac:dyDescent="0.15">
      <c r="A15" s="108"/>
      <c r="B15" s="107"/>
      <c r="C15" s="439"/>
      <c r="D15" s="164" t="s">
        <v>77</v>
      </c>
      <c r="E15" s="70">
        <v>3</v>
      </c>
      <c r="F15" s="70">
        <v>4</v>
      </c>
      <c r="G15" s="70">
        <v>20</v>
      </c>
      <c r="H15" s="70">
        <v>13</v>
      </c>
      <c r="I15" s="70">
        <v>10</v>
      </c>
      <c r="J15" s="70">
        <v>8</v>
      </c>
      <c r="K15" s="70">
        <f t="shared" si="4"/>
        <v>58</v>
      </c>
      <c r="L15" s="70">
        <v>1</v>
      </c>
      <c r="M15" s="70">
        <v>0</v>
      </c>
      <c r="N15" s="70">
        <v>5</v>
      </c>
      <c r="O15" s="70">
        <v>13</v>
      </c>
      <c r="P15" s="70">
        <v>0</v>
      </c>
      <c r="Q15" s="70">
        <v>0</v>
      </c>
      <c r="R15" s="70">
        <f t="shared" si="5"/>
        <v>19</v>
      </c>
      <c r="S15" s="70">
        <f t="shared" si="6"/>
        <v>77</v>
      </c>
      <c r="T15" s="70">
        <v>281</v>
      </c>
      <c r="U15" s="137">
        <f t="shared" si="1"/>
        <v>0.27402135231316727</v>
      </c>
    </row>
    <row r="16" spans="1:21" s="111" customFormat="1" ht="13.5" customHeight="1" x14ac:dyDescent="0.15">
      <c r="A16" s="108"/>
      <c r="B16" s="107"/>
      <c r="C16" s="439" t="s">
        <v>120</v>
      </c>
      <c r="D16" s="164" t="s">
        <v>343</v>
      </c>
      <c r="E16" s="70">
        <v>0</v>
      </c>
      <c r="F16" s="70">
        <v>0</v>
      </c>
      <c r="G16" s="70">
        <v>127</v>
      </c>
      <c r="H16" s="70">
        <v>631</v>
      </c>
      <c r="I16" s="70">
        <v>119</v>
      </c>
      <c r="J16" s="70">
        <v>168</v>
      </c>
      <c r="K16" s="70">
        <f t="shared" si="4"/>
        <v>1045</v>
      </c>
      <c r="L16" s="70">
        <v>31</v>
      </c>
      <c r="M16" s="70">
        <v>23</v>
      </c>
      <c r="N16" s="70">
        <v>59</v>
      </c>
      <c r="O16" s="70">
        <v>90</v>
      </c>
      <c r="P16" s="70">
        <v>283</v>
      </c>
      <c r="Q16" s="70">
        <v>0</v>
      </c>
      <c r="R16" s="70">
        <f t="shared" si="5"/>
        <v>486</v>
      </c>
      <c r="S16" s="70">
        <f t="shared" si="6"/>
        <v>1531</v>
      </c>
      <c r="T16" s="70">
        <v>3175</v>
      </c>
      <c r="U16" s="137">
        <f t="shared" si="1"/>
        <v>0.48220472440944884</v>
      </c>
    </row>
    <row r="17" spans="1:21" s="111" customFormat="1" ht="13.5" customHeight="1" x14ac:dyDescent="0.15">
      <c r="A17" s="108"/>
      <c r="B17" s="107"/>
      <c r="C17" s="439"/>
      <c r="D17" s="164" t="s">
        <v>77</v>
      </c>
      <c r="E17" s="70">
        <v>0</v>
      </c>
      <c r="F17" s="70">
        <v>0</v>
      </c>
      <c r="G17" s="70">
        <v>127</v>
      </c>
      <c r="H17" s="70">
        <v>631</v>
      </c>
      <c r="I17" s="70">
        <v>119</v>
      </c>
      <c r="J17" s="70">
        <v>168</v>
      </c>
      <c r="K17" s="70">
        <f t="shared" si="4"/>
        <v>1045</v>
      </c>
      <c r="L17" s="70">
        <v>31</v>
      </c>
      <c r="M17" s="70">
        <v>23</v>
      </c>
      <c r="N17" s="70">
        <v>59</v>
      </c>
      <c r="O17" s="70">
        <v>90</v>
      </c>
      <c r="P17" s="70">
        <v>283</v>
      </c>
      <c r="Q17" s="70">
        <v>0</v>
      </c>
      <c r="R17" s="70">
        <f t="shared" si="5"/>
        <v>486</v>
      </c>
      <c r="S17" s="70">
        <f t="shared" si="6"/>
        <v>1531</v>
      </c>
      <c r="T17" s="70">
        <v>3190</v>
      </c>
      <c r="U17" s="137">
        <f t="shared" si="1"/>
        <v>0.4799373040752351</v>
      </c>
    </row>
    <row r="18" spans="1:21" s="111" customFormat="1" ht="13.5" customHeight="1" x14ac:dyDescent="0.15">
      <c r="A18" s="108"/>
      <c r="B18" s="107"/>
      <c r="C18" s="439" t="s">
        <v>121</v>
      </c>
      <c r="D18" s="164" t="s">
        <v>343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f t="shared" si="4"/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20</v>
      </c>
      <c r="R18" s="70">
        <f t="shared" si="5"/>
        <v>20</v>
      </c>
      <c r="S18" s="70">
        <f t="shared" si="6"/>
        <v>20</v>
      </c>
      <c r="T18" s="70">
        <v>0</v>
      </c>
      <c r="U18" s="137">
        <f t="shared" si="1"/>
        <v>0</v>
      </c>
    </row>
    <row r="19" spans="1:21" s="111" customFormat="1" ht="13.5" customHeight="1" x14ac:dyDescent="0.15">
      <c r="A19" s="108"/>
      <c r="B19" s="107"/>
      <c r="C19" s="439"/>
      <c r="D19" s="164" t="s">
        <v>77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f t="shared" si="4"/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80</v>
      </c>
      <c r="R19" s="70">
        <f t="shared" si="5"/>
        <v>80</v>
      </c>
      <c r="S19" s="70">
        <f t="shared" si="6"/>
        <v>80</v>
      </c>
      <c r="T19" s="70">
        <v>0</v>
      </c>
      <c r="U19" s="137">
        <f t="shared" si="1"/>
        <v>0</v>
      </c>
    </row>
    <row r="20" spans="1:21" s="111" customFormat="1" ht="13.5" customHeight="1" x14ac:dyDescent="0.15">
      <c r="A20" s="108"/>
      <c r="B20" s="107"/>
      <c r="C20" s="439" t="s">
        <v>122</v>
      </c>
      <c r="D20" s="164" t="s">
        <v>343</v>
      </c>
      <c r="E20" s="70">
        <v>9</v>
      </c>
      <c r="F20" s="70">
        <v>12</v>
      </c>
      <c r="G20" s="70">
        <v>0</v>
      </c>
      <c r="H20" s="70">
        <v>4</v>
      </c>
      <c r="I20" s="70">
        <v>10</v>
      </c>
      <c r="J20" s="70">
        <v>2</v>
      </c>
      <c r="K20" s="70">
        <f t="shared" si="4"/>
        <v>37</v>
      </c>
      <c r="L20" s="70">
        <v>9</v>
      </c>
      <c r="M20" s="70">
        <v>12</v>
      </c>
      <c r="N20" s="70">
        <v>0</v>
      </c>
      <c r="O20" s="70">
        <v>4</v>
      </c>
      <c r="P20" s="70">
        <v>10</v>
      </c>
      <c r="Q20" s="70">
        <v>2</v>
      </c>
      <c r="R20" s="70">
        <f t="shared" si="5"/>
        <v>37</v>
      </c>
      <c r="S20" s="70">
        <f t="shared" si="6"/>
        <v>74</v>
      </c>
      <c r="T20" s="70">
        <v>23</v>
      </c>
      <c r="U20" s="137">
        <f t="shared" si="1"/>
        <v>3.2173913043478262</v>
      </c>
    </row>
    <row r="21" spans="1:21" s="111" customFormat="1" ht="13.5" customHeight="1" x14ac:dyDescent="0.15">
      <c r="A21" s="108"/>
      <c r="B21" s="107"/>
      <c r="C21" s="439"/>
      <c r="D21" s="164" t="s">
        <v>77</v>
      </c>
      <c r="E21" s="70">
        <v>9</v>
      </c>
      <c r="F21" s="70">
        <v>12</v>
      </c>
      <c r="G21" s="70">
        <v>0</v>
      </c>
      <c r="H21" s="70">
        <v>4</v>
      </c>
      <c r="I21" s="70">
        <v>10</v>
      </c>
      <c r="J21" s="70">
        <v>2</v>
      </c>
      <c r="K21" s="70">
        <f t="shared" si="4"/>
        <v>37</v>
      </c>
      <c r="L21" s="70">
        <v>9</v>
      </c>
      <c r="M21" s="70">
        <v>12</v>
      </c>
      <c r="N21" s="70">
        <v>0</v>
      </c>
      <c r="O21" s="70">
        <v>4</v>
      </c>
      <c r="P21" s="70">
        <v>10</v>
      </c>
      <c r="Q21" s="70">
        <v>2</v>
      </c>
      <c r="R21" s="70">
        <f t="shared" si="5"/>
        <v>37</v>
      </c>
      <c r="S21" s="70">
        <f t="shared" si="6"/>
        <v>74</v>
      </c>
      <c r="T21" s="70">
        <v>23</v>
      </c>
      <c r="U21" s="137">
        <f t="shared" si="1"/>
        <v>3.2173913043478262</v>
      </c>
    </row>
    <row r="22" spans="1:21" s="111" customFormat="1" ht="13.5" customHeight="1" x14ac:dyDescent="0.15">
      <c r="A22" s="108"/>
      <c r="B22" s="107"/>
      <c r="C22" s="439" t="s">
        <v>123</v>
      </c>
      <c r="D22" s="164" t="s">
        <v>343</v>
      </c>
      <c r="E22" s="70">
        <v>44</v>
      </c>
      <c r="F22" s="70">
        <v>26</v>
      </c>
      <c r="G22" s="70">
        <v>38</v>
      </c>
      <c r="H22" s="70">
        <v>121</v>
      </c>
      <c r="I22" s="70">
        <v>73</v>
      </c>
      <c r="J22" s="70">
        <v>61</v>
      </c>
      <c r="K22" s="70">
        <f t="shared" si="4"/>
        <v>363</v>
      </c>
      <c r="L22" s="70">
        <v>25</v>
      </c>
      <c r="M22" s="70">
        <v>12</v>
      </c>
      <c r="N22" s="70">
        <v>10</v>
      </c>
      <c r="O22" s="70">
        <v>27</v>
      </c>
      <c r="P22" s="70">
        <v>49</v>
      </c>
      <c r="Q22" s="70">
        <v>7</v>
      </c>
      <c r="R22" s="70">
        <f t="shared" si="5"/>
        <v>130</v>
      </c>
      <c r="S22" s="70">
        <f t="shared" si="6"/>
        <v>493</v>
      </c>
      <c r="T22" s="70">
        <v>832</v>
      </c>
      <c r="U22" s="137">
        <f t="shared" si="1"/>
        <v>0.59254807692307687</v>
      </c>
    </row>
    <row r="23" spans="1:21" s="111" customFormat="1" ht="13.5" customHeight="1" x14ac:dyDescent="0.15">
      <c r="A23" s="108"/>
      <c r="B23" s="107"/>
      <c r="C23" s="439"/>
      <c r="D23" s="164" t="s">
        <v>77</v>
      </c>
      <c r="E23" s="70">
        <v>572</v>
      </c>
      <c r="F23" s="70">
        <v>28</v>
      </c>
      <c r="G23" s="70">
        <v>52</v>
      </c>
      <c r="H23" s="70">
        <v>415</v>
      </c>
      <c r="I23" s="70">
        <v>353</v>
      </c>
      <c r="J23" s="70">
        <v>201</v>
      </c>
      <c r="K23" s="70">
        <f t="shared" si="4"/>
        <v>1621</v>
      </c>
      <c r="L23" s="70">
        <v>25</v>
      </c>
      <c r="M23" s="70">
        <v>12</v>
      </c>
      <c r="N23" s="70">
        <v>12</v>
      </c>
      <c r="O23" s="70">
        <v>191</v>
      </c>
      <c r="P23" s="70">
        <v>76</v>
      </c>
      <c r="Q23" s="70">
        <v>60</v>
      </c>
      <c r="R23" s="70">
        <f t="shared" si="5"/>
        <v>376</v>
      </c>
      <c r="S23" s="70">
        <f t="shared" si="6"/>
        <v>1997</v>
      </c>
      <c r="T23" s="70">
        <v>1400</v>
      </c>
      <c r="U23" s="137">
        <f t="shared" si="1"/>
        <v>1.4264285714285714</v>
      </c>
    </row>
    <row r="24" spans="1:21" s="111" customFormat="1" ht="13.5" customHeight="1" x14ac:dyDescent="0.15">
      <c r="A24" s="108"/>
      <c r="B24" s="107"/>
      <c r="C24" s="439" t="s">
        <v>124</v>
      </c>
      <c r="D24" s="164" t="s">
        <v>343</v>
      </c>
      <c r="E24" s="70">
        <v>0</v>
      </c>
      <c r="F24" s="70">
        <v>3</v>
      </c>
      <c r="G24" s="70">
        <v>8</v>
      </c>
      <c r="H24" s="70">
        <v>1</v>
      </c>
      <c r="I24" s="70">
        <v>4</v>
      </c>
      <c r="J24" s="70">
        <v>9</v>
      </c>
      <c r="K24" s="70">
        <f t="shared" si="4"/>
        <v>25</v>
      </c>
      <c r="L24" s="70">
        <v>25</v>
      </c>
      <c r="M24" s="70">
        <v>4</v>
      </c>
      <c r="N24" s="70">
        <v>3</v>
      </c>
      <c r="O24" s="70">
        <v>0</v>
      </c>
      <c r="P24" s="70">
        <v>12</v>
      </c>
      <c r="Q24" s="70">
        <v>0</v>
      </c>
      <c r="R24" s="70">
        <f t="shared" si="5"/>
        <v>44</v>
      </c>
      <c r="S24" s="70">
        <f t="shared" si="6"/>
        <v>69</v>
      </c>
      <c r="T24" s="70">
        <v>34</v>
      </c>
      <c r="U24" s="137">
        <f t="shared" si="1"/>
        <v>2.0294117647058822</v>
      </c>
    </row>
    <row r="25" spans="1:21" s="111" customFormat="1" ht="13.5" customHeight="1" x14ac:dyDescent="0.15">
      <c r="A25" s="108"/>
      <c r="B25" s="107"/>
      <c r="C25" s="439"/>
      <c r="D25" s="164" t="s">
        <v>77</v>
      </c>
      <c r="E25" s="70">
        <v>0</v>
      </c>
      <c r="F25" s="70">
        <v>6</v>
      </c>
      <c r="G25" s="70">
        <v>8</v>
      </c>
      <c r="H25" s="70">
        <v>1</v>
      </c>
      <c r="I25" s="70">
        <v>8</v>
      </c>
      <c r="J25" s="70">
        <v>33</v>
      </c>
      <c r="K25" s="70">
        <f t="shared" si="4"/>
        <v>56</v>
      </c>
      <c r="L25" s="70">
        <v>27</v>
      </c>
      <c r="M25" s="70">
        <v>5</v>
      </c>
      <c r="N25" s="70">
        <v>7</v>
      </c>
      <c r="O25" s="70">
        <v>0</v>
      </c>
      <c r="P25" s="70">
        <v>13</v>
      </c>
      <c r="Q25" s="70">
        <v>0</v>
      </c>
      <c r="R25" s="70">
        <f t="shared" si="5"/>
        <v>52</v>
      </c>
      <c r="S25" s="70">
        <f t="shared" si="6"/>
        <v>108</v>
      </c>
      <c r="T25" s="70">
        <v>51</v>
      </c>
      <c r="U25" s="137">
        <f t="shared" si="1"/>
        <v>2.1176470588235294</v>
      </c>
    </row>
    <row r="26" spans="1:21" s="111" customFormat="1" ht="13.5" customHeight="1" x14ac:dyDescent="0.15">
      <c r="A26" s="108"/>
      <c r="B26" s="109"/>
      <c r="C26" s="439" t="s">
        <v>125</v>
      </c>
      <c r="D26" s="164" t="s">
        <v>343</v>
      </c>
      <c r="E26" s="70">
        <v>0</v>
      </c>
      <c r="F26" s="70">
        <v>8</v>
      </c>
      <c r="G26" s="70">
        <v>0</v>
      </c>
      <c r="H26" s="70">
        <v>39</v>
      </c>
      <c r="I26" s="70">
        <v>11</v>
      </c>
      <c r="J26" s="70">
        <v>0</v>
      </c>
      <c r="K26" s="70">
        <f t="shared" si="4"/>
        <v>58</v>
      </c>
      <c r="L26" s="70">
        <v>4</v>
      </c>
      <c r="M26" s="70">
        <v>2</v>
      </c>
      <c r="N26" s="70">
        <v>0</v>
      </c>
      <c r="O26" s="70">
        <v>1</v>
      </c>
      <c r="P26" s="70">
        <v>33</v>
      </c>
      <c r="Q26" s="70">
        <v>0</v>
      </c>
      <c r="R26" s="70">
        <f t="shared" si="5"/>
        <v>40</v>
      </c>
      <c r="S26" s="70">
        <f t="shared" si="6"/>
        <v>98</v>
      </c>
      <c r="T26" s="70">
        <v>0</v>
      </c>
      <c r="U26" s="137">
        <f t="shared" si="1"/>
        <v>0</v>
      </c>
    </row>
    <row r="27" spans="1:21" s="111" customFormat="1" ht="13.5" customHeight="1" x14ac:dyDescent="0.15">
      <c r="A27" s="108"/>
      <c r="B27" s="109"/>
      <c r="C27" s="439"/>
      <c r="D27" s="164" t="s">
        <v>77</v>
      </c>
      <c r="E27" s="70">
        <v>0</v>
      </c>
      <c r="F27" s="70">
        <v>8</v>
      </c>
      <c r="G27" s="70">
        <v>0</v>
      </c>
      <c r="H27" s="70">
        <v>39</v>
      </c>
      <c r="I27" s="70">
        <v>22</v>
      </c>
      <c r="J27" s="70">
        <v>0</v>
      </c>
      <c r="K27" s="70">
        <f t="shared" si="4"/>
        <v>69</v>
      </c>
      <c r="L27" s="70">
        <v>4</v>
      </c>
      <c r="M27" s="70">
        <v>2</v>
      </c>
      <c r="N27" s="70">
        <v>0</v>
      </c>
      <c r="O27" s="70">
        <v>1</v>
      </c>
      <c r="P27" s="70">
        <v>33</v>
      </c>
      <c r="Q27" s="70">
        <v>0</v>
      </c>
      <c r="R27" s="70">
        <f t="shared" si="5"/>
        <v>40</v>
      </c>
      <c r="S27" s="70">
        <f t="shared" si="6"/>
        <v>109</v>
      </c>
      <c r="T27" s="70">
        <v>0</v>
      </c>
      <c r="U27" s="137">
        <f t="shared" si="1"/>
        <v>0</v>
      </c>
    </row>
    <row r="28" spans="1:21" s="111" customFormat="1" ht="13.5" customHeight="1" x14ac:dyDescent="0.15">
      <c r="A28" s="108"/>
      <c r="B28" s="107"/>
      <c r="C28" s="439" t="s">
        <v>126</v>
      </c>
      <c r="D28" s="164" t="s">
        <v>343</v>
      </c>
      <c r="E28" s="70">
        <v>0</v>
      </c>
      <c r="F28" s="70">
        <v>4</v>
      </c>
      <c r="G28" s="70">
        <v>0</v>
      </c>
      <c r="H28" s="70">
        <v>3</v>
      </c>
      <c r="I28" s="70">
        <v>34</v>
      </c>
      <c r="J28" s="70">
        <v>13</v>
      </c>
      <c r="K28" s="70">
        <f t="shared" si="4"/>
        <v>54</v>
      </c>
      <c r="L28" s="70">
        <v>0</v>
      </c>
      <c r="M28" s="70">
        <v>1</v>
      </c>
      <c r="N28" s="70">
        <v>0</v>
      </c>
      <c r="O28" s="70">
        <v>4</v>
      </c>
      <c r="P28" s="70">
        <v>4</v>
      </c>
      <c r="Q28" s="70">
        <v>4</v>
      </c>
      <c r="R28" s="70">
        <f t="shared" si="5"/>
        <v>13</v>
      </c>
      <c r="S28" s="70">
        <f t="shared" si="6"/>
        <v>67</v>
      </c>
      <c r="T28" s="70">
        <v>43</v>
      </c>
      <c r="U28" s="137">
        <f t="shared" si="1"/>
        <v>1.558139534883721</v>
      </c>
    </row>
    <row r="29" spans="1:21" s="111" customFormat="1" ht="13.5" customHeight="1" x14ac:dyDescent="0.15">
      <c r="A29" s="108"/>
      <c r="B29" s="107"/>
      <c r="C29" s="439"/>
      <c r="D29" s="164" t="s">
        <v>77</v>
      </c>
      <c r="E29" s="70">
        <v>0</v>
      </c>
      <c r="F29" s="70">
        <v>13</v>
      </c>
      <c r="G29" s="70">
        <v>0</v>
      </c>
      <c r="H29" s="70">
        <v>8</v>
      </c>
      <c r="I29" s="70">
        <v>42</v>
      </c>
      <c r="J29" s="70">
        <v>44</v>
      </c>
      <c r="K29" s="70">
        <f t="shared" si="4"/>
        <v>107</v>
      </c>
      <c r="L29" s="70">
        <v>0</v>
      </c>
      <c r="M29" s="70">
        <v>1</v>
      </c>
      <c r="N29" s="70">
        <v>0</v>
      </c>
      <c r="O29" s="70">
        <v>4</v>
      </c>
      <c r="P29" s="70">
        <v>4</v>
      </c>
      <c r="Q29" s="70">
        <v>4</v>
      </c>
      <c r="R29" s="70">
        <f t="shared" si="5"/>
        <v>13</v>
      </c>
      <c r="S29" s="70">
        <f t="shared" si="6"/>
        <v>120</v>
      </c>
      <c r="T29" s="70">
        <v>46</v>
      </c>
      <c r="U29" s="137">
        <f t="shared" si="1"/>
        <v>2.6086956521739131</v>
      </c>
    </row>
    <row r="30" spans="1:21" s="111" customFormat="1" ht="13.5" customHeight="1" x14ac:dyDescent="0.15">
      <c r="A30" s="108"/>
      <c r="B30" s="107"/>
      <c r="C30" s="439" t="s">
        <v>127</v>
      </c>
      <c r="D30" s="164" t="s">
        <v>343</v>
      </c>
      <c r="E30" s="70">
        <v>2</v>
      </c>
      <c r="F30" s="70">
        <v>2</v>
      </c>
      <c r="G30" s="70">
        <v>4</v>
      </c>
      <c r="H30" s="70">
        <v>70</v>
      </c>
      <c r="I30" s="70">
        <v>18</v>
      </c>
      <c r="J30" s="70">
        <v>0</v>
      </c>
      <c r="K30" s="70">
        <f t="shared" si="4"/>
        <v>96</v>
      </c>
      <c r="L30" s="70">
        <v>0</v>
      </c>
      <c r="M30" s="70">
        <v>2</v>
      </c>
      <c r="N30" s="70">
        <v>0</v>
      </c>
      <c r="O30" s="70">
        <v>6</v>
      </c>
      <c r="P30" s="70">
        <v>26</v>
      </c>
      <c r="Q30" s="70">
        <v>0</v>
      </c>
      <c r="R30" s="70">
        <f t="shared" si="5"/>
        <v>34</v>
      </c>
      <c r="S30" s="70">
        <f t="shared" si="6"/>
        <v>130</v>
      </c>
      <c r="T30" s="70">
        <v>43</v>
      </c>
      <c r="U30" s="137">
        <f t="shared" si="1"/>
        <v>3.0232558139534884</v>
      </c>
    </row>
    <row r="31" spans="1:21" s="111" customFormat="1" ht="13.5" customHeight="1" x14ac:dyDescent="0.15">
      <c r="A31" s="108"/>
      <c r="B31" s="107"/>
      <c r="C31" s="439"/>
      <c r="D31" s="164" t="s">
        <v>77</v>
      </c>
      <c r="E31" s="70">
        <v>2</v>
      </c>
      <c r="F31" s="70">
        <v>2</v>
      </c>
      <c r="G31" s="70">
        <v>4</v>
      </c>
      <c r="H31" s="70">
        <v>109</v>
      </c>
      <c r="I31" s="70">
        <v>22</v>
      </c>
      <c r="J31" s="70">
        <v>0</v>
      </c>
      <c r="K31" s="70">
        <f t="shared" si="4"/>
        <v>139</v>
      </c>
      <c r="L31" s="70">
        <v>0</v>
      </c>
      <c r="M31" s="70">
        <v>2</v>
      </c>
      <c r="N31" s="70">
        <v>0</v>
      </c>
      <c r="O31" s="70">
        <v>6</v>
      </c>
      <c r="P31" s="70">
        <v>49</v>
      </c>
      <c r="Q31" s="70">
        <v>0</v>
      </c>
      <c r="R31" s="70">
        <f t="shared" si="5"/>
        <v>57</v>
      </c>
      <c r="S31" s="70">
        <f t="shared" si="6"/>
        <v>196</v>
      </c>
      <c r="T31" s="70">
        <v>61</v>
      </c>
      <c r="U31" s="137">
        <f t="shared" si="1"/>
        <v>3.2131147540983607</v>
      </c>
    </row>
    <row r="32" spans="1:21" s="111" customFormat="1" ht="13.5" customHeight="1" x14ac:dyDescent="0.15">
      <c r="A32" s="108"/>
      <c r="B32" s="107"/>
      <c r="C32" s="439" t="s">
        <v>128</v>
      </c>
      <c r="D32" s="164" t="s">
        <v>343</v>
      </c>
      <c r="E32" s="70">
        <v>0</v>
      </c>
      <c r="F32" s="70">
        <v>0</v>
      </c>
      <c r="G32" s="70">
        <v>0</v>
      </c>
      <c r="H32" s="70">
        <v>0</v>
      </c>
      <c r="I32" s="70">
        <v>0</v>
      </c>
      <c r="J32" s="70">
        <v>0</v>
      </c>
      <c r="K32" s="70">
        <f t="shared" si="4"/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70">
        <f t="shared" si="5"/>
        <v>0</v>
      </c>
      <c r="S32" s="70">
        <f t="shared" si="6"/>
        <v>0</v>
      </c>
      <c r="T32" s="70">
        <v>0</v>
      </c>
      <c r="U32" s="137">
        <f t="shared" si="1"/>
        <v>0</v>
      </c>
    </row>
    <row r="33" spans="1:21" s="111" customFormat="1" ht="13.5" customHeight="1" x14ac:dyDescent="0.15">
      <c r="A33" s="108"/>
      <c r="B33" s="107"/>
      <c r="C33" s="439"/>
      <c r="D33" s="164" t="s">
        <v>77</v>
      </c>
      <c r="E33" s="70">
        <v>0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f t="shared" si="4"/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70">
        <v>0</v>
      </c>
      <c r="R33" s="70">
        <f t="shared" si="5"/>
        <v>0</v>
      </c>
      <c r="S33" s="70">
        <f t="shared" si="6"/>
        <v>0</v>
      </c>
      <c r="T33" s="70">
        <v>0</v>
      </c>
      <c r="U33" s="137">
        <f t="shared" si="1"/>
        <v>0</v>
      </c>
    </row>
    <row r="34" spans="1:21" s="111" customFormat="1" ht="13.5" customHeight="1" x14ac:dyDescent="0.15">
      <c r="A34" s="108"/>
      <c r="B34" s="107"/>
      <c r="C34" s="439" t="s">
        <v>129</v>
      </c>
      <c r="D34" s="164" t="s">
        <v>343</v>
      </c>
      <c r="E34" s="70">
        <v>0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0">
        <f t="shared" si="4"/>
        <v>0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70">
        <v>0</v>
      </c>
      <c r="R34" s="70">
        <f t="shared" si="5"/>
        <v>0</v>
      </c>
      <c r="S34" s="70">
        <f t="shared" si="6"/>
        <v>0</v>
      </c>
      <c r="T34" s="70">
        <v>0</v>
      </c>
      <c r="U34" s="137">
        <f t="shared" si="1"/>
        <v>0</v>
      </c>
    </row>
    <row r="35" spans="1:21" s="111" customFormat="1" ht="13.5" customHeight="1" x14ac:dyDescent="0.15">
      <c r="A35" s="108"/>
      <c r="B35" s="107"/>
      <c r="C35" s="439"/>
      <c r="D35" s="164" t="s">
        <v>77</v>
      </c>
      <c r="E35" s="70">
        <v>0</v>
      </c>
      <c r="F35" s="70">
        <v>0</v>
      </c>
      <c r="G35" s="70">
        <v>0</v>
      </c>
      <c r="H35" s="70">
        <v>0</v>
      </c>
      <c r="I35" s="70">
        <v>0</v>
      </c>
      <c r="J35" s="70">
        <v>0</v>
      </c>
      <c r="K35" s="70">
        <f t="shared" si="4"/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70">
        <v>0</v>
      </c>
      <c r="R35" s="70">
        <f t="shared" si="5"/>
        <v>0</v>
      </c>
      <c r="S35" s="70">
        <f t="shared" si="6"/>
        <v>0</v>
      </c>
      <c r="T35" s="70">
        <v>0</v>
      </c>
      <c r="U35" s="137">
        <f t="shared" si="1"/>
        <v>0</v>
      </c>
    </row>
    <row r="36" spans="1:21" s="111" customFormat="1" ht="13.5" customHeight="1" x14ac:dyDescent="0.15">
      <c r="A36" s="108"/>
      <c r="B36" s="107"/>
      <c r="C36" s="439" t="s">
        <v>130</v>
      </c>
      <c r="D36" s="164" t="s">
        <v>343</v>
      </c>
      <c r="E36" s="70">
        <v>0</v>
      </c>
      <c r="F36" s="70">
        <v>0</v>
      </c>
      <c r="G36" s="70">
        <v>8</v>
      </c>
      <c r="H36" s="70">
        <v>31</v>
      </c>
      <c r="I36" s="70">
        <v>12</v>
      </c>
      <c r="J36" s="70">
        <v>6</v>
      </c>
      <c r="K36" s="70">
        <f t="shared" si="4"/>
        <v>57</v>
      </c>
      <c r="L36" s="70">
        <v>12</v>
      </c>
      <c r="M36" s="70">
        <v>9</v>
      </c>
      <c r="N36" s="70">
        <v>16</v>
      </c>
      <c r="O36" s="70">
        <v>19</v>
      </c>
      <c r="P36" s="70">
        <v>6</v>
      </c>
      <c r="Q36" s="70">
        <v>6</v>
      </c>
      <c r="R36" s="70">
        <f t="shared" si="5"/>
        <v>68</v>
      </c>
      <c r="S36" s="70">
        <f t="shared" si="6"/>
        <v>125</v>
      </c>
      <c r="T36" s="70">
        <v>111</v>
      </c>
      <c r="U36" s="137">
        <f t="shared" ref="U36:U63" si="7">IF(T36=0,0,S36/T36)</f>
        <v>1.1261261261261262</v>
      </c>
    </row>
    <row r="37" spans="1:21" s="111" customFormat="1" ht="13.5" customHeight="1" x14ac:dyDescent="0.15">
      <c r="A37" s="108"/>
      <c r="B37" s="107"/>
      <c r="C37" s="439"/>
      <c r="D37" s="164" t="s">
        <v>77</v>
      </c>
      <c r="E37" s="70">
        <v>0</v>
      </c>
      <c r="F37" s="70">
        <v>0</v>
      </c>
      <c r="G37" s="70">
        <v>8</v>
      </c>
      <c r="H37" s="70">
        <v>31</v>
      </c>
      <c r="I37" s="70">
        <v>12</v>
      </c>
      <c r="J37" s="70">
        <v>6</v>
      </c>
      <c r="K37" s="70">
        <f t="shared" si="4"/>
        <v>57</v>
      </c>
      <c r="L37" s="70">
        <v>12</v>
      </c>
      <c r="M37" s="70">
        <v>9</v>
      </c>
      <c r="N37" s="70">
        <v>16</v>
      </c>
      <c r="O37" s="70">
        <v>19</v>
      </c>
      <c r="P37" s="70">
        <v>6</v>
      </c>
      <c r="Q37" s="70">
        <v>6</v>
      </c>
      <c r="R37" s="70">
        <f t="shared" si="5"/>
        <v>68</v>
      </c>
      <c r="S37" s="70">
        <f t="shared" si="6"/>
        <v>125</v>
      </c>
      <c r="T37" s="70">
        <v>111</v>
      </c>
      <c r="U37" s="137">
        <f t="shared" si="7"/>
        <v>1.1261261261261262</v>
      </c>
    </row>
    <row r="38" spans="1:21" s="111" customFormat="1" ht="13.5" customHeight="1" x14ac:dyDescent="0.15">
      <c r="A38" s="108"/>
      <c r="B38" s="107"/>
      <c r="C38" s="439" t="s">
        <v>131</v>
      </c>
      <c r="D38" s="164" t="s">
        <v>343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f t="shared" si="4"/>
        <v>0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70">
        <v>0</v>
      </c>
      <c r="R38" s="70">
        <f t="shared" si="5"/>
        <v>0</v>
      </c>
      <c r="S38" s="70">
        <f t="shared" si="6"/>
        <v>0</v>
      </c>
      <c r="T38" s="70">
        <v>0</v>
      </c>
      <c r="U38" s="137">
        <f t="shared" si="7"/>
        <v>0</v>
      </c>
    </row>
    <row r="39" spans="1:21" s="111" customFormat="1" ht="13.5" customHeight="1" x14ac:dyDescent="0.15">
      <c r="A39" s="108"/>
      <c r="B39" s="107"/>
      <c r="C39" s="439"/>
      <c r="D39" s="164" t="s">
        <v>77</v>
      </c>
      <c r="E39" s="70">
        <v>0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0">
        <f t="shared" si="4"/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70">
        <v>0</v>
      </c>
      <c r="R39" s="70">
        <f t="shared" si="5"/>
        <v>0</v>
      </c>
      <c r="S39" s="70">
        <f t="shared" si="6"/>
        <v>0</v>
      </c>
      <c r="T39" s="70">
        <v>0</v>
      </c>
      <c r="U39" s="137">
        <f t="shared" si="7"/>
        <v>0</v>
      </c>
    </row>
    <row r="40" spans="1:21" s="111" customFormat="1" ht="13.5" customHeight="1" x14ac:dyDescent="0.15">
      <c r="A40" s="108"/>
      <c r="B40" s="109"/>
      <c r="C40" s="439" t="s">
        <v>132</v>
      </c>
      <c r="D40" s="164" t="s">
        <v>343</v>
      </c>
      <c r="E40" s="70">
        <v>12</v>
      </c>
      <c r="F40" s="70">
        <v>64</v>
      </c>
      <c r="G40" s="70">
        <v>286</v>
      </c>
      <c r="H40" s="70">
        <v>626</v>
      </c>
      <c r="I40" s="70">
        <v>856</v>
      </c>
      <c r="J40" s="70">
        <v>310</v>
      </c>
      <c r="K40" s="70">
        <f t="shared" si="4"/>
        <v>2154</v>
      </c>
      <c r="L40" s="70">
        <v>48</v>
      </c>
      <c r="M40" s="70">
        <v>0</v>
      </c>
      <c r="N40" s="70">
        <v>0</v>
      </c>
      <c r="O40" s="70">
        <v>0</v>
      </c>
      <c r="P40" s="70">
        <v>16</v>
      </c>
      <c r="Q40" s="70">
        <v>2</v>
      </c>
      <c r="R40" s="70">
        <f t="shared" si="5"/>
        <v>66</v>
      </c>
      <c r="S40" s="70">
        <f t="shared" si="6"/>
        <v>2220</v>
      </c>
      <c r="T40" s="70">
        <v>822</v>
      </c>
      <c r="U40" s="137">
        <f t="shared" si="7"/>
        <v>2.7007299270072993</v>
      </c>
    </row>
    <row r="41" spans="1:21" s="111" customFormat="1" ht="13.5" customHeight="1" x14ac:dyDescent="0.15">
      <c r="A41" s="108"/>
      <c r="B41" s="109"/>
      <c r="C41" s="439"/>
      <c r="D41" s="164" t="s">
        <v>77</v>
      </c>
      <c r="E41" s="70">
        <v>15</v>
      </c>
      <c r="F41" s="70">
        <v>79</v>
      </c>
      <c r="G41" s="70">
        <v>291</v>
      </c>
      <c r="H41" s="70">
        <v>669</v>
      </c>
      <c r="I41" s="70">
        <v>870</v>
      </c>
      <c r="J41" s="70">
        <v>313</v>
      </c>
      <c r="K41" s="70">
        <f t="shared" si="4"/>
        <v>2237</v>
      </c>
      <c r="L41" s="70">
        <v>48</v>
      </c>
      <c r="M41" s="70">
        <v>0</v>
      </c>
      <c r="N41" s="70">
        <v>0</v>
      </c>
      <c r="O41" s="70">
        <v>0</v>
      </c>
      <c r="P41" s="70">
        <v>44</v>
      </c>
      <c r="Q41" s="70">
        <v>4</v>
      </c>
      <c r="R41" s="70">
        <f t="shared" si="5"/>
        <v>96</v>
      </c>
      <c r="S41" s="70">
        <f t="shared" si="6"/>
        <v>2333</v>
      </c>
      <c r="T41" s="70">
        <v>1912</v>
      </c>
      <c r="U41" s="137">
        <f t="shared" si="7"/>
        <v>1.2201882845188285</v>
      </c>
    </row>
    <row r="42" spans="1:21" s="111" customFormat="1" ht="13.5" customHeight="1" x14ac:dyDescent="0.15">
      <c r="A42" s="108"/>
      <c r="B42" s="107"/>
      <c r="C42" s="439" t="s">
        <v>133</v>
      </c>
      <c r="D42" s="164" t="s">
        <v>343</v>
      </c>
      <c r="E42" s="70">
        <v>0</v>
      </c>
      <c r="F42" s="70">
        <v>0</v>
      </c>
      <c r="G42" s="70">
        <v>0</v>
      </c>
      <c r="H42" s="70">
        <v>2</v>
      </c>
      <c r="I42" s="70">
        <v>3</v>
      </c>
      <c r="J42" s="70">
        <v>3</v>
      </c>
      <c r="K42" s="70">
        <f t="shared" si="4"/>
        <v>8</v>
      </c>
      <c r="L42" s="70">
        <v>0</v>
      </c>
      <c r="M42" s="70">
        <v>1</v>
      </c>
      <c r="N42" s="70">
        <v>0</v>
      </c>
      <c r="O42" s="70">
        <v>0</v>
      </c>
      <c r="P42" s="70">
        <v>0</v>
      </c>
      <c r="Q42" s="70">
        <v>0</v>
      </c>
      <c r="R42" s="70">
        <f t="shared" si="5"/>
        <v>1</v>
      </c>
      <c r="S42" s="70">
        <f t="shared" si="6"/>
        <v>9</v>
      </c>
      <c r="T42" s="70">
        <v>3</v>
      </c>
      <c r="U42" s="137">
        <f t="shared" si="7"/>
        <v>3</v>
      </c>
    </row>
    <row r="43" spans="1:21" s="111" customFormat="1" ht="13.5" customHeight="1" x14ac:dyDescent="0.15">
      <c r="A43" s="108"/>
      <c r="B43" s="107"/>
      <c r="C43" s="439"/>
      <c r="D43" s="164" t="s">
        <v>77</v>
      </c>
      <c r="E43" s="70">
        <v>0</v>
      </c>
      <c r="F43" s="70">
        <v>0</v>
      </c>
      <c r="G43" s="70">
        <v>0</v>
      </c>
      <c r="H43" s="70">
        <v>2</v>
      </c>
      <c r="I43" s="70">
        <v>3</v>
      </c>
      <c r="J43" s="70">
        <v>3</v>
      </c>
      <c r="K43" s="70">
        <f t="shared" si="4"/>
        <v>8</v>
      </c>
      <c r="L43" s="70">
        <v>0</v>
      </c>
      <c r="M43" s="70">
        <v>2</v>
      </c>
      <c r="N43" s="70">
        <v>0</v>
      </c>
      <c r="O43" s="70">
        <v>0</v>
      </c>
      <c r="P43" s="70">
        <v>0</v>
      </c>
      <c r="Q43" s="70">
        <v>0</v>
      </c>
      <c r="R43" s="70">
        <f t="shared" si="5"/>
        <v>2</v>
      </c>
      <c r="S43" s="70">
        <f t="shared" si="6"/>
        <v>10</v>
      </c>
      <c r="T43" s="70">
        <v>3</v>
      </c>
      <c r="U43" s="137">
        <f t="shared" si="7"/>
        <v>3.3333333333333335</v>
      </c>
    </row>
    <row r="44" spans="1:21" s="111" customFormat="1" ht="13.5" customHeight="1" x14ac:dyDescent="0.15">
      <c r="A44" s="108"/>
      <c r="B44" s="107"/>
      <c r="C44" s="439" t="s">
        <v>134</v>
      </c>
      <c r="D44" s="164" t="s">
        <v>343</v>
      </c>
      <c r="E44" s="70">
        <v>0</v>
      </c>
      <c r="F44" s="70">
        <v>0</v>
      </c>
      <c r="G44" s="70">
        <v>0</v>
      </c>
      <c r="H44" s="70">
        <v>0</v>
      </c>
      <c r="I44" s="70">
        <v>0</v>
      </c>
      <c r="J44" s="70">
        <v>0</v>
      </c>
      <c r="K44" s="70">
        <f t="shared" si="4"/>
        <v>0</v>
      </c>
      <c r="L44" s="70">
        <v>0</v>
      </c>
      <c r="M44" s="70">
        <v>0</v>
      </c>
      <c r="N44" s="70">
        <v>0</v>
      </c>
      <c r="O44" s="70">
        <v>0</v>
      </c>
      <c r="P44" s="70">
        <v>0</v>
      </c>
      <c r="Q44" s="70">
        <v>0</v>
      </c>
      <c r="R44" s="70">
        <f t="shared" si="5"/>
        <v>0</v>
      </c>
      <c r="S44" s="70">
        <f t="shared" si="6"/>
        <v>0</v>
      </c>
      <c r="T44" s="70">
        <v>1</v>
      </c>
      <c r="U44" s="137">
        <f t="shared" si="7"/>
        <v>0</v>
      </c>
    </row>
    <row r="45" spans="1:21" s="111" customFormat="1" ht="13.5" customHeight="1" x14ac:dyDescent="0.15">
      <c r="A45" s="108"/>
      <c r="B45" s="107"/>
      <c r="C45" s="439"/>
      <c r="D45" s="164" t="s">
        <v>77</v>
      </c>
      <c r="E45" s="70">
        <v>0</v>
      </c>
      <c r="F45" s="70">
        <v>0</v>
      </c>
      <c r="G45" s="70">
        <v>0</v>
      </c>
      <c r="H45" s="70">
        <v>0</v>
      </c>
      <c r="I45" s="70">
        <v>0</v>
      </c>
      <c r="J45" s="70">
        <v>0</v>
      </c>
      <c r="K45" s="70">
        <f t="shared" si="4"/>
        <v>0</v>
      </c>
      <c r="L45" s="70">
        <v>0</v>
      </c>
      <c r="M45" s="70">
        <v>0</v>
      </c>
      <c r="N45" s="70">
        <v>0</v>
      </c>
      <c r="O45" s="70">
        <v>0</v>
      </c>
      <c r="P45" s="70">
        <v>0</v>
      </c>
      <c r="Q45" s="70">
        <v>0</v>
      </c>
      <c r="R45" s="70">
        <f t="shared" si="5"/>
        <v>0</v>
      </c>
      <c r="S45" s="70">
        <f t="shared" si="6"/>
        <v>0</v>
      </c>
      <c r="T45" s="70">
        <v>2</v>
      </c>
      <c r="U45" s="137">
        <f t="shared" si="7"/>
        <v>0</v>
      </c>
    </row>
    <row r="46" spans="1:21" s="111" customFormat="1" ht="13.5" customHeight="1" x14ac:dyDescent="0.15">
      <c r="A46" s="108"/>
      <c r="B46" s="107"/>
      <c r="C46" s="439" t="s">
        <v>135</v>
      </c>
      <c r="D46" s="164" t="s">
        <v>343</v>
      </c>
      <c r="E46" s="70">
        <v>0</v>
      </c>
      <c r="F46" s="70">
        <v>0</v>
      </c>
      <c r="G46" s="70">
        <v>0</v>
      </c>
      <c r="H46" s="70">
        <v>91</v>
      </c>
      <c r="I46" s="70">
        <v>2</v>
      </c>
      <c r="J46" s="70">
        <v>11</v>
      </c>
      <c r="K46" s="70">
        <f t="shared" si="4"/>
        <v>104</v>
      </c>
      <c r="L46" s="70">
        <v>0</v>
      </c>
      <c r="M46" s="70">
        <v>0</v>
      </c>
      <c r="N46" s="70">
        <v>0</v>
      </c>
      <c r="O46" s="70">
        <v>0</v>
      </c>
      <c r="P46" s="70">
        <v>21</v>
      </c>
      <c r="Q46" s="70">
        <v>22</v>
      </c>
      <c r="R46" s="70">
        <f t="shared" si="5"/>
        <v>43</v>
      </c>
      <c r="S46" s="70">
        <f t="shared" si="6"/>
        <v>147</v>
      </c>
      <c r="T46" s="70">
        <v>32</v>
      </c>
      <c r="U46" s="137">
        <f t="shared" si="7"/>
        <v>4.59375</v>
      </c>
    </row>
    <row r="47" spans="1:21" s="111" customFormat="1" ht="13.5" customHeight="1" x14ac:dyDescent="0.15">
      <c r="A47" s="108"/>
      <c r="B47" s="107"/>
      <c r="C47" s="439"/>
      <c r="D47" s="164" t="s">
        <v>77</v>
      </c>
      <c r="E47" s="70">
        <v>0</v>
      </c>
      <c r="F47" s="70">
        <v>0</v>
      </c>
      <c r="G47" s="70">
        <v>0</v>
      </c>
      <c r="H47" s="70">
        <v>91</v>
      </c>
      <c r="I47" s="70">
        <v>2</v>
      </c>
      <c r="J47" s="70">
        <v>11</v>
      </c>
      <c r="K47" s="70">
        <f t="shared" si="4"/>
        <v>104</v>
      </c>
      <c r="L47" s="70">
        <v>0</v>
      </c>
      <c r="M47" s="70">
        <v>0</v>
      </c>
      <c r="N47" s="70">
        <v>0</v>
      </c>
      <c r="O47" s="70">
        <v>0</v>
      </c>
      <c r="P47" s="70">
        <v>21</v>
      </c>
      <c r="Q47" s="70">
        <v>22</v>
      </c>
      <c r="R47" s="70">
        <f t="shared" si="5"/>
        <v>43</v>
      </c>
      <c r="S47" s="70">
        <f t="shared" si="6"/>
        <v>147</v>
      </c>
      <c r="T47" s="70">
        <v>32</v>
      </c>
      <c r="U47" s="137">
        <f t="shared" si="7"/>
        <v>4.59375</v>
      </c>
    </row>
    <row r="48" spans="1:21" s="111" customFormat="1" ht="13.5" customHeight="1" x14ac:dyDescent="0.15">
      <c r="A48" s="108"/>
      <c r="B48" s="107"/>
      <c r="C48" s="439" t="s">
        <v>136</v>
      </c>
      <c r="D48" s="164" t="s">
        <v>343</v>
      </c>
      <c r="E48" s="70">
        <v>0</v>
      </c>
      <c r="F48" s="70">
        <v>0</v>
      </c>
      <c r="G48" s="70">
        <v>0</v>
      </c>
      <c r="H48" s="70">
        <v>0</v>
      </c>
      <c r="I48" s="70">
        <v>0</v>
      </c>
      <c r="J48" s="70">
        <v>0</v>
      </c>
      <c r="K48" s="70">
        <f t="shared" si="4"/>
        <v>0</v>
      </c>
      <c r="L48" s="70">
        <v>0</v>
      </c>
      <c r="M48" s="70">
        <v>0</v>
      </c>
      <c r="N48" s="70">
        <v>0</v>
      </c>
      <c r="O48" s="70">
        <v>0</v>
      </c>
      <c r="P48" s="70">
        <v>0</v>
      </c>
      <c r="Q48" s="70">
        <v>0</v>
      </c>
      <c r="R48" s="70">
        <f t="shared" si="5"/>
        <v>0</v>
      </c>
      <c r="S48" s="70">
        <f t="shared" si="6"/>
        <v>0</v>
      </c>
      <c r="T48" s="70">
        <v>0</v>
      </c>
      <c r="U48" s="137">
        <f t="shared" si="7"/>
        <v>0</v>
      </c>
    </row>
    <row r="49" spans="1:21" s="111" customFormat="1" ht="13.5" customHeight="1" x14ac:dyDescent="0.15">
      <c r="A49" s="108"/>
      <c r="B49" s="107"/>
      <c r="C49" s="439"/>
      <c r="D49" s="164" t="s">
        <v>77</v>
      </c>
      <c r="E49" s="70">
        <v>0</v>
      </c>
      <c r="F49" s="70">
        <v>0</v>
      </c>
      <c r="G49" s="70">
        <v>0</v>
      </c>
      <c r="H49" s="70">
        <v>0</v>
      </c>
      <c r="I49" s="70">
        <v>0</v>
      </c>
      <c r="J49" s="70">
        <v>0</v>
      </c>
      <c r="K49" s="70">
        <f t="shared" si="4"/>
        <v>0</v>
      </c>
      <c r="L49" s="70">
        <v>0</v>
      </c>
      <c r="M49" s="70">
        <v>0</v>
      </c>
      <c r="N49" s="70">
        <v>0</v>
      </c>
      <c r="O49" s="70">
        <v>0</v>
      </c>
      <c r="P49" s="70">
        <v>0</v>
      </c>
      <c r="Q49" s="70">
        <v>0</v>
      </c>
      <c r="R49" s="70">
        <f t="shared" si="5"/>
        <v>0</v>
      </c>
      <c r="S49" s="70">
        <f t="shared" si="6"/>
        <v>0</v>
      </c>
      <c r="T49" s="70">
        <v>0</v>
      </c>
      <c r="U49" s="137">
        <f t="shared" si="7"/>
        <v>0</v>
      </c>
    </row>
    <row r="50" spans="1:21" s="111" customFormat="1" ht="13.5" customHeight="1" x14ac:dyDescent="0.15">
      <c r="A50" s="108"/>
      <c r="B50" s="107"/>
      <c r="C50" s="439" t="s">
        <v>137</v>
      </c>
      <c r="D50" s="164" t="s">
        <v>343</v>
      </c>
      <c r="E50" s="70">
        <v>0</v>
      </c>
      <c r="F50" s="70">
        <v>0</v>
      </c>
      <c r="G50" s="70">
        <v>0</v>
      </c>
      <c r="H50" s="70">
        <v>0</v>
      </c>
      <c r="I50" s="70">
        <v>0</v>
      </c>
      <c r="J50" s="70">
        <v>0</v>
      </c>
      <c r="K50" s="70">
        <f t="shared" si="4"/>
        <v>0</v>
      </c>
      <c r="L50" s="70">
        <v>0</v>
      </c>
      <c r="M50" s="70">
        <v>0</v>
      </c>
      <c r="N50" s="70">
        <v>0</v>
      </c>
      <c r="O50" s="70">
        <v>0</v>
      </c>
      <c r="P50" s="70">
        <v>0</v>
      </c>
      <c r="Q50" s="70">
        <v>0</v>
      </c>
      <c r="R50" s="70">
        <f t="shared" si="5"/>
        <v>0</v>
      </c>
      <c r="S50" s="70">
        <f t="shared" si="6"/>
        <v>0</v>
      </c>
      <c r="T50" s="70">
        <v>0</v>
      </c>
      <c r="U50" s="137">
        <f t="shared" si="7"/>
        <v>0</v>
      </c>
    </row>
    <row r="51" spans="1:21" s="111" customFormat="1" ht="13.5" customHeight="1" x14ac:dyDescent="0.15">
      <c r="A51" s="108"/>
      <c r="B51" s="107"/>
      <c r="C51" s="439"/>
      <c r="D51" s="164" t="s">
        <v>77</v>
      </c>
      <c r="E51" s="70">
        <v>0</v>
      </c>
      <c r="F51" s="70">
        <v>0</v>
      </c>
      <c r="G51" s="70">
        <v>0</v>
      </c>
      <c r="H51" s="70">
        <v>0</v>
      </c>
      <c r="I51" s="70">
        <v>0</v>
      </c>
      <c r="J51" s="70">
        <v>0</v>
      </c>
      <c r="K51" s="70">
        <f t="shared" si="4"/>
        <v>0</v>
      </c>
      <c r="L51" s="70">
        <v>0</v>
      </c>
      <c r="M51" s="70">
        <v>0</v>
      </c>
      <c r="N51" s="70">
        <v>0</v>
      </c>
      <c r="O51" s="70">
        <v>0</v>
      </c>
      <c r="P51" s="70">
        <v>0</v>
      </c>
      <c r="Q51" s="70">
        <v>0</v>
      </c>
      <c r="R51" s="70">
        <f t="shared" si="5"/>
        <v>0</v>
      </c>
      <c r="S51" s="70">
        <f t="shared" si="6"/>
        <v>0</v>
      </c>
      <c r="T51" s="70">
        <v>0</v>
      </c>
      <c r="U51" s="137">
        <f t="shared" si="7"/>
        <v>0</v>
      </c>
    </row>
    <row r="52" spans="1:21" s="111" customFormat="1" ht="13.5" customHeight="1" x14ac:dyDescent="0.15">
      <c r="A52" s="108"/>
      <c r="B52" s="107"/>
      <c r="C52" s="439" t="s">
        <v>138</v>
      </c>
      <c r="D52" s="164" t="s">
        <v>343</v>
      </c>
      <c r="E52" s="70">
        <v>0</v>
      </c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f t="shared" si="4"/>
        <v>0</v>
      </c>
      <c r="L52" s="70">
        <v>0</v>
      </c>
      <c r="M52" s="70">
        <v>0</v>
      </c>
      <c r="N52" s="70">
        <v>0</v>
      </c>
      <c r="O52" s="70">
        <v>0</v>
      </c>
      <c r="P52" s="70">
        <v>0</v>
      </c>
      <c r="Q52" s="70">
        <v>0</v>
      </c>
      <c r="R52" s="70">
        <f t="shared" si="5"/>
        <v>0</v>
      </c>
      <c r="S52" s="70">
        <f t="shared" si="6"/>
        <v>0</v>
      </c>
      <c r="T52" s="70">
        <v>0</v>
      </c>
      <c r="U52" s="137">
        <f t="shared" si="7"/>
        <v>0</v>
      </c>
    </row>
    <row r="53" spans="1:21" s="111" customFormat="1" ht="13.5" customHeight="1" x14ac:dyDescent="0.15">
      <c r="A53" s="108"/>
      <c r="B53" s="107"/>
      <c r="C53" s="439"/>
      <c r="D53" s="164" t="s">
        <v>77</v>
      </c>
      <c r="E53" s="70">
        <v>0</v>
      </c>
      <c r="F53" s="70">
        <v>0</v>
      </c>
      <c r="G53" s="70">
        <v>0</v>
      </c>
      <c r="H53" s="70">
        <v>0</v>
      </c>
      <c r="I53" s="70">
        <v>0</v>
      </c>
      <c r="J53" s="70">
        <v>0</v>
      </c>
      <c r="K53" s="70">
        <f t="shared" si="4"/>
        <v>0</v>
      </c>
      <c r="L53" s="70">
        <v>0</v>
      </c>
      <c r="M53" s="70">
        <v>0</v>
      </c>
      <c r="N53" s="70">
        <v>0</v>
      </c>
      <c r="O53" s="70">
        <v>0</v>
      </c>
      <c r="P53" s="70">
        <v>0</v>
      </c>
      <c r="Q53" s="70">
        <v>0</v>
      </c>
      <c r="R53" s="70">
        <f t="shared" si="5"/>
        <v>0</v>
      </c>
      <c r="S53" s="70">
        <f t="shared" si="6"/>
        <v>0</v>
      </c>
      <c r="T53" s="70">
        <v>0</v>
      </c>
      <c r="U53" s="137">
        <f t="shared" si="7"/>
        <v>0</v>
      </c>
    </row>
    <row r="54" spans="1:21" s="111" customFormat="1" ht="13.5" customHeight="1" x14ac:dyDescent="0.15">
      <c r="A54" s="108"/>
      <c r="B54" s="107"/>
      <c r="C54" s="439" t="s">
        <v>139</v>
      </c>
      <c r="D54" s="164" t="s">
        <v>343</v>
      </c>
      <c r="E54" s="70">
        <v>0</v>
      </c>
      <c r="F54" s="70">
        <v>0</v>
      </c>
      <c r="G54" s="70">
        <v>0</v>
      </c>
      <c r="H54" s="70">
        <v>0</v>
      </c>
      <c r="I54" s="70">
        <v>0</v>
      </c>
      <c r="J54" s="70">
        <v>0</v>
      </c>
      <c r="K54" s="70">
        <f t="shared" si="4"/>
        <v>0</v>
      </c>
      <c r="L54" s="70">
        <v>0</v>
      </c>
      <c r="M54" s="70">
        <v>0</v>
      </c>
      <c r="N54" s="70">
        <v>0</v>
      </c>
      <c r="O54" s="70">
        <v>0</v>
      </c>
      <c r="P54" s="70">
        <v>0</v>
      </c>
      <c r="Q54" s="70">
        <v>0</v>
      </c>
      <c r="R54" s="70">
        <f t="shared" si="5"/>
        <v>0</v>
      </c>
      <c r="S54" s="70">
        <f t="shared" si="6"/>
        <v>0</v>
      </c>
      <c r="T54" s="70">
        <v>0</v>
      </c>
      <c r="U54" s="137">
        <f t="shared" si="7"/>
        <v>0</v>
      </c>
    </row>
    <row r="55" spans="1:21" s="111" customFormat="1" ht="13.5" customHeight="1" x14ac:dyDescent="0.15">
      <c r="A55" s="108"/>
      <c r="B55" s="107"/>
      <c r="C55" s="439"/>
      <c r="D55" s="164" t="s">
        <v>77</v>
      </c>
      <c r="E55" s="70">
        <v>0</v>
      </c>
      <c r="F55" s="70">
        <v>0</v>
      </c>
      <c r="G55" s="70">
        <v>0</v>
      </c>
      <c r="H55" s="70">
        <v>0</v>
      </c>
      <c r="I55" s="70">
        <v>0</v>
      </c>
      <c r="J55" s="70">
        <v>0</v>
      </c>
      <c r="K55" s="70">
        <f t="shared" si="4"/>
        <v>0</v>
      </c>
      <c r="L55" s="70">
        <v>0</v>
      </c>
      <c r="M55" s="70">
        <v>0</v>
      </c>
      <c r="N55" s="70">
        <v>0</v>
      </c>
      <c r="O55" s="70">
        <v>0</v>
      </c>
      <c r="P55" s="70">
        <v>0</v>
      </c>
      <c r="Q55" s="70">
        <v>0</v>
      </c>
      <c r="R55" s="70">
        <f t="shared" si="5"/>
        <v>0</v>
      </c>
      <c r="S55" s="70">
        <f t="shared" si="6"/>
        <v>0</v>
      </c>
      <c r="T55" s="70">
        <v>0</v>
      </c>
      <c r="U55" s="137">
        <f t="shared" si="7"/>
        <v>0</v>
      </c>
    </row>
    <row r="56" spans="1:21" s="111" customFormat="1" ht="13.5" customHeight="1" x14ac:dyDescent="0.15">
      <c r="A56" s="108"/>
      <c r="B56" s="107"/>
      <c r="C56" s="439" t="s">
        <v>140</v>
      </c>
      <c r="D56" s="164" t="s">
        <v>343</v>
      </c>
      <c r="E56" s="70">
        <v>0</v>
      </c>
      <c r="F56" s="70">
        <v>0</v>
      </c>
      <c r="G56" s="70">
        <v>0</v>
      </c>
      <c r="H56" s="70">
        <v>8</v>
      </c>
      <c r="I56" s="70">
        <v>0</v>
      </c>
      <c r="J56" s="70">
        <v>0</v>
      </c>
      <c r="K56" s="70">
        <f t="shared" si="4"/>
        <v>8</v>
      </c>
      <c r="L56" s="70">
        <v>0</v>
      </c>
      <c r="M56" s="70">
        <v>0</v>
      </c>
      <c r="N56" s="70">
        <v>0</v>
      </c>
      <c r="O56" s="70">
        <v>0</v>
      </c>
      <c r="P56" s="70">
        <v>9</v>
      </c>
      <c r="Q56" s="70">
        <v>0</v>
      </c>
      <c r="R56" s="70">
        <f t="shared" si="5"/>
        <v>9</v>
      </c>
      <c r="S56" s="70">
        <f t="shared" si="6"/>
        <v>17</v>
      </c>
      <c r="T56" s="70">
        <v>7</v>
      </c>
      <c r="U56" s="137">
        <f t="shared" si="7"/>
        <v>2.4285714285714284</v>
      </c>
    </row>
    <row r="57" spans="1:21" s="111" customFormat="1" ht="13.5" customHeight="1" thickBot="1" x14ac:dyDescent="0.2">
      <c r="A57" s="108"/>
      <c r="B57" s="107"/>
      <c r="C57" s="440"/>
      <c r="D57" s="117" t="s">
        <v>77</v>
      </c>
      <c r="E57" s="72">
        <v>0</v>
      </c>
      <c r="F57" s="72">
        <v>0</v>
      </c>
      <c r="G57" s="72">
        <v>0</v>
      </c>
      <c r="H57" s="72">
        <v>8</v>
      </c>
      <c r="I57" s="72">
        <v>0</v>
      </c>
      <c r="J57" s="72">
        <v>0</v>
      </c>
      <c r="K57" s="72">
        <f t="shared" si="4"/>
        <v>8</v>
      </c>
      <c r="L57" s="72">
        <v>0</v>
      </c>
      <c r="M57" s="72">
        <v>0</v>
      </c>
      <c r="N57" s="72">
        <v>0</v>
      </c>
      <c r="O57" s="72">
        <v>0</v>
      </c>
      <c r="P57" s="72">
        <v>9</v>
      </c>
      <c r="Q57" s="72">
        <v>0</v>
      </c>
      <c r="R57" s="72">
        <f t="shared" si="5"/>
        <v>9</v>
      </c>
      <c r="S57" s="72">
        <f t="shared" si="6"/>
        <v>17</v>
      </c>
      <c r="T57" s="72">
        <v>7</v>
      </c>
      <c r="U57" s="133">
        <f t="shared" si="7"/>
        <v>2.4285714285714284</v>
      </c>
    </row>
    <row r="58" spans="1:21" s="111" customFormat="1" ht="13.5" customHeight="1" x14ac:dyDescent="0.15">
      <c r="A58" s="108"/>
      <c r="B58" s="441" t="s">
        <v>324</v>
      </c>
      <c r="C58" s="442"/>
      <c r="D58" s="116" t="s">
        <v>343</v>
      </c>
      <c r="E58" s="68">
        <f>E60+E62+E68+E70+E72+E74+E76+E78</f>
        <v>122301</v>
      </c>
      <c r="F58" s="68">
        <f t="shared" ref="F58:S59" si="8">F60+F62+F68+F70+F72+F74+F76+F78</f>
        <v>138550</v>
      </c>
      <c r="G58" s="68">
        <f t="shared" si="8"/>
        <v>147425</v>
      </c>
      <c r="H58" s="68">
        <f t="shared" si="8"/>
        <v>231540</v>
      </c>
      <c r="I58" s="68">
        <f t="shared" si="8"/>
        <v>191789</v>
      </c>
      <c r="J58" s="68">
        <f t="shared" si="8"/>
        <v>126056</v>
      </c>
      <c r="K58" s="68">
        <f t="shared" si="8"/>
        <v>957661</v>
      </c>
      <c r="L58" s="68">
        <f t="shared" si="8"/>
        <v>174146</v>
      </c>
      <c r="M58" s="68">
        <f t="shared" si="8"/>
        <v>137050</v>
      </c>
      <c r="N58" s="68">
        <f t="shared" si="8"/>
        <v>270341</v>
      </c>
      <c r="O58" s="68">
        <f t="shared" si="8"/>
        <v>284644</v>
      </c>
      <c r="P58" s="68">
        <f t="shared" si="8"/>
        <v>266515</v>
      </c>
      <c r="Q58" s="68">
        <f t="shared" si="8"/>
        <v>154192</v>
      </c>
      <c r="R58" s="68">
        <f t="shared" si="8"/>
        <v>1286888</v>
      </c>
      <c r="S58" s="68">
        <f t="shared" si="8"/>
        <v>2244549</v>
      </c>
      <c r="T58" s="68">
        <f>T60+T62+T68+T70+T72+T74+T76+T78</f>
        <v>2052744</v>
      </c>
      <c r="U58" s="132">
        <f t="shared" si="7"/>
        <v>1.0934383439922368</v>
      </c>
    </row>
    <row r="59" spans="1:21" s="111" customFormat="1" ht="13.5" customHeight="1" thickBot="1" x14ac:dyDescent="0.2">
      <c r="A59" s="108"/>
      <c r="B59" s="443"/>
      <c r="C59" s="442"/>
      <c r="D59" s="117" t="s">
        <v>77</v>
      </c>
      <c r="E59" s="127">
        <f>E61+E63+E69+E71+E73+E75+E77+E79</f>
        <v>144642</v>
      </c>
      <c r="F59" s="127">
        <f t="shared" si="8"/>
        <v>164751</v>
      </c>
      <c r="G59" s="127">
        <f t="shared" si="8"/>
        <v>175659</v>
      </c>
      <c r="H59" s="127">
        <f t="shared" si="8"/>
        <v>274041</v>
      </c>
      <c r="I59" s="127">
        <f t="shared" si="8"/>
        <v>230264</v>
      </c>
      <c r="J59" s="127">
        <f t="shared" si="8"/>
        <v>148080</v>
      </c>
      <c r="K59" s="127">
        <f t="shared" si="8"/>
        <v>1137437</v>
      </c>
      <c r="L59" s="127">
        <f t="shared" si="8"/>
        <v>201695</v>
      </c>
      <c r="M59" s="127">
        <f t="shared" si="8"/>
        <v>160146</v>
      </c>
      <c r="N59" s="127">
        <f t="shared" si="8"/>
        <v>326506</v>
      </c>
      <c r="O59" s="127">
        <f t="shared" si="8"/>
        <v>343078</v>
      </c>
      <c r="P59" s="127">
        <f t="shared" si="8"/>
        <v>325362</v>
      </c>
      <c r="Q59" s="127">
        <f t="shared" si="8"/>
        <v>183581</v>
      </c>
      <c r="R59" s="127">
        <f t="shared" si="8"/>
        <v>1540368</v>
      </c>
      <c r="S59" s="127">
        <f t="shared" si="8"/>
        <v>2677805</v>
      </c>
      <c r="T59" s="127">
        <f>T61+T63+T69+T71+T73+T75+T77+T79</f>
        <v>2579907</v>
      </c>
      <c r="U59" s="133">
        <f t="shared" si="7"/>
        <v>1.0379463290731024</v>
      </c>
    </row>
    <row r="60" spans="1:21" s="111" customFormat="1" ht="13.5" customHeight="1" x14ac:dyDescent="0.15">
      <c r="A60" s="108"/>
      <c r="B60" s="108"/>
      <c r="C60" s="444" t="s">
        <v>344</v>
      </c>
      <c r="D60" s="122" t="s">
        <v>343</v>
      </c>
      <c r="E60" s="123">
        <v>113711</v>
      </c>
      <c r="F60" s="123">
        <v>128055</v>
      </c>
      <c r="G60" s="123">
        <v>137218</v>
      </c>
      <c r="H60" s="123">
        <v>216639</v>
      </c>
      <c r="I60" s="123">
        <v>180231</v>
      </c>
      <c r="J60" s="123">
        <v>118165</v>
      </c>
      <c r="K60" s="68">
        <f>SUM(E60:J60)</f>
        <v>894019</v>
      </c>
      <c r="L60" s="68">
        <v>162521</v>
      </c>
      <c r="M60" s="68">
        <v>128112</v>
      </c>
      <c r="N60" s="68">
        <v>251220</v>
      </c>
      <c r="O60" s="68">
        <v>264627</v>
      </c>
      <c r="P60" s="68">
        <v>248438</v>
      </c>
      <c r="Q60" s="68">
        <v>144795</v>
      </c>
      <c r="R60" s="68">
        <f>SUM(L60:Q60)</f>
        <v>1199713</v>
      </c>
      <c r="S60" s="140">
        <f>K60+R60</f>
        <v>2093732</v>
      </c>
      <c r="T60" s="100">
        <v>1917602</v>
      </c>
      <c r="U60" s="132">
        <f t="shared" si="7"/>
        <v>1.0918490906872229</v>
      </c>
    </row>
    <row r="61" spans="1:21" s="111" customFormat="1" ht="13.5" customHeight="1" x14ac:dyDescent="0.15">
      <c r="A61" s="108"/>
      <c r="B61" s="107"/>
      <c r="C61" s="439"/>
      <c r="D61" s="119" t="s">
        <v>77</v>
      </c>
      <c r="E61" s="124">
        <v>135228</v>
      </c>
      <c r="F61" s="124">
        <v>153283</v>
      </c>
      <c r="G61" s="124">
        <v>164389</v>
      </c>
      <c r="H61" s="124">
        <v>257594</v>
      </c>
      <c r="I61" s="124">
        <v>217441</v>
      </c>
      <c r="J61" s="124">
        <v>139369</v>
      </c>
      <c r="K61" s="70">
        <f>SUM(E61:J61)</f>
        <v>1067304</v>
      </c>
      <c r="L61" s="70">
        <v>188579</v>
      </c>
      <c r="M61" s="70">
        <v>150156</v>
      </c>
      <c r="N61" s="70">
        <v>304954</v>
      </c>
      <c r="O61" s="70">
        <v>320807</v>
      </c>
      <c r="P61" s="70">
        <v>304873</v>
      </c>
      <c r="Q61" s="70">
        <v>172903</v>
      </c>
      <c r="R61" s="70">
        <f>SUM(L61:Q61)</f>
        <v>1442272</v>
      </c>
      <c r="S61" s="136">
        <f>K61+R61</f>
        <v>2509576</v>
      </c>
      <c r="T61" s="97">
        <v>2438803</v>
      </c>
      <c r="U61" s="137">
        <f t="shared" si="7"/>
        <v>1.029019564105834</v>
      </c>
    </row>
    <row r="62" spans="1:21" s="111" customFormat="1" ht="13.5" customHeight="1" x14ac:dyDescent="0.15">
      <c r="A62" s="108"/>
      <c r="B62" s="107"/>
      <c r="C62" s="439" t="s">
        <v>93</v>
      </c>
      <c r="D62" s="119" t="s">
        <v>343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f>SUM(E62:J62)</f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f>SUM(L62:Q62)</f>
        <v>0</v>
      </c>
      <c r="S62" s="70">
        <f>K62+R62</f>
        <v>0</v>
      </c>
      <c r="T62" s="70">
        <v>0</v>
      </c>
      <c r="U62" s="137">
        <f t="shared" si="7"/>
        <v>0</v>
      </c>
    </row>
    <row r="63" spans="1:21" s="111" customFormat="1" ht="13.5" customHeight="1" x14ac:dyDescent="0.15">
      <c r="A63" s="108"/>
      <c r="B63" s="107"/>
      <c r="C63" s="439"/>
      <c r="D63" s="119" t="s">
        <v>77</v>
      </c>
      <c r="E63" s="70">
        <v>0</v>
      </c>
      <c r="F63" s="70">
        <v>0</v>
      </c>
      <c r="G63" s="70">
        <v>0</v>
      </c>
      <c r="H63" s="70">
        <v>0</v>
      </c>
      <c r="I63" s="70">
        <v>0</v>
      </c>
      <c r="J63" s="70">
        <v>0</v>
      </c>
      <c r="K63" s="70">
        <f>SUM(E63:J63)</f>
        <v>0</v>
      </c>
      <c r="L63" s="70">
        <v>0</v>
      </c>
      <c r="M63" s="70">
        <v>0</v>
      </c>
      <c r="N63" s="70">
        <v>0</v>
      </c>
      <c r="O63" s="70">
        <v>0</v>
      </c>
      <c r="P63" s="70">
        <v>0</v>
      </c>
      <c r="Q63" s="70">
        <v>0</v>
      </c>
      <c r="R63" s="70">
        <f>SUM(L63:Q63)</f>
        <v>0</v>
      </c>
      <c r="S63" s="70">
        <f>K63+R63</f>
        <v>0</v>
      </c>
      <c r="T63" s="70">
        <v>0</v>
      </c>
      <c r="U63" s="137">
        <f t="shared" si="7"/>
        <v>0</v>
      </c>
    </row>
    <row r="64" spans="1:21" s="89" customFormat="1" ht="13.5" customHeight="1" x14ac:dyDescent="0.15">
      <c r="A64" s="107"/>
      <c r="B64" s="107"/>
      <c r="C64" s="110"/>
      <c r="D64" s="125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41"/>
    </row>
    <row r="65" spans="1:21" s="111" customFormat="1" ht="23.25" customHeight="1" x14ac:dyDescent="0.15">
      <c r="A65" s="95" t="str">
        <f>A1</f>
        <v>５　平成28年度市町村別・月別訪日外国人宿泊者数（延べ人数）</v>
      </c>
      <c r="B65" s="14"/>
      <c r="C65" s="14"/>
      <c r="D65" s="5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 s="111" customFormat="1" ht="15.75" customHeight="1" thickBot="1" x14ac:dyDescent="0.2">
      <c r="A66" s="14"/>
      <c r="B66" s="14"/>
      <c r="C66" s="14"/>
      <c r="D66" s="5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65" t="str">
        <f>$U$2</f>
        <v>単位：宿泊客数→人、宿泊客延数→人泊、対前年比→％</v>
      </c>
    </row>
    <row r="67" spans="1:21" s="142" customFormat="1" ht="13.5" customHeight="1" thickBot="1" x14ac:dyDescent="0.2">
      <c r="A67" s="101" t="s">
        <v>24</v>
      </c>
      <c r="B67" s="101" t="s">
        <v>283</v>
      </c>
      <c r="C67" s="102" t="s">
        <v>284</v>
      </c>
      <c r="D67" s="19" t="s">
        <v>25</v>
      </c>
      <c r="E67" s="19" t="s">
        <v>26</v>
      </c>
      <c r="F67" s="19" t="s">
        <v>27</v>
      </c>
      <c r="G67" s="19" t="s">
        <v>28</v>
      </c>
      <c r="H67" s="19" t="s">
        <v>29</v>
      </c>
      <c r="I67" s="19" t="s">
        <v>30</v>
      </c>
      <c r="J67" s="19" t="s">
        <v>31</v>
      </c>
      <c r="K67" s="19" t="s">
        <v>32</v>
      </c>
      <c r="L67" s="19" t="s">
        <v>33</v>
      </c>
      <c r="M67" s="19" t="s">
        <v>34</v>
      </c>
      <c r="N67" s="19" t="s">
        <v>35</v>
      </c>
      <c r="O67" s="19" t="s">
        <v>36</v>
      </c>
      <c r="P67" s="19" t="s">
        <v>37</v>
      </c>
      <c r="Q67" s="19" t="s">
        <v>38</v>
      </c>
      <c r="R67" s="103" t="s">
        <v>39</v>
      </c>
      <c r="S67" s="160" t="s">
        <v>347</v>
      </c>
      <c r="T67" s="161" t="str">
        <f>$T$3</f>
        <v>27年度</v>
      </c>
      <c r="U67" s="20" t="s">
        <v>41</v>
      </c>
    </row>
    <row r="68" spans="1:21" s="111" customFormat="1" ht="13.5" customHeight="1" x14ac:dyDescent="0.15">
      <c r="A68" s="448" t="s">
        <v>325</v>
      </c>
      <c r="B68" s="448" t="s">
        <v>318</v>
      </c>
      <c r="C68" s="449" t="s">
        <v>94</v>
      </c>
      <c r="D68" s="118" t="s">
        <v>343</v>
      </c>
      <c r="E68" s="76">
        <v>6482</v>
      </c>
      <c r="F68" s="76">
        <v>7741</v>
      </c>
      <c r="G68" s="76">
        <v>7552</v>
      </c>
      <c r="H68" s="76">
        <v>9813</v>
      </c>
      <c r="I68" s="76">
        <v>7450</v>
      </c>
      <c r="J68" s="76">
        <v>6016</v>
      </c>
      <c r="K68" s="76">
        <f t="shared" ref="K68:K79" si="9">SUM(E68:J68)</f>
        <v>45054</v>
      </c>
      <c r="L68" s="76">
        <v>9236</v>
      </c>
      <c r="M68" s="76">
        <v>6939</v>
      </c>
      <c r="N68" s="76">
        <v>14802</v>
      </c>
      <c r="O68" s="76">
        <v>15883</v>
      </c>
      <c r="P68" s="76">
        <v>14843</v>
      </c>
      <c r="Q68" s="76">
        <v>7608</v>
      </c>
      <c r="R68" s="76">
        <f t="shared" ref="R68:R79" si="10">SUM(L68:Q68)</f>
        <v>69311</v>
      </c>
      <c r="S68" s="134">
        <f t="shared" ref="S68:S79" si="11">K68+R68</f>
        <v>114365</v>
      </c>
      <c r="T68" s="99">
        <v>93846</v>
      </c>
      <c r="U68" s="135">
        <f t="shared" ref="U68:U99" si="12">IF(T68=0,0,S68/T68)</f>
        <v>1.2186454404023612</v>
      </c>
    </row>
    <row r="69" spans="1:21" s="111" customFormat="1" ht="13.5" customHeight="1" x14ac:dyDescent="0.15">
      <c r="A69" s="448"/>
      <c r="B69" s="448"/>
      <c r="C69" s="439"/>
      <c r="D69" s="119" t="s">
        <v>77</v>
      </c>
      <c r="E69" s="70">
        <v>7306</v>
      </c>
      <c r="F69" s="70">
        <v>8713</v>
      </c>
      <c r="G69" s="70">
        <v>8598</v>
      </c>
      <c r="H69" s="70">
        <v>10917</v>
      </c>
      <c r="I69" s="70">
        <v>8322</v>
      </c>
      <c r="J69" s="70">
        <v>6691</v>
      </c>
      <c r="K69" s="70">
        <f t="shared" si="9"/>
        <v>50547</v>
      </c>
      <c r="L69" s="70">
        <v>10611</v>
      </c>
      <c r="M69" s="70">
        <v>7914</v>
      </c>
      <c r="N69" s="70">
        <v>17035</v>
      </c>
      <c r="O69" s="70">
        <v>18069</v>
      </c>
      <c r="P69" s="70">
        <v>17046</v>
      </c>
      <c r="Q69" s="70">
        <v>8791</v>
      </c>
      <c r="R69" s="70">
        <f t="shared" si="10"/>
        <v>79466</v>
      </c>
      <c r="S69" s="136">
        <f t="shared" si="11"/>
        <v>130013</v>
      </c>
      <c r="T69" s="97">
        <v>99012</v>
      </c>
      <c r="U69" s="137">
        <f t="shared" si="12"/>
        <v>1.3131034622066011</v>
      </c>
    </row>
    <row r="70" spans="1:21" s="111" customFormat="1" ht="13.5" customHeight="1" x14ac:dyDescent="0.15">
      <c r="A70" s="108"/>
      <c r="B70" s="107"/>
      <c r="C70" s="439" t="s">
        <v>95</v>
      </c>
      <c r="D70" s="119" t="s">
        <v>343</v>
      </c>
      <c r="E70" s="70">
        <v>6</v>
      </c>
      <c r="F70" s="70">
        <v>10</v>
      </c>
      <c r="G70" s="70">
        <v>71</v>
      </c>
      <c r="H70" s="70">
        <v>46</v>
      </c>
      <c r="I70" s="70">
        <v>43</v>
      </c>
      <c r="J70" s="70">
        <v>2</v>
      </c>
      <c r="K70" s="70">
        <f t="shared" si="9"/>
        <v>178</v>
      </c>
      <c r="L70" s="70">
        <v>3</v>
      </c>
      <c r="M70" s="70">
        <v>1</v>
      </c>
      <c r="N70" s="70">
        <v>9</v>
      </c>
      <c r="O70" s="70">
        <v>0</v>
      </c>
      <c r="P70" s="70">
        <v>3</v>
      </c>
      <c r="Q70" s="70">
        <v>5</v>
      </c>
      <c r="R70" s="70">
        <f t="shared" si="10"/>
        <v>21</v>
      </c>
      <c r="S70" s="70">
        <f t="shared" si="11"/>
        <v>199</v>
      </c>
      <c r="T70" s="70">
        <v>170</v>
      </c>
      <c r="U70" s="137">
        <f t="shared" si="12"/>
        <v>1.1705882352941177</v>
      </c>
    </row>
    <row r="71" spans="1:21" s="111" customFormat="1" ht="13.5" customHeight="1" x14ac:dyDescent="0.15">
      <c r="A71" s="108"/>
      <c r="B71" s="107"/>
      <c r="C71" s="439"/>
      <c r="D71" s="119" t="s">
        <v>77</v>
      </c>
      <c r="E71" s="70">
        <v>6</v>
      </c>
      <c r="F71" s="70">
        <v>11</v>
      </c>
      <c r="G71" s="70">
        <v>88</v>
      </c>
      <c r="H71" s="70">
        <v>64</v>
      </c>
      <c r="I71" s="70">
        <v>59</v>
      </c>
      <c r="J71" s="70">
        <v>4</v>
      </c>
      <c r="K71" s="70">
        <f t="shared" si="9"/>
        <v>232</v>
      </c>
      <c r="L71" s="70">
        <v>8</v>
      </c>
      <c r="M71" s="70">
        <v>1</v>
      </c>
      <c r="N71" s="70">
        <v>16</v>
      </c>
      <c r="O71" s="70">
        <v>0</v>
      </c>
      <c r="P71" s="70">
        <v>3</v>
      </c>
      <c r="Q71" s="70">
        <v>19</v>
      </c>
      <c r="R71" s="70">
        <f t="shared" si="10"/>
        <v>47</v>
      </c>
      <c r="S71" s="70">
        <f t="shared" si="11"/>
        <v>279</v>
      </c>
      <c r="T71" s="70">
        <v>935</v>
      </c>
      <c r="U71" s="137">
        <f t="shared" si="12"/>
        <v>0.29839572192513369</v>
      </c>
    </row>
    <row r="72" spans="1:21" s="111" customFormat="1" ht="13.5" customHeight="1" x14ac:dyDescent="0.15">
      <c r="A72" s="108"/>
      <c r="B72" s="107"/>
      <c r="C72" s="439" t="s">
        <v>96</v>
      </c>
      <c r="D72" s="119" t="s">
        <v>343</v>
      </c>
      <c r="E72" s="70">
        <v>2102</v>
      </c>
      <c r="F72" s="70">
        <v>2729</v>
      </c>
      <c r="G72" s="70">
        <v>2570</v>
      </c>
      <c r="H72" s="70">
        <v>4904</v>
      </c>
      <c r="I72" s="70">
        <v>3972</v>
      </c>
      <c r="J72" s="70">
        <v>1857</v>
      </c>
      <c r="K72" s="70">
        <f t="shared" si="9"/>
        <v>18134</v>
      </c>
      <c r="L72" s="70">
        <v>2345</v>
      </c>
      <c r="M72" s="70">
        <v>1996</v>
      </c>
      <c r="N72" s="70">
        <v>4267</v>
      </c>
      <c r="O72" s="70">
        <v>4098</v>
      </c>
      <c r="P72" s="70">
        <v>3190</v>
      </c>
      <c r="Q72" s="70">
        <v>1782</v>
      </c>
      <c r="R72" s="70">
        <f t="shared" si="10"/>
        <v>17678</v>
      </c>
      <c r="S72" s="70">
        <f t="shared" si="11"/>
        <v>35812</v>
      </c>
      <c r="T72" s="70">
        <v>40652</v>
      </c>
      <c r="U72" s="137">
        <f t="shared" si="12"/>
        <v>0.88094066712584862</v>
      </c>
    </row>
    <row r="73" spans="1:21" s="111" customFormat="1" ht="13.5" customHeight="1" x14ac:dyDescent="0.15">
      <c r="A73" s="108"/>
      <c r="B73" s="107"/>
      <c r="C73" s="439"/>
      <c r="D73" s="119" t="s">
        <v>77</v>
      </c>
      <c r="E73" s="70">
        <v>2102</v>
      </c>
      <c r="F73" s="70">
        <v>2729</v>
      </c>
      <c r="G73" s="70">
        <v>2570</v>
      </c>
      <c r="H73" s="70">
        <v>5286</v>
      </c>
      <c r="I73" s="70">
        <v>4337</v>
      </c>
      <c r="J73" s="70">
        <v>1995</v>
      </c>
      <c r="K73" s="70">
        <f t="shared" si="9"/>
        <v>19019</v>
      </c>
      <c r="L73" s="70">
        <v>2424</v>
      </c>
      <c r="M73" s="70">
        <v>2073</v>
      </c>
      <c r="N73" s="70">
        <v>4458</v>
      </c>
      <c r="O73" s="70">
        <v>4166</v>
      </c>
      <c r="P73" s="70">
        <v>3399</v>
      </c>
      <c r="Q73" s="70">
        <v>1866</v>
      </c>
      <c r="R73" s="70">
        <f t="shared" si="10"/>
        <v>18386</v>
      </c>
      <c r="S73" s="70">
        <f t="shared" si="11"/>
        <v>37405</v>
      </c>
      <c r="T73" s="70">
        <v>40652</v>
      </c>
      <c r="U73" s="137">
        <f t="shared" si="12"/>
        <v>0.92012693102430387</v>
      </c>
    </row>
    <row r="74" spans="1:21" s="111" customFormat="1" ht="13.5" customHeight="1" x14ac:dyDescent="0.15">
      <c r="A74" s="108"/>
      <c r="B74" s="107"/>
      <c r="C74" s="439" t="s">
        <v>300</v>
      </c>
      <c r="D74" s="119" t="s">
        <v>343</v>
      </c>
      <c r="E74" s="70">
        <v>0</v>
      </c>
      <c r="F74" s="70">
        <v>0</v>
      </c>
      <c r="G74" s="70">
        <v>0</v>
      </c>
      <c r="H74" s="70">
        <v>0</v>
      </c>
      <c r="I74" s="70">
        <v>0</v>
      </c>
      <c r="J74" s="70">
        <v>0</v>
      </c>
      <c r="K74" s="70">
        <f t="shared" si="9"/>
        <v>0</v>
      </c>
      <c r="L74" s="70">
        <v>0</v>
      </c>
      <c r="M74" s="70">
        <v>0</v>
      </c>
      <c r="N74" s="70">
        <v>0</v>
      </c>
      <c r="O74" s="70">
        <v>0</v>
      </c>
      <c r="P74" s="70">
        <v>0</v>
      </c>
      <c r="Q74" s="70">
        <v>0</v>
      </c>
      <c r="R74" s="70">
        <f t="shared" si="10"/>
        <v>0</v>
      </c>
      <c r="S74" s="70">
        <f t="shared" si="11"/>
        <v>0</v>
      </c>
      <c r="T74" s="70">
        <v>0</v>
      </c>
      <c r="U74" s="137">
        <f t="shared" si="12"/>
        <v>0</v>
      </c>
    </row>
    <row r="75" spans="1:21" s="111" customFormat="1" ht="13.5" customHeight="1" x14ac:dyDescent="0.15">
      <c r="A75" s="108"/>
      <c r="B75" s="107"/>
      <c r="C75" s="439"/>
      <c r="D75" s="119" t="s">
        <v>77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0">
        <f t="shared" si="9"/>
        <v>0</v>
      </c>
      <c r="L75" s="70">
        <v>0</v>
      </c>
      <c r="M75" s="70">
        <v>0</v>
      </c>
      <c r="N75" s="70">
        <v>0</v>
      </c>
      <c r="O75" s="70">
        <v>0</v>
      </c>
      <c r="P75" s="70">
        <v>0</v>
      </c>
      <c r="Q75" s="70">
        <v>0</v>
      </c>
      <c r="R75" s="70">
        <f t="shared" si="10"/>
        <v>0</v>
      </c>
      <c r="S75" s="70">
        <f t="shared" si="11"/>
        <v>0</v>
      </c>
      <c r="T75" s="70">
        <v>0</v>
      </c>
      <c r="U75" s="137">
        <f t="shared" si="12"/>
        <v>0</v>
      </c>
    </row>
    <row r="76" spans="1:21" s="111" customFormat="1" ht="13.5" customHeight="1" x14ac:dyDescent="0.15">
      <c r="A76" s="108"/>
      <c r="B76" s="109"/>
      <c r="C76" s="439" t="s">
        <v>97</v>
      </c>
      <c r="D76" s="119" t="s">
        <v>343</v>
      </c>
      <c r="E76" s="70">
        <v>0</v>
      </c>
      <c r="F76" s="70">
        <v>2</v>
      </c>
      <c r="G76" s="70">
        <v>2</v>
      </c>
      <c r="H76" s="70">
        <v>100</v>
      </c>
      <c r="I76" s="70">
        <v>36</v>
      </c>
      <c r="J76" s="70">
        <v>10</v>
      </c>
      <c r="K76" s="70">
        <f t="shared" si="9"/>
        <v>150</v>
      </c>
      <c r="L76" s="70">
        <v>41</v>
      </c>
      <c r="M76" s="70">
        <v>0</v>
      </c>
      <c r="N76" s="70">
        <v>0</v>
      </c>
      <c r="O76" s="70">
        <v>0</v>
      </c>
      <c r="P76" s="70">
        <v>0</v>
      </c>
      <c r="Q76" s="70">
        <v>0</v>
      </c>
      <c r="R76" s="70">
        <f t="shared" si="10"/>
        <v>41</v>
      </c>
      <c r="S76" s="70">
        <f t="shared" si="11"/>
        <v>191</v>
      </c>
      <c r="T76" s="70">
        <v>9</v>
      </c>
      <c r="U76" s="137">
        <f t="shared" si="12"/>
        <v>21.222222222222221</v>
      </c>
    </row>
    <row r="77" spans="1:21" s="111" customFormat="1" ht="13.5" customHeight="1" x14ac:dyDescent="0.15">
      <c r="A77" s="108"/>
      <c r="B77" s="109"/>
      <c r="C77" s="439"/>
      <c r="D77" s="119" t="s">
        <v>77</v>
      </c>
      <c r="E77" s="70">
        <v>0</v>
      </c>
      <c r="F77" s="70">
        <v>2</v>
      </c>
      <c r="G77" s="70">
        <v>2</v>
      </c>
      <c r="H77" s="70">
        <v>142</v>
      </c>
      <c r="I77" s="70">
        <v>48</v>
      </c>
      <c r="J77" s="70">
        <v>15</v>
      </c>
      <c r="K77" s="70">
        <f t="shared" si="9"/>
        <v>209</v>
      </c>
      <c r="L77" s="70">
        <v>73</v>
      </c>
      <c r="M77" s="70">
        <v>0</v>
      </c>
      <c r="N77" s="70">
        <v>0</v>
      </c>
      <c r="O77" s="70">
        <v>0</v>
      </c>
      <c r="P77" s="70">
        <v>0</v>
      </c>
      <c r="Q77" s="70">
        <v>0</v>
      </c>
      <c r="R77" s="70">
        <f t="shared" si="10"/>
        <v>73</v>
      </c>
      <c r="S77" s="70">
        <f t="shared" si="11"/>
        <v>282</v>
      </c>
      <c r="T77" s="70">
        <v>33</v>
      </c>
      <c r="U77" s="137">
        <f t="shared" si="12"/>
        <v>8.545454545454545</v>
      </c>
    </row>
    <row r="78" spans="1:21" s="111" customFormat="1" ht="13.5" customHeight="1" x14ac:dyDescent="0.15">
      <c r="A78" s="108"/>
      <c r="B78" s="107"/>
      <c r="C78" s="439" t="s">
        <v>98</v>
      </c>
      <c r="D78" s="119" t="s">
        <v>343</v>
      </c>
      <c r="E78" s="70">
        <v>0</v>
      </c>
      <c r="F78" s="70">
        <v>13</v>
      </c>
      <c r="G78" s="70">
        <v>12</v>
      </c>
      <c r="H78" s="70">
        <v>38</v>
      </c>
      <c r="I78" s="70">
        <v>57</v>
      </c>
      <c r="J78" s="70">
        <v>6</v>
      </c>
      <c r="K78" s="70">
        <f t="shared" si="9"/>
        <v>126</v>
      </c>
      <c r="L78" s="70">
        <v>0</v>
      </c>
      <c r="M78" s="70">
        <v>2</v>
      </c>
      <c r="N78" s="70">
        <v>43</v>
      </c>
      <c r="O78" s="70">
        <v>36</v>
      </c>
      <c r="P78" s="70">
        <v>41</v>
      </c>
      <c r="Q78" s="70">
        <v>2</v>
      </c>
      <c r="R78" s="70">
        <f t="shared" si="10"/>
        <v>124</v>
      </c>
      <c r="S78" s="70">
        <f t="shared" si="11"/>
        <v>250</v>
      </c>
      <c r="T78" s="70">
        <v>465</v>
      </c>
      <c r="U78" s="137">
        <f t="shared" si="12"/>
        <v>0.5376344086021505</v>
      </c>
    </row>
    <row r="79" spans="1:21" s="111" customFormat="1" ht="13.5" customHeight="1" thickBot="1" x14ac:dyDescent="0.2">
      <c r="A79" s="108"/>
      <c r="B79" s="107"/>
      <c r="C79" s="440"/>
      <c r="D79" s="121" t="s">
        <v>77</v>
      </c>
      <c r="E79" s="70">
        <v>0</v>
      </c>
      <c r="F79" s="70">
        <v>13</v>
      </c>
      <c r="G79" s="70">
        <v>12</v>
      </c>
      <c r="H79" s="70">
        <v>38</v>
      </c>
      <c r="I79" s="70">
        <v>57</v>
      </c>
      <c r="J79" s="70">
        <v>6</v>
      </c>
      <c r="K79" s="70">
        <f t="shared" si="9"/>
        <v>126</v>
      </c>
      <c r="L79" s="70">
        <v>0</v>
      </c>
      <c r="M79" s="70">
        <v>2</v>
      </c>
      <c r="N79" s="70">
        <v>43</v>
      </c>
      <c r="O79" s="70">
        <v>36</v>
      </c>
      <c r="P79" s="70">
        <v>41</v>
      </c>
      <c r="Q79" s="70">
        <v>2</v>
      </c>
      <c r="R79" s="70">
        <f t="shared" si="10"/>
        <v>124</v>
      </c>
      <c r="S79" s="70">
        <f t="shared" si="11"/>
        <v>250</v>
      </c>
      <c r="T79" s="70">
        <v>472</v>
      </c>
      <c r="U79" s="137">
        <f t="shared" si="12"/>
        <v>0.52966101694915257</v>
      </c>
    </row>
    <row r="80" spans="1:21" s="111" customFormat="1" ht="13.5" customHeight="1" x14ac:dyDescent="0.15">
      <c r="A80" s="108"/>
      <c r="B80" s="441" t="s">
        <v>326</v>
      </c>
      <c r="C80" s="442"/>
      <c r="D80" s="116" t="s">
        <v>343</v>
      </c>
      <c r="E80" s="68">
        <f>E82+E84+E86+E88+E90+E92+E94+E96+E98+E100+E102+E104+E106+E108+E110+E112+E114+E116+E118+E120</f>
        <v>16642</v>
      </c>
      <c r="F80" s="68">
        <f t="shared" ref="F80:R81" si="13">F82+F84+F86+F88+F90+F92+F94+F96+F98+F100+F102+F104+F106+F108+F110+F112+F114+F116+F118+F120</f>
        <v>18890</v>
      </c>
      <c r="G80" s="68">
        <f t="shared" si="13"/>
        <v>20436</v>
      </c>
      <c r="H80" s="68">
        <f t="shared" si="13"/>
        <v>40193</v>
      </c>
      <c r="I80" s="68">
        <f t="shared" si="13"/>
        <v>31184</v>
      </c>
      <c r="J80" s="68">
        <f t="shared" si="13"/>
        <v>18422</v>
      </c>
      <c r="K80" s="68">
        <f t="shared" si="13"/>
        <v>145767</v>
      </c>
      <c r="L80" s="68">
        <f t="shared" si="13"/>
        <v>20515</v>
      </c>
      <c r="M80" s="68">
        <f t="shared" si="13"/>
        <v>17170</v>
      </c>
      <c r="N80" s="68">
        <f t="shared" si="13"/>
        <v>81503</v>
      </c>
      <c r="O80" s="68">
        <f t="shared" si="13"/>
        <v>87667</v>
      </c>
      <c r="P80" s="68">
        <f t="shared" si="13"/>
        <v>86069</v>
      </c>
      <c r="Q80" s="68">
        <f t="shared" si="13"/>
        <v>46319</v>
      </c>
      <c r="R80" s="68">
        <f t="shared" si="13"/>
        <v>339243</v>
      </c>
      <c r="S80" s="68">
        <f>S82+S84+S86+S88+S90+S92+S94+S96+S98+S100+S102+S104+S106+S108+S110+S112+S114+S116+S118+S120</f>
        <v>485010</v>
      </c>
      <c r="T80" s="68">
        <f>T82+T84+T86+T88+T90+T92+T94+T96+T98+T100+T102+T104+T106+T108+T110+T112+T114+T116+T118+T120</f>
        <v>441537</v>
      </c>
      <c r="U80" s="132">
        <f t="shared" si="12"/>
        <v>1.098458339844679</v>
      </c>
    </row>
    <row r="81" spans="1:21" s="111" customFormat="1" ht="13.5" customHeight="1" thickBot="1" x14ac:dyDescent="0.2">
      <c r="A81" s="108"/>
      <c r="B81" s="443"/>
      <c r="C81" s="442"/>
      <c r="D81" s="117" t="s">
        <v>77</v>
      </c>
      <c r="E81" s="127">
        <f>E83+E85+E87+E89+E91+E93+E95+E97+E99+E101+E103+E105+E107+E109+E111+E113+E115+E117+E119+E121</f>
        <v>22187</v>
      </c>
      <c r="F81" s="127">
        <f t="shared" si="13"/>
        <v>23024</v>
      </c>
      <c r="G81" s="127">
        <f t="shared" si="13"/>
        <v>26354</v>
      </c>
      <c r="H81" s="127">
        <f t="shared" si="13"/>
        <v>55489</v>
      </c>
      <c r="I81" s="127">
        <f t="shared" si="13"/>
        <v>44387</v>
      </c>
      <c r="J81" s="127">
        <f t="shared" si="13"/>
        <v>24747</v>
      </c>
      <c r="K81" s="127">
        <f t="shared" si="13"/>
        <v>196188</v>
      </c>
      <c r="L81" s="127">
        <f t="shared" si="13"/>
        <v>28713</v>
      </c>
      <c r="M81" s="127">
        <f t="shared" si="13"/>
        <v>23420</v>
      </c>
      <c r="N81" s="127">
        <f t="shared" si="13"/>
        <v>160770</v>
      </c>
      <c r="O81" s="127">
        <f t="shared" si="13"/>
        <v>201316</v>
      </c>
      <c r="P81" s="127">
        <f t="shared" si="13"/>
        <v>187041</v>
      </c>
      <c r="Q81" s="127">
        <f t="shared" si="13"/>
        <v>102870</v>
      </c>
      <c r="R81" s="127">
        <f t="shared" si="13"/>
        <v>704130</v>
      </c>
      <c r="S81" s="127">
        <f>S83+S85+S87+S89+S91+S93+S95+S97+S99+S101+S103+S105+S107+S109+S111+S113+S115+S117+S119+S121</f>
        <v>900318</v>
      </c>
      <c r="T81" s="127">
        <f>T83+T85+T87+T89+T91+T93+T95+T97+T99+T101+T103+T105+T107+T109+T111+T113+T115+T117+T119+T121</f>
        <v>883564</v>
      </c>
      <c r="U81" s="133">
        <f t="shared" si="12"/>
        <v>1.018961840907959</v>
      </c>
    </row>
    <row r="82" spans="1:21" s="111" customFormat="1" ht="13.5" customHeight="1" x14ac:dyDescent="0.15">
      <c r="A82" s="108"/>
      <c r="B82" s="108"/>
      <c r="C82" s="444" t="s">
        <v>99</v>
      </c>
      <c r="D82" s="122" t="s">
        <v>343</v>
      </c>
      <c r="E82" s="68">
        <v>7101</v>
      </c>
      <c r="F82" s="68">
        <v>8240</v>
      </c>
      <c r="G82" s="68">
        <v>10766</v>
      </c>
      <c r="H82" s="68">
        <v>16875</v>
      </c>
      <c r="I82" s="68">
        <v>10877</v>
      </c>
      <c r="J82" s="68">
        <v>7702</v>
      </c>
      <c r="K82" s="68">
        <f t="shared" ref="K82:K121" si="14">SUM(E82:J82)</f>
        <v>61561</v>
      </c>
      <c r="L82" s="68">
        <v>10433</v>
      </c>
      <c r="M82" s="68">
        <v>10962</v>
      </c>
      <c r="N82" s="68">
        <v>23636</v>
      </c>
      <c r="O82" s="68">
        <v>25661</v>
      </c>
      <c r="P82" s="68">
        <v>26705</v>
      </c>
      <c r="Q82" s="68">
        <v>11868</v>
      </c>
      <c r="R82" s="68">
        <f t="shared" ref="R82:R121" si="15">SUM(L82:Q82)</f>
        <v>109265</v>
      </c>
      <c r="S82" s="140">
        <f t="shared" ref="S82:S121" si="16">K82+R82</f>
        <v>170826</v>
      </c>
      <c r="T82" s="100">
        <v>128223</v>
      </c>
      <c r="U82" s="132">
        <f t="shared" si="12"/>
        <v>1.3322570833625793</v>
      </c>
    </row>
    <row r="83" spans="1:21" s="111" customFormat="1" ht="13.5" customHeight="1" x14ac:dyDescent="0.15">
      <c r="A83" s="108"/>
      <c r="B83" s="107"/>
      <c r="C83" s="439"/>
      <c r="D83" s="119" t="s">
        <v>77</v>
      </c>
      <c r="E83" s="70">
        <v>7735</v>
      </c>
      <c r="F83" s="70">
        <v>9210</v>
      </c>
      <c r="G83" s="70">
        <v>12097</v>
      </c>
      <c r="H83" s="70">
        <v>18628</v>
      </c>
      <c r="I83" s="70">
        <v>12157</v>
      </c>
      <c r="J83" s="70">
        <v>8556</v>
      </c>
      <c r="K83" s="70">
        <f t="shared" si="14"/>
        <v>68383</v>
      </c>
      <c r="L83" s="70">
        <v>11772</v>
      </c>
      <c r="M83" s="70">
        <v>12145</v>
      </c>
      <c r="N83" s="70">
        <v>27015</v>
      </c>
      <c r="O83" s="70">
        <v>29869</v>
      </c>
      <c r="P83" s="70">
        <v>30371</v>
      </c>
      <c r="Q83" s="70">
        <v>13014</v>
      </c>
      <c r="R83" s="70">
        <f t="shared" si="15"/>
        <v>124186</v>
      </c>
      <c r="S83" s="136">
        <f t="shared" si="16"/>
        <v>192569</v>
      </c>
      <c r="T83" s="97">
        <v>146619</v>
      </c>
      <c r="U83" s="137">
        <f t="shared" si="12"/>
        <v>1.3133973086707726</v>
      </c>
    </row>
    <row r="84" spans="1:21" s="111" customFormat="1" ht="13.5" customHeight="1" x14ac:dyDescent="0.15">
      <c r="A84" s="108"/>
      <c r="B84" s="107"/>
      <c r="C84" s="439" t="s">
        <v>100</v>
      </c>
      <c r="D84" s="119" t="s">
        <v>343</v>
      </c>
      <c r="E84" s="70">
        <v>0</v>
      </c>
      <c r="F84" s="70">
        <v>0</v>
      </c>
      <c r="G84" s="70">
        <v>0</v>
      </c>
      <c r="H84" s="70">
        <v>2</v>
      </c>
      <c r="I84" s="70">
        <v>3</v>
      </c>
      <c r="J84" s="70">
        <v>0</v>
      </c>
      <c r="K84" s="70">
        <f t="shared" si="14"/>
        <v>5</v>
      </c>
      <c r="L84" s="70">
        <v>0</v>
      </c>
      <c r="M84" s="70">
        <v>0</v>
      </c>
      <c r="N84" s="70">
        <v>0</v>
      </c>
      <c r="O84" s="70">
        <v>88</v>
      </c>
      <c r="P84" s="70">
        <v>117</v>
      </c>
      <c r="Q84" s="70">
        <v>25</v>
      </c>
      <c r="R84" s="70">
        <f t="shared" si="15"/>
        <v>230</v>
      </c>
      <c r="S84" s="70">
        <f t="shared" si="16"/>
        <v>235</v>
      </c>
      <c r="T84" s="70">
        <v>71</v>
      </c>
      <c r="U84" s="137">
        <f t="shared" si="12"/>
        <v>3.3098591549295775</v>
      </c>
    </row>
    <row r="85" spans="1:21" s="111" customFormat="1" ht="13.5" customHeight="1" x14ac:dyDescent="0.15">
      <c r="A85" s="108"/>
      <c r="B85" s="107"/>
      <c r="C85" s="439"/>
      <c r="D85" s="119" t="s">
        <v>77</v>
      </c>
      <c r="E85" s="70">
        <v>0</v>
      </c>
      <c r="F85" s="70">
        <v>0</v>
      </c>
      <c r="G85" s="70">
        <v>0</v>
      </c>
      <c r="H85" s="70">
        <v>2</v>
      </c>
      <c r="I85" s="70">
        <v>3</v>
      </c>
      <c r="J85" s="70">
        <v>0</v>
      </c>
      <c r="K85" s="70">
        <f t="shared" si="14"/>
        <v>5</v>
      </c>
      <c r="L85" s="70">
        <v>0</v>
      </c>
      <c r="M85" s="70">
        <v>0</v>
      </c>
      <c r="N85" s="70">
        <v>0</v>
      </c>
      <c r="O85" s="70">
        <v>176</v>
      </c>
      <c r="P85" s="70">
        <v>267</v>
      </c>
      <c r="Q85" s="70">
        <v>50</v>
      </c>
      <c r="R85" s="70">
        <f t="shared" si="15"/>
        <v>493</v>
      </c>
      <c r="S85" s="70">
        <f t="shared" si="16"/>
        <v>498</v>
      </c>
      <c r="T85" s="70">
        <v>138</v>
      </c>
      <c r="U85" s="137">
        <f t="shared" si="12"/>
        <v>3.6086956521739131</v>
      </c>
    </row>
    <row r="86" spans="1:21" s="111" customFormat="1" ht="13.5" customHeight="1" x14ac:dyDescent="0.15">
      <c r="A86" s="108"/>
      <c r="B86" s="107"/>
      <c r="C86" s="439" t="s">
        <v>101</v>
      </c>
      <c r="D86" s="119" t="s">
        <v>343</v>
      </c>
      <c r="E86" s="70">
        <v>0</v>
      </c>
      <c r="F86" s="70">
        <v>0</v>
      </c>
      <c r="G86" s="70">
        <v>0</v>
      </c>
      <c r="H86" s="70">
        <v>0</v>
      </c>
      <c r="I86" s="70">
        <v>0</v>
      </c>
      <c r="J86" s="70">
        <v>0</v>
      </c>
      <c r="K86" s="70">
        <f t="shared" si="14"/>
        <v>0</v>
      </c>
      <c r="L86" s="70">
        <v>0</v>
      </c>
      <c r="M86" s="70">
        <v>0</v>
      </c>
      <c r="N86" s="70">
        <v>0</v>
      </c>
      <c r="O86" s="70">
        <v>0</v>
      </c>
      <c r="P86" s="70">
        <v>0</v>
      </c>
      <c r="Q86" s="70">
        <v>0</v>
      </c>
      <c r="R86" s="70">
        <f t="shared" si="15"/>
        <v>0</v>
      </c>
      <c r="S86" s="70">
        <f t="shared" si="16"/>
        <v>0</v>
      </c>
      <c r="T86" s="70">
        <v>0</v>
      </c>
      <c r="U86" s="137">
        <f t="shared" si="12"/>
        <v>0</v>
      </c>
    </row>
    <row r="87" spans="1:21" s="111" customFormat="1" ht="13.5" customHeight="1" x14ac:dyDescent="0.15">
      <c r="A87" s="108"/>
      <c r="B87" s="107"/>
      <c r="C87" s="439"/>
      <c r="D87" s="119" t="s">
        <v>77</v>
      </c>
      <c r="E87" s="70">
        <v>0</v>
      </c>
      <c r="F87" s="70">
        <v>0</v>
      </c>
      <c r="G87" s="70">
        <v>0</v>
      </c>
      <c r="H87" s="70">
        <v>0</v>
      </c>
      <c r="I87" s="70">
        <v>0</v>
      </c>
      <c r="J87" s="70">
        <v>0</v>
      </c>
      <c r="K87" s="70">
        <f t="shared" si="14"/>
        <v>0</v>
      </c>
      <c r="L87" s="70">
        <v>0</v>
      </c>
      <c r="M87" s="70">
        <v>0</v>
      </c>
      <c r="N87" s="70">
        <v>0</v>
      </c>
      <c r="O87" s="70">
        <v>0</v>
      </c>
      <c r="P87" s="70">
        <v>0</v>
      </c>
      <c r="Q87" s="70">
        <v>0</v>
      </c>
      <c r="R87" s="70">
        <f t="shared" si="15"/>
        <v>0</v>
      </c>
      <c r="S87" s="70">
        <f t="shared" si="16"/>
        <v>0</v>
      </c>
      <c r="T87" s="70">
        <v>0</v>
      </c>
      <c r="U87" s="137">
        <f t="shared" si="12"/>
        <v>0</v>
      </c>
    </row>
    <row r="88" spans="1:21" s="111" customFormat="1" ht="13.5" customHeight="1" x14ac:dyDescent="0.15">
      <c r="A88" s="108"/>
      <c r="B88" s="107"/>
      <c r="C88" s="439" t="s">
        <v>102</v>
      </c>
      <c r="D88" s="119" t="s">
        <v>343</v>
      </c>
      <c r="E88" s="70">
        <v>5</v>
      </c>
      <c r="F88" s="70">
        <v>6</v>
      </c>
      <c r="G88" s="70">
        <v>8</v>
      </c>
      <c r="H88" s="70">
        <v>19</v>
      </c>
      <c r="I88" s="70">
        <v>20</v>
      </c>
      <c r="J88" s="70">
        <v>4</v>
      </c>
      <c r="K88" s="70">
        <f t="shared" si="14"/>
        <v>62</v>
      </c>
      <c r="L88" s="70">
        <v>11</v>
      </c>
      <c r="M88" s="70">
        <v>6</v>
      </c>
      <c r="N88" s="70">
        <v>12</v>
      </c>
      <c r="O88" s="70">
        <v>1</v>
      </c>
      <c r="P88" s="70">
        <v>0</v>
      </c>
      <c r="Q88" s="70">
        <v>0</v>
      </c>
      <c r="R88" s="70">
        <f t="shared" si="15"/>
        <v>30</v>
      </c>
      <c r="S88" s="70">
        <f t="shared" si="16"/>
        <v>92</v>
      </c>
      <c r="T88" s="70">
        <v>147</v>
      </c>
      <c r="U88" s="137">
        <f t="shared" si="12"/>
        <v>0.62585034013605445</v>
      </c>
    </row>
    <row r="89" spans="1:21" s="111" customFormat="1" ht="13.5" customHeight="1" x14ac:dyDescent="0.15">
      <c r="A89" s="108"/>
      <c r="B89" s="107"/>
      <c r="C89" s="439"/>
      <c r="D89" s="119" t="s">
        <v>77</v>
      </c>
      <c r="E89" s="70">
        <v>63</v>
      </c>
      <c r="F89" s="70">
        <v>36</v>
      </c>
      <c r="G89" s="70">
        <v>96</v>
      </c>
      <c r="H89" s="70">
        <v>116</v>
      </c>
      <c r="I89" s="70">
        <v>119</v>
      </c>
      <c r="J89" s="70">
        <v>38</v>
      </c>
      <c r="K89" s="70">
        <f t="shared" si="14"/>
        <v>468</v>
      </c>
      <c r="L89" s="70">
        <v>55</v>
      </c>
      <c r="M89" s="70">
        <v>8</v>
      </c>
      <c r="N89" s="70">
        <v>102</v>
      </c>
      <c r="O89" s="70">
        <v>2</v>
      </c>
      <c r="P89" s="70">
        <v>0</v>
      </c>
      <c r="Q89" s="70">
        <v>0</v>
      </c>
      <c r="R89" s="70">
        <f t="shared" si="15"/>
        <v>167</v>
      </c>
      <c r="S89" s="70">
        <f t="shared" si="16"/>
        <v>635</v>
      </c>
      <c r="T89" s="70">
        <v>914</v>
      </c>
      <c r="U89" s="137">
        <f t="shared" si="12"/>
        <v>0.69474835886214437</v>
      </c>
    </row>
    <row r="90" spans="1:21" s="111" customFormat="1" ht="13.5" customHeight="1" x14ac:dyDescent="0.15">
      <c r="A90" s="108"/>
      <c r="B90" s="107"/>
      <c r="C90" s="439" t="s">
        <v>103</v>
      </c>
      <c r="D90" s="119" t="s">
        <v>343</v>
      </c>
      <c r="E90" s="70">
        <v>7</v>
      </c>
      <c r="F90" s="70">
        <v>2</v>
      </c>
      <c r="G90" s="70">
        <v>18</v>
      </c>
      <c r="H90" s="70">
        <v>4</v>
      </c>
      <c r="I90" s="70">
        <v>39</v>
      </c>
      <c r="J90" s="70">
        <v>18</v>
      </c>
      <c r="K90" s="70">
        <f t="shared" si="14"/>
        <v>88</v>
      </c>
      <c r="L90" s="70">
        <v>18</v>
      </c>
      <c r="M90" s="70">
        <v>0</v>
      </c>
      <c r="N90" s="70">
        <v>10</v>
      </c>
      <c r="O90" s="70">
        <v>56</v>
      </c>
      <c r="P90" s="70">
        <v>58</v>
      </c>
      <c r="Q90" s="70">
        <v>36</v>
      </c>
      <c r="R90" s="70">
        <f t="shared" si="15"/>
        <v>178</v>
      </c>
      <c r="S90" s="70">
        <f t="shared" si="16"/>
        <v>266</v>
      </c>
      <c r="T90" s="70">
        <v>434</v>
      </c>
      <c r="U90" s="137">
        <f t="shared" si="12"/>
        <v>0.61290322580645162</v>
      </c>
    </row>
    <row r="91" spans="1:21" s="111" customFormat="1" ht="13.5" customHeight="1" x14ac:dyDescent="0.15">
      <c r="A91" s="108"/>
      <c r="B91" s="107"/>
      <c r="C91" s="439"/>
      <c r="D91" s="119" t="s">
        <v>77</v>
      </c>
      <c r="E91" s="70">
        <v>7</v>
      </c>
      <c r="F91" s="70">
        <v>2</v>
      </c>
      <c r="G91" s="70">
        <v>18</v>
      </c>
      <c r="H91" s="70">
        <v>8</v>
      </c>
      <c r="I91" s="70">
        <v>39</v>
      </c>
      <c r="J91" s="70">
        <v>18</v>
      </c>
      <c r="K91" s="70">
        <f t="shared" si="14"/>
        <v>92</v>
      </c>
      <c r="L91" s="70">
        <v>22</v>
      </c>
      <c r="M91" s="70">
        <v>0</v>
      </c>
      <c r="N91" s="70">
        <v>12</v>
      </c>
      <c r="O91" s="70">
        <v>151</v>
      </c>
      <c r="P91" s="70">
        <v>128</v>
      </c>
      <c r="Q91" s="70">
        <v>60</v>
      </c>
      <c r="R91" s="70">
        <f t="shared" si="15"/>
        <v>373</v>
      </c>
      <c r="S91" s="70">
        <f t="shared" si="16"/>
        <v>465</v>
      </c>
      <c r="T91" s="70">
        <v>721</v>
      </c>
      <c r="U91" s="137">
        <f t="shared" si="12"/>
        <v>0.64493758668515955</v>
      </c>
    </row>
    <row r="92" spans="1:21" s="111" customFormat="1" ht="13.5" customHeight="1" x14ac:dyDescent="0.15">
      <c r="A92" s="108"/>
      <c r="B92" s="107"/>
      <c r="C92" s="439" t="s">
        <v>104</v>
      </c>
      <c r="D92" s="119" t="s">
        <v>343</v>
      </c>
      <c r="E92" s="70">
        <v>3648</v>
      </c>
      <c r="F92" s="70">
        <v>4752</v>
      </c>
      <c r="G92" s="70">
        <v>3612</v>
      </c>
      <c r="H92" s="70">
        <v>9057</v>
      </c>
      <c r="I92" s="70">
        <v>9945</v>
      </c>
      <c r="J92" s="70">
        <v>4528</v>
      </c>
      <c r="K92" s="70">
        <f t="shared" si="14"/>
        <v>35542</v>
      </c>
      <c r="L92" s="70">
        <v>4514</v>
      </c>
      <c r="M92" s="70">
        <v>3500</v>
      </c>
      <c r="N92" s="70">
        <v>16790</v>
      </c>
      <c r="O92" s="70">
        <v>18122</v>
      </c>
      <c r="P92" s="70">
        <v>19178</v>
      </c>
      <c r="Q92" s="70">
        <v>9886</v>
      </c>
      <c r="R92" s="70">
        <f t="shared" si="15"/>
        <v>71990</v>
      </c>
      <c r="S92" s="70">
        <f t="shared" si="16"/>
        <v>107532</v>
      </c>
      <c r="T92" s="70">
        <v>92564</v>
      </c>
      <c r="U92" s="137">
        <f t="shared" si="12"/>
        <v>1.1617043342984315</v>
      </c>
    </row>
    <row r="93" spans="1:21" s="111" customFormat="1" ht="13.5" customHeight="1" x14ac:dyDescent="0.15">
      <c r="A93" s="108"/>
      <c r="B93" s="107"/>
      <c r="C93" s="439"/>
      <c r="D93" s="119" t="s">
        <v>77</v>
      </c>
      <c r="E93" s="70">
        <v>5100</v>
      </c>
      <c r="F93" s="70">
        <v>6770</v>
      </c>
      <c r="G93" s="70">
        <v>5415</v>
      </c>
      <c r="H93" s="70">
        <v>13690</v>
      </c>
      <c r="I93" s="70">
        <v>13761</v>
      </c>
      <c r="J93" s="70">
        <v>6655</v>
      </c>
      <c r="K93" s="70">
        <f t="shared" si="14"/>
        <v>51391</v>
      </c>
      <c r="L93" s="70">
        <v>10025</v>
      </c>
      <c r="M93" s="70">
        <v>7830</v>
      </c>
      <c r="N93" s="70">
        <v>37170</v>
      </c>
      <c r="O93" s="70">
        <v>39123</v>
      </c>
      <c r="P93" s="70">
        <v>38122</v>
      </c>
      <c r="Q93" s="70">
        <v>20833</v>
      </c>
      <c r="R93" s="70">
        <f t="shared" si="15"/>
        <v>153103</v>
      </c>
      <c r="S93" s="70">
        <f t="shared" si="16"/>
        <v>204494</v>
      </c>
      <c r="T93" s="70">
        <v>177012</v>
      </c>
      <c r="U93" s="137">
        <f t="shared" si="12"/>
        <v>1.1552550109597088</v>
      </c>
    </row>
    <row r="94" spans="1:21" s="111" customFormat="1" ht="13.5" customHeight="1" x14ac:dyDescent="0.15">
      <c r="A94" s="108"/>
      <c r="B94" s="107"/>
      <c r="C94" s="439" t="s">
        <v>105</v>
      </c>
      <c r="D94" s="119" t="s">
        <v>343</v>
      </c>
      <c r="E94" s="70">
        <v>0</v>
      </c>
      <c r="F94" s="70">
        <v>6</v>
      </c>
      <c r="G94" s="70">
        <v>3</v>
      </c>
      <c r="H94" s="70">
        <v>8</v>
      </c>
      <c r="I94" s="70">
        <v>12</v>
      </c>
      <c r="J94" s="70">
        <v>12</v>
      </c>
      <c r="K94" s="70">
        <f t="shared" si="14"/>
        <v>41</v>
      </c>
      <c r="L94" s="70">
        <v>0</v>
      </c>
      <c r="M94" s="70">
        <v>0</v>
      </c>
      <c r="N94" s="70">
        <v>11</v>
      </c>
      <c r="O94" s="70">
        <v>36</v>
      </c>
      <c r="P94" s="70">
        <v>24</v>
      </c>
      <c r="Q94" s="70">
        <v>0</v>
      </c>
      <c r="R94" s="70">
        <f t="shared" si="15"/>
        <v>71</v>
      </c>
      <c r="S94" s="70">
        <f t="shared" si="16"/>
        <v>112</v>
      </c>
      <c r="T94" s="70">
        <v>95</v>
      </c>
      <c r="U94" s="137">
        <f t="shared" si="12"/>
        <v>1.1789473684210525</v>
      </c>
    </row>
    <row r="95" spans="1:21" s="111" customFormat="1" ht="13.5" customHeight="1" x14ac:dyDescent="0.15">
      <c r="A95" s="108"/>
      <c r="B95" s="107"/>
      <c r="C95" s="439"/>
      <c r="D95" s="119" t="s">
        <v>77</v>
      </c>
      <c r="E95" s="70">
        <v>0</v>
      </c>
      <c r="F95" s="70">
        <v>8</v>
      </c>
      <c r="G95" s="70">
        <v>4</v>
      </c>
      <c r="H95" s="70">
        <v>26</v>
      </c>
      <c r="I95" s="70">
        <v>37</v>
      </c>
      <c r="J95" s="70">
        <v>18</v>
      </c>
      <c r="K95" s="70">
        <f t="shared" si="14"/>
        <v>93</v>
      </c>
      <c r="L95" s="70">
        <v>0</v>
      </c>
      <c r="M95" s="70">
        <v>0</v>
      </c>
      <c r="N95" s="70">
        <v>17</v>
      </c>
      <c r="O95" s="70">
        <v>124</v>
      </c>
      <c r="P95" s="70">
        <v>84</v>
      </c>
      <c r="Q95" s="70">
        <v>0</v>
      </c>
      <c r="R95" s="70">
        <f t="shared" si="15"/>
        <v>225</v>
      </c>
      <c r="S95" s="70">
        <f t="shared" si="16"/>
        <v>318</v>
      </c>
      <c r="T95" s="70">
        <v>218</v>
      </c>
      <c r="U95" s="137">
        <f t="shared" si="12"/>
        <v>1.4587155963302751</v>
      </c>
    </row>
    <row r="96" spans="1:21" s="111" customFormat="1" ht="13.5" customHeight="1" x14ac:dyDescent="0.15">
      <c r="A96" s="108"/>
      <c r="B96" s="107"/>
      <c r="C96" s="439" t="s">
        <v>106</v>
      </c>
      <c r="D96" s="119" t="s">
        <v>343</v>
      </c>
      <c r="E96" s="70">
        <v>615</v>
      </c>
      <c r="F96" s="70">
        <v>3864</v>
      </c>
      <c r="G96" s="70">
        <v>2730</v>
      </c>
      <c r="H96" s="70">
        <v>8313</v>
      </c>
      <c r="I96" s="70">
        <v>6042</v>
      </c>
      <c r="J96" s="70">
        <v>3113</v>
      </c>
      <c r="K96" s="70">
        <f t="shared" si="14"/>
        <v>24677</v>
      </c>
      <c r="L96" s="70">
        <v>2187</v>
      </c>
      <c r="M96" s="70">
        <v>613</v>
      </c>
      <c r="N96" s="70">
        <v>12075</v>
      </c>
      <c r="O96" s="70">
        <v>7157</v>
      </c>
      <c r="P96" s="70">
        <v>6597</v>
      </c>
      <c r="Q96" s="70">
        <v>3591</v>
      </c>
      <c r="R96" s="70">
        <f t="shared" si="15"/>
        <v>32220</v>
      </c>
      <c r="S96" s="70">
        <f t="shared" si="16"/>
        <v>56897</v>
      </c>
      <c r="T96" s="70">
        <v>63929</v>
      </c>
      <c r="U96" s="137">
        <f t="shared" si="12"/>
        <v>0.89000297204711476</v>
      </c>
    </row>
    <row r="97" spans="1:21" s="111" customFormat="1" ht="13.5" customHeight="1" x14ac:dyDescent="0.15">
      <c r="A97" s="108"/>
      <c r="B97" s="107"/>
      <c r="C97" s="439"/>
      <c r="D97" s="119" t="s">
        <v>77</v>
      </c>
      <c r="E97" s="70">
        <v>799</v>
      </c>
      <c r="F97" s="70">
        <v>4370</v>
      </c>
      <c r="G97" s="70">
        <v>3685</v>
      </c>
      <c r="H97" s="70">
        <v>13684</v>
      </c>
      <c r="I97" s="70">
        <v>11302</v>
      </c>
      <c r="J97" s="70">
        <v>4967</v>
      </c>
      <c r="K97" s="70">
        <f t="shared" si="14"/>
        <v>38807</v>
      </c>
      <c r="L97" s="70">
        <v>2623</v>
      </c>
      <c r="M97" s="70">
        <v>613</v>
      </c>
      <c r="N97" s="70">
        <v>19516</v>
      </c>
      <c r="O97" s="70">
        <v>16818</v>
      </c>
      <c r="P97" s="70">
        <v>15126</v>
      </c>
      <c r="Q97" s="70">
        <v>7444</v>
      </c>
      <c r="R97" s="70">
        <f t="shared" si="15"/>
        <v>62140</v>
      </c>
      <c r="S97" s="70">
        <f t="shared" si="16"/>
        <v>100947</v>
      </c>
      <c r="T97" s="70">
        <v>114006</v>
      </c>
      <c r="U97" s="137">
        <f t="shared" si="12"/>
        <v>0.88545339718962157</v>
      </c>
    </row>
    <row r="98" spans="1:21" s="111" customFormat="1" ht="13.5" customHeight="1" x14ac:dyDescent="0.15">
      <c r="A98" s="108"/>
      <c r="B98" s="107"/>
      <c r="C98" s="439" t="s">
        <v>107</v>
      </c>
      <c r="D98" s="119" t="s">
        <v>343</v>
      </c>
      <c r="E98" s="70">
        <v>0</v>
      </c>
      <c r="F98" s="70">
        <v>0</v>
      </c>
      <c r="G98" s="70">
        <v>0</v>
      </c>
      <c r="H98" s="70">
        <v>0</v>
      </c>
      <c r="I98" s="70">
        <v>0</v>
      </c>
      <c r="J98" s="70">
        <v>0</v>
      </c>
      <c r="K98" s="70">
        <f t="shared" si="14"/>
        <v>0</v>
      </c>
      <c r="L98" s="70">
        <v>0</v>
      </c>
      <c r="M98" s="70">
        <v>0</v>
      </c>
      <c r="N98" s="70">
        <v>0</v>
      </c>
      <c r="O98" s="70">
        <v>0</v>
      </c>
      <c r="P98" s="70">
        <v>0</v>
      </c>
      <c r="Q98" s="70">
        <v>0</v>
      </c>
      <c r="R98" s="70">
        <f t="shared" si="15"/>
        <v>0</v>
      </c>
      <c r="S98" s="70">
        <f t="shared" si="16"/>
        <v>0</v>
      </c>
      <c r="T98" s="70">
        <v>0</v>
      </c>
      <c r="U98" s="137">
        <f t="shared" si="12"/>
        <v>0</v>
      </c>
    </row>
    <row r="99" spans="1:21" s="111" customFormat="1" ht="13.5" customHeight="1" x14ac:dyDescent="0.15">
      <c r="A99" s="108"/>
      <c r="B99" s="107"/>
      <c r="C99" s="439"/>
      <c r="D99" s="119" t="s">
        <v>77</v>
      </c>
      <c r="E99" s="70">
        <v>0</v>
      </c>
      <c r="F99" s="70">
        <v>0</v>
      </c>
      <c r="G99" s="70">
        <v>0</v>
      </c>
      <c r="H99" s="70">
        <v>0</v>
      </c>
      <c r="I99" s="70">
        <v>0</v>
      </c>
      <c r="J99" s="70">
        <v>0</v>
      </c>
      <c r="K99" s="70">
        <f t="shared" si="14"/>
        <v>0</v>
      </c>
      <c r="L99" s="70">
        <v>0</v>
      </c>
      <c r="M99" s="70">
        <v>0</v>
      </c>
      <c r="N99" s="70">
        <v>0</v>
      </c>
      <c r="O99" s="70">
        <v>0</v>
      </c>
      <c r="P99" s="70">
        <v>0</v>
      </c>
      <c r="Q99" s="70">
        <v>0</v>
      </c>
      <c r="R99" s="70">
        <f t="shared" si="15"/>
        <v>0</v>
      </c>
      <c r="S99" s="70">
        <f t="shared" si="16"/>
        <v>0</v>
      </c>
      <c r="T99" s="70">
        <v>0</v>
      </c>
      <c r="U99" s="137">
        <f t="shared" si="12"/>
        <v>0</v>
      </c>
    </row>
    <row r="100" spans="1:21" s="111" customFormat="1" ht="13.5" customHeight="1" x14ac:dyDescent="0.15">
      <c r="A100" s="108"/>
      <c r="B100" s="107"/>
      <c r="C100" s="439" t="s">
        <v>108</v>
      </c>
      <c r="D100" s="119" t="s">
        <v>343</v>
      </c>
      <c r="E100" s="70">
        <v>0</v>
      </c>
      <c r="F100" s="70">
        <v>0</v>
      </c>
      <c r="G100" s="70">
        <v>0</v>
      </c>
      <c r="H100" s="70">
        <v>0</v>
      </c>
      <c r="I100" s="70">
        <v>0</v>
      </c>
      <c r="J100" s="70">
        <v>0</v>
      </c>
      <c r="K100" s="70">
        <f t="shared" si="14"/>
        <v>0</v>
      </c>
      <c r="L100" s="70">
        <v>0</v>
      </c>
      <c r="M100" s="70">
        <v>0</v>
      </c>
      <c r="N100" s="70">
        <v>0</v>
      </c>
      <c r="O100" s="70">
        <v>0</v>
      </c>
      <c r="P100" s="70">
        <v>0</v>
      </c>
      <c r="Q100" s="70">
        <v>0</v>
      </c>
      <c r="R100" s="70">
        <f t="shared" si="15"/>
        <v>0</v>
      </c>
      <c r="S100" s="70">
        <f t="shared" si="16"/>
        <v>0</v>
      </c>
      <c r="T100" s="70">
        <v>0</v>
      </c>
      <c r="U100" s="137">
        <f t="shared" ref="U100:U127" si="17">IF(T100=0,0,S100/T100)</f>
        <v>0</v>
      </c>
    </row>
    <row r="101" spans="1:21" s="111" customFormat="1" ht="13.5" customHeight="1" x14ac:dyDescent="0.15">
      <c r="A101" s="108"/>
      <c r="B101" s="107"/>
      <c r="C101" s="439"/>
      <c r="D101" s="119" t="s">
        <v>77</v>
      </c>
      <c r="E101" s="70">
        <v>0</v>
      </c>
      <c r="F101" s="70">
        <v>0</v>
      </c>
      <c r="G101" s="70">
        <v>0</v>
      </c>
      <c r="H101" s="70">
        <v>0</v>
      </c>
      <c r="I101" s="70">
        <v>0</v>
      </c>
      <c r="J101" s="70">
        <v>0</v>
      </c>
      <c r="K101" s="70">
        <f t="shared" si="14"/>
        <v>0</v>
      </c>
      <c r="L101" s="70">
        <v>0</v>
      </c>
      <c r="M101" s="70">
        <v>0</v>
      </c>
      <c r="N101" s="70">
        <v>0</v>
      </c>
      <c r="O101" s="70">
        <v>0</v>
      </c>
      <c r="P101" s="70">
        <v>0</v>
      </c>
      <c r="Q101" s="70">
        <v>0</v>
      </c>
      <c r="R101" s="70">
        <f t="shared" si="15"/>
        <v>0</v>
      </c>
      <c r="S101" s="70">
        <f t="shared" si="16"/>
        <v>0</v>
      </c>
      <c r="T101" s="70">
        <v>0</v>
      </c>
      <c r="U101" s="137">
        <f t="shared" si="17"/>
        <v>0</v>
      </c>
    </row>
    <row r="102" spans="1:21" s="111" customFormat="1" ht="13.5" customHeight="1" x14ac:dyDescent="0.15">
      <c r="A102" s="108"/>
      <c r="B102" s="107"/>
      <c r="C102" s="439" t="s">
        <v>109</v>
      </c>
      <c r="D102" s="119" t="s">
        <v>343</v>
      </c>
      <c r="E102" s="70">
        <v>2603</v>
      </c>
      <c r="F102" s="70">
        <v>620</v>
      </c>
      <c r="G102" s="70">
        <v>1157</v>
      </c>
      <c r="H102" s="70">
        <v>2858</v>
      </c>
      <c r="I102" s="70">
        <v>2285</v>
      </c>
      <c r="J102" s="70">
        <v>1428</v>
      </c>
      <c r="K102" s="70">
        <f t="shared" si="14"/>
        <v>10951</v>
      </c>
      <c r="L102" s="70">
        <v>1521</v>
      </c>
      <c r="M102" s="70">
        <v>917</v>
      </c>
      <c r="N102" s="70">
        <v>24639</v>
      </c>
      <c r="O102" s="70">
        <v>32541</v>
      </c>
      <c r="P102" s="70">
        <v>28468</v>
      </c>
      <c r="Q102" s="70">
        <v>17142</v>
      </c>
      <c r="R102" s="70">
        <f t="shared" si="15"/>
        <v>105228</v>
      </c>
      <c r="S102" s="70">
        <f t="shared" si="16"/>
        <v>116179</v>
      </c>
      <c r="T102" s="70">
        <v>103295</v>
      </c>
      <c r="U102" s="137">
        <f t="shared" si="17"/>
        <v>1.1247301418268068</v>
      </c>
    </row>
    <row r="103" spans="1:21" s="111" customFormat="1" ht="13.5" customHeight="1" x14ac:dyDescent="0.15">
      <c r="A103" s="108"/>
      <c r="B103" s="107"/>
      <c r="C103" s="439"/>
      <c r="D103" s="119" t="s">
        <v>77</v>
      </c>
      <c r="E103" s="70">
        <v>5820</v>
      </c>
      <c r="F103" s="70">
        <v>1228</v>
      </c>
      <c r="G103" s="70">
        <v>2895</v>
      </c>
      <c r="H103" s="70">
        <v>6276</v>
      </c>
      <c r="I103" s="70">
        <v>5008</v>
      </c>
      <c r="J103" s="70">
        <v>2878</v>
      </c>
      <c r="K103" s="70">
        <f t="shared" si="14"/>
        <v>24105</v>
      </c>
      <c r="L103" s="70">
        <v>2385</v>
      </c>
      <c r="M103" s="70">
        <v>1652</v>
      </c>
      <c r="N103" s="70">
        <v>72596</v>
      </c>
      <c r="O103" s="70">
        <v>106645</v>
      </c>
      <c r="P103" s="70">
        <v>93284</v>
      </c>
      <c r="Q103" s="70">
        <v>53636</v>
      </c>
      <c r="R103" s="70">
        <f t="shared" si="15"/>
        <v>330198</v>
      </c>
      <c r="S103" s="70">
        <f t="shared" si="16"/>
        <v>354303</v>
      </c>
      <c r="T103" s="70">
        <v>391149</v>
      </c>
      <c r="U103" s="137">
        <f t="shared" si="17"/>
        <v>0.90580060283932717</v>
      </c>
    </row>
    <row r="104" spans="1:21" s="111" customFormat="1" ht="13.5" customHeight="1" x14ac:dyDescent="0.15">
      <c r="A104" s="108"/>
      <c r="B104" s="107"/>
      <c r="C104" s="439" t="s">
        <v>110</v>
      </c>
      <c r="D104" s="119" t="s">
        <v>343</v>
      </c>
      <c r="E104" s="70">
        <v>0</v>
      </c>
      <c r="F104" s="70">
        <v>0</v>
      </c>
      <c r="G104" s="70">
        <v>0</v>
      </c>
      <c r="H104" s="70">
        <v>0</v>
      </c>
      <c r="I104" s="70">
        <v>0</v>
      </c>
      <c r="J104" s="70">
        <v>0</v>
      </c>
      <c r="K104" s="70">
        <f t="shared" si="14"/>
        <v>0</v>
      </c>
      <c r="L104" s="70">
        <v>0</v>
      </c>
      <c r="M104" s="70">
        <v>0</v>
      </c>
      <c r="N104" s="70">
        <v>0</v>
      </c>
      <c r="O104" s="70">
        <v>0</v>
      </c>
      <c r="P104" s="70">
        <v>0</v>
      </c>
      <c r="Q104" s="70">
        <v>0</v>
      </c>
      <c r="R104" s="70">
        <f t="shared" si="15"/>
        <v>0</v>
      </c>
      <c r="S104" s="70">
        <f t="shared" si="16"/>
        <v>0</v>
      </c>
      <c r="T104" s="70">
        <v>0</v>
      </c>
      <c r="U104" s="137">
        <f t="shared" si="17"/>
        <v>0</v>
      </c>
    </row>
    <row r="105" spans="1:21" s="111" customFormat="1" ht="13.5" customHeight="1" x14ac:dyDescent="0.15">
      <c r="A105" s="108"/>
      <c r="B105" s="107"/>
      <c r="C105" s="439"/>
      <c r="D105" s="119" t="s">
        <v>77</v>
      </c>
      <c r="E105" s="70">
        <v>0</v>
      </c>
      <c r="F105" s="70">
        <v>0</v>
      </c>
      <c r="G105" s="70">
        <v>0</v>
      </c>
      <c r="H105" s="70">
        <v>0</v>
      </c>
      <c r="I105" s="70">
        <v>0</v>
      </c>
      <c r="J105" s="70">
        <v>0</v>
      </c>
      <c r="K105" s="70">
        <f t="shared" si="14"/>
        <v>0</v>
      </c>
      <c r="L105" s="70">
        <v>0</v>
      </c>
      <c r="M105" s="70">
        <v>0</v>
      </c>
      <c r="N105" s="70">
        <v>0</v>
      </c>
      <c r="O105" s="70">
        <v>0</v>
      </c>
      <c r="P105" s="70">
        <v>0</v>
      </c>
      <c r="Q105" s="70">
        <v>0</v>
      </c>
      <c r="R105" s="70">
        <f t="shared" si="15"/>
        <v>0</v>
      </c>
      <c r="S105" s="70">
        <f t="shared" si="16"/>
        <v>0</v>
      </c>
      <c r="T105" s="70">
        <v>0</v>
      </c>
      <c r="U105" s="137">
        <f t="shared" si="17"/>
        <v>0</v>
      </c>
    </row>
    <row r="106" spans="1:21" s="111" customFormat="1" ht="13.5" customHeight="1" x14ac:dyDescent="0.15">
      <c r="A106" s="108"/>
      <c r="B106" s="107"/>
      <c r="C106" s="439" t="s">
        <v>111</v>
      </c>
      <c r="D106" s="119" t="s">
        <v>343</v>
      </c>
      <c r="E106" s="70">
        <v>6</v>
      </c>
      <c r="F106" s="70">
        <v>10</v>
      </c>
      <c r="G106" s="70">
        <v>20</v>
      </c>
      <c r="H106" s="70">
        <v>32</v>
      </c>
      <c r="I106" s="70">
        <v>13</v>
      </c>
      <c r="J106" s="70">
        <v>16</v>
      </c>
      <c r="K106" s="70">
        <f t="shared" si="14"/>
        <v>97</v>
      </c>
      <c r="L106" s="70">
        <v>3</v>
      </c>
      <c r="M106" s="70">
        <v>10</v>
      </c>
      <c r="N106" s="70">
        <v>22</v>
      </c>
      <c r="O106" s="70">
        <v>66</v>
      </c>
      <c r="P106" s="70">
        <v>6</v>
      </c>
      <c r="Q106" s="70">
        <v>4</v>
      </c>
      <c r="R106" s="70">
        <f t="shared" si="15"/>
        <v>111</v>
      </c>
      <c r="S106" s="70">
        <f t="shared" si="16"/>
        <v>208</v>
      </c>
      <c r="T106" s="70">
        <v>255</v>
      </c>
      <c r="U106" s="137">
        <f t="shared" si="17"/>
        <v>0.81568627450980391</v>
      </c>
    </row>
    <row r="107" spans="1:21" s="111" customFormat="1" ht="13.5" customHeight="1" x14ac:dyDescent="0.15">
      <c r="A107" s="108"/>
      <c r="B107" s="107"/>
      <c r="C107" s="439"/>
      <c r="D107" s="119" t="s">
        <v>77</v>
      </c>
      <c r="E107" s="70">
        <v>6</v>
      </c>
      <c r="F107" s="70">
        <v>10</v>
      </c>
      <c r="G107" s="70">
        <v>20</v>
      </c>
      <c r="H107" s="70">
        <v>34</v>
      </c>
      <c r="I107" s="70">
        <v>13</v>
      </c>
      <c r="J107" s="70">
        <v>16</v>
      </c>
      <c r="K107" s="70">
        <f t="shared" si="14"/>
        <v>99</v>
      </c>
      <c r="L107" s="70">
        <v>3</v>
      </c>
      <c r="M107" s="70">
        <v>10</v>
      </c>
      <c r="N107" s="70">
        <v>34</v>
      </c>
      <c r="O107" s="70">
        <v>103</v>
      </c>
      <c r="P107" s="70">
        <v>10</v>
      </c>
      <c r="Q107" s="70">
        <v>4</v>
      </c>
      <c r="R107" s="70">
        <f t="shared" si="15"/>
        <v>164</v>
      </c>
      <c r="S107" s="70">
        <f t="shared" si="16"/>
        <v>263</v>
      </c>
      <c r="T107" s="70">
        <v>263</v>
      </c>
      <c r="U107" s="137">
        <f t="shared" si="17"/>
        <v>1</v>
      </c>
    </row>
    <row r="108" spans="1:21" s="111" customFormat="1" ht="13.5" customHeight="1" x14ac:dyDescent="0.15">
      <c r="A108" s="108"/>
      <c r="B108" s="107"/>
      <c r="C108" s="439" t="s">
        <v>112</v>
      </c>
      <c r="D108" s="119" t="s">
        <v>343</v>
      </c>
      <c r="E108" s="70">
        <v>0</v>
      </c>
      <c r="F108" s="70">
        <v>0</v>
      </c>
      <c r="G108" s="70">
        <v>0</v>
      </c>
      <c r="H108" s="70">
        <v>0</v>
      </c>
      <c r="I108" s="70">
        <v>0</v>
      </c>
      <c r="J108" s="70">
        <v>0</v>
      </c>
      <c r="K108" s="70">
        <f t="shared" si="14"/>
        <v>0</v>
      </c>
      <c r="L108" s="70">
        <v>0</v>
      </c>
      <c r="M108" s="70">
        <v>0</v>
      </c>
      <c r="N108" s="70">
        <v>0</v>
      </c>
      <c r="O108" s="70">
        <v>0</v>
      </c>
      <c r="P108" s="70">
        <v>0</v>
      </c>
      <c r="Q108" s="70">
        <v>0</v>
      </c>
      <c r="R108" s="70">
        <f t="shared" si="15"/>
        <v>0</v>
      </c>
      <c r="S108" s="70">
        <f t="shared" si="16"/>
        <v>0</v>
      </c>
      <c r="T108" s="70">
        <v>0</v>
      </c>
      <c r="U108" s="137">
        <f t="shared" si="17"/>
        <v>0</v>
      </c>
    </row>
    <row r="109" spans="1:21" s="111" customFormat="1" ht="13.5" customHeight="1" x14ac:dyDescent="0.15">
      <c r="A109" s="108"/>
      <c r="B109" s="107"/>
      <c r="C109" s="439"/>
      <c r="D109" s="119" t="s">
        <v>77</v>
      </c>
      <c r="E109" s="70">
        <v>0</v>
      </c>
      <c r="F109" s="70">
        <v>0</v>
      </c>
      <c r="G109" s="70">
        <v>0</v>
      </c>
      <c r="H109" s="70">
        <v>0</v>
      </c>
      <c r="I109" s="70">
        <v>0</v>
      </c>
      <c r="J109" s="70">
        <v>0</v>
      </c>
      <c r="K109" s="70">
        <f t="shared" si="14"/>
        <v>0</v>
      </c>
      <c r="L109" s="70">
        <v>0</v>
      </c>
      <c r="M109" s="70">
        <v>0</v>
      </c>
      <c r="N109" s="70">
        <v>0</v>
      </c>
      <c r="O109" s="70">
        <v>0</v>
      </c>
      <c r="P109" s="70">
        <v>0</v>
      </c>
      <c r="Q109" s="70">
        <v>0</v>
      </c>
      <c r="R109" s="70">
        <f t="shared" si="15"/>
        <v>0</v>
      </c>
      <c r="S109" s="70">
        <f t="shared" si="16"/>
        <v>0</v>
      </c>
      <c r="T109" s="70">
        <v>0</v>
      </c>
      <c r="U109" s="137">
        <f t="shared" si="17"/>
        <v>0</v>
      </c>
    </row>
    <row r="110" spans="1:21" s="111" customFormat="1" ht="13.5" customHeight="1" x14ac:dyDescent="0.15">
      <c r="A110" s="108"/>
      <c r="B110" s="107"/>
      <c r="C110" s="439" t="s">
        <v>297</v>
      </c>
      <c r="D110" s="119" t="s">
        <v>343</v>
      </c>
      <c r="E110" s="70">
        <v>0</v>
      </c>
      <c r="F110" s="70">
        <v>0</v>
      </c>
      <c r="G110" s="70">
        <v>4</v>
      </c>
      <c r="H110" s="70">
        <v>0</v>
      </c>
      <c r="I110" s="70">
        <v>3</v>
      </c>
      <c r="J110" s="70">
        <v>2</v>
      </c>
      <c r="K110" s="70">
        <f t="shared" si="14"/>
        <v>9</v>
      </c>
      <c r="L110" s="70">
        <v>0</v>
      </c>
      <c r="M110" s="70">
        <v>0</v>
      </c>
      <c r="N110" s="70">
        <v>0</v>
      </c>
      <c r="O110" s="70">
        <v>0</v>
      </c>
      <c r="P110" s="70">
        <v>0</v>
      </c>
      <c r="Q110" s="70">
        <v>0</v>
      </c>
      <c r="R110" s="70">
        <f t="shared" si="15"/>
        <v>0</v>
      </c>
      <c r="S110" s="70">
        <f t="shared" si="16"/>
        <v>9</v>
      </c>
      <c r="T110" s="70">
        <v>6</v>
      </c>
      <c r="U110" s="137">
        <f t="shared" si="17"/>
        <v>1.5</v>
      </c>
    </row>
    <row r="111" spans="1:21" s="111" customFormat="1" ht="13.5" customHeight="1" x14ac:dyDescent="0.15">
      <c r="A111" s="108"/>
      <c r="B111" s="107"/>
      <c r="C111" s="439"/>
      <c r="D111" s="119" t="s">
        <v>77</v>
      </c>
      <c r="E111" s="70">
        <v>0</v>
      </c>
      <c r="F111" s="70">
        <v>0</v>
      </c>
      <c r="G111" s="70">
        <v>4</v>
      </c>
      <c r="H111" s="70">
        <v>0</v>
      </c>
      <c r="I111" s="70">
        <v>3</v>
      </c>
      <c r="J111" s="70">
        <v>2</v>
      </c>
      <c r="K111" s="70">
        <f t="shared" si="14"/>
        <v>9</v>
      </c>
      <c r="L111" s="70">
        <v>0</v>
      </c>
      <c r="M111" s="70">
        <v>0</v>
      </c>
      <c r="N111" s="70">
        <v>0</v>
      </c>
      <c r="O111" s="70">
        <v>0</v>
      </c>
      <c r="P111" s="70">
        <v>0</v>
      </c>
      <c r="Q111" s="70">
        <v>0</v>
      </c>
      <c r="R111" s="70">
        <f t="shared" si="15"/>
        <v>0</v>
      </c>
      <c r="S111" s="70">
        <f t="shared" si="16"/>
        <v>9</v>
      </c>
      <c r="T111" s="70">
        <v>6</v>
      </c>
      <c r="U111" s="137">
        <f t="shared" si="17"/>
        <v>1.5</v>
      </c>
    </row>
    <row r="112" spans="1:21" s="111" customFormat="1" ht="13.5" customHeight="1" x14ac:dyDescent="0.15">
      <c r="A112" s="108"/>
      <c r="B112" s="107"/>
      <c r="C112" s="439" t="s">
        <v>113</v>
      </c>
      <c r="D112" s="119" t="s">
        <v>343</v>
      </c>
      <c r="E112" s="70">
        <v>0</v>
      </c>
      <c r="F112" s="70">
        <v>6</v>
      </c>
      <c r="G112" s="70">
        <v>62</v>
      </c>
      <c r="H112" s="70">
        <v>110</v>
      </c>
      <c r="I112" s="70">
        <v>54</v>
      </c>
      <c r="J112" s="70">
        <v>26</v>
      </c>
      <c r="K112" s="70">
        <f t="shared" si="14"/>
        <v>258</v>
      </c>
      <c r="L112" s="70">
        <v>8</v>
      </c>
      <c r="M112" s="70">
        <v>0</v>
      </c>
      <c r="N112" s="70">
        <v>2</v>
      </c>
      <c r="O112" s="70">
        <v>0</v>
      </c>
      <c r="P112" s="70">
        <v>0</v>
      </c>
      <c r="Q112" s="70">
        <v>0</v>
      </c>
      <c r="R112" s="70">
        <f t="shared" si="15"/>
        <v>10</v>
      </c>
      <c r="S112" s="70">
        <f t="shared" si="16"/>
        <v>268</v>
      </c>
      <c r="T112" s="70">
        <v>190</v>
      </c>
      <c r="U112" s="137">
        <f t="shared" si="17"/>
        <v>1.4105263157894736</v>
      </c>
    </row>
    <row r="113" spans="1:21" s="111" customFormat="1" ht="13.5" customHeight="1" x14ac:dyDescent="0.15">
      <c r="A113" s="108"/>
      <c r="B113" s="107"/>
      <c r="C113" s="439"/>
      <c r="D113" s="119" t="s">
        <v>77</v>
      </c>
      <c r="E113" s="70">
        <v>0</v>
      </c>
      <c r="F113" s="70">
        <v>6</v>
      </c>
      <c r="G113" s="70">
        <v>62</v>
      </c>
      <c r="H113" s="70">
        <v>110</v>
      </c>
      <c r="I113" s="70">
        <v>54</v>
      </c>
      <c r="J113" s="70">
        <v>26</v>
      </c>
      <c r="K113" s="70">
        <f t="shared" si="14"/>
        <v>258</v>
      </c>
      <c r="L113" s="70">
        <v>8</v>
      </c>
      <c r="M113" s="70">
        <v>0</v>
      </c>
      <c r="N113" s="70">
        <v>2</v>
      </c>
      <c r="O113" s="70">
        <v>0</v>
      </c>
      <c r="P113" s="70">
        <v>0</v>
      </c>
      <c r="Q113" s="70">
        <v>0</v>
      </c>
      <c r="R113" s="70">
        <f t="shared" si="15"/>
        <v>10</v>
      </c>
      <c r="S113" s="70">
        <f t="shared" si="16"/>
        <v>268</v>
      </c>
      <c r="T113" s="70">
        <v>190</v>
      </c>
      <c r="U113" s="137">
        <f t="shared" si="17"/>
        <v>1.4105263157894736</v>
      </c>
    </row>
    <row r="114" spans="1:21" s="111" customFormat="1" ht="13.5" customHeight="1" x14ac:dyDescent="0.15">
      <c r="A114" s="108"/>
      <c r="B114" s="107"/>
      <c r="C114" s="439" t="s">
        <v>114</v>
      </c>
      <c r="D114" s="119" t="s">
        <v>343</v>
      </c>
      <c r="E114" s="70">
        <v>0</v>
      </c>
      <c r="F114" s="70">
        <v>0</v>
      </c>
      <c r="G114" s="70">
        <v>0</v>
      </c>
      <c r="H114" s="70">
        <v>0</v>
      </c>
      <c r="I114" s="70">
        <v>0</v>
      </c>
      <c r="J114" s="70">
        <v>0</v>
      </c>
      <c r="K114" s="70">
        <f t="shared" si="14"/>
        <v>0</v>
      </c>
      <c r="L114" s="70">
        <v>0</v>
      </c>
      <c r="M114" s="70">
        <v>0</v>
      </c>
      <c r="N114" s="70">
        <v>0</v>
      </c>
      <c r="O114" s="70">
        <v>0</v>
      </c>
      <c r="P114" s="70">
        <v>0</v>
      </c>
      <c r="Q114" s="70">
        <v>0</v>
      </c>
      <c r="R114" s="70">
        <f t="shared" si="15"/>
        <v>0</v>
      </c>
      <c r="S114" s="70">
        <f t="shared" si="16"/>
        <v>0</v>
      </c>
      <c r="T114" s="70">
        <v>0</v>
      </c>
      <c r="U114" s="137">
        <f t="shared" si="17"/>
        <v>0</v>
      </c>
    </row>
    <row r="115" spans="1:21" s="111" customFormat="1" ht="13.5" customHeight="1" x14ac:dyDescent="0.15">
      <c r="A115" s="108"/>
      <c r="B115" s="107"/>
      <c r="C115" s="439"/>
      <c r="D115" s="119" t="s">
        <v>77</v>
      </c>
      <c r="E115" s="70">
        <v>0</v>
      </c>
      <c r="F115" s="70">
        <v>0</v>
      </c>
      <c r="G115" s="70">
        <v>0</v>
      </c>
      <c r="H115" s="70">
        <v>0</v>
      </c>
      <c r="I115" s="70">
        <v>0</v>
      </c>
      <c r="J115" s="70">
        <v>0</v>
      </c>
      <c r="K115" s="70">
        <f t="shared" si="14"/>
        <v>0</v>
      </c>
      <c r="L115" s="70">
        <v>0</v>
      </c>
      <c r="M115" s="70">
        <v>0</v>
      </c>
      <c r="N115" s="70">
        <v>0</v>
      </c>
      <c r="O115" s="70">
        <v>0</v>
      </c>
      <c r="P115" s="70">
        <v>0</v>
      </c>
      <c r="Q115" s="70">
        <v>0</v>
      </c>
      <c r="R115" s="70">
        <f t="shared" si="15"/>
        <v>0</v>
      </c>
      <c r="S115" s="70">
        <f t="shared" si="16"/>
        <v>0</v>
      </c>
      <c r="T115" s="70">
        <v>0</v>
      </c>
      <c r="U115" s="137">
        <f t="shared" si="17"/>
        <v>0</v>
      </c>
    </row>
    <row r="116" spans="1:21" s="111" customFormat="1" ht="13.5" customHeight="1" x14ac:dyDescent="0.15">
      <c r="A116" s="108"/>
      <c r="B116" s="107"/>
      <c r="C116" s="439" t="s">
        <v>115</v>
      </c>
      <c r="D116" s="119" t="s">
        <v>343</v>
      </c>
      <c r="E116" s="70">
        <v>0</v>
      </c>
      <c r="F116" s="70">
        <v>0</v>
      </c>
      <c r="G116" s="70">
        <v>0</v>
      </c>
      <c r="H116" s="70">
        <v>0</v>
      </c>
      <c r="I116" s="70">
        <v>5</v>
      </c>
      <c r="J116" s="70">
        <v>0</v>
      </c>
      <c r="K116" s="70">
        <f t="shared" si="14"/>
        <v>5</v>
      </c>
      <c r="L116" s="70">
        <v>0</v>
      </c>
      <c r="M116" s="70">
        <v>0</v>
      </c>
      <c r="N116" s="70">
        <v>0</v>
      </c>
      <c r="O116" s="70">
        <v>0</v>
      </c>
      <c r="P116" s="70">
        <v>0</v>
      </c>
      <c r="Q116" s="70">
        <v>0</v>
      </c>
      <c r="R116" s="70">
        <f t="shared" si="15"/>
        <v>0</v>
      </c>
      <c r="S116" s="70">
        <f t="shared" si="16"/>
        <v>5</v>
      </c>
      <c r="T116" s="70">
        <v>0</v>
      </c>
      <c r="U116" s="137">
        <f t="shared" si="17"/>
        <v>0</v>
      </c>
    </row>
    <row r="117" spans="1:21" s="111" customFormat="1" ht="13.5" customHeight="1" x14ac:dyDescent="0.15">
      <c r="A117" s="108"/>
      <c r="B117" s="107"/>
      <c r="C117" s="439"/>
      <c r="D117" s="119" t="s">
        <v>77</v>
      </c>
      <c r="E117" s="70">
        <v>0</v>
      </c>
      <c r="F117" s="70">
        <v>0</v>
      </c>
      <c r="G117" s="70">
        <v>0</v>
      </c>
      <c r="H117" s="70">
        <v>0</v>
      </c>
      <c r="I117" s="70">
        <v>5</v>
      </c>
      <c r="J117" s="70">
        <v>0</v>
      </c>
      <c r="K117" s="70">
        <f t="shared" si="14"/>
        <v>5</v>
      </c>
      <c r="L117" s="70">
        <v>0</v>
      </c>
      <c r="M117" s="70">
        <v>0</v>
      </c>
      <c r="N117" s="70">
        <v>0</v>
      </c>
      <c r="O117" s="70">
        <v>0</v>
      </c>
      <c r="P117" s="70">
        <v>0</v>
      </c>
      <c r="Q117" s="70">
        <v>0</v>
      </c>
      <c r="R117" s="70">
        <f t="shared" si="15"/>
        <v>0</v>
      </c>
      <c r="S117" s="70">
        <f t="shared" si="16"/>
        <v>5</v>
      </c>
      <c r="T117" s="70">
        <v>0</v>
      </c>
      <c r="U117" s="137">
        <f t="shared" si="17"/>
        <v>0</v>
      </c>
    </row>
    <row r="118" spans="1:21" s="111" customFormat="1" ht="13.5" customHeight="1" x14ac:dyDescent="0.15">
      <c r="A118" s="108"/>
      <c r="B118" s="107"/>
      <c r="C118" s="439" t="s">
        <v>116</v>
      </c>
      <c r="D118" s="119" t="s">
        <v>343</v>
      </c>
      <c r="E118" s="70">
        <v>2</v>
      </c>
      <c r="F118" s="70">
        <v>4</v>
      </c>
      <c r="G118" s="70">
        <v>5</v>
      </c>
      <c r="H118" s="70">
        <v>43</v>
      </c>
      <c r="I118" s="70">
        <v>37</v>
      </c>
      <c r="J118" s="70">
        <v>17</v>
      </c>
      <c r="K118" s="70">
        <f t="shared" si="14"/>
        <v>108</v>
      </c>
      <c r="L118" s="70">
        <v>30</v>
      </c>
      <c r="M118" s="70">
        <v>1</v>
      </c>
      <c r="N118" s="70">
        <v>108</v>
      </c>
      <c r="O118" s="70">
        <v>94</v>
      </c>
      <c r="P118" s="70">
        <v>256</v>
      </c>
      <c r="Q118" s="70">
        <v>0</v>
      </c>
      <c r="R118" s="70">
        <f t="shared" si="15"/>
        <v>489</v>
      </c>
      <c r="S118" s="70">
        <f t="shared" si="16"/>
        <v>597</v>
      </c>
      <c r="T118" s="70">
        <v>212</v>
      </c>
      <c r="U118" s="137">
        <f t="shared" si="17"/>
        <v>2.8160377358490565</v>
      </c>
    </row>
    <row r="119" spans="1:21" s="111" customFormat="1" ht="13.5" customHeight="1" x14ac:dyDescent="0.15">
      <c r="A119" s="108"/>
      <c r="B119" s="107"/>
      <c r="C119" s="439"/>
      <c r="D119" s="119" t="s">
        <v>77</v>
      </c>
      <c r="E119" s="70">
        <v>2</v>
      </c>
      <c r="F119" s="70">
        <v>4</v>
      </c>
      <c r="G119" s="70">
        <v>7</v>
      </c>
      <c r="H119" s="70">
        <v>43</v>
      </c>
      <c r="I119" s="70">
        <v>37</v>
      </c>
      <c r="J119" s="70">
        <v>17</v>
      </c>
      <c r="K119" s="70">
        <f t="shared" si="14"/>
        <v>110</v>
      </c>
      <c r="L119" s="70">
        <v>30</v>
      </c>
      <c r="M119" s="70">
        <v>1</v>
      </c>
      <c r="N119" s="70">
        <v>108</v>
      </c>
      <c r="O119" s="70">
        <v>94</v>
      </c>
      <c r="P119" s="70">
        <v>256</v>
      </c>
      <c r="Q119" s="70">
        <v>0</v>
      </c>
      <c r="R119" s="70">
        <f t="shared" si="15"/>
        <v>489</v>
      </c>
      <c r="S119" s="70">
        <f t="shared" si="16"/>
        <v>599</v>
      </c>
      <c r="T119" s="70">
        <v>212</v>
      </c>
      <c r="U119" s="137">
        <f t="shared" si="17"/>
        <v>2.8254716981132075</v>
      </c>
    </row>
    <row r="120" spans="1:21" s="111" customFormat="1" ht="13.5" customHeight="1" x14ac:dyDescent="0.15">
      <c r="A120" s="108"/>
      <c r="B120" s="107"/>
      <c r="C120" s="439" t="s">
        <v>117</v>
      </c>
      <c r="D120" s="119" t="s">
        <v>343</v>
      </c>
      <c r="E120" s="70">
        <v>2655</v>
      </c>
      <c r="F120" s="70">
        <v>1380</v>
      </c>
      <c r="G120" s="70">
        <v>2051</v>
      </c>
      <c r="H120" s="70">
        <v>2872</v>
      </c>
      <c r="I120" s="70">
        <v>1849</v>
      </c>
      <c r="J120" s="70">
        <v>1556</v>
      </c>
      <c r="K120" s="70">
        <f t="shared" si="14"/>
        <v>12363</v>
      </c>
      <c r="L120" s="70">
        <v>1790</v>
      </c>
      <c r="M120" s="70">
        <v>1161</v>
      </c>
      <c r="N120" s="70">
        <v>4198</v>
      </c>
      <c r="O120" s="70">
        <v>3845</v>
      </c>
      <c r="P120" s="70">
        <v>4660</v>
      </c>
      <c r="Q120" s="70">
        <v>3767</v>
      </c>
      <c r="R120" s="70">
        <f t="shared" si="15"/>
        <v>19421</v>
      </c>
      <c r="S120" s="70">
        <f t="shared" si="16"/>
        <v>31784</v>
      </c>
      <c r="T120" s="70">
        <v>52116</v>
      </c>
      <c r="U120" s="137">
        <f t="shared" si="17"/>
        <v>0.60987028935451681</v>
      </c>
    </row>
    <row r="121" spans="1:21" s="111" customFormat="1" ht="13.5" customHeight="1" thickBot="1" x14ac:dyDescent="0.2">
      <c r="A121" s="108"/>
      <c r="B121" s="107"/>
      <c r="C121" s="440"/>
      <c r="D121" s="121" t="s">
        <v>77</v>
      </c>
      <c r="E121" s="85">
        <v>2655</v>
      </c>
      <c r="F121" s="85">
        <v>1380</v>
      </c>
      <c r="G121" s="85">
        <v>2051</v>
      </c>
      <c r="H121" s="85">
        <v>2872</v>
      </c>
      <c r="I121" s="85">
        <v>1849</v>
      </c>
      <c r="J121" s="85">
        <v>1556</v>
      </c>
      <c r="K121" s="85">
        <f t="shared" si="14"/>
        <v>12363</v>
      </c>
      <c r="L121" s="85">
        <v>1790</v>
      </c>
      <c r="M121" s="85">
        <v>1161</v>
      </c>
      <c r="N121" s="85">
        <v>4198</v>
      </c>
      <c r="O121" s="85">
        <v>8211</v>
      </c>
      <c r="P121" s="85">
        <v>9393</v>
      </c>
      <c r="Q121" s="85">
        <v>7829</v>
      </c>
      <c r="R121" s="85">
        <f t="shared" si="15"/>
        <v>32582</v>
      </c>
      <c r="S121" s="85">
        <f t="shared" si="16"/>
        <v>44945</v>
      </c>
      <c r="T121" s="85">
        <v>52116</v>
      </c>
      <c r="U121" s="139">
        <f t="shared" si="17"/>
        <v>0.86240310077519378</v>
      </c>
    </row>
    <row r="122" spans="1:21" s="111" customFormat="1" ht="13.5" customHeight="1" x14ac:dyDescent="0.15">
      <c r="A122" s="108"/>
      <c r="B122" s="441" t="s">
        <v>327</v>
      </c>
      <c r="C122" s="442"/>
      <c r="D122" s="116" t="s">
        <v>343</v>
      </c>
      <c r="E122" s="68">
        <f>E124+E126+E132+E134+E136+E138+E140+E142+E144+E146+E148</f>
        <v>62978</v>
      </c>
      <c r="F122" s="68">
        <f t="shared" ref="F122:S123" si="18">F124+F126+F132+F134+F136+F138+F140+F142+F144+F146+F148</f>
        <v>63200</v>
      </c>
      <c r="G122" s="68">
        <f t="shared" si="18"/>
        <v>62167</v>
      </c>
      <c r="H122" s="68">
        <f t="shared" si="18"/>
        <v>86719</v>
      </c>
      <c r="I122" s="68">
        <f t="shared" si="18"/>
        <v>70498</v>
      </c>
      <c r="J122" s="68">
        <f t="shared" si="18"/>
        <v>58609</v>
      </c>
      <c r="K122" s="68">
        <f t="shared" si="18"/>
        <v>404171</v>
      </c>
      <c r="L122" s="68">
        <f t="shared" si="18"/>
        <v>81960</v>
      </c>
      <c r="M122" s="68">
        <f t="shared" si="18"/>
        <v>71183</v>
      </c>
      <c r="N122" s="68">
        <f t="shared" si="18"/>
        <v>120595</v>
      </c>
      <c r="O122" s="68">
        <f t="shared" si="18"/>
        <v>122945</v>
      </c>
      <c r="P122" s="68">
        <f t="shared" si="18"/>
        <v>109023</v>
      </c>
      <c r="Q122" s="68">
        <f t="shared" si="18"/>
        <v>67216</v>
      </c>
      <c r="R122" s="68">
        <f t="shared" si="18"/>
        <v>572922</v>
      </c>
      <c r="S122" s="68">
        <f t="shared" si="18"/>
        <v>977093</v>
      </c>
      <c r="T122" s="68">
        <f>T124+T126+T132+T134+T136+T138+T140+T142+T144+T146+T148</f>
        <v>940806</v>
      </c>
      <c r="U122" s="132">
        <f t="shared" si="17"/>
        <v>1.0385701196633526</v>
      </c>
    </row>
    <row r="123" spans="1:21" s="111" customFormat="1" ht="13.5" customHeight="1" thickBot="1" x14ac:dyDescent="0.2">
      <c r="A123" s="108"/>
      <c r="B123" s="443"/>
      <c r="C123" s="442"/>
      <c r="D123" s="117" t="s">
        <v>77</v>
      </c>
      <c r="E123" s="127">
        <f>E125+E127+E133+E135+E137+E139+E141+E143+E145+E147+E149</f>
        <v>64149</v>
      </c>
      <c r="F123" s="127">
        <f t="shared" si="18"/>
        <v>64805</v>
      </c>
      <c r="G123" s="127">
        <f t="shared" si="18"/>
        <v>63724</v>
      </c>
      <c r="H123" s="127">
        <f t="shared" si="18"/>
        <v>90114</v>
      </c>
      <c r="I123" s="127">
        <f t="shared" si="18"/>
        <v>72791</v>
      </c>
      <c r="J123" s="127">
        <f t="shared" si="18"/>
        <v>59993</v>
      </c>
      <c r="K123" s="127">
        <f t="shared" si="18"/>
        <v>415576</v>
      </c>
      <c r="L123" s="127">
        <f t="shared" si="18"/>
        <v>83735</v>
      </c>
      <c r="M123" s="127">
        <f t="shared" si="18"/>
        <v>72876</v>
      </c>
      <c r="N123" s="127">
        <f t="shared" si="18"/>
        <v>127229</v>
      </c>
      <c r="O123" s="127">
        <f t="shared" si="18"/>
        <v>128182</v>
      </c>
      <c r="P123" s="127">
        <f t="shared" si="18"/>
        <v>112994</v>
      </c>
      <c r="Q123" s="127">
        <f t="shared" si="18"/>
        <v>68915</v>
      </c>
      <c r="R123" s="127">
        <f t="shared" si="18"/>
        <v>593931</v>
      </c>
      <c r="S123" s="127">
        <f t="shared" si="18"/>
        <v>1009507</v>
      </c>
      <c r="T123" s="127">
        <f>T125+T127+T133+T135+T137+T139+T141+T143+T145+T147+T149</f>
        <v>974334</v>
      </c>
      <c r="U123" s="133">
        <f t="shared" si="17"/>
        <v>1.0360995305511251</v>
      </c>
    </row>
    <row r="124" spans="1:21" s="111" customFormat="1" ht="13.5" customHeight="1" x14ac:dyDescent="0.15">
      <c r="A124" s="108"/>
      <c r="B124" s="108"/>
      <c r="C124" s="444" t="s">
        <v>142</v>
      </c>
      <c r="D124" s="122" t="s">
        <v>343</v>
      </c>
      <c r="E124" s="68">
        <v>702</v>
      </c>
      <c r="F124" s="68">
        <v>865</v>
      </c>
      <c r="G124" s="68">
        <v>927</v>
      </c>
      <c r="H124" s="68">
        <v>1474</v>
      </c>
      <c r="I124" s="68">
        <v>1241</v>
      </c>
      <c r="J124" s="68">
        <v>870</v>
      </c>
      <c r="K124" s="68">
        <f>SUM(E124:J124)</f>
        <v>6079</v>
      </c>
      <c r="L124" s="68">
        <v>2169</v>
      </c>
      <c r="M124" s="68">
        <v>1245</v>
      </c>
      <c r="N124" s="68">
        <v>2087</v>
      </c>
      <c r="O124" s="68">
        <v>2665</v>
      </c>
      <c r="P124" s="68">
        <v>2296</v>
      </c>
      <c r="Q124" s="68">
        <v>1149</v>
      </c>
      <c r="R124" s="68">
        <f>SUM(L124:Q124)</f>
        <v>11611</v>
      </c>
      <c r="S124" s="140">
        <f>K124+R124</f>
        <v>17690</v>
      </c>
      <c r="T124" s="100">
        <v>6768</v>
      </c>
      <c r="U124" s="132">
        <f t="shared" si="17"/>
        <v>2.6137706855791962</v>
      </c>
    </row>
    <row r="125" spans="1:21" s="111" customFormat="1" ht="13.5" customHeight="1" x14ac:dyDescent="0.15">
      <c r="A125" s="108"/>
      <c r="B125" s="107"/>
      <c r="C125" s="439"/>
      <c r="D125" s="119" t="s">
        <v>77</v>
      </c>
      <c r="E125" s="70">
        <v>748</v>
      </c>
      <c r="F125" s="70">
        <v>1023</v>
      </c>
      <c r="G125" s="70">
        <v>966</v>
      </c>
      <c r="H125" s="70">
        <v>1734</v>
      </c>
      <c r="I125" s="70">
        <v>1312</v>
      </c>
      <c r="J125" s="70">
        <v>962</v>
      </c>
      <c r="K125" s="70">
        <f>SUM(E125:J125)</f>
        <v>6745</v>
      </c>
      <c r="L125" s="70">
        <v>2243</v>
      </c>
      <c r="M125" s="70">
        <v>1312</v>
      </c>
      <c r="N125" s="70">
        <v>2158</v>
      </c>
      <c r="O125" s="70">
        <v>2709</v>
      </c>
      <c r="P125" s="70">
        <v>2382</v>
      </c>
      <c r="Q125" s="70">
        <v>1194</v>
      </c>
      <c r="R125" s="70">
        <f>SUM(L125:Q125)</f>
        <v>11998</v>
      </c>
      <c r="S125" s="136">
        <f>K125+R125</f>
        <v>18743</v>
      </c>
      <c r="T125" s="97">
        <v>8854</v>
      </c>
      <c r="U125" s="137">
        <f t="shared" si="17"/>
        <v>2.1168963180483398</v>
      </c>
    </row>
    <row r="126" spans="1:21" s="111" customFormat="1" ht="13.5" customHeight="1" x14ac:dyDescent="0.15">
      <c r="A126" s="108"/>
      <c r="B126" s="107"/>
      <c r="C126" s="439" t="s">
        <v>143</v>
      </c>
      <c r="D126" s="119" t="s">
        <v>343</v>
      </c>
      <c r="E126" s="70">
        <v>1893</v>
      </c>
      <c r="F126" s="70">
        <v>2381</v>
      </c>
      <c r="G126" s="70">
        <v>1973</v>
      </c>
      <c r="H126" s="70">
        <v>2674</v>
      </c>
      <c r="I126" s="70">
        <v>3085</v>
      </c>
      <c r="J126" s="70">
        <v>1869</v>
      </c>
      <c r="K126" s="70">
        <f>SUM(E126:J126)</f>
        <v>13875</v>
      </c>
      <c r="L126" s="70">
        <v>2999</v>
      </c>
      <c r="M126" s="70">
        <v>2041</v>
      </c>
      <c r="N126" s="70">
        <v>4235</v>
      </c>
      <c r="O126" s="70">
        <v>5277</v>
      </c>
      <c r="P126" s="70">
        <v>6912</v>
      </c>
      <c r="Q126" s="70">
        <v>3130</v>
      </c>
      <c r="R126" s="70">
        <f>SUM(L126:Q126)</f>
        <v>24594</v>
      </c>
      <c r="S126" s="70">
        <f>K126+R126</f>
        <v>38469</v>
      </c>
      <c r="T126" s="70">
        <v>35321</v>
      </c>
      <c r="U126" s="137">
        <f t="shared" si="17"/>
        <v>1.0891254494493361</v>
      </c>
    </row>
    <row r="127" spans="1:21" s="111" customFormat="1" ht="13.5" customHeight="1" x14ac:dyDescent="0.15">
      <c r="A127" s="108"/>
      <c r="B127" s="107"/>
      <c r="C127" s="439"/>
      <c r="D127" s="119" t="s">
        <v>77</v>
      </c>
      <c r="E127" s="70">
        <v>1941</v>
      </c>
      <c r="F127" s="70">
        <v>2409</v>
      </c>
      <c r="G127" s="70">
        <v>1990</v>
      </c>
      <c r="H127" s="70">
        <v>2686</v>
      </c>
      <c r="I127" s="70">
        <v>3129</v>
      </c>
      <c r="J127" s="70">
        <v>1921</v>
      </c>
      <c r="K127" s="70">
        <f>SUM(E127:J127)</f>
        <v>14076</v>
      </c>
      <c r="L127" s="70">
        <v>3047</v>
      </c>
      <c r="M127" s="70">
        <v>2057</v>
      </c>
      <c r="N127" s="70">
        <v>4287</v>
      </c>
      <c r="O127" s="70">
        <v>5343</v>
      </c>
      <c r="P127" s="70">
        <v>7065</v>
      </c>
      <c r="Q127" s="70">
        <v>3181</v>
      </c>
      <c r="R127" s="70">
        <f>SUM(L127:Q127)</f>
        <v>24980</v>
      </c>
      <c r="S127" s="70">
        <f>K127+R127</f>
        <v>39056</v>
      </c>
      <c r="T127" s="70">
        <v>37994</v>
      </c>
      <c r="U127" s="137">
        <f t="shared" si="17"/>
        <v>1.0279517818602937</v>
      </c>
    </row>
    <row r="128" spans="1:21" s="89" customFormat="1" ht="13.5" customHeight="1" x14ac:dyDescent="0.15">
      <c r="A128" s="107"/>
      <c r="B128" s="107"/>
      <c r="C128" s="110"/>
      <c r="D128" s="125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41"/>
    </row>
    <row r="129" spans="1:21" s="111" customFormat="1" ht="21.75" customHeight="1" x14ac:dyDescent="0.15">
      <c r="A129" s="95" t="str">
        <f>A65</f>
        <v>５　平成28年度市町村別・月別訪日外国人宿泊者数（延べ人数）</v>
      </c>
      <c r="B129" s="14"/>
      <c r="C129" s="14"/>
      <c r="D129" s="5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:21" s="111" customFormat="1" ht="14.25" customHeight="1" thickBot="1" x14ac:dyDescent="0.2">
      <c r="A130" s="14"/>
      <c r="B130" s="14"/>
      <c r="C130" s="14"/>
      <c r="D130" s="5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65" t="str">
        <f>$U$2</f>
        <v>単位：宿泊客数→人、宿泊客延数→人泊、対前年比→％</v>
      </c>
    </row>
    <row r="131" spans="1:21" s="142" customFormat="1" ht="13.5" customHeight="1" thickBot="1" x14ac:dyDescent="0.2">
      <c r="A131" s="101" t="s">
        <v>24</v>
      </c>
      <c r="B131" s="101" t="s">
        <v>283</v>
      </c>
      <c r="C131" s="102" t="s">
        <v>284</v>
      </c>
      <c r="D131" s="19" t="s">
        <v>25</v>
      </c>
      <c r="E131" s="19" t="s">
        <v>26</v>
      </c>
      <c r="F131" s="19" t="s">
        <v>27</v>
      </c>
      <c r="G131" s="19" t="s">
        <v>28</v>
      </c>
      <c r="H131" s="19" t="s">
        <v>29</v>
      </c>
      <c r="I131" s="19" t="s">
        <v>30</v>
      </c>
      <c r="J131" s="19" t="s">
        <v>31</v>
      </c>
      <c r="K131" s="19" t="s">
        <v>32</v>
      </c>
      <c r="L131" s="19" t="s">
        <v>33</v>
      </c>
      <c r="M131" s="19" t="s">
        <v>34</v>
      </c>
      <c r="N131" s="19" t="s">
        <v>35</v>
      </c>
      <c r="O131" s="19" t="s">
        <v>36</v>
      </c>
      <c r="P131" s="19" t="s">
        <v>37</v>
      </c>
      <c r="Q131" s="19" t="s">
        <v>38</v>
      </c>
      <c r="R131" s="103" t="s">
        <v>39</v>
      </c>
      <c r="S131" s="160" t="s">
        <v>347</v>
      </c>
      <c r="T131" s="161" t="str">
        <f>$T$3</f>
        <v>27年度</v>
      </c>
      <c r="U131" s="20" t="s">
        <v>41</v>
      </c>
    </row>
    <row r="132" spans="1:21" s="111" customFormat="1" ht="13.5" customHeight="1" x14ac:dyDescent="0.15">
      <c r="A132" s="448" t="s">
        <v>325</v>
      </c>
      <c r="B132" s="448" t="s">
        <v>328</v>
      </c>
      <c r="C132" s="449" t="s">
        <v>144</v>
      </c>
      <c r="D132" s="116" t="s">
        <v>343</v>
      </c>
      <c r="E132" s="68">
        <v>29759</v>
      </c>
      <c r="F132" s="68">
        <v>29982</v>
      </c>
      <c r="G132" s="68">
        <v>30071</v>
      </c>
      <c r="H132" s="68">
        <v>42446</v>
      </c>
      <c r="I132" s="68">
        <v>36822</v>
      </c>
      <c r="J132" s="68">
        <v>30022</v>
      </c>
      <c r="K132" s="68">
        <f t="shared" ref="K132:K149" si="19">SUM(E132:J132)</f>
        <v>199102</v>
      </c>
      <c r="L132" s="68">
        <v>38354</v>
      </c>
      <c r="M132" s="68">
        <v>36604</v>
      </c>
      <c r="N132" s="68">
        <v>55979</v>
      </c>
      <c r="O132" s="68">
        <v>57425</v>
      </c>
      <c r="P132" s="68">
        <v>50226</v>
      </c>
      <c r="Q132" s="68">
        <v>32418</v>
      </c>
      <c r="R132" s="68">
        <f t="shared" ref="R132:R149" si="20">SUM(L132:Q132)</f>
        <v>271006</v>
      </c>
      <c r="S132" s="140">
        <f t="shared" ref="S132:S149" si="21">K132+R132</f>
        <v>470108</v>
      </c>
      <c r="T132" s="100">
        <v>461688</v>
      </c>
      <c r="U132" s="132">
        <f t="shared" ref="U132:U163" si="22">IF(T132=0,0,S132/T132)</f>
        <v>1.0182374244078252</v>
      </c>
    </row>
    <row r="133" spans="1:21" s="111" customFormat="1" ht="13.5" customHeight="1" x14ac:dyDescent="0.15">
      <c r="A133" s="448"/>
      <c r="B133" s="448"/>
      <c r="C133" s="439"/>
      <c r="D133" s="164" t="s">
        <v>77</v>
      </c>
      <c r="E133" s="70">
        <v>30235</v>
      </c>
      <c r="F133" s="70">
        <v>30493</v>
      </c>
      <c r="G133" s="70">
        <v>30611</v>
      </c>
      <c r="H133" s="70">
        <v>43269</v>
      </c>
      <c r="I133" s="70">
        <v>37613</v>
      </c>
      <c r="J133" s="70">
        <v>30374</v>
      </c>
      <c r="K133" s="70">
        <f t="shared" si="19"/>
        <v>202595</v>
      </c>
      <c r="L133" s="70">
        <v>39013</v>
      </c>
      <c r="M133" s="70">
        <v>37229</v>
      </c>
      <c r="N133" s="70">
        <v>57176</v>
      </c>
      <c r="O133" s="70">
        <v>59217</v>
      </c>
      <c r="P133" s="70">
        <v>51459</v>
      </c>
      <c r="Q133" s="70">
        <v>33167</v>
      </c>
      <c r="R133" s="70">
        <f t="shared" si="20"/>
        <v>277261</v>
      </c>
      <c r="S133" s="136">
        <f t="shared" si="21"/>
        <v>479856</v>
      </c>
      <c r="T133" s="97">
        <v>470502</v>
      </c>
      <c r="U133" s="137">
        <f t="shared" si="22"/>
        <v>1.019880893173674</v>
      </c>
    </row>
    <row r="134" spans="1:21" s="111" customFormat="1" ht="13.5" customHeight="1" x14ac:dyDescent="0.15">
      <c r="A134" s="108"/>
      <c r="B134" s="107"/>
      <c r="C134" s="439" t="s">
        <v>287</v>
      </c>
      <c r="D134" s="164" t="s">
        <v>343</v>
      </c>
      <c r="E134" s="70">
        <v>1456</v>
      </c>
      <c r="F134" s="70">
        <v>2114</v>
      </c>
      <c r="G134" s="70">
        <v>1896</v>
      </c>
      <c r="H134" s="70">
        <v>2976</v>
      </c>
      <c r="I134" s="70">
        <v>1997</v>
      </c>
      <c r="J134" s="70">
        <v>1607</v>
      </c>
      <c r="K134" s="70">
        <f t="shared" si="19"/>
        <v>12046</v>
      </c>
      <c r="L134" s="70">
        <v>3893</v>
      </c>
      <c r="M134" s="70">
        <v>2767</v>
      </c>
      <c r="N134" s="70">
        <v>8243</v>
      </c>
      <c r="O134" s="70">
        <v>7197</v>
      </c>
      <c r="P134" s="70">
        <v>5692</v>
      </c>
      <c r="Q134" s="70">
        <v>2848</v>
      </c>
      <c r="R134" s="70">
        <f t="shared" si="20"/>
        <v>30640</v>
      </c>
      <c r="S134" s="70">
        <f t="shared" si="21"/>
        <v>42686</v>
      </c>
      <c r="T134" s="70">
        <v>30694</v>
      </c>
      <c r="U134" s="137">
        <f t="shared" si="22"/>
        <v>1.3906952498859713</v>
      </c>
    </row>
    <row r="135" spans="1:21" s="111" customFormat="1" ht="13.5" customHeight="1" x14ac:dyDescent="0.15">
      <c r="A135" s="108"/>
      <c r="B135" s="107"/>
      <c r="C135" s="439"/>
      <c r="D135" s="164" t="s">
        <v>77</v>
      </c>
      <c r="E135" s="70">
        <v>1576</v>
      </c>
      <c r="F135" s="70">
        <v>2553</v>
      </c>
      <c r="G135" s="70">
        <v>2102</v>
      </c>
      <c r="H135" s="70">
        <v>3616</v>
      </c>
      <c r="I135" s="70">
        <v>2160</v>
      </c>
      <c r="J135" s="70">
        <v>1855</v>
      </c>
      <c r="K135" s="70">
        <f t="shared" si="19"/>
        <v>13862</v>
      </c>
      <c r="L135" s="70">
        <v>4112</v>
      </c>
      <c r="M135" s="70">
        <v>3189</v>
      </c>
      <c r="N135" s="70">
        <v>8736</v>
      </c>
      <c r="O135" s="70">
        <v>7462</v>
      </c>
      <c r="P135" s="70">
        <v>6043</v>
      </c>
      <c r="Q135" s="70">
        <v>2953</v>
      </c>
      <c r="R135" s="70">
        <f t="shared" si="20"/>
        <v>32495</v>
      </c>
      <c r="S135" s="70">
        <f t="shared" si="21"/>
        <v>46357</v>
      </c>
      <c r="T135" s="70">
        <v>35372</v>
      </c>
      <c r="U135" s="137">
        <f t="shared" si="22"/>
        <v>1.3105563722718534</v>
      </c>
    </row>
    <row r="136" spans="1:21" s="111" customFormat="1" ht="13.5" customHeight="1" x14ac:dyDescent="0.15">
      <c r="A136" s="108"/>
      <c r="B136" s="107"/>
      <c r="C136" s="439" t="s">
        <v>145</v>
      </c>
      <c r="D136" s="164" t="s">
        <v>343</v>
      </c>
      <c r="E136" s="70">
        <v>0</v>
      </c>
      <c r="F136" s="70">
        <v>12</v>
      </c>
      <c r="G136" s="70">
        <v>0</v>
      </c>
      <c r="H136" s="70">
        <v>27</v>
      </c>
      <c r="I136" s="70">
        <v>5</v>
      </c>
      <c r="J136" s="70">
        <v>4</v>
      </c>
      <c r="K136" s="70">
        <f t="shared" si="19"/>
        <v>48</v>
      </c>
      <c r="L136" s="70">
        <v>2</v>
      </c>
      <c r="M136" s="70">
        <v>4</v>
      </c>
      <c r="N136" s="70">
        <v>1</v>
      </c>
      <c r="O136" s="70">
        <v>5</v>
      </c>
      <c r="P136" s="70">
        <v>8</v>
      </c>
      <c r="Q136" s="70">
        <v>0</v>
      </c>
      <c r="R136" s="70">
        <f t="shared" si="20"/>
        <v>20</v>
      </c>
      <c r="S136" s="70">
        <f t="shared" si="21"/>
        <v>68</v>
      </c>
      <c r="T136" s="70">
        <v>24</v>
      </c>
      <c r="U136" s="137">
        <f t="shared" si="22"/>
        <v>2.8333333333333335</v>
      </c>
    </row>
    <row r="137" spans="1:21" s="111" customFormat="1" ht="13.5" customHeight="1" x14ac:dyDescent="0.15">
      <c r="A137" s="108"/>
      <c r="B137" s="107"/>
      <c r="C137" s="439"/>
      <c r="D137" s="164" t="s">
        <v>77</v>
      </c>
      <c r="E137" s="70">
        <v>0</v>
      </c>
      <c r="F137" s="70">
        <v>12</v>
      </c>
      <c r="G137" s="70">
        <v>0</v>
      </c>
      <c r="H137" s="70">
        <v>38</v>
      </c>
      <c r="I137" s="70">
        <v>11</v>
      </c>
      <c r="J137" s="70">
        <v>10</v>
      </c>
      <c r="K137" s="70">
        <f t="shared" si="19"/>
        <v>71</v>
      </c>
      <c r="L137" s="70">
        <v>2</v>
      </c>
      <c r="M137" s="70">
        <v>4</v>
      </c>
      <c r="N137" s="70">
        <v>1</v>
      </c>
      <c r="O137" s="70">
        <v>8</v>
      </c>
      <c r="P137" s="70">
        <v>10</v>
      </c>
      <c r="Q137" s="70">
        <v>0</v>
      </c>
      <c r="R137" s="70">
        <f t="shared" si="20"/>
        <v>25</v>
      </c>
      <c r="S137" s="70">
        <f t="shared" si="21"/>
        <v>96</v>
      </c>
      <c r="T137" s="70">
        <v>24</v>
      </c>
      <c r="U137" s="137">
        <f t="shared" si="22"/>
        <v>4</v>
      </c>
    </row>
    <row r="138" spans="1:21" s="111" customFormat="1" ht="13.5" customHeight="1" x14ac:dyDescent="0.15">
      <c r="A138" s="108"/>
      <c r="B138" s="109"/>
      <c r="C138" s="439" t="s">
        <v>148</v>
      </c>
      <c r="D138" s="164" t="s">
        <v>343</v>
      </c>
      <c r="E138" s="70">
        <v>10771</v>
      </c>
      <c r="F138" s="70">
        <v>9427</v>
      </c>
      <c r="G138" s="70">
        <v>9965</v>
      </c>
      <c r="H138" s="70">
        <v>12786</v>
      </c>
      <c r="I138" s="70">
        <v>8113</v>
      </c>
      <c r="J138" s="70">
        <v>7836</v>
      </c>
      <c r="K138" s="70">
        <f t="shared" si="19"/>
        <v>58898</v>
      </c>
      <c r="L138" s="70">
        <v>10982</v>
      </c>
      <c r="M138" s="70">
        <v>10992</v>
      </c>
      <c r="N138" s="70">
        <v>16587</v>
      </c>
      <c r="O138" s="70">
        <v>16639</v>
      </c>
      <c r="P138" s="70">
        <v>13707</v>
      </c>
      <c r="Q138" s="70">
        <v>8461</v>
      </c>
      <c r="R138" s="70">
        <f t="shared" si="20"/>
        <v>77368</v>
      </c>
      <c r="S138" s="70">
        <f t="shared" si="21"/>
        <v>136266</v>
      </c>
      <c r="T138" s="70">
        <v>155606</v>
      </c>
      <c r="U138" s="137">
        <f t="shared" si="22"/>
        <v>0.87571173348071407</v>
      </c>
    </row>
    <row r="139" spans="1:21" s="111" customFormat="1" ht="13.5" customHeight="1" x14ac:dyDescent="0.15">
      <c r="A139" s="108"/>
      <c r="B139" s="109"/>
      <c r="C139" s="439"/>
      <c r="D139" s="164" t="s">
        <v>77</v>
      </c>
      <c r="E139" s="70">
        <v>10952</v>
      </c>
      <c r="F139" s="70">
        <v>9500</v>
      </c>
      <c r="G139" s="70">
        <v>10156</v>
      </c>
      <c r="H139" s="70">
        <v>12895</v>
      </c>
      <c r="I139" s="70">
        <v>8150</v>
      </c>
      <c r="J139" s="70">
        <v>7894</v>
      </c>
      <c r="K139" s="70">
        <f t="shared" si="19"/>
        <v>59547</v>
      </c>
      <c r="L139" s="70">
        <v>11022</v>
      </c>
      <c r="M139" s="70">
        <v>11121</v>
      </c>
      <c r="N139" s="70">
        <v>16808</v>
      </c>
      <c r="O139" s="70">
        <v>16783</v>
      </c>
      <c r="P139" s="70">
        <v>13887</v>
      </c>
      <c r="Q139" s="70">
        <v>8709</v>
      </c>
      <c r="R139" s="70">
        <f t="shared" si="20"/>
        <v>78330</v>
      </c>
      <c r="S139" s="70">
        <f t="shared" si="21"/>
        <v>137877</v>
      </c>
      <c r="T139" s="70">
        <v>157494</v>
      </c>
      <c r="U139" s="137">
        <f t="shared" si="22"/>
        <v>0.87544287401424814</v>
      </c>
    </row>
    <row r="140" spans="1:21" s="111" customFormat="1" ht="13.5" customHeight="1" x14ac:dyDescent="0.15">
      <c r="A140" s="108"/>
      <c r="B140" s="107"/>
      <c r="C140" s="439" t="s">
        <v>149</v>
      </c>
      <c r="D140" s="164" t="s">
        <v>343</v>
      </c>
      <c r="E140" s="70">
        <v>221</v>
      </c>
      <c r="F140" s="70">
        <v>222</v>
      </c>
      <c r="G140" s="70">
        <v>429</v>
      </c>
      <c r="H140" s="70">
        <v>516</v>
      </c>
      <c r="I140" s="70">
        <v>412</v>
      </c>
      <c r="J140" s="70">
        <v>334</v>
      </c>
      <c r="K140" s="70">
        <f t="shared" si="19"/>
        <v>2134</v>
      </c>
      <c r="L140" s="70">
        <v>379</v>
      </c>
      <c r="M140" s="70">
        <v>348</v>
      </c>
      <c r="N140" s="70">
        <v>569</v>
      </c>
      <c r="O140" s="70">
        <v>977</v>
      </c>
      <c r="P140" s="70">
        <v>864</v>
      </c>
      <c r="Q140" s="70">
        <v>340</v>
      </c>
      <c r="R140" s="70">
        <f t="shared" si="20"/>
        <v>3477</v>
      </c>
      <c r="S140" s="70">
        <f t="shared" si="21"/>
        <v>5611</v>
      </c>
      <c r="T140" s="70">
        <v>2836</v>
      </c>
      <c r="U140" s="137">
        <f t="shared" si="22"/>
        <v>1.9784908321579691</v>
      </c>
    </row>
    <row r="141" spans="1:21" s="111" customFormat="1" ht="13.5" customHeight="1" x14ac:dyDescent="0.15">
      <c r="A141" s="108"/>
      <c r="B141" s="107"/>
      <c r="C141" s="439"/>
      <c r="D141" s="164" t="s">
        <v>77</v>
      </c>
      <c r="E141" s="70">
        <v>221</v>
      </c>
      <c r="F141" s="70">
        <v>222</v>
      </c>
      <c r="G141" s="70">
        <v>429</v>
      </c>
      <c r="H141" s="70">
        <v>516</v>
      </c>
      <c r="I141" s="70">
        <v>412</v>
      </c>
      <c r="J141" s="70">
        <v>334</v>
      </c>
      <c r="K141" s="70">
        <f t="shared" si="19"/>
        <v>2134</v>
      </c>
      <c r="L141" s="70">
        <v>379</v>
      </c>
      <c r="M141" s="70">
        <v>348</v>
      </c>
      <c r="N141" s="70">
        <v>569</v>
      </c>
      <c r="O141" s="70">
        <v>977</v>
      </c>
      <c r="P141" s="70">
        <v>864</v>
      </c>
      <c r="Q141" s="70">
        <v>340</v>
      </c>
      <c r="R141" s="70">
        <f t="shared" si="20"/>
        <v>3477</v>
      </c>
      <c r="S141" s="70">
        <f t="shared" si="21"/>
        <v>5611</v>
      </c>
      <c r="T141" s="70">
        <v>2836</v>
      </c>
      <c r="U141" s="137">
        <f t="shared" si="22"/>
        <v>1.9784908321579691</v>
      </c>
    </row>
    <row r="142" spans="1:21" s="111" customFormat="1" ht="13.5" customHeight="1" x14ac:dyDescent="0.15">
      <c r="A142" s="108"/>
      <c r="B142" s="107"/>
      <c r="C142" s="439" t="s">
        <v>150</v>
      </c>
      <c r="D142" s="164" t="s">
        <v>343</v>
      </c>
      <c r="E142" s="70">
        <v>0</v>
      </c>
      <c r="F142" s="70">
        <v>0</v>
      </c>
      <c r="G142" s="70">
        <v>0</v>
      </c>
      <c r="H142" s="70">
        <v>0</v>
      </c>
      <c r="I142" s="70">
        <v>0</v>
      </c>
      <c r="J142" s="70">
        <v>0</v>
      </c>
      <c r="K142" s="70">
        <f t="shared" si="19"/>
        <v>0</v>
      </c>
      <c r="L142" s="70">
        <v>0</v>
      </c>
      <c r="M142" s="70">
        <v>0</v>
      </c>
      <c r="N142" s="70">
        <v>0</v>
      </c>
      <c r="O142" s="70">
        <v>0</v>
      </c>
      <c r="P142" s="70">
        <v>0</v>
      </c>
      <c r="Q142" s="70">
        <v>0</v>
      </c>
      <c r="R142" s="70">
        <f t="shared" si="20"/>
        <v>0</v>
      </c>
      <c r="S142" s="70">
        <f t="shared" si="21"/>
        <v>0</v>
      </c>
      <c r="T142" s="70">
        <v>0</v>
      </c>
      <c r="U142" s="137">
        <f t="shared" si="22"/>
        <v>0</v>
      </c>
    </row>
    <row r="143" spans="1:21" s="111" customFormat="1" ht="13.5" customHeight="1" x14ac:dyDescent="0.15">
      <c r="A143" s="108"/>
      <c r="B143" s="107"/>
      <c r="C143" s="439"/>
      <c r="D143" s="164" t="s">
        <v>77</v>
      </c>
      <c r="E143" s="70">
        <v>0</v>
      </c>
      <c r="F143" s="70">
        <v>0</v>
      </c>
      <c r="G143" s="70">
        <v>0</v>
      </c>
      <c r="H143" s="70">
        <v>0</v>
      </c>
      <c r="I143" s="70">
        <v>0</v>
      </c>
      <c r="J143" s="70">
        <v>0</v>
      </c>
      <c r="K143" s="70">
        <f t="shared" si="19"/>
        <v>0</v>
      </c>
      <c r="L143" s="70">
        <v>0</v>
      </c>
      <c r="M143" s="70">
        <v>0</v>
      </c>
      <c r="N143" s="70">
        <v>0</v>
      </c>
      <c r="O143" s="70">
        <v>0</v>
      </c>
      <c r="P143" s="70">
        <v>0</v>
      </c>
      <c r="Q143" s="70">
        <v>0</v>
      </c>
      <c r="R143" s="70">
        <f t="shared" si="20"/>
        <v>0</v>
      </c>
      <c r="S143" s="70">
        <f t="shared" si="21"/>
        <v>0</v>
      </c>
      <c r="T143" s="70">
        <v>0</v>
      </c>
      <c r="U143" s="137">
        <f t="shared" si="22"/>
        <v>0</v>
      </c>
    </row>
    <row r="144" spans="1:21" s="111" customFormat="1" ht="13.5" customHeight="1" x14ac:dyDescent="0.15">
      <c r="A144" s="108"/>
      <c r="B144" s="107"/>
      <c r="C144" s="439" t="s">
        <v>301</v>
      </c>
      <c r="D144" s="164" t="s">
        <v>343</v>
      </c>
      <c r="E144" s="70">
        <v>18175</v>
      </c>
      <c r="F144" s="70">
        <v>18197</v>
      </c>
      <c r="G144" s="70">
        <v>16895</v>
      </c>
      <c r="H144" s="70">
        <v>23803</v>
      </c>
      <c r="I144" s="70">
        <v>18823</v>
      </c>
      <c r="J144" s="70">
        <v>16065</v>
      </c>
      <c r="K144" s="70">
        <f t="shared" si="19"/>
        <v>111958</v>
      </c>
      <c r="L144" s="70">
        <v>23178</v>
      </c>
      <c r="M144" s="70">
        <v>17173</v>
      </c>
      <c r="N144" s="70">
        <v>32892</v>
      </c>
      <c r="O144" s="70">
        <v>32760</v>
      </c>
      <c r="P144" s="70">
        <v>29275</v>
      </c>
      <c r="Q144" s="70">
        <v>18870</v>
      </c>
      <c r="R144" s="70">
        <f t="shared" si="20"/>
        <v>154148</v>
      </c>
      <c r="S144" s="70">
        <f t="shared" si="21"/>
        <v>266106</v>
      </c>
      <c r="T144" s="70">
        <v>247848</v>
      </c>
      <c r="U144" s="137">
        <f t="shared" si="22"/>
        <v>1.0736661179432556</v>
      </c>
    </row>
    <row r="145" spans="1:21" s="111" customFormat="1" ht="13.5" customHeight="1" x14ac:dyDescent="0.15">
      <c r="A145" s="108"/>
      <c r="B145" s="107"/>
      <c r="C145" s="439"/>
      <c r="D145" s="164" t="s">
        <v>77</v>
      </c>
      <c r="E145" s="70">
        <v>18475</v>
      </c>
      <c r="F145" s="70">
        <v>18593</v>
      </c>
      <c r="G145" s="70">
        <v>17459</v>
      </c>
      <c r="H145" s="70">
        <v>25343</v>
      </c>
      <c r="I145" s="70">
        <v>20004</v>
      </c>
      <c r="J145" s="70">
        <v>16641</v>
      </c>
      <c r="K145" s="70">
        <f t="shared" si="19"/>
        <v>116515</v>
      </c>
      <c r="L145" s="70">
        <v>23913</v>
      </c>
      <c r="M145" s="70">
        <v>17607</v>
      </c>
      <c r="N145" s="70">
        <v>37492</v>
      </c>
      <c r="O145" s="70">
        <v>35683</v>
      </c>
      <c r="P145" s="70">
        <v>31241</v>
      </c>
      <c r="Q145" s="70">
        <v>19371</v>
      </c>
      <c r="R145" s="70">
        <f t="shared" si="20"/>
        <v>165307</v>
      </c>
      <c r="S145" s="70">
        <f t="shared" si="21"/>
        <v>281822</v>
      </c>
      <c r="T145" s="70">
        <v>261234</v>
      </c>
      <c r="U145" s="137">
        <f t="shared" si="22"/>
        <v>1.0788105683027478</v>
      </c>
    </row>
    <row r="146" spans="1:21" s="111" customFormat="1" ht="13.5" customHeight="1" x14ac:dyDescent="0.15">
      <c r="A146" s="108"/>
      <c r="B146" s="107"/>
      <c r="C146" s="439" t="s">
        <v>329</v>
      </c>
      <c r="D146" s="164" t="s">
        <v>343</v>
      </c>
      <c r="E146" s="70">
        <v>0</v>
      </c>
      <c r="F146" s="70">
        <v>0</v>
      </c>
      <c r="G146" s="70">
        <v>11</v>
      </c>
      <c r="H146" s="70">
        <v>11</v>
      </c>
      <c r="I146" s="70">
        <v>0</v>
      </c>
      <c r="J146" s="70">
        <v>0</v>
      </c>
      <c r="K146" s="70">
        <f t="shared" si="19"/>
        <v>22</v>
      </c>
      <c r="L146" s="70">
        <v>0</v>
      </c>
      <c r="M146" s="70">
        <v>0</v>
      </c>
      <c r="N146" s="70">
        <v>0</v>
      </c>
      <c r="O146" s="70">
        <v>0</v>
      </c>
      <c r="P146" s="70">
        <v>14</v>
      </c>
      <c r="Q146" s="70">
        <v>0</v>
      </c>
      <c r="R146" s="70">
        <f t="shared" si="20"/>
        <v>14</v>
      </c>
      <c r="S146" s="70">
        <f t="shared" si="21"/>
        <v>36</v>
      </c>
      <c r="T146" s="70">
        <v>0</v>
      </c>
      <c r="U146" s="137">
        <f t="shared" si="22"/>
        <v>0</v>
      </c>
    </row>
    <row r="147" spans="1:21" s="111" customFormat="1" ht="13.5" customHeight="1" x14ac:dyDescent="0.15">
      <c r="A147" s="108"/>
      <c r="B147" s="107"/>
      <c r="C147" s="439"/>
      <c r="D147" s="164" t="s">
        <v>77</v>
      </c>
      <c r="E147" s="70">
        <v>0</v>
      </c>
      <c r="F147" s="70">
        <v>0</v>
      </c>
      <c r="G147" s="70">
        <v>11</v>
      </c>
      <c r="H147" s="70">
        <v>11</v>
      </c>
      <c r="I147" s="70">
        <v>0</v>
      </c>
      <c r="J147" s="70">
        <v>0</v>
      </c>
      <c r="K147" s="70">
        <f t="shared" si="19"/>
        <v>22</v>
      </c>
      <c r="L147" s="70">
        <v>0</v>
      </c>
      <c r="M147" s="70">
        <v>0</v>
      </c>
      <c r="N147" s="70">
        <v>0</v>
      </c>
      <c r="O147" s="70">
        <v>0</v>
      </c>
      <c r="P147" s="70">
        <v>14</v>
      </c>
      <c r="Q147" s="70">
        <v>0</v>
      </c>
      <c r="R147" s="70">
        <f t="shared" si="20"/>
        <v>14</v>
      </c>
      <c r="S147" s="70">
        <f t="shared" si="21"/>
        <v>36</v>
      </c>
      <c r="T147" s="70">
        <v>0</v>
      </c>
      <c r="U147" s="137">
        <f t="shared" si="22"/>
        <v>0</v>
      </c>
    </row>
    <row r="148" spans="1:21" s="111" customFormat="1" ht="13.5" customHeight="1" x14ac:dyDescent="0.15">
      <c r="A148" s="108"/>
      <c r="B148" s="109"/>
      <c r="C148" s="439" t="s">
        <v>345</v>
      </c>
      <c r="D148" s="164" t="s">
        <v>343</v>
      </c>
      <c r="E148" s="70">
        <v>1</v>
      </c>
      <c r="F148" s="70">
        <v>0</v>
      </c>
      <c r="G148" s="70">
        <v>0</v>
      </c>
      <c r="H148" s="70">
        <v>6</v>
      </c>
      <c r="I148" s="70">
        <v>0</v>
      </c>
      <c r="J148" s="70">
        <v>2</v>
      </c>
      <c r="K148" s="70">
        <f t="shared" si="19"/>
        <v>9</v>
      </c>
      <c r="L148" s="70">
        <v>4</v>
      </c>
      <c r="M148" s="70">
        <v>9</v>
      </c>
      <c r="N148" s="70">
        <v>2</v>
      </c>
      <c r="O148" s="70">
        <v>0</v>
      </c>
      <c r="P148" s="70">
        <v>29</v>
      </c>
      <c r="Q148" s="70">
        <v>0</v>
      </c>
      <c r="R148" s="70">
        <f t="shared" si="20"/>
        <v>44</v>
      </c>
      <c r="S148" s="70">
        <f t="shared" si="21"/>
        <v>53</v>
      </c>
      <c r="T148" s="70">
        <v>21</v>
      </c>
      <c r="U148" s="137">
        <f t="shared" si="22"/>
        <v>2.5238095238095237</v>
      </c>
    </row>
    <row r="149" spans="1:21" s="111" customFormat="1" ht="13.5" customHeight="1" thickBot="1" x14ac:dyDescent="0.2">
      <c r="A149" s="108"/>
      <c r="B149" s="109"/>
      <c r="C149" s="440"/>
      <c r="D149" s="166" t="s">
        <v>77</v>
      </c>
      <c r="E149" s="85">
        <v>1</v>
      </c>
      <c r="F149" s="85">
        <v>0</v>
      </c>
      <c r="G149" s="85">
        <v>0</v>
      </c>
      <c r="H149" s="85">
        <v>6</v>
      </c>
      <c r="I149" s="85">
        <v>0</v>
      </c>
      <c r="J149" s="85">
        <v>2</v>
      </c>
      <c r="K149" s="85">
        <f t="shared" si="19"/>
        <v>9</v>
      </c>
      <c r="L149" s="85">
        <v>4</v>
      </c>
      <c r="M149" s="85">
        <v>9</v>
      </c>
      <c r="N149" s="85">
        <v>2</v>
      </c>
      <c r="O149" s="85">
        <v>0</v>
      </c>
      <c r="P149" s="85">
        <v>29</v>
      </c>
      <c r="Q149" s="85">
        <v>0</v>
      </c>
      <c r="R149" s="85">
        <f t="shared" si="20"/>
        <v>44</v>
      </c>
      <c r="S149" s="85">
        <f t="shared" si="21"/>
        <v>53</v>
      </c>
      <c r="T149" s="85">
        <v>24</v>
      </c>
      <c r="U149" s="139">
        <f t="shared" si="22"/>
        <v>2.2083333333333335</v>
      </c>
    </row>
    <row r="150" spans="1:21" s="111" customFormat="1" ht="13.5" customHeight="1" x14ac:dyDescent="0.15">
      <c r="A150" s="108"/>
      <c r="B150" s="441" t="s">
        <v>330</v>
      </c>
      <c r="C150" s="442"/>
      <c r="D150" s="116" t="s">
        <v>343</v>
      </c>
      <c r="E150" s="68">
        <f>E152+E154+E156+E158+E160+E162+E164</f>
        <v>144</v>
      </c>
      <c r="F150" s="68">
        <f t="shared" ref="F150:S151" si="23">F152+F154+F156+F158+F160+F162+F164</f>
        <v>233</v>
      </c>
      <c r="G150" s="68">
        <f t="shared" si="23"/>
        <v>95</v>
      </c>
      <c r="H150" s="68">
        <f t="shared" si="23"/>
        <v>476</v>
      </c>
      <c r="I150" s="68">
        <f t="shared" si="23"/>
        <v>249</v>
      </c>
      <c r="J150" s="68">
        <f t="shared" si="23"/>
        <v>97</v>
      </c>
      <c r="K150" s="68">
        <f t="shared" si="23"/>
        <v>1294</v>
      </c>
      <c r="L150" s="68">
        <f t="shared" si="23"/>
        <v>604</v>
      </c>
      <c r="M150" s="68">
        <f t="shared" si="23"/>
        <v>646</v>
      </c>
      <c r="N150" s="68">
        <f t="shared" si="23"/>
        <v>103</v>
      </c>
      <c r="O150" s="68">
        <f t="shared" si="23"/>
        <v>220</v>
      </c>
      <c r="P150" s="68">
        <f t="shared" si="23"/>
        <v>165</v>
      </c>
      <c r="Q150" s="68">
        <f t="shared" si="23"/>
        <v>77</v>
      </c>
      <c r="R150" s="68">
        <f t="shared" si="23"/>
        <v>1815</v>
      </c>
      <c r="S150" s="68">
        <f t="shared" si="23"/>
        <v>3109</v>
      </c>
      <c r="T150" s="68">
        <f>T152+T154+T156+T158+T160+T162+T164</f>
        <v>964</v>
      </c>
      <c r="U150" s="132">
        <f t="shared" si="22"/>
        <v>3.2251037344398341</v>
      </c>
    </row>
    <row r="151" spans="1:21" s="111" customFormat="1" ht="13.5" customHeight="1" thickBot="1" x14ac:dyDescent="0.2">
      <c r="A151" s="108"/>
      <c r="B151" s="443"/>
      <c r="C151" s="442"/>
      <c r="D151" s="117" t="s">
        <v>77</v>
      </c>
      <c r="E151" s="127">
        <f>E153+E155+E157+E159+E161+E163+E165</f>
        <v>151</v>
      </c>
      <c r="F151" s="127">
        <f t="shared" si="23"/>
        <v>248</v>
      </c>
      <c r="G151" s="127">
        <f t="shared" si="23"/>
        <v>101</v>
      </c>
      <c r="H151" s="127">
        <f t="shared" si="23"/>
        <v>565</v>
      </c>
      <c r="I151" s="127">
        <f t="shared" si="23"/>
        <v>421</v>
      </c>
      <c r="J151" s="127">
        <f t="shared" si="23"/>
        <v>200</v>
      </c>
      <c r="K151" s="127">
        <f t="shared" si="23"/>
        <v>1686</v>
      </c>
      <c r="L151" s="127">
        <f t="shared" si="23"/>
        <v>1131</v>
      </c>
      <c r="M151" s="127">
        <f t="shared" si="23"/>
        <v>5335</v>
      </c>
      <c r="N151" s="127">
        <f t="shared" si="23"/>
        <v>148</v>
      </c>
      <c r="O151" s="127">
        <f t="shared" si="23"/>
        <v>386</v>
      </c>
      <c r="P151" s="127">
        <f t="shared" si="23"/>
        <v>293</v>
      </c>
      <c r="Q151" s="127">
        <f t="shared" si="23"/>
        <v>79</v>
      </c>
      <c r="R151" s="127">
        <f t="shared" si="23"/>
        <v>7372</v>
      </c>
      <c r="S151" s="127">
        <f t="shared" si="23"/>
        <v>9058</v>
      </c>
      <c r="T151" s="127">
        <f>T153+T155+T157+T159+T161+T163+T165</f>
        <v>1294</v>
      </c>
      <c r="U151" s="133">
        <f t="shared" si="22"/>
        <v>7</v>
      </c>
    </row>
    <row r="152" spans="1:21" s="111" customFormat="1" ht="13.5" customHeight="1" x14ac:dyDescent="0.15">
      <c r="A152" s="108"/>
      <c r="B152" s="108"/>
      <c r="C152" s="444" t="s">
        <v>288</v>
      </c>
      <c r="D152" s="116" t="s">
        <v>343</v>
      </c>
      <c r="E152" s="68">
        <v>0</v>
      </c>
      <c r="F152" s="68">
        <v>7</v>
      </c>
      <c r="G152" s="68">
        <v>6</v>
      </c>
      <c r="H152" s="68">
        <v>67</v>
      </c>
      <c r="I152" s="68">
        <v>83</v>
      </c>
      <c r="J152" s="68">
        <v>18</v>
      </c>
      <c r="K152" s="68">
        <f t="shared" ref="K152:K165" si="24">SUM(E152:J152)</f>
        <v>181</v>
      </c>
      <c r="L152" s="68">
        <v>411</v>
      </c>
      <c r="M152" s="68">
        <v>564</v>
      </c>
      <c r="N152" s="68">
        <v>0</v>
      </c>
      <c r="O152" s="68">
        <v>82</v>
      </c>
      <c r="P152" s="68">
        <v>102</v>
      </c>
      <c r="Q152" s="68">
        <v>0</v>
      </c>
      <c r="R152" s="68">
        <f t="shared" ref="R152:R165" si="25">SUM(L152:Q152)</f>
        <v>1159</v>
      </c>
      <c r="S152" s="140">
        <f t="shared" ref="S152:S165" si="26">K152+R152</f>
        <v>1340</v>
      </c>
      <c r="T152" s="100">
        <v>141</v>
      </c>
      <c r="U152" s="132">
        <f t="shared" si="22"/>
        <v>9.5035460992907801</v>
      </c>
    </row>
    <row r="153" spans="1:21" s="111" customFormat="1" ht="13.5" customHeight="1" x14ac:dyDescent="0.15">
      <c r="A153" s="108"/>
      <c r="B153" s="107"/>
      <c r="C153" s="439"/>
      <c r="D153" s="164" t="s">
        <v>77</v>
      </c>
      <c r="E153" s="70">
        <v>0</v>
      </c>
      <c r="F153" s="70">
        <v>7</v>
      </c>
      <c r="G153" s="70">
        <v>6</v>
      </c>
      <c r="H153" s="70">
        <v>131</v>
      </c>
      <c r="I153" s="70">
        <v>170</v>
      </c>
      <c r="J153" s="70">
        <v>34</v>
      </c>
      <c r="K153" s="70">
        <f t="shared" si="24"/>
        <v>348</v>
      </c>
      <c r="L153" s="70">
        <v>864</v>
      </c>
      <c r="M153" s="70">
        <v>5172</v>
      </c>
      <c r="N153" s="70">
        <v>0</v>
      </c>
      <c r="O153" s="70">
        <v>195</v>
      </c>
      <c r="P153" s="70">
        <v>230</v>
      </c>
      <c r="Q153" s="70">
        <v>0</v>
      </c>
      <c r="R153" s="70">
        <f t="shared" si="25"/>
        <v>6461</v>
      </c>
      <c r="S153" s="136">
        <f t="shared" si="26"/>
        <v>6809</v>
      </c>
      <c r="T153" s="97">
        <v>146</v>
      </c>
      <c r="U153" s="137">
        <f t="shared" si="22"/>
        <v>46.636986301369866</v>
      </c>
    </row>
    <row r="154" spans="1:21" s="111" customFormat="1" ht="13.5" customHeight="1" x14ac:dyDescent="0.15">
      <c r="A154" s="108"/>
      <c r="B154" s="107"/>
      <c r="C154" s="439" t="s">
        <v>302</v>
      </c>
      <c r="D154" s="164" t="s">
        <v>343</v>
      </c>
      <c r="E154" s="70">
        <v>0</v>
      </c>
      <c r="F154" s="70">
        <v>0</v>
      </c>
      <c r="G154" s="70">
        <v>0</v>
      </c>
      <c r="H154" s="70">
        <v>0</v>
      </c>
      <c r="I154" s="70">
        <v>0</v>
      </c>
      <c r="J154" s="70">
        <v>0</v>
      </c>
      <c r="K154" s="70">
        <f t="shared" si="24"/>
        <v>0</v>
      </c>
      <c r="L154" s="70">
        <v>0</v>
      </c>
      <c r="M154" s="70">
        <v>0</v>
      </c>
      <c r="N154" s="70">
        <v>0</v>
      </c>
      <c r="O154" s="70">
        <v>0</v>
      </c>
      <c r="P154" s="70">
        <v>0</v>
      </c>
      <c r="Q154" s="70">
        <v>0</v>
      </c>
      <c r="R154" s="70">
        <f t="shared" si="25"/>
        <v>0</v>
      </c>
      <c r="S154" s="70">
        <f t="shared" si="26"/>
        <v>0</v>
      </c>
      <c r="T154" s="70">
        <v>0</v>
      </c>
      <c r="U154" s="137">
        <f t="shared" si="22"/>
        <v>0</v>
      </c>
    </row>
    <row r="155" spans="1:21" s="111" customFormat="1" ht="13.5" customHeight="1" x14ac:dyDescent="0.15">
      <c r="A155" s="108"/>
      <c r="B155" s="107"/>
      <c r="C155" s="439"/>
      <c r="D155" s="164" t="s">
        <v>77</v>
      </c>
      <c r="E155" s="70">
        <v>0</v>
      </c>
      <c r="F155" s="70">
        <v>0</v>
      </c>
      <c r="G155" s="70">
        <v>0</v>
      </c>
      <c r="H155" s="70">
        <v>0</v>
      </c>
      <c r="I155" s="70">
        <v>0</v>
      </c>
      <c r="J155" s="70">
        <v>0</v>
      </c>
      <c r="K155" s="70">
        <f t="shared" si="24"/>
        <v>0</v>
      </c>
      <c r="L155" s="70">
        <v>0</v>
      </c>
      <c r="M155" s="70">
        <v>0</v>
      </c>
      <c r="N155" s="70">
        <v>0</v>
      </c>
      <c r="O155" s="70">
        <v>0</v>
      </c>
      <c r="P155" s="70">
        <v>0</v>
      </c>
      <c r="Q155" s="70">
        <v>0</v>
      </c>
      <c r="R155" s="70">
        <f t="shared" si="25"/>
        <v>0</v>
      </c>
      <c r="S155" s="70">
        <f t="shared" si="26"/>
        <v>0</v>
      </c>
      <c r="T155" s="70">
        <v>0</v>
      </c>
      <c r="U155" s="137">
        <f t="shared" si="22"/>
        <v>0</v>
      </c>
    </row>
    <row r="156" spans="1:21" s="111" customFormat="1" ht="13.5" customHeight="1" x14ac:dyDescent="0.15">
      <c r="A156" s="108"/>
      <c r="B156" s="107"/>
      <c r="C156" s="439" t="s">
        <v>151</v>
      </c>
      <c r="D156" s="164" t="s">
        <v>343</v>
      </c>
      <c r="E156" s="70">
        <v>16</v>
      </c>
      <c r="F156" s="70">
        <v>14</v>
      </c>
      <c r="G156" s="70">
        <v>16</v>
      </c>
      <c r="H156" s="70">
        <v>34</v>
      </c>
      <c r="I156" s="70">
        <v>3</v>
      </c>
      <c r="J156" s="70">
        <v>1</v>
      </c>
      <c r="K156" s="70">
        <f t="shared" si="24"/>
        <v>84</v>
      </c>
      <c r="L156" s="70">
        <v>23</v>
      </c>
      <c r="M156" s="70">
        <v>26</v>
      </c>
      <c r="N156" s="70">
        <v>25</v>
      </c>
      <c r="O156" s="70">
        <v>0</v>
      </c>
      <c r="P156" s="70">
        <v>1</v>
      </c>
      <c r="Q156" s="70">
        <v>5</v>
      </c>
      <c r="R156" s="70">
        <f t="shared" si="25"/>
        <v>80</v>
      </c>
      <c r="S156" s="70">
        <f t="shared" si="26"/>
        <v>164</v>
      </c>
      <c r="T156" s="70">
        <v>89</v>
      </c>
      <c r="U156" s="137">
        <f t="shared" si="22"/>
        <v>1.8426966292134832</v>
      </c>
    </row>
    <row r="157" spans="1:21" s="111" customFormat="1" ht="13.5" customHeight="1" x14ac:dyDescent="0.15">
      <c r="A157" s="108"/>
      <c r="B157" s="107"/>
      <c r="C157" s="439"/>
      <c r="D157" s="164" t="s">
        <v>77</v>
      </c>
      <c r="E157" s="70">
        <v>16</v>
      </c>
      <c r="F157" s="70">
        <v>14</v>
      </c>
      <c r="G157" s="70">
        <v>16</v>
      </c>
      <c r="H157" s="70">
        <v>37</v>
      </c>
      <c r="I157" s="70">
        <v>6</v>
      </c>
      <c r="J157" s="70">
        <v>3</v>
      </c>
      <c r="K157" s="70">
        <f t="shared" si="24"/>
        <v>92</v>
      </c>
      <c r="L157" s="70">
        <v>23</v>
      </c>
      <c r="M157" s="70">
        <v>26</v>
      </c>
      <c r="N157" s="70">
        <v>25</v>
      </c>
      <c r="O157" s="70">
        <v>0</v>
      </c>
      <c r="P157" s="70">
        <v>1</v>
      </c>
      <c r="Q157" s="70">
        <v>5</v>
      </c>
      <c r="R157" s="70">
        <f t="shared" si="25"/>
        <v>80</v>
      </c>
      <c r="S157" s="70">
        <f t="shared" si="26"/>
        <v>172</v>
      </c>
      <c r="T157" s="70">
        <v>115</v>
      </c>
      <c r="U157" s="137">
        <f t="shared" si="22"/>
        <v>1.4956521739130435</v>
      </c>
    </row>
    <row r="158" spans="1:21" s="111" customFormat="1" ht="13.5" customHeight="1" x14ac:dyDescent="0.15">
      <c r="A158" s="108"/>
      <c r="B158" s="107"/>
      <c r="C158" s="439" t="s">
        <v>152</v>
      </c>
      <c r="D158" s="164" t="s">
        <v>343</v>
      </c>
      <c r="E158" s="70">
        <v>11</v>
      </c>
      <c r="F158" s="70">
        <v>25</v>
      </c>
      <c r="G158" s="70">
        <v>19</v>
      </c>
      <c r="H158" s="70">
        <v>144</v>
      </c>
      <c r="I158" s="70">
        <v>59</v>
      </c>
      <c r="J158" s="70">
        <v>20</v>
      </c>
      <c r="K158" s="70">
        <f t="shared" si="24"/>
        <v>278</v>
      </c>
      <c r="L158" s="70">
        <v>48</v>
      </c>
      <c r="M158" s="70">
        <v>8</v>
      </c>
      <c r="N158" s="70">
        <v>2</v>
      </c>
      <c r="O158" s="70">
        <v>37</v>
      </c>
      <c r="P158" s="70">
        <v>1</v>
      </c>
      <c r="Q158" s="70">
        <v>7</v>
      </c>
      <c r="R158" s="70">
        <f t="shared" si="25"/>
        <v>103</v>
      </c>
      <c r="S158" s="70">
        <f t="shared" si="26"/>
        <v>381</v>
      </c>
      <c r="T158" s="70">
        <v>214</v>
      </c>
      <c r="U158" s="137">
        <f t="shared" si="22"/>
        <v>1.780373831775701</v>
      </c>
    </row>
    <row r="159" spans="1:21" s="111" customFormat="1" ht="13.5" customHeight="1" x14ac:dyDescent="0.15">
      <c r="A159" s="108"/>
      <c r="B159" s="107"/>
      <c r="C159" s="439"/>
      <c r="D159" s="164" t="s">
        <v>77</v>
      </c>
      <c r="E159" s="70">
        <v>11</v>
      </c>
      <c r="F159" s="70">
        <v>25</v>
      </c>
      <c r="G159" s="70">
        <v>19</v>
      </c>
      <c r="H159" s="70">
        <v>147</v>
      </c>
      <c r="I159" s="70">
        <v>63</v>
      </c>
      <c r="J159" s="70">
        <v>20</v>
      </c>
      <c r="K159" s="70">
        <f t="shared" si="24"/>
        <v>285</v>
      </c>
      <c r="L159" s="70">
        <v>48</v>
      </c>
      <c r="M159" s="70">
        <v>8</v>
      </c>
      <c r="N159" s="70">
        <v>10</v>
      </c>
      <c r="O159" s="70">
        <v>37</v>
      </c>
      <c r="P159" s="70">
        <v>1</v>
      </c>
      <c r="Q159" s="70">
        <v>7</v>
      </c>
      <c r="R159" s="70">
        <f t="shared" si="25"/>
        <v>111</v>
      </c>
      <c r="S159" s="70">
        <f t="shared" si="26"/>
        <v>396</v>
      </c>
      <c r="T159" s="70">
        <v>216</v>
      </c>
      <c r="U159" s="137">
        <f t="shared" si="22"/>
        <v>1.8333333333333333</v>
      </c>
    </row>
    <row r="160" spans="1:21" s="111" customFormat="1" ht="13.5" customHeight="1" x14ac:dyDescent="0.15">
      <c r="A160" s="108"/>
      <c r="B160" s="107"/>
      <c r="C160" s="439" t="s">
        <v>153</v>
      </c>
      <c r="D160" s="164" t="s">
        <v>343</v>
      </c>
      <c r="E160" s="70">
        <v>0</v>
      </c>
      <c r="F160" s="70">
        <v>10</v>
      </c>
      <c r="G160" s="70">
        <v>1</v>
      </c>
      <c r="H160" s="70">
        <v>1</v>
      </c>
      <c r="I160" s="70">
        <v>8</v>
      </c>
      <c r="J160" s="70">
        <v>6</v>
      </c>
      <c r="K160" s="70">
        <f t="shared" si="24"/>
        <v>26</v>
      </c>
      <c r="L160" s="70">
        <v>4</v>
      </c>
      <c r="M160" s="70">
        <v>4</v>
      </c>
      <c r="N160" s="70">
        <v>4</v>
      </c>
      <c r="O160" s="70">
        <v>0</v>
      </c>
      <c r="P160" s="70">
        <v>0</v>
      </c>
      <c r="Q160" s="70">
        <v>0</v>
      </c>
      <c r="R160" s="70">
        <f t="shared" si="25"/>
        <v>12</v>
      </c>
      <c r="S160" s="70">
        <f t="shared" si="26"/>
        <v>38</v>
      </c>
      <c r="T160" s="70">
        <v>30</v>
      </c>
      <c r="U160" s="137">
        <f t="shared" si="22"/>
        <v>1.2666666666666666</v>
      </c>
    </row>
    <row r="161" spans="1:21" s="111" customFormat="1" ht="13.5" customHeight="1" x14ac:dyDescent="0.15">
      <c r="A161" s="108"/>
      <c r="B161" s="107"/>
      <c r="C161" s="439"/>
      <c r="D161" s="164" t="s">
        <v>77</v>
      </c>
      <c r="E161" s="70">
        <v>0</v>
      </c>
      <c r="F161" s="70">
        <v>10</v>
      </c>
      <c r="G161" s="70">
        <v>1</v>
      </c>
      <c r="H161" s="70">
        <v>1</v>
      </c>
      <c r="I161" s="70">
        <v>76</v>
      </c>
      <c r="J161" s="70">
        <v>86</v>
      </c>
      <c r="K161" s="70">
        <f t="shared" si="24"/>
        <v>174</v>
      </c>
      <c r="L161" s="70">
        <v>72</v>
      </c>
      <c r="M161" s="70">
        <v>72</v>
      </c>
      <c r="N161" s="70">
        <v>4</v>
      </c>
      <c r="O161" s="70">
        <v>0</v>
      </c>
      <c r="P161" s="70">
        <v>0</v>
      </c>
      <c r="Q161" s="70">
        <v>0</v>
      </c>
      <c r="R161" s="70">
        <f t="shared" si="25"/>
        <v>148</v>
      </c>
      <c r="S161" s="70">
        <f t="shared" si="26"/>
        <v>322</v>
      </c>
      <c r="T161" s="70">
        <v>42</v>
      </c>
      <c r="U161" s="137">
        <f t="shared" si="22"/>
        <v>7.666666666666667</v>
      </c>
    </row>
    <row r="162" spans="1:21" s="111" customFormat="1" ht="13.5" customHeight="1" x14ac:dyDescent="0.15">
      <c r="A162" s="108"/>
      <c r="B162" s="109"/>
      <c r="C162" s="439" t="s">
        <v>154</v>
      </c>
      <c r="D162" s="164" t="s">
        <v>343</v>
      </c>
      <c r="E162" s="70">
        <v>0</v>
      </c>
      <c r="F162" s="70">
        <v>6</v>
      </c>
      <c r="G162" s="70">
        <v>14</v>
      </c>
      <c r="H162" s="70">
        <v>18</v>
      </c>
      <c r="I162" s="70">
        <v>54</v>
      </c>
      <c r="J162" s="70">
        <v>2</v>
      </c>
      <c r="K162" s="70">
        <f t="shared" si="24"/>
        <v>94</v>
      </c>
      <c r="L162" s="70">
        <v>0</v>
      </c>
      <c r="M162" s="70">
        <v>0</v>
      </c>
      <c r="N162" s="70">
        <v>0</v>
      </c>
      <c r="O162" s="70">
        <v>0</v>
      </c>
      <c r="P162" s="70">
        <v>0</v>
      </c>
      <c r="Q162" s="70">
        <v>0</v>
      </c>
      <c r="R162" s="70">
        <f t="shared" si="25"/>
        <v>0</v>
      </c>
      <c r="S162" s="70">
        <f t="shared" si="26"/>
        <v>94</v>
      </c>
      <c r="T162" s="70">
        <v>42</v>
      </c>
      <c r="U162" s="137">
        <f t="shared" si="22"/>
        <v>2.2380952380952381</v>
      </c>
    </row>
    <row r="163" spans="1:21" s="111" customFormat="1" ht="13.5" customHeight="1" x14ac:dyDescent="0.15">
      <c r="A163" s="108"/>
      <c r="B163" s="109"/>
      <c r="C163" s="439"/>
      <c r="D163" s="164" t="s">
        <v>77</v>
      </c>
      <c r="E163" s="70">
        <v>0</v>
      </c>
      <c r="F163" s="70">
        <v>6</v>
      </c>
      <c r="G163" s="70">
        <v>16</v>
      </c>
      <c r="H163" s="70">
        <v>18</v>
      </c>
      <c r="I163" s="70">
        <v>54</v>
      </c>
      <c r="J163" s="70">
        <v>2</v>
      </c>
      <c r="K163" s="70">
        <f t="shared" si="24"/>
        <v>96</v>
      </c>
      <c r="L163" s="70">
        <v>0</v>
      </c>
      <c r="M163" s="70">
        <v>0</v>
      </c>
      <c r="N163" s="70">
        <v>0</v>
      </c>
      <c r="O163" s="70">
        <v>0</v>
      </c>
      <c r="P163" s="70">
        <v>0</v>
      </c>
      <c r="Q163" s="70">
        <v>0</v>
      </c>
      <c r="R163" s="70">
        <f t="shared" si="25"/>
        <v>0</v>
      </c>
      <c r="S163" s="70">
        <f t="shared" si="26"/>
        <v>96</v>
      </c>
      <c r="T163" s="70">
        <v>70</v>
      </c>
      <c r="U163" s="137">
        <f t="shared" si="22"/>
        <v>1.3714285714285714</v>
      </c>
    </row>
    <row r="164" spans="1:21" s="111" customFormat="1" ht="13.5" customHeight="1" x14ac:dyDescent="0.15">
      <c r="A164" s="108"/>
      <c r="B164" s="109"/>
      <c r="C164" s="439" t="s">
        <v>296</v>
      </c>
      <c r="D164" s="164" t="s">
        <v>343</v>
      </c>
      <c r="E164" s="70">
        <v>117</v>
      </c>
      <c r="F164" s="70">
        <v>171</v>
      </c>
      <c r="G164" s="70">
        <v>39</v>
      </c>
      <c r="H164" s="70">
        <v>212</v>
      </c>
      <c r="I164" s="70">
        <v>42</v>
      </c>
      <c r="J164" s="70">
        <v>50</v>
      </c>
      <c r="K164" s="70">
        <f t="shared" si="24"/>
        <v>631</v>
      </c>
      <c r="L164" s="70">
        <v>118</v>
      </c>
      <c r="M164" s="70">
        <v>44</v>
      </c>
      <c r="N164" s="70">
        <v>72</v>
      </c>
      <c r="O164" s="70">
        <v>101</v>
      </c>
      <c r="P164" s="70">
        <v>61</v>
      </c>
      <c r="Q164" s="70">
        <v>65</v>
      </c>
      <c r="R164" s="70">
        <f t="shared" si="25"/>
        <v>461</v>
      </c>
      <c r="S164" s="136">
        <f t="shared" si="26"/>
        <v>1092</v>
      </c>
      <c r="T164" s="97">
        <v>448</v>
      </c>
      <c r="U164" s="137">
        <f t="shared" ref="U164:U191" si="27">IF(T164=0,0,S164/T164)</f>
        <v>2.4375</v>
      </c>
    </row>
    <row r="165" spans="1:21" s="111" customFormat="1" ht="13.5" customHeight="1" thickBot="1" x14ac:dyDescent="0.2">
      <c r="A165" s="108"/>
      <c r="B165" s="109"/>
      <c r="C165" s="440"/>
      <c r="D165" s="117" t="s">
        <v>77</v>
      </c>
      <c r="E165" s="72">
        <v>124</v>
      </c>
      <c r="F165" s="72">
        <v>186</v>
      </c>
      <c r="G165" s="72">
        <v>43</v>
      </c>
      <c r="H165" s="72">
        <v>231</v>
      </c>
      <c r="I165" s="72">
        <v>52</v>
      </c>
      <c r="J165" s="72">
        <v>55</v>
      </c>
      <c r="K165" s="72">
        <f t="shared" si="24"/>
        <v>691</v>
      </c>
      <c r="L165" s="72">
        <v>124</v>
      </c>
      <c r="M165" s="72">
        <v>57</v>
      </c>
      <c r="N165" s="72">
        <v>109</v>
      </c>
      <c r="O165" s="72">
        <v>154</v>
      </c>
      <c r="P165" s="72">
        <v>61</v>
      </c>
      <c r="Q165" s="72">
        <v>67</v>
      </c>
      <c r="R165" s="72">
        <f t="shared" si="25"/>
        <v>572</v>
      </c>
      <c r="S165" s="138">
        <f t="shared" si="26"/>
        <v>1263</v>
      </c>
      <c r="T165" s="98">
        <v>705</v>
      </c>
      <c r="U165" s="133">
        <f t="shared" si="27"/>
        <v>1.7914893617021277</v>
      </c>
    </row>
    <row r="166" spans="1:21" s="111" customFormat="1" ht="13.5" customHeight="1" x14ac:dyDescent="0.15">
      <c r="A166" s="441" t="s">
        <v>15</v>
      </c>
      <c r="B166" s="445"/>
      <c r="C166" s="442"/>
      <c r="D166" s="167" t="s">
        <v>343</v>
      </c>
      <c r="E166" s="76">
        <f>E168+E196</f>
        <v>33734</v>
      </c>
      <c r="F166" s="76">
        <f t="shared" ref="F166:S167" si="28">F168+F196</f>
        <v>33003</v>
      </c>
      <c r="G166" s="76">
        <f t="shared" si="28"/>
        <v>30256</v>
      </c>
      <c r="H166" s="76">
        <f t="shared" si="28"/>
        <v>35657</v>
      </c>
      <c r="I166" s="76">
        <f t="shared" si="28"/>
        <v>29020</v>
      </c>
      <c r="J166" s="76">
        <f t="shared" si="28"/>
        <v>28917</v>
      </c>
      <c r="K166" s="76">
        <f t="shared" si="28"/>
        <v>190587</v>
      </c>
      <c r="L166" s="76">
        <f t="shared" si="28"/>
        <v>45388</v>
      </c>
      <c r="M166" s="76">
        <f t="shared" si="28"/>
        <v>39735</v>
      </c>
      <c r="N166" s="76">
        <f t="shared" si="28"/>
        <v>56932</v>
      </c>
      <c r="O166" s="76">
        <f t="shared" si="28"/>
        <v>51951</v>
      </c>
      <c r="P166" s="76">
        <f t="shared" si="28"/>
        <v>50642</v>
      </c>
      <c r="Q166" s="76">
        <f t="shared" si="28"/>
        <v>33241</v>
      </c>
      <c r="R166" s="76">
        <f t="shared" si="28"/>
        <v>277889</v>
      </c>
      <c r="S166" s="76">
        <f t="shared" si="28"/>
        <v>468476</v>
      </c>
      <c r="T166" s="76">
        <f>T168+T196</f>
        <v>453873</v>
      </c>
      <c r="U166" s="135">
        <f t="shared" si="27"/>
        <v>1.0321741985092747</v>
      </c>
    </row>
    <row r="167" spans="1:21" s="111" customFormat="1" ht="13.5" customHeight="1" thickBot="1" x14ac:dyDescent="0.2">
      <c r="A167" s="443"/>
      <c r="B167" s="446"/>
      <c r="C167" s="442"/>
      <c r="D167" s="166" t="s">
        <v>77</v>
      </c>
      <c r="E167" s="129">
        <f>E169+E197</f>
        <v>34523</v>
      </c>
      <c r="F167" s="129">
        <f t="shared" si="28"/>
        <v>33950</v>
      </c>
      <c r="G167" s="129">
        <f t="shared" si="28"/>
        <v>31039</v>
      </c>
      <c r="H167" s="129">
        <f t="shared" si="28"/>
        <v>36826</v>
      </c>
      <c r="I167" s="129">
        <f t="shared" si="28"/>
        <v>29784</v>
      </c>
      <c r="J167" s="129">
        <f t="shared" si="28"/>
        <v>29342</v>
      </c>
      <c r="K167" s="129">
        <f t="shared" si="28"/>
        <v>195464</v>
      </c>
      <c r="L167" s="129">
        <f t="shared" si="28"/>
        <v>46672</v>
      </c>
      <c r="M167" s="129">
        <f t="shared" si="28"/>
        <v>40816</v>
      </c>
      <c r="N167" s="129">
        <f t="shared" si="28"/>
        <v>58405</v>
      </c>
      <c r="O167" s="129">
        <f t="shared" si="28"/>
        <v>53448</v>
      </c>
      <c r="P167" s="129">
        <f t="shared" si="28"/>
        <v>52065</v>
      </c>
      <c r="Q167" s="129">
        <f t="shared" si="28"/>
        <v>33957</v>
      </c>
      <c r="R167" s="129">
        <f t="shared" si="28"/>
        <v>285363</v>
      </c>
      <c r="S167" s="129">
        <f t="shared" si="28"/>
        <v>480827</v>
      </c>
      <c r="T167" s="129">
        <f>T169+T197</f>
        <v>478103</v>
      </c>
      <c r="U167" s="139">
        <f t="shared" si="27"/>
        <v>1.0056975170622231</v>
      </c>
    </row>
    <row r="168" spans="1:21" s="111" customFormat="1" ht="13.5" customHeight="1" x14ac:dyDescent="0.15">
      <c r="A168" s="108"/>
      <c r="B168" s="441" t="s">
        <v>331</v>
      </c>
      <c r="C168" s="447"/>
      <c r="D168" s="116" t="s">
        <v>343</v>
      </c>
      <c r="E168" s="68">
        <f>E170+E172+E174+E176+E178+E180+E182+E184+E186+E188+E190</f>
        <v>33689</v>
      </c>
      <c r="F168" s="68">
        <f t="shared" ref="F168:S169" si="29">F170+F172+F174+F176+F178+F180+F182+F184+F186+F188+F190</f>
        <v>32982</v>
      </c>
      <c r="G168" s="68">
        <f t="shared" si="29"/>
        <v>30231</v>
      </c>
      <c r="H168" s="68">
        <f t="shared" si="29"/>
        <v>35593</v>
      </c>
      <c r="I168" s="68">
        <f t="shared" si="29"/>
        <v>28984</v>
      </c>
      <c r="J168" s="68">
        <f t="shared" si="29"/>
        <v>28858</v>
      </c>
      <c r="K168" s="68">
        <f t="shared" si="29"/>
        <v>190337</v>
      </c>
      <c r="L168" s="68">
        <f t="shared" si="29"/>
        <v>45348</v>
      </c>
      <c r="M168" s="68">
        <f t="shared" si="29"/>
        <v>39709</v>
      </c>
      <c r="N168" s="68">
        <f t="shared" si="29"/>
        <v>56904</v>
      </c>
      <c r="O168" s="68">
        <f t="shared" si="29"/>
        <v>51924</v>
      </c>
      <c r="P168" s="68">
        <f t="shared" si="29"/>
        <v>50615</v>
      </c>
      <c r="Q168" s="68">
        <f t="shared" si="29"/>
        <v>33226</v>
      </c>
      <c r="R168" s="68">
        <f t="shared" si="29"/>
        <v>277726</v>
      </c>
      <c r="S168" s="68">
        <f t="shared" si="29"/>
        <v>468063</v>
      </c>
      <c r="T168" s="68">
        <f>T170+T172+T174+T176+T178+T180+T182+T184+T186+T188+T190</f>
        <v>453685</v>
      </c>
      <c r="U168" s="132">
        <f t="shared" si="27"/>
        <v>1.0316915921840044</v>
      </c>
    </row>
    <row r="169" spans="1:21" s="111" customFormat="1" ht="13.5" customHeight="1" thickBot="1" x14ac:dyDescent="0.2">
      <c r="A169" s="108"/>
      <c r="B169" s="443"/>
      <c r="C169" s="442"/>
      <c r="D169" s="117" t="s">
        <v>77</v>
      </c>
      <c r="E169" s="72">
        <f>E171+E173+E175+E177+E179+E181+E183+E185+E187+E189+E191</f>
        <v>34466</v>
      </c>
      <c r="F169" s="72">
        <f t="shared" si="29"/>
        <v>33927</v>
      </c>
      <c r="G169" s="72">
        <f t="shared" si="29"/>
        <v>31014</v>
      </c>
      <c r="H169" s="72">
        <f t="shared" si="29"/>
        <v>36757</v>
      </c>
      <c r="I169" s="72">
        <f t="shared" si="29"/>
        <v>29708</v>
      </c>
      <c r="J169" s="72">
        <f t="shared" si="29"/>
        <v>29283</v>
      </c>
      <c r="K169" s="72">
        <f t="shared" si="29"/>
        <v>195155</v>
      </c>
      <c r="L169" s="72">
        <f t="shared" si="29"/>
        <v>46630</v>
      </c>
      <c r="M169" s="72">
        <f t="shared" si="29"/>
        <v>40785</v>
      </c>
      <c r="N169" s="72">
        <f t="shared" si="29"/>
        <v>58365</v>
      </c>
      <c r="O169" s="72">
        <f t="shared" si="29"/>
        <v>53421</v>
      </c>
      <c r="P169" s="72">
        <f t="shared" si="29"/>
        <v>52038</v>
      </c>
      <c r="Q169" s="72">
        <f t="shared" si="29"/>
        <v>33942</v>
      </c>
      <c r="R169" s="72">
        <f t="shared" si="29"/>
        <v>285181</v>
      </c>
      <c r="S169" s="72">
        <f t="shared" si="29"/>
        <v>480336</v>
      </c>
      <c r="T169" s="72">
        <f>T171+T173+T175+T177+T179+T181+T183+T185+T187+T189+T191</f>
        <v>477888</v>
      </c>
      <c r="U169" s="133">
        <f t="shared" si="27"/>
        <v>1.0051225391723584</v>
      </c>
    </row>
    <row r="170" spans="1:21" s="111" customFormat="1" ht="13.5" customHeight="1" x14ac:dyDescent="0.15">
      <c r="A170" s="108"/>
      <c r="B170" s="108"/>
      <c r="C170" s="444" t="s">
        <v>78</v>
      </c>
      <c r="D170" s="167" t="s">
        <v>343</v>
      </c>
      <c r="E170" s="76">
        <v>27299</v>
      </c>
      <c r="F170" s="76">
        <v>27876</v>
      </c>
      <c r="G170" s="76">
        <v>25457</v>
      </c>
      <c r="H170" s="76">
        <v>31525</v>
      </c>
      <c r="I170" s="76">
        <v>24450</v>
      </c>
      <c r="J170" s="76">
        <v>24268</v>
      </c>
      <c r="K170" s="76">
        <f t="shared" ref="K170:K191" si="30">SUM(E170:J170)</f>
        <v>160875</v>
      </c>
      <c r="L170" s="76">
        <v>38492</v>
      </c>
      <c r="M170" s="76">
        <v>35408</v>
      </c>
      <c r="N170" s="76">
        <v>51617</v>
      </c>
      <c r="O170" s="76">
        <v>45670</v>
      </c>
      <c r="P170" s="76">
        <v>44187</v>
      </c>
      <c r="Q170" s="76">
        <v>28728</v>
      </c>
      <c r="R170" s="76">
        <f t="shared" ref="R170:R191" si="31">SUM(L170:Q170)</f>
        <v>244102</v>
      </c>
      <c r="S170" s="134">
        <f t="shared" ref="S170:S191" si="32">K170+R170</f>
        <v>404977</v>
      </c>
      <c r="T170" s="99">
        <v>397468</v>
      </c>
      <c r="U170" s="135">
        <f t="shared" si="27"/>
        <v>1.0188920869101412</v>
      </c>
    </row>
    <row r="171" spans="1:21" s="111" customFormat="1" ht="13.5" customHeight="1" x14ac:dyDescent="0.15">
      <c r="A171" s="108"/>
      <c r="B171" s="107"/>
      <c r="C171" s="439"/>
      <c r="D171" s="164" t="s">
        <v>77</v>
      </c>
      <c r="E171" s="70">
        <v>28066</v>
      </c>
      <c r="F171" s="70">
        <v>28809</v>
      </c>
      <c r="G171" s="70">
        <v>26234</v>
      </c>
      <c r="H171" s="70">
        <v>32585</v>
      </c>
      <c r="I171" s="70">
        <v>25145</v>
      </c>
      <c r="J171" s="70">
        <v>24672</v>
      </c>
      <c r="K171" s="70">
        <f t="shared" si="30"/>
        <v>165511</v>
      </c>
      <c r="L171" s="70">
        <v>39731</v>
      </c>
      <c r="M171" s="70">
        <v>36454</v>
      </c>
      <c r="N171" s="70">
        <v>53034</v>
      </c>
      <c r="O171" s="70">
        <v>47161</v>
      </c>
      <c r="P171" s="70">
        <v>45601</v>
      </c>
      <c r="Q171" s="70">
        <v>29425</v>
      </c>
      <c r="R171" s="70">
        <f t="shared" si="31"/>
        <v>251406</v>
      </c>
      <c r="S171" s="136">
        <f t="shared" si="32"/>
        <v>416917</v>
      </c>
      <c r="T171" s="97">
        <v>418213</v>
      </c>
      <c r="U171" s="137">
        <f t="shared" si="27"/>
        <v>0.99690110063532222</v>
      </c>
    </row>
    <row r="172" spans="1:21" s="111" customFormat="1" ht="13.5" customHeight="1" x14ac:dyDescent="0.15">
      <c r="A172" s="108"/>
      <c r="B172" s="107"/>
      <c r="C172" s="439" t="s">
        <v>299</v>
      </c>
      <c r="D172" s="164" t="s">
        <v>343</v>
      </c>
      <c r="E172" s="70">
        <v>0</v>
      </c>
      <c r="F172" s="70">
        <v>0</v>
      </c>
      <c r="G172" s="70">
        <v>0</v>
      </c>
      <c r="H172" s="70">
        <v>4</v>
      </c>
      <c r="I172" s="70">
        <v>0</v>
      </c>
      <c r="J172" s="70">
        <v>0</v>
      </c>
      <c r="K172" s="70">
        <f t="shared" si="30"/>
        <v>4</v>
      </c>
      <c r="L172" s="70">
        <v>0</v>
      </c>
      <c r="M172" s="70">
        <v>0</v>
      </c>
      <c r="N172" s="70">
        <v>0</v>
      </c>
      <c r="O172" s="70">
        <v>0</v>
      </c>
      <c r="P172" s="70">
        <v>0</v>
      </c>
      <c r="Q172" s="70">
        <v>0</v>
      </c>
      <c r="R172" s="70">
        <f t="shared" si="31"/>
        <v>0</v>
      </c>
      <c r="S172" s="70">
        <f t="shared" si="32"/>
        <v>4</v>
      </c>
      <c r="T172" s="70">
        <v>2</v>
      </c>
      <c r="U172" s="137">
        <f t="shared" si="27"/>
        <v>2</v>
      </c>
    </row>
    <row r="173" spans="1:21" s="111" customFormat="1" ht="13.5" customHeight="1" x14ac:dyDescent="0.15">
      <c r="A173" s="108"/>
      <c r="B173" s="107"/>
      <c r="C173" s="439"/>
      <c r="D173" s="164" t="s">
        <v>77</v>
      </c>
      <c r="E173" s="70">
        <v>0</v>
      </c>
      <c r="F173" s="70">
        <v>0</v>
      </c>
      <c r="G173" s="70">
        <v>0</v>
      </c>
      <c r="H173" s="70">
        <v>26</v>
      </c>
      <c r="I173" s="70">
        <v>0</v>
      </c>
      <c r="J173" s="70">
        <v>0</v>
      </c>
      <c r="K173" s="70">
        <f t="shared" si="30"/>
        <v>26</v>
      </c>
      <c r="L173" s="70">
        <v>0</v>
      </c>
      <c r="M173" s="70">
        <v>0</v>
      </c>
      <c r="N173" s="70">
        <v>0</v>
      </c>
      <c r="O173" s="70">
        <v>0</v>
      </c>
      <c r="P173" s="70">
        <v>0</v>
      </c>
      <c r="Q173" s="70">
        <v>0</v>
      </c>
      <c r="R173" s="70">
        <f t="shared" si="31"/>
        <v>0</v>
      </c>
      <c r="S173" s="70">
        <f t="shared" si="32"/>
        <v>26</v>
      </c>
      <c r="T173" s="70">
        <v>4</v>
      </c>
      <c r="U173" s="137">
        <f t="shared" si="27"/>
        <v>6.5</v>
      </c>
    </row>
    <row r="174" spans="1:21" s="111" customFormat="1" ht="13.5" customHeight="1" x14ac:dyDescent="0.15">
      <c r="A174" s="108"/>
      <c r="B174" s="107"/>
      <c r="C174" s="439" t="s">
        <v>79</v>
      </c>
      <c r="D174" s="164" t="s">
        <v>343</v>
      </c>
      <c r="E174" s="70">
        <v>12</v>
      </c>
      <c r="F174" s="70">
        <v>18</v>
      </c>
      <c r="G174" s="70">
        <v>7</v>
      </c>
      <c r="H174" s="70">
        <v>1</v>
      </c>
      <c r="I174" s="70">
        <v>9</v>
      </c>
      <c r="J174" s="70">
        <v>5</v>
      </c>
      <c r="K174" s="70">
        <f t="shared" si="30"/>
        <v>52</v>
      </c>
      <c r="L174" s="70">
        <v>7</v>
      </c>
      <c r="M174" s="70">
        <v>7</v>
      </c>
      <c r="N174" s="70">
        <v>7</v>
      </c>
      <c r="O174" s="70">
        <v>4</v>
      </c>
      <c r="P174" s="70">
        <v>2</v>
      </c>
      <c r="Q174" s="70">
        <v>0</v>
      </c>
      <c r="R174" s="70">
        <f t="shared" si="31"/>
        <v>27</v>
      </c>
      <c r="S174" s="70">
        <f t="shared" si="32"/>
        <v>79</v>
      </c>
      <c r="T174" s="70">
        <v>54</v>
      </c>
      <c r="U174" s="137">
        <f t="shared" si="27"/>
        <v>1.462962962962963</v>
      </c>
    </row>
    <row r="175" spans="1:21" s="111" customFormat="1" ht="13.5" customHeight="1" x14ac:dyDescent="0.15">
      <c r="A175" s="108"/>
      <c r="B175" s="107"/>
      <c r="C175" s="439"/>
      <c r="D175" s="164" t="s">
        <v>77</v>
      </c>
      <c r="E175" s="70">
        <v>12</v>
      </c>
      <c r="F175" s="70">
        <v>18</v>
      </c>
      <c r="G175" s="70">
        <v>7</v>
      </c>
      <c r="H175" s="70">
        <v>1</v>
      </c>
      <c r="I175" s="70">
        <v>9</v>
      </c>
      <c r="J175" s="70">
        <v>5</v>
      </c>
      <c r="K175" s="70">
        <f t="shared" si="30"/>
        <v>52</v>
      </c>
      <c r="L175" s="70">
        <v>7</v>
      </c>
      <c r="M175" s="70">
        <v>7</v>
      </c>
      <c r="N175" s="70">
        <v>7</v>
      </c>
      <c r="O175" s="70">
        <v>4</v>
      </c>
      <c r="P175" s="70">
        <v>2</v>
      </c>
      <c r="Q175" s="70">
        <v>0</v>
      </c>
      <c r="R175" s="70">
        <f t="shared" si="31"/>
        <v>27</v>
      </c>
      <c r="S175" s="70">
        <f t="shared" si="32"/>
        <v>79</v>
      </c>
      <c r="T175" s="70">
        <v>54</v>
      </c>
      <c r="U175" s="137">
        <f t="shared" si="27"/>
        <v>1.462962962962963</v>
      </c>
    </row>
    <row r="176" spans="1:21" s="111" customFormat="1" ht="13.5" customHeight="1" x14ac:dyDescent="0.15">
      <c r="A176" s="108"/>
      <c r="B176" s="107"/>
      <c r="C176" s="439" t="s">
        <v>80</v>
      </c>
      <c r="D176" s="164" t="s">
        <v>343</v>
      </c>
      <c r="E176" s="70">
        <v>0</v>
      </c>
      <c r="F176" s="70">
        <v>0</v>
      </c>
      <c r="G176" s="70">
        <v>0</v>
      </c>
      <c r="H176" s="70">
        <v>0</v>
      </c>
      <c r="I176" s="70">
        <v>0</v>
      </c>
      <c r="J176" s="70">
        <v>0</v>
      </c>
      <c r="K176" s="70">
        <f t="shared" si="30"/>
        <v>0</v>
      </c>
      <c r="L176" s="70">
        <v>0</v>
      </c>
      <c r="M176" s="70">
        <v>0</v>
      </c>
      <c r="N176" s="70">
        <v>0</v>
      </c>
      <c r="O176" s="70">
        <v>0</v>
      </c>
      <c r="P176" s="70">
        <v>0</v>
      </c>
      <c r="Q176" s="70">
        <v>0</v>
      </c>
      <c r="R176" s="70">
        <f t="shared" si="31"/>
        <v>0</v>
      </c>
      <c r="S176" s="70">
        <f t="shared" si="32"/>
        <v>0</v>
      </c>
      <c r="T176" s="70">
        <v>0</v>
      </c>
      <c r="U176" s="137">
        <f t="shared" si="27"/>
        <v>0</v>
      </c>
    </row>
    <row r="177" spans="1:21" s="111" customFormat="1" ht="13.5" customHeight="1" x14ac:dyDescent="0.15">
      <c r="A177" s="108"/>
      <c r="B177" s="107"/>
      <c r="C177" s="439"/>
      <c r="D177" s="164" t="s">
        <v>77</v>
      </c>
      <c r="E177" s="70">
        <v>0</v>
      </c>
      <c r="F177" s="70">
        <v>0</v>
      </c>
      <c r="G177" s="70">
        <v>0</v>
      </c>
      <c r="H177" s="70">
        <v>0</v>
      </c>
      <c r="I177" s="70">
        <v>0</v>
      </c>
      <c r="J177" s="70">
        <v>0</v>
      </c>
      <c r="K177" s="70">
        <f t="shared" si="30"/>
        <v>0</v>
      </c>
      <c r="L177" s="70">
        <v>0</v>
      </c>
      <c r="M177" s="70">
        <v>0</v>
      </c>
      <c r="N177" s="70">
        <v>0</v>
      </c>
      <c r="O177" s="70">
        <v>0</v>
      </c>
      <c r="P177" s="70">
        <v>0</v>
      </c>
      <c r="Q177" s="70">
        <v>0</v>
      </c>
      <c r="R177" s="70">
        <f t="shared" si="31"/>
        <v>0</v>
      </c>
      <c r="S177" s="70">
        <f t="shared" si="32"/>
        <v>0</v>
      </c>
      <c r="T177" s="70">
        <v>0</v>
      </c>
      <c r="U177" s="137">
        <f t="shared" si="27"/>
        <v>0</v>
      </c>
    </row>
    <row r="178" spans="1:21" s="111" customFormat="1" ht="13.5" customHeight="1" x14ac:dyDescent="0.15">
      <c r="A178" s="108"/>
      <c r="B178" s="107"/>
      <c r="C178" s="439" t="s">
        <v>81</v>
      </c>
      <c r="D178" s="164" t="s">
        <v>343</v>
      </c>
      <c r="E178" s="70">
        <v>0</v>
      </c>
      <c r="F178" s="70">
        <v>0</v>
      </c>
      <c r="G178" s="70">
        <v>0</v>
      </c>
      <c r="H178" s="70">
        <v>0</v>
      </c>
      <c r="I178" s="70">
        <v>0</v>
      </c>
      <c r="J178" s="70">
        <v>0</v>
      </c>
      <c r="K178" s="70">
        <f t="shared" si="30"/>
        <v>0</v>
      </c>
      <c r="L178" s="70">
        <v>0</v>
      </c>
      <c r="M178" s="70">
        <v>0</v>
      </c>
      <c r="N178" s="70">
        <v>0</v>
      </c>
      <c r="O178" s="70">
        <v>0</v>
      </c>
      <c r="P178" s="70">
        <v>0</v>
      </c>
      <c r="Q178" s="70">
        <v>0</v>
      </c>
      <c r="R178" s="70">
        <f t="shared" si="31"/>
        <v>0</v>
      </c>
      <c r="S178" s="70">
        <f t="shared" si="32"/>
        <v>0</v>
      </c>
      <c r="T178" s="70">
        <v>0</v>
      </c>
      <c r="U178" s="137">
        <f t="shared" si="27"/>
        <v>0</v>
      </c>
    </row>
    <row r="179" spans="1:21" s="111" customFormat="1" ht="13.5" customHeight="1" x14ac:dyDescent="0.15">
      <c r="A179" s="108"/>
      <c r="B179" s="107"/>
      <c r="C179" s="439"/>
      <c r="D179" s="164" t="s">
        <v>77</v>
      </c>
      <c r="E179" s="70">
        <v>0</v>
      </c>
      <c r="F179" s="70">
        <v>0</v>
      </c>
      <c r="G179" s="70">
        <v>0</v>
      </c>
      <c r="H179" s="70">
        <v>0</v>
      </c>
      <c r="I179" s="70">
        <v>0</v>
      </c>
      <c r="J179" s="70">
        <v>0</v>
      </c>
      <c r="K179" s="70">
        <f t="shared" si="30"/>
        <v>0</v>
      </c>
      <c r="L179" s="70">
        <v>0</v>
      </c>
      <c r="M179" s="70">
        <v>0</v>
      </c>
      <c r="N179" s="70">
        <v>0</v>
      </c>
      <c r="O179" s="70">
        <v>0</v>
      </c>
      <c r="P179" s="70">
        <v>0</v>
      </c>
      <c r="Q179" s="70">
        <v>0</v>
      </c>
      <c r="R179" s="70">
        <f t="shared" si="31"/>
        <v>0</v>
      </c>
      <c r="S179" s="70">
        <f t="shared" si="32"/>
        <v>0</v>
      </c>
      <c r="T179" s="70">
        <v>0</v>
      </c>
      <c r="U179" s="137">
        <f t="shared" si="27"/>
        <v>0</v>
      </c>
    </row>
    <row r="180" spans="1:21" s="111" customFormat="1" ht="13.5" customHeight="1" x14ac:dyDescent="0.15">
      <c r="A180" s="108"/>
      <c r="B180" s="107"/>
      <c r="C180" s="439" t="s">
        <v>82</v>
      </c>
      <c r="D180" s="164" t="s">
        <v>343</v>
      </c>
      <c r="E180" s="70">
        <v>0</v>
      </c>
      <c r="F180" s="70">
        <v>0</v>
      </c>
      <c r="G180" s="70">
        <v>0</v>
      </c>
      <c r="H180" s="70">
        <v>0</v>
      </c>
      <c r="I180" s="70">
        <v>0</v>
      </c>
      <c r="J180" s="70">
        <v>0</v>
      </c>
      <c r="K180" s="70">
        <f t="shared" si="30"/>
        <v>0</v>
      </c>
      <c r="L180" s="70">
        <v>0</v>
      </c>
      <c r="M180" s="70">
        <v>0</v>
      </c>
      <c r="N180" s="70">
        <v>0</v>
      </c>
      <c r="O180" s="70">
        <v>0</v>
      </c>
      <c r="P180" s="70">
        <v>0</v>
      </c>
      <c r="Q180" s="70">
        <v>0</v>
      </c>
      <c r="R180" s="70">
        <f t="shared" si="31"/>
        <v>0</v>
      </c>
      <c r="S180" s="70">
        <f t="shared" si="32"/>
        <v>0</v>
      </c>
      <c r="T180" s="70">
        <v>0</v>
      </c>
      <c r="U180" s="137">
        <f t="shared" si="27"/>
        <v>0</v>
      </c>
    </row>
    <row r="181" spans="1:21" s="111" customFormat="1" ht="13.5" customHeight="1" x14ac:dyDescent="0.15">
      <c r="A181" s="108"/>
      <c r="B181" s="107"/>
      <c r="C181" s="439"/>
      <c r="D181" s="164" t="s">
        <v>77</v>
      </c>
      <c r="E181" s="70">
        <v>0</v>
      </c>
      <c r="F181" s="70">
        <v>0</v>
      </c>
      <c r="G181" s="70">
        <v>0</v>
      </c>
      <c r="H181" s="70">
        <v>0</v>
      </c>
      <c r="I181" s="70">
        <v>0</v>
      </c>
      <c r="J181" s="70">
        <v>0</v>
      </c>
      <c r="K181" s="70">
        <f t="shared" si="30"/>
        <v>0</v>
      </c>
      <c r="L181" s="70">
        <v>0</v>
      </c>
      <c r="M181" s="70">
        <v>0</v>
      </c>
      <c r="N181" s="70">
        <v>0</v>
      </c>
      <c r="O181" s="70">
        <v>0</v>
      </c>
      <c r="P181" s="70">
        <v>0</v>
      </c>
      <c r="Q181" s="70">
        <v>0</v>
      </c>
      <c r="R181" s="70">
        <f t="shared" si="31"/>
        <v>0</v>
      </c>
      <c r="S181" s="70">
        <f t="shared" si="32"/>
        <v>0</v>
      </c>
      <c r="T181" s="70">
        <v>0</v>
      </c>
      <c r="U181" s="137">
        <f t="shared" si="27"/>
        <v>0</v>
      </c>
    </row>
    <row r="182" spans="1:21" s="111" customFormat="1" ht="13.5" customHeight="1" x14ac:dyDescent="0.15">
      <c r="A182" s="108"/>
      <c r="B182" s="109"/>
      <c r="C182" s="439" t="s">
        <v>83</v>
      </c>
      <c r="D182" s="164" t="s">
        <v>343</v>
      </c>
      <c r="E182" s="70">
        <v>4369</v>
      </c>
      <c r="F182" s="70">
        <v>3481</v>
      </c>
      <c r="G182" s="70">
        <v>3364</v>
      </c>
      <c r="H182" s="70">
        <v>2952</v>
      </c>
      <c r="I182" s="70">
        <v>3311</v>
      </c>
      <c r="J182" s="70">
        <v>2888</v>
      </c>
      <c r="K182" s="70">
        <f t="shared" si="30"/>
        <v>20365</v>
      </c>
      <c r="L182" s="70">
        <v>4811</v>
      </c>
      <c r="M182" s="70">
        <v>3282</v>
      </c>
      <c r="N182" s="70">
        <v>3624</v>
      </c>
      <c r="O182" s="70">
        <v>3327</v>
      </c>
      <c r="P182" s="70">
        <v>3633</v>
      </c>
      <c r="Q182" s="70">
        <v>2501</v>
      </c>
      <c r="R182" s="70">
        <f t="shared" si="31"/>
        <v>21178</v>
      </c>
      <c r="S182" s="70">
        <f t="shared" si="32"/>
        <v>41543</v>
      </c>
      <c r="T182" s="70">
        <v>29601</v>
      </c>
      <c r="U182" s="137">
        <f t="shared" si="27"/>
        <v>1.4034323164757947</v>
      </c>
    </row>
    <row r="183" spans="1:21" s="111" customFormat="1" ht="13.5" customHeight="1" x14ac:dyDescent="0.15">
      <c r="A183" s="108"/>
      <c r="B183" s="109"/>
      <c r="C183" s="439"/>
      <c r="D183" s="164" t="s">
        <v>77</v>
      </c>
      <c r="E183" s="70">
        <v>4379</v>
      </c>
      <c r="F183" s="70">
        <v>3483</v>
      </c>
      <c r="G183" s="70">
        <v>3368</v>
      </c>
      <c r="H183" s="70">
        <v>2962</v>
      </c>
      <c r="I183" s="70">
        <v>3313</v>
      </c>
      <c r="J183" s="70">
        <v>2896</v>
      </c>
      <c r="K183" s="70">
        <f t="shared" si="30"/>
        <v>20401</v>
      </c>
      <c r="L183" s="70">
        <v>4829</v>
      </c>
      <c r="M183" s="70">
        <v>3292</v>
      </c>
      <c r="N183" s="70">
        <v>3662</v>
      </c>
      <c r="O183" s="70">
        <v>3331</v>
      </c>
      <c r="P183" s="70">
        <v>3642</v>
      </c>
      <c r="Q183" s="70">
        <v>2520</v>
      </c>
      <c r="R183" s="70">
        <f t="shared" si="31"/>
        <v>21276</v>
      </c>
      <c r="S183" s="70">
        <f t="shared" si="32"/>
        <v>41677</v>
      </c>
      <c r="T183" s="70">
        <v>32986</v>
      </c>
      <c r="U183" s="137">
        <f t="shared" si="27"/>
        <v>1.2634754138119202</v>
      </c>
    </row>
    <row r="184" spans="1:21" s="111" customFormat="1" ht="13.5" customHeight="1" x14ac:dyDescent="0.15">
      <c r="A184" s="108"/>
      <c r="B184" s="107"/>
      <c r="C184" s="439" t="s">
        <v>84</v>
      </c>
      <c r="D184" s="164" t="s">
        <v>343</v>
      </c>
      <c r="E184" s="70">
        <v>844</v>
      </c>
      <c r="F184" s="70">
        <v>826</v>
      </c>
      <c r="G184" s="70">
        <v>521</v>
      </c>
      <c r="H184" s="70">
        <v>386</v>
      </c>
      <c r="I184" s="70">
        <v>713</v>
      </c>
      <c r="J184" s="70">
        <v>795</v>
      </c>
      <c r="K184" s="70">
        <f t="shared" si="30"/>
        <v>4085</v>
      </c>
      <c r="L184" s="70">
        <v>653</v>
      </c>
      <c r="M184" s="70">
        <v>511</v>
      </c>
      <c r="N184" s="70">
        <v>1030</v>
      </c>
      <c r="O184" s="70">
        <v>1471</v>
      </c>
      <c r="P184" s="70">
        <v>1716</v>
      </c>
      <c r="Q184" s="70">
        <v>1501</v>
      </c>
      <c r="R184" s="70">
        <f t="shared" si="31"/>
        <v>6882</v>
      </c>
      <c r="S184" s="70">
        <f t="shared" si="32"/>
        <v>10967</v>
      </c>
      <c r="T184" s="70">
        <v>17688</v>
      </c>
      <c r="U184" s="137">
        <f t="shared" si="27"/>
        <v>0.62002487562189057</v>
      </c>
    </row>
    <row r="185" spans="1:21" s="111" customFormat="1" ht="13.5" customHeight="1" x14ac:dyDescent="0.15">
      <c r="A185" s="108"/>
      <c r="B185" s="107"/>
      <c r="C185" s="439"/>
      <c r="D185" s="164" t="s">
        <v>77</v>
      </c>
      <c r="E185" s="70">
        <v>844</v>
      </c>
      <c r="F185" s="70">
        <v>836</v>
      </c>
      <c r="G185" s="70">
        <v>523</v>
      </c>
      <c r="H185" s="70">
        <v>458</v>
      </c>
      <c r="I185" s="70">
        <v>740</v>
      </c>
      <c r="J185" s="70">
        <v>808</v>
      </c>
      <c r="K185" s="70">
        <f t="shared" si="30"/>
        <v>4209</v>
      </c>
      <c r="L185" s="70">
        <v>678</v>
      </c>
      <c r="M185" s="70">
        <v>531</v>
      </c>
      <c r="N185" s="70">
        <v>1036</v>
      </c>
      <c r="O185" s="70">
        <v>1473</v>
      </c>
      <c r="P185" s="70">
        <v>1716</v>
      </c>
      <c r="Q185" s="70">
        <v>1501</v>
      </c>
      <c r="R185" s="70">
        <f t="shared" si="31"/>
        <v>6935</v>
      </c>
      <c r="S185" s="70">
        <f t="shared" si="32"/>
        <v>11144</v>
      </c>
      <c r="T185" s="70">
        <v>17754</v>
      </c>
      <c r="U185" s="137">
        <f t="shared" si="27"/>
        <v>0.62768953475273181</v>
      </c>
    </row>
    <row r="186" spans="1:21" s="111" customFormat="1" ht="13.5" customHeight="1" x14ac:dyDescent="0.15">
      <c r="A186" s="108"/>
      <c r="B186" s="107"/>
      <c r="C186" s="439" t="s">
        <v>85</v>
      </c>
      <c r="D186" s="164" t="s">
        <v>343</v>
      </c>
      <c r="E186" s="70">
        <v>1155</v>
      </c>
      <c r="F186" s="70">
        <v>769</v>
      </c>
      <c r="G186" s="70">
        <v>864</v>
      </c>
      <c r="H186" s="70">
        <v>703</v>
      </c>
      <c r="I186" s="70">
        <v>486</v>
      </c>
      <c r="J186" s="70">
        <v>881</v>
      </c>
      <c r="K186" s="70">
        <f t="shared" si="30"/>
        <v>4858</v>
      </c>
      <c r="L186" s="70">
        <v>1369</v>
      </c>
      <c r="M186" s="70">
        <v>479</v>
      </c>
      <c r="N186" s="70">
        <v>606</v>
      </c>
      <c r="O186" s="70">
        <v>1444</v>
      </c>
      <c r="P186" s="70">
        <v>1068</v>
      </c>
      <c r="Q186" s="70">
        <v>496</v>
      </c>
      <c r="R186" s="70">
        <f t="shared" si="31"/>
        <v>5462</v>
      </c>
      <c r="S186" s="70">
        <f t="shared" si="32"/>
        <v>10320</v>
      </c>
      <c r="T186" s="70">
        <v>8732</v>
      </c>
      <c r="U186" s="137">
        <f t="shared" si="27"/>
        <v>1.1818598259276225</v>
      </c>
    </row>
    <row r="187" spans="1:21" s="111" customFormat="1" ht="13.5" customHeight="1" x14ac:dyDescent="0.15">
      <c r="A187" s="108"/>
      <c r="B187" s="107"/>
      <c r="C187" s="439"/>
      <c r="D187" s="164" t="s">
        <v>77</v>
      </c>
      <c r="E187" s="70">
        <v>1155</v>
      </c>
      <c r="F187" s="70">
        <v>769</v>
      </c>
      <c r="G187" s="70">
        <v>864</v>
      </c>
      <c r="H187" s="70">
        <v>703</v>
      </c>
      <c r="I187" s="70">
        <v>486</v>
      </c>
      <c r="J187" s="70">
        <v>881</v>
      </c>
      <c r="K187" s="70">
        <f t="shared" si="30"/>
        <v>4858</v>
      </c>
      <c r="L187" s="70">
        <v>1369</v>
      </c>
      <c r="M187" s="70">
        <v>479</v>
      </c>
      <c r="N187" s="70">
        <v>606</v>
      </c>
      <c r="O187" s="70">
        <v>1444</v>
      </c>
      <c r="P187" s="70">
        <v>1068</v>
      </c>
      <c r="Q187" s="70">
        <v>496</v>
      </c>
      <c r="R187" s="70">
        <f t="shared" si="31"/>
        <v>5462</v>
      </c>
      <c r="S187" s="70">
        <f t="shared" si="32"/>
        <v>10320</v>
      </c>
      <c r="T187" s="70">
        <v>8733</v>
      </c>
      <c r="U187" s="137">
        <f t="shared" si="27"/>
        <v>1.1817244933012709</v>
      </c>
    </row>
    <row r="188" spans="1:21" s="111" customFormat="1" ht="13.5" customHeight="1" x14ac:dyDescent="0.15">
      <c r="A188" s="108"/>
      <c r="B188" s="107"/>
      <c r="C188" s="439" t="s">
        <v>285</v>
      </c>
      <c r="D188" s="164" t="s">
        <v>343</v>
      </c>
      <c r="E188" s="70">
        <v>10</v>
      </c>
      <c r="F188" s="70">
        <v>12</v>
      </c>
      <c r="G188" s="70">
        <v>18</v>
      </c>
      <c r="H188" s="70">
        <v>22</v>
      </c>
      <c r="I188" s="70">
        <v>15</v>
      </c>
      <c r="J188" s="70">
        <v>21</v>
      </c>
      <c r="K188" s="70">
        <f t="shared" si="30"/>
        <v>98</v>
      </c>
      <c r="L188" s="70">
        <v>16</v>
      </c>
      <c r="M188" s="70">
        <v>22</v>
      </c>
      <c r="N188" s="70">
        <v>20</v>
      </c>
      <c r="O188" s="70">
        <v>8</v>
      </c>
      <c r="P188" s="70">
        <v>9</v>
      </c>
      <c r="Q188" s="70">
        <v>0</v>
      </c>
      <c r="R188" s="70">
        <f t="shared" si="31"/>
        <v>75</v>
      </c>
      <c r="S188" s="70">
        <f t="shared" si="32"/>
        <v>173</v>
      </c>
      <c r="T188" s="70">
        <v>140</v>
      </c>
      <c r="U188" s="137">
        <f t="shared" si="27"/>
        <v>1.2357142857142858</v>
      </c>
    </row>
    <row r="189" spans="1:21" s="111" customFormat="1" ht="13.5" customHeight="1" x14ac:dyDescent="0.15">
      <c r="A189" s="108"/>
      <c r="B189" s="107"/>
      <c r="C189" s="439"/>
      <c r="D189" s="164" t="s">
        <v>77</v>
      </c>
      <c r="E189" s="70">
        <v>10</v>
      </c>
      <c r="F189" s="70">
        <v>12</v>
      </c>
      <c r="G189" s="70">
        <v>18</v>
      </c>
      <c r="H189" s="70">
        <v>22</v>
      </c>
      <c r="I189" s="70">
        <v>15</v>
      </c>
      <c r="J189" s="70">
        <v>21</v>
      </c>
      <c r="K189" s="70">
        <f t="shared" si="30"/>
        <v>98</v>
      </c>
      <c r="L189" s="70">
        <v>16</v>
      </c>
      <c r="M189" s="70">
        <v>22</v>
      </c>
      <c r="N189" s="70">
        <v>20</v>
      </c>
      <c r="O189" s="70">
        <v>8</v>
      </c>
      <c r="P189" s="70">
        <v>9</v>
      </c>
      <c r="Q189" s="70">
        <v>0</v>
      </c>
      <c r="R189" s="70">
        <f t="shared" si="31"/>
        <v>75</v>
      </c>
      <c r="S189" s="70">
        <f t="shared" si="32"/>
        <v>173</v>
      </c>
      <c r="T189" s="70">
        <v>144</v>
      </c>
      <c r="U189" s="137">
        <f t="shared" si="27"/>
        <v>1.2013888888888888</v>
      </c>
    </row>
    <row r="190" spans="1:21" s="111" customFormat="1" ht="13.5" customHeight="1" x14ac:dyDescent="0.15">
      <c r="A190" s="108"/>
      <c r="B190" s="109"/>
      <c r="C190" s="439" t="s">
        <v>86</v>
      </c>
      <c r="D190" s="164" t="s">
        <v>343</v>
      </c>
      <c r="E190" s="70">
        <v>0</v>
      </c>
      <c r="F190" s="70">
        <v>0</v>
      </c>
      <c r="G190" s="70">
        <v>0</v>
      </c>
      <c r="H190" s="70">
        <v>0</v>
      </c>
      <c r="I190" s="70">
        <v>0</v>
      </c>
      <c r="J190" s="70">
        <v>0</v>
      </c>
      <c r="K190" s="70">
        <f t="shared" si="30"/>
        <v>0</v>
      </c>
      <c r="L190" s="70">
        <v>0</v>
      </c>
      <c r="M190" s="70">
        <v>0</v>
      </c>
      <c r="N190" s="70">
        <v>0</v>
      </c>
      <c r="O190" s="70">
        <v>0</v>
      </c>
      <c r="P190" s="70">
        <v>0</v>
      </c>
      <c r="Q190" s="70">
        <v>0</v>
      </c>
      <c r="R190" s="70">
        <f t="shared" si="31"/>
        <v>0</v>
      </c>
      <c r="S190" s="70">
        <f t="shared" si="32"/>
        <v>0</v>
      </c>
      <c r="T190" s="70">
        <v>0</v>
      </c>
      <c r="U190" s="137">
        <f t="shared" si="27"/>
        <v>0</v>
      </c>
    </row>
    <row r="191" spans="1:21" s="111" customFormat="1" ht="13.5" customHeight="1" thickBot="1" x14ac:dyDescent="0.2">
      <c r="A191" s="108"/>
      <c r="B191" s="113"/>
      <c r="C191" s="440"/>
      <c r="D191" s="117" t="s">
        <v>77</v>
      </c>
      <c r="E191" s="72">
        <v>0</v>
      </c>
      <c r="F191" s="72">
        <v>0</v>
      </c>
      <c r="G191" s="72">
        <v>0</v>
      </c>
      <c r="H191" s="72">
        <v>0</v>
      </c>
      <c r="I191" s="72">
        <v>0</v>
      </c>
      <c r="J191" s="72">
        <v>0</v>
      </c>
      <c r="K191" s="72">
        <f t="shared" si="30"/>
        <v>0</v>
      </c>
      <c r="L191" s="72">
        <v>0</v>
      </c>
      <c r="M191" s="72">
        <v>0</v>
      </c>
      <c r="N191" s="72">
        <v>0</v>
      </c>
      <c r="O191" s="72">
        <v>0</v>
      </c>
      <c r="P191" s="72">
        <v>0</v>
      </c>
      <c r="Q191" s="72">
        <v>0</v>
      </c>
      <c r="R191" s="72">
        <f t="shared" si="31"/>
        <v>0</v>
      </c>
      <c r="S191" s="72">
        <f t="shared" si="32"/>
        <v>0</v>
      </c>
      <c r="T191" s="72">
        <v>0</v>
      </c>
      <c r="U191" s="133">
        <f t="shared" si="27"/>
        <v>0</v>
      </c>
    </row>
    <row r="192" spans="1:21" s="89" customFormat="1" ht="13.5" customHeight="1" x14ac:dyDescent="0.15">
      <c r="A192" s="107"/>
      <c r="B192" s="107"/>
      <c r="C192" s="110"/>
      <c r="D192" s="107"/>
      <c r="U192" s="165"/>
    </row>
    <row r="193" spans="1:21" s="111" customFormat="1" ht="21.75" customHeight="1" x14ac:dyDescent="0.15">
      <c r="A193" s="95" t="str">
        <f>A129</f>
        <v>５　平成28年度市町村別・月別訪日外国人宿泊者数（延べ人数）</v>
      </c>
      <c r="B193" s="14"/>
      <c r="C193" s="14"/>
      <c r="D193" s="5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1:21" s="111" customFormat="1" ht="15.75" customHeight="1" thickBot="1" x14ac:dyDescent="0.2">
      <c r="A194" s="14"/>
      <c r="B194" s="14"/>
      <c r="C194" s="14"/>
      <c r="D194" s="5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65" t="str">
        <f>$U$2</f>
        <v>単位：宿泊客数→人、宿泊客延数→人泊、対前年比→％</v>
      </c>
    </row>
    <row r="195" spans="1:21" s="142" customFormat="1" ht="13.5" customHeight="1" thickBot="1" x14ac:dyDescent="0.2">
      <c r="A195" s="101" t="s">
        <v>24</v>
      </c>
      <c r="B195" s="101" t="s">
        <v>283</v>
      </c>
      <c r="C195" s="102" t="s">
        <v>284</v>
      </c>
      <c r="D195" s="147" t="s">
        <v>25</v>
      </c>
      <c r="E195" s="147" t="s">
        <v>26</v>
      </c>
      <c r="F195" s="147" t="s">
        <v>27</v>
      </c>
      <c r="G195" s="147" t="s">
        <v>28</v>
      </c>
      <c r="H195" s="147" t="s">
        <v>29</v>
      </c>
      <c r="I195" s="147" t="s">
        <v>30</v>
      </c>
      <c r="J195" s="147" t="s">
        <v>31</v>
      </c>
      <c r="K195" s="147" t="s">
        <v>32</v>
      </c>
      <c r="L195" s="147" t="s">
        <v>33</v>
      </c>
      <c r="M195" s="147" t="s">
        <v>34</v>
      </c>
      <c r="N195" s="147" t="s">
        <v>35</v>
      </c>
      <c r="O195" s="147" t="s">
        <v>36</v>
      </c>
      <c r="P195" s="147" t="s">
        <v>37</v>
      </c>
      <c r="Q195" s="147" t="s">
        <v>38</v>
      </c>
      <c r="R195" s="148" t="s">
        <v>39</v>
      </c>
      <c r="S195" s="130" t="s">
        <v>347</v>
      </c>
      <c r="T195" s="161" t="str">
        <f>$T$3</f>
        <v>27年度</v>
      </c>
      <c r="U195" s="149" t="s">
        <v>41</v>
      </c>
    </row>
    <row r="196" spans="1:21" s="111" customFormat="1" ht="13.5" customHeight="1" x14ac:dyDescent="0.15">
      <c r="A196" s="450" t="s">
        <v>332</v>
      </c>
      <c r="B196" s="441" t="s">
        <v>333</v>
      </c>
      <c r="C196" s="442"/>
      <c r="D196" s="116" t="s">
        <v>343</v>
      </c>
      <c r="E196" s="68">
        <f>E198+E200+E202+E204+E206+E208+E210</f>
        <v>45</v>
      </c>
      <c r="F196" s="68">
        <f t="shared" ref="F196:S197" si="33">F198+F200+F202+F204+F206+F208+F210</f>
        <v>21</v>
      </c>
      <c r="G196" s="68">
        <f t="shared" si="33"/>
        <v>25</v>
      </c>
      <c r="H196" s="68">
        <f t="shared" si="33"/>
        <v>64</v>
      </c>
      <c r="I196" s="68">
        <f t="shared" si="33"/>
        <v>36</v>
      </c>
      <c r="J196" s="68">
        <f t="shared" si="33"/>
        <v>59</v>
      </c>
      <c r="K196" s="68">
        <f t="shared" si="33"/>
        <v>250</v>
      </c>
      <c r="L196" s="68">
        <f t="shared" si="33"/>
        <v>40</v>
      </c>
      <c r="M196" s="68">
        <f t="shared" si="33"/>
        <v>26</v>
      </c>
      <c r="N196" s="68">
        <f t="shared" si="33"/>
        <v>28</v>
      </c>
      <c r="O196" s="68">
        <f t="shared" si="33"/>
        <v>27</v>
      </c>
      <c r="P196" s="68">
        <f t="shared" si="33"/>
        <v>27</v>
      </c>
      <c r="Q196" s="68">
        <f t="shared" si="33"/>
        <v>15</v>
      </c>
      <c r="R196" s="68">
        <f t="shared" si="33"/>
        <v>163</v>
      </c>
      <c r="S196" s="68">
        <f t="shared" si="33"/>
        <v>413</v>
      </c>
      <c r="T196" s="68">
        <f>T198+T200+T202+T204+T206+T208+T210</f>
        <v>188</v>
      </c>
      <c r="U196" s="132">
        <f t="shared" ref="U196:U227" si="34">IF(T196=0,0,S196/T196)</f>
        <v>2.1968085106382977</v>
      </c>
    </row>
    <row r="197" spans="1:21" s="111" customFormat="1" ht="13.5" customHeight="1" thickBot="1" x14ac:dyDescent="0.2">
      <c r="A197" s="448"/>
      <c r="B197" s="443"/>
      <c r="C197" s="442"/>
      <c r="D197" s="117" t="s">
        <v>77</v>
      </c>
      <c r="E197" s="127">
        <f>E199+E201+E203+E205+E207+E209+E211</f>
        <v>57</v>
      </c>
      <c r="F197" s="127">
        <f t="shared" si="33"/>
        <v>23</v>
      </c>
      <c r="G197" s="127">
        <f t="shared" si="33"/>
        <v>25</v>
      </c>
      <c r="H197" s="127">
        <f t="shared" si="33"/>
        <v>69</v>
      </c>
      <c r="I197" s="127">
        <f t="shared" si="33"/>
        <v>76</v>
      </c>
      <c r="J197" s="127">
        <f t="shared" si="33"/>
        <v>59</v>
      </c>
      <c r="K197" s="127">
        <f t="shared" si="33"/>
        <v>309</v>
      </c>
      <c r="L197" s="127">
        <f t="shared" si="33"/>
        <v>42</v>
      </c>
      <c r="M197" s="127">
        <f t="shared" si="33"/>
        <v>31</v>
      </c>
      <c r="N197" s="127">
        <f t="shared" si="33"/>
        <v>40</v>
      </c>
      <c r="O197" s="127">
        <f t="shared" si="33"/>
        <v>27</v>
      </c>
      <c r="P197" s="127">
        <f t="shared" si="33"/>
        <v>27</v>
      </c>
      <c r="Q197" s="127">
        <f t="shared" si="33"/>
        <v>15</v>
      </c>
      <c r="R197" s="127">
        <f t="shared" si="33"/>
        <v>182</v>
      </c>
      <c r="S197" s="127">
        <f t="shared" si="33"/>
        <v>491</v>
      </c>
      <c r="T197" s="127">
        <f>T199+T201+T203+T205+T207+T209+T211</f>
        <v>215</v>
      </c>
      <c r="U197" s="133">
        <f t="shared" si="34"/>
        <v>2.2837209302325583</v>
      </c>
    </row>
    <row r="198" spans="1:21" s="111" customFormat="1" ht="13.5" customHeight="1" x14ac:dyDescent="0.15">
      <c r="A198" s="108"/>
      <c r="B198" s="108"/>
      <c r="C198" s="444" t="s">
        <v>87</v>
      </c>
      <c r="D198" s="116" t="s">
        <v>343</v>
      </c>
      <c r="E198" s="68">
        <v>8</v>
      </c>
      <c r="F198" s="68">
        <v>3</v>
      </c>
      <c r="G198" s="68">
        <v>8</v>
      </c>
      <c r="H198" s="68">
        <v>17</v>
      </c>
      <c r="I198" s="68">
        <v>6</v>
      </c>
      <c r="J198" s="68">
        <v>18</v>
      </c>
      <c r="K198" s="68">
        <f t="shared" ref="K198:K211" si="35">SUM(E198:J198)</f>
        <v>60</v>
      </c>
      <c r="L198" s="68">
        <v>4</v>
      </c>
      <c r="M198" s="68">
        <v>14</v>
      </c>
      <c r="N198" s="68">
        <v>12</v>
      </c>
      <c r="O198" s="68">
        <v>27</v>
      </c>
      <c r="P198" s="68">
        <v>2</v>
      </c>
      <c r="Q198" s="68">
        <v>8</v>
      </c>
      <c r="R198" s="68">
        <f t="shared" ref="R198:R211" si="36">SUM(L198:Q198)</f>
        <v>67</v>
      </c>
      <c r="S198" s="140">
        <f t="shared" ref="S198:S211" si="37">K198+R198</f>
        <v>127</v>
      </c>
      <c r="T198" s="100">
        <v>81</v>
      </c>
      <c r="U198" s="132">
        <f t="shared" si="34"/>
        <v>1.5679012345679013</v>
      </c>
    </row>
    <row r="199" spans="1:21" s="111" customFormat="1" ht="13.5" customHeight="1" x14ac:dyDescent="0.15">
      <c r="A199" s="108"/>
      <c r="B199" s="107"/>
      <c r="C199" s="439"/>
      <c r="D199" s="164" t="s">
        <v>77</v>
      </c>
      <c r="E199" s="70">
        <v>20</v>
      </c>
      <c r="F199" s="70">
        <v>5</v>
      </c>
      <c r="G199" s="70">
        <v>8</v>
      </c>
      <c r="H199" s="70">
        <v>17</v>
      </c>
      <c r="I199" s="70">
        <v>6</v>
      </c>
      <c r="J199" s="70">
        <v>18</v>
      </c>
      <c r="K199" s="70">
        <f t="shared" si="35"/>
        <v>74</v>
      </c>
      <c r="L199" s="70">
        <v>4</v>
      </c>
      <c r="M199" s="70">
        <v>14</v>
      </c>
      <c r="N199" s="70">
        <v>12</v>
      </c>
      <c r="O199" s="70">
        <v>27</v>
      </c>
      <c r="P199" s="70">
        <v>2</v>
      </c>
      <c r="Q199" s="70">
        <v>8</v>
      </c>
      <c r="R199" s="70">
        <f t="shared" si="36"/>
        <v>67</v>
      </c>
      <c r="S199" s="136">
        <f t="shared" si="37"/>
        <v>141</v>
      </c>
      <c r="T199" s="97">
        <v>91</v>
      </c>
      <c r="U199" s="137">
        <f t="shared" si="34"/>
        <v>1.5494505494505495</v>
      </c>
    </row>
    <row r="200" spans="1:21" s="111" customFormat="1" ht="13.5" customHeight="1" x14ac:dyDescent="0.15">
      <c r="A200" s="108"/>
      <c r="B200" s="107"/>
      <c r="C200" s="439" t="s">
        <v>88</v>
      </c>
      <c r="D200" s="164" t="s">
        <v>343</v>
      </c>
      <c r="E200" s="70">
        <v>0</v>
      </c>
      <c r="F200" s="70">
        <v>0</v>
      </c>
      <c r="G200" s="70">
        <v>2</v>
      </c>
      <c r="H200" s="70">
        <v>0</v>
      </c>
      <c r="I200" s="70">
        <v>0</v>
      </c>
      <c r="J200" s="70">
        <v>0</v>
      </c>
      <c r="K200" s="70">
        <f t="shared" si="35"/>
        <v>2</v>
      </c>
      <c r="L200" s="70">
        <v>5</v>
      </c>
      <c r="M200" s="70">
        <v>0</v>
      </c>
      <c r="N200" s="70">
        <v>0</v>
      </c>
      <c r="O200" s="70">
        <v>0</v>
      </c>
      <c r="P200" s="70">
        <v>0</v>
      </c>
      <c r="Q200" s="70">
        <v>0</v>
      </c>
      <c r="R200" s="70">
        <f t="shared" si="36"/>
        <v>5</v>
      </c>
      <c r="S200" s="70">
        <f t="shared" si="37"/>
        <v>7</v>
      </c>
      <c r="T200" s="70">
        <v>1</v>
      </c>
      <c r="U200" s="137">
        <f t="shared" si="34"/>
        <v>7</v>
      </c>
    </row>
    <row r="201" spans="1:21" s="111" customFormat="1" ht="13.5" customHeight="1" x14ac:dyDescent="0.15">
      <c r="A201" s="108"/>
      <c r="B201" s="107"/>
      <c r="C201" s="439"/>
      <c r="D201" s="164" t="s">
        <v>77</v>
      </c>
      <c r="E201" s="70">
        <v>0</v>
      </c>
      <c r="F201" s="70">
        <v>0</v>
      </c>
      <c r="G201" s="70">
        <v>2</v>
      </c>
      <c r="H201" s="70">
        <v>0</v>
      </c>
      <c r="I201" s="70">
        <v>0</v>
      </c>
      <c r="J201" s="70">
        <v>0</v>
      </c>
      <c r="K201" s="70">
        <f t="shared" si="35"/>
        <v>2</v>
      </c>
      <c r="L201" s="70">
        <v>5</v>
      </c>
      <c r="M201" s="70">
        <v>0</v>
      </c>
      <c r="N201" s="70">
        <v>0</v>
      </c>
      <c r="O201" s="70">
        <v>0</v>
      </c>
      <c r="P201" s="70">
        <v>0</v>
      </c>
      <c r="Q201" s="70">
        <v>0</v>
      </c>
      <c r="R201" s="70">
        <f t="shared" si="36"/>
        <v>5</v>
      </c>
      <c r="S201" s="70">
        <f t="shared" si="37"/>
        <v>7</v>
      </c>
      <c r="T201" s="70">
        <v>1</v>
      </c>
      <c r="U201" s="137">
        <f t="shared" si="34"/>
        <v>7</v>
      </c>
    </row>
    <row r="202" spans="1:21" s="111" customFormat="1" ht="13.5" customHeight="1" x14ac:dyDescent="0.15">
      <c r="A202" s="108"/>
      <c r="B202" s="107"/>
      <c r="C202" s="439" t="s">
        <v>89</v>
      </c>
      <c r="D202" s="164" t="s">
        <v>343</v>
      </c>
      <c r="E202" s="70">
        <v>0</v>
      </c>
      <c r="F202" s="70">
        <v>4</v>
      </c>
      <c r="G202" s="70">
        <v>0</v>
      </c>
      <c r="H202" s="70">
        <v>13</v>
      </c>
      <c r="I202" s="70">
        <v>0</v>
      </c>
      <c r="J202" s="70">
        <v>0</v>
      </c>
      <c r="K202" s="70">
        <f t="shared" si="35"/>
        <v>17</v>
      </c>
      <c r="L202" s="70">
        <v>0</v>
      </c>
      <c r="M202" s="70">
        <v>0</v>
      </c>
      <c r="N202" s="70">
        <v>0</v>
      </c>
      <c r="O202" s="70">
        <v>0</v>
      </c>
      <c r="P202" s="70">
        <v>0</v>
      </c>
      <c r="Q202" s="70">
        <v>0</v>
      </c>
      <c r="R202" s="70">
        <f t="shared" si="36"/>
        <v>0</v>
      </c>
      <c r="S202" s="70">
        <f t="shared" si="37"/>
        <v>17</v>
      </c>
      <c r="T202" s="70">
        <v>0</v>
      </c>
      <c r="U202" s="137">
        <f t="shared" si="34"/>
        <v>0</v>
      </c>
    </row>
    <row r="203" spans="1:21" s="111" customFormat="1" ht="13.5" customHeight="1" x14ac:dyDescent="0.15">
      <c r="A203" s="108"/>
      <c r="B203" s="107"/>
      <c r="C203" s="439"/>
      <c r="D203" s="164" t="s">
        <v>77</v>
      </c>
      <c r="E203" s="70">
        <v>0</v>
      </c>
      <c r="F203" s="70">
        <v>4</v>
      </c>
      <c r="G203" s="70">
        <v>0</v>
      </c>
      <c r="H203" s="70">
        <v>13</v>
      </c>
      <c r="I203" s="70">
        <v>0</v>
      </c>
      <c r="J203" s="70">
        <v>0</v>
      </c>
      <c r="K203" s="70">
        <f t="shared" si="35"/>
        <v>17</v>
      </c>
      <c r="L203" s="70">
        <v>0</v>
      </c>
      <c r="M203" s="70">
        <v>0</v>
      </c>
      <c r="N203" s="70">
        <v>0</v>
      </c>
      <c r="O203" s="70">
        <v>0</v>
      </c>
      <c r="P203" s="70">
        <v>0</v>
      </c>
      <c r="Q203" s="70">
        <v>0</v>
      </c>
      <c r="R203" s="70">
        <f t="shared" si="36"/>
        <v>0</v>
      </c>
      <c r="S203" s="70">
        <f t="shared" si="37"/>
        <v>17</v>
      </c>
      <c r="T203" s="70">
        <v>0</v>
      </c>
      <c r="U203" s="137">
        <f t="shared" si="34"/>
        <v>0</v>
      </c>
    </row>
    <row r="204" spans="1:21" s="111" customFormat="1" ht="13.5" customHeight="1" x14ac:dyDescent="0.15">
      <c r="A204" s="108"/>
      <c r="B204" s="107"/>
      <c r="C204" s="439" t="s">
        <v>90</v>
      </c>
      <c r="D204" s="164" t="s">
        <v>343</v>
      </c>
      <c r="E204" s="70">
        <v>0</v>
      </c>
      <c r="F204" s="70">
        <v>0</v>
      </c>
      <c r="G204" s="70">
        <v>1</v>
      </c>
      <c r="H204" s="70">
        <v>0</v>
      </c>
      <c r="I204" s="70">
        <v>3</v>
      </c>
      <c r="J204" s="70">
        <v>5</v>
      </c>
      <c r="K204" s="70">
        <f t="shared" si="35"/>
        <v>9</v>
      </c>
      <c r="L204" s="70">
        <v>10</v>
      </c>
      <c r="M204" s="70">
        <v>2</v>
      </c>
      <c r="N204" s="70">
        <v>2</v>
      </c>
      <c r="O204" s="70">
        <v>0</v>
      </c>
      <c r="P204" s="70">
        <v>0</v>
      </c>
      <c r="Q204" s="70">
        <v>0</v>
      </c>
      <c r="R204" s="70">
        <f t="shared" si="36"/>
        <v>14</v>
      </c>
      <c r="S204" s="70">
        <f t="shared" si="37"/>
        <v>23</v>
      </c>
      <c r="T204" s="70">
        <v>25</v>
      </c>
      <c r="U204" s="137">
        <f t="shared" si="34"/>
        <v>0.92</v>
      </c>
    </row>
    <row r="205" spans="1:21" s="111" customFormat="1" ht="13.5" customHeight="1" x14ac:dyDescent="0.15">
      <c r="A205" s="108"/>
      <c r="B205" s="107"/>
      <c r="C205" s="439"/>
      <c r="D205" s="164" t="s">
        <v>77</v>
      </c>
      <c r="E205" s="70">
        <v>0</v>
      </c>
      <c r="F205" s="70">
        <v>0</v>
      </c>
      <c r="G205" s="70">
        <v>1</v>
      </c>
      <c r="H205" s="70">
        <v>0</v>
      </c>
      <c r="I205" s="70">
        <v>31</v>
      </c>
      <c r="J205" s="70">
        <v>5</v>
      </c>
      <c r="K205" s="70">
        <f t="shared" si="35"/>
        <v>37</v>
      </c>
      <c r="L205" s="70">
        <v>10</v>
      </c>
      <c r="M205" s="70">
        <v>2</v>
      </c>
      <c r="N205" s="70">
        <v>2</v>
      </c>
      <c r="O205" s="70">
        <v>0</v>
      </c>
      <c r="P205" s="70">
        <v>0</v>
      </c>
      <c r="Q205" s="70">
        <v>0</v>
      </c>
      <c r="R205" s="70">
        <f t="shared" si="36"/>
        <v>14</v>
      </c>
      <c r="S205" s="70">
        <f t="shared" si="37"/>
        <v>51</v>
      </c>
      <c r="T205" s="70">
        <v>26</v>
      </c>
      <c r="U205" s="137">
        <f t="shared" si="34"/>
        <v>1.9615384615384615</v>
      </c>
    </row>
    <row r="206" spans="1:21" s="111" customFormat="1" ht="13.5" customHeight="1" x14ac:dyDescent="0.15">
      <c r="A206" s="108"/>
      <c r="B206" s="107"/>
      <c r="C206" s="439" t="s">
        <v>91</v>
      </c>
      <c r="D206" s="164" t="s">
        <v>343</v>
      </c>
      <c r="E206" s="70">
        <v>0</v>
      </c>
      <c r="F206" s="70">
        <v>1</v>
      </c>
      <c r="G206" s="70">
        <v>0</v>
      </c>
      <c r="H206" s="70">
        <v>5</v>
      </c>
      <c r="I206" s="70">
        <v>14</v>
      </c>
      <c r="J206" s="70">
        <v>5</v>
      </c>
      <c r="K206" s="70">
        <f t="shared" si="35"/>
        <v>25</v>
      </c>
      <c r="L206" s="70">
        <v>1</v>
      </c>
      <c r="M206" s="70">
        <v>0</v>
      </c>
      <c r="N206" s="70">
        <v>4</v>
      </c>
      <c r="O206" s="70">
        <v>0</v>
      </c>
      <c r="P206" s="70">
        <v>0</v>
      </c>
      <c r="Q206" s="70">
        <v>0</v>
      </c>
      <c r="R206" s="70">
        <f t="shared" si="36"/>
        <v>5</v>
      </c>
      <c r="S206" s="70">
        <f t="shared" si="37"/>
        <v>30</v>
      </c>
      <c r="T206" s="70">
        <v>24</v>
      </c>
      <c r="U206" s="137">
        <f t="shared" si="34"/>
        <v>1.25</v>
      </c>
    </row>
    <row r="207" spans="1:21" s="111" customFormat="1" ht="13.5" customHeight="1" x14ac:dyDescent="0.15">
      <c r="A207" s="108"/>
      <c r="B207" s="107"/>
      <c r="C207" s="439"/>
      <c r="D207" s="164" t="s">
        <v>77</v>
      </c>
      <c r="E207" s="70">
        <v>0</v>
      </c>
      <c r="F207" s="70">
        <v>1</v>
      </c>
      <c r="G207" s="70">
        <v>0</v>
      </c>
      <c r="H207" s="70">
        <v>10</v>
      </c>
      <c r="I207" s="70">
        <v>26</v>
      </c>
      <c r="J207" s="70">
        <v>5</v>
      </c>
      <c r="K207" s="70">
        <f t="shared" si="35"/>
        <v>42</v>
      </c>
      <c r="L207" s="70">
        <v>1</v>
      </c>
      <c r="M207" s="70">
        <v>0</v>
      </c>
      <c r="N207" s="70">
        <v>12</v>
      </c>
      <c r="O207" s="70">
        <v>0</v>
      </c>
      <c r="P207" s="70">
        <v>0</v>
      </c>
      <c r="Q207" s="70">
        <v>0</v>
      </c>
      <c r="R207" s="70">
        <f t="shared" si="36"/>
        <v>13</v>
      </c>
      <c r="S207" s="70">
        <f t="shared" si="37"/>
        <v>55</v>
      </c>
      <c r="T207" s="70">
        <v>34</v>
      </c>
      <c r="U207" s="137">
        <f t="shared" si="34"/>
        <v>1.6176470588235294</v>
      </c>
    </row>
    <row r="208" spans="1:21" s="111" customFormat="1" ht="13.5" customHeight="1" x14ac:dyDescent="0.15">
      <c r="A208" s="108"/>
      <c r="B208" s="107"/>
      <c r="C208" s="439" t="s">
        <v>92</v>
      </c>
      <c r="D208" s="164" t="s">
        <v>343</v>
      </c>
      <c r="E208" s="70">
        <v>2</v>
      </c>
      <c r="F208" s="70">
        <v>0</v>
      </c>
      <c r="G208" s="70">
        <v>13</v>
      </c>
      <c r="H208" s="70">
        <v>8</v>
      </c>
      <c r="I208" s="70">
        <v>5</v>
      </c>
      <c r="J208" s="70">
        <v>18</v>
      </c>
      <c r="K208" s="70">
        <f t="shared" si="35"/>
        <v>46</v>
      </c>
      <c r="L208" s="70">
        <v>8</v>
      </c>
      <c r="M208" s="70">
        <v>7</v>
      </c>
      <c r="N208" s="70">
        <v>8</v>
      </c>
      <c r="O208" s="70">
        <v>0</v>
      </c>
      <c r="P208" s="70">
        <v>13</v>
      </c>
      <c r="Q208" s="70">
        <v>2</v>
      </c>
      <c r="R208" s="70">
        <f t="shared" si="36"/>
        <v>38</v>
      </c>
      <c r="S208" s="70">
        <f t="shared" si="37"/>
        <v>84</v>
      </c>
      <c r="T208" s="70">
        <v>4</v>
      </c>
      <c r="U208" s="137">
        <f t="shared" si="34"/>
        <v>21</v>
      </c>
    </row>
    <row r="209" spans="1:21" s="111" customFormat="1" ht="13.5" customHeight="1" x14ac:dyDescent="0.15">
      <c r="A209" s="108"/>
      <c r="B209" s="107"/>
      <c r="C209" s="439"/>
      <c r="D209" s="164" t="s">
        <v>77</v>
      </c>
      <c r="E209" s="70">
        <v>2</v>
      </c>
      <c r="F209" s="70">
        <v>0</v>
      </c>
      <c r="G209" s="70">
        <v>13</v>
      </c>
      <c r="H209" s="70">
        <v>8</v>
      </c>
      <c r="I209" s="70">
        <v>5</v>
      </c>
      <c r="J209" s="70">
        <v>18</v>
      </c>
      <c r="K209" s="70">
        <f t="shared" si="35"/>
        <v>46</v>
      </c>
      <c r="L209" s="70">
        <v>8</v>
      </c>
      <c r="M209" s="70">
        <v>7</v>
      </c>
      <c r="N209" s="70">
        <v>8</v>
      </c>
      <c r="O209" s="70">
        <v>0</v>
      </c>
      <c r="P209" s="70">
        <v>13</v>
      </c>
      <c r="Q209" s="70">
        <v>2</v>
      </c>
      <c r="R209" s="70">
        <f t="shared" si="36"/>
        <v>38</v>
      </c>
      <c r="S209" s="70">
        <f t="shared" si="37"/>
        <v>84</v>
      </c>
      <c r="T209" s="70">
        <v>8</v>
      </c>
      <c r="U209" s="137">
        <f t="shared" si="34"/>
        <v>10.5</v>
      </c>
    </row>
    <row r="210" spans="1:21" s="111" customFormat="1" ht="13.5" customHeight="1" x14ac:dyDescent="0.15">
      <c r="A210" s="108"/>
      <c r="B210" s="109"/>
      <c r="C210" s="439" t="s">
        <v>346</v>
      </c>
      <c r="D210" s="164" t="s">
        <v>343</v>
      </c>
      <c r="E210" s="70">
        <v>35</v>
      </c>
      <c r="F210" s="70">
        <v>13</v>
      </c>
      <c r="G210" s="70">
        <v>1</v>
      </c>
      <c r="H210" s="70">
        <v>21</v>
      </c>
      <c r="I210" s="70">
        <v>8</v>
      </c>
      <c r="J210" s="70">
        <v>13</v>
      </c>
      <c r="K210" s="70">
        <f t="shared" si="35"/>
        <v>91</v>
      </c>
      <c r="L210" s="70">
        <v>12</v>
      </c>
      <c r="M210" s="70">
        <v>3</v>
      </c>
      <c r="N210" s="70">
        <v>2</v>
      </c>
      <c r="O210" s="70">
        <v>0</v>
      </c>
      <c r="P210" s="70">
        <v>12</v>
      </c>
      <c r="Q210" s="70">
        <v>5</v>
      </c>
      <c r="R210" s="70">
        <f t="shared" si="36"/>
        <v>34</v>
      </c>
      <c r="S210" s="136">
        <f t="shared" si="37"/>
        <v>125</v>
      </c>
      <c r="T210" s="70">
        <v>53</v>
      </c>
      <c r="U210" s="137">
        <f t="shared" si="34"/>
        <v>2.358490566037736</v>
      </c>
    </row>
    <row r="211" spans="1:21" s="111" customFormat="1" ht="13.5" customHeight="1" thickBot="1" x14ac:dyDescent="0.2">
      <c r="A211" s="108"/>
      <c r="B211" s="109"/>
      <c r="C211" s="440"/>
      <c r="D211" s="117" t="s">
        <v>77</v>
      </c>
      <c r="E211" s="72">
        <v>35</v>
      </c>
      <c r="F211" s="72">
        <v>13</v>
      </c>
      <c r="G211" s="72">
        <v>1</v>
      </c>
      <c r="H211" s="72">
        <v>21</v>
      </c>
      <c r="I211" s="72">
        <v>8</v>
      </c>
      <c r="J211" s="72">
        <v>13</v>
      </c>
      <c r="K211" s="72">
        <f t="shared" si="35"/>
        <v>91</v>
      </c>
      <c r="L211" s="72">
        <v>14</v>
      </c>
      <c r="M211" s="72">
        <v>8</v>
      </c>
      <c r="N211" s="72">
        <v>6</v>
      </c>
      <c r="O211" s="72">
        <v>0</v>
      </c>
      <c r="P211" s="72">
        <v>12</v>
      </c>
      <c r="Q211" s="72">
        <v>5</v>
      </c>
      <c r="R211" s="72">
        <f t="shared" si="36"/>
        <v>45</v>
      </c>
      <c r="S211" s="138">
        <f t="shared" si="37"/>
        <v>136</v>
      </c>
      <c r="T211" s="72">
        <v>55</v>
      </c>
      <c r="U211" s="133">
        <f t="shared" si="34"/>
        <v>2.4727272727272727</v>
      </c>
    </row>
    <row r="212" spans="1:21" s="111" customFormat="1" ht="13.5" customHeight="1" x14ac:dyDescent="0.15">
      <c r="A212" s="441" t="s">
        <v>17</v>
      </c>
      <c r="B212" s="445"/>
      <c r="C212" s="442"/>
      <c r="D212" s="118" t="s">
        <v>343</v>
      </c>
      <c r="E212" s="76">
        <f>E214+E266+E284</f>
        <v>18683</v>
      </c>
      <c r="F212" s="76">
        <f t="shared" ref="F212:S213" si="38">F214+F266+F284</f>
        <v>42554</v>
      </c>
      <c r="G212" s="76">
        <f t="shared" si="38"/>
        <v>51962</v>
      </c>
      <c r="H212" s="76">
        <f t="shared" si="38"/>
        <v>94218</v>
      </c>
      <c r="I212" s="76">
        <f t="shared" si="38"/>
        <v>60181</v>
      </c>
      <c r="J212" s="76">
        <f t="shared" si="38"/>
        <v>38893</v>
      </c>
      <c r="K212" s="76">
        <f t="shared" si="38"/>
        <v>306491</v>
      </c>
      <c r="L212" s="76">
        <f t="shared" si="38"/>
        <v>55726</v>
      </c>
      <c r="M212" s="76">
        <f t="shared" si="38"/>
        <v>20124</v>
      </c>
      <c r="N212" s="76">
        <f t="shared" si="38"/>
        <v>47613</v>
      </c>
      <c r="O212" s="76">
        <f t="shared" si="38"/>
        <v>56261</v>
      </c>
      <c r="P212" s="76">
        <f t="shared" si="38"/>
        <v>72728</v>
      </c>
      <c r="Q212" s="76">
        <f t="shared" si="38"/>
        <v>36295</v>
      </c>
      <c r="R212" s="76">
        <f t="shared" si="38"/>
        <v>288747</v>
      </c>
      <c r="S212" s="76">
        <f t="shared" si="38"/>
        <v>595238</v>
      </c>
      <c r="T212" s="76">
        <f>T214+T266+T284</f>
        <v>593022</v>
      </c>
      <c r="U212" s="135">
        <f t="shared" si="34"/>
        <v>1.0037367922269325</v>
      </c>
    </row>
    <row r="213" spans="1:21" s="111" customFormat="1" ht="13.5" customHeight="1" thickBot="1" x14ac:dyDescent="0.2">
      <c r="A213" s="443"/>
      <c r="B213" s="446"/>
      <c r="C213" s="442"/>
      <c r="D213" s="121" t="s">
        <v>77</v>
      </c>
      <c r="E213" s="129">
        <f>E215+E267+E285</f>
        <v>20248</v>
      </c>
      <c r="F213" s="129">
        <f t="shared" si="38"/>
        <v>47766</v>
      </c>
      <c r="G213" s="129">
        <f t="shared" si="38"/>
        <v>64406</v>
      </c>
      <c r="H213" s="129">
        <f t="shared" si="38"/>
        <v>114056</v>
      </c>
      <c r="I213" s="129">
        <f t="shared" si="38"/>
        <v>74006</v>
      </c>
      <c r="J213" s="129">
        <f t="shared" si="38"/>
        <v>49257</v>
      </c>
      <c r="K213" s="129">
        <f t="shared" si="38"/>
        <v>369739</v>
      </c>
      <c r="L213" s="129">
        <f t="shared" si="38"/>
        <v>72573</v>
      </c>
      <c r="M213" s="129">
        <f t="shared" si="38"/>
        <v>22578</v>
      </c>
      <c r="N213" s="129">
        <f t="shared" si="38"/>
        <v>76896</v>
      </c>
      <c r="O213" s="129">
        <f t="shared" si="38"/>
        <v>93294</v>
      </c>
      <c r="P213" s="129">
        <f t="shared" si="38"/>
        <v>106929</v>
      </c>
      <c r="Q213" s="129">
        <f t="shared" si="38"/>
        <v>54358</v>
      </c>
      <c r="R213" s="129">
        <f t="shared" si="38"/>
        <v>426628</v>
      </c>
      <c r="S213" s="129">
        <f t="shared" si="38"/>
        <v>796367</v>
      </c>
      <c r="T213" s="129">
        <f>T215+T267+T285</f>
        <v>736876</v>
      </c>
      <c r="U213" s="139">
        <f t="shared" si="34"/>
        <v>1.0807340719469762</v>
      </c>
    </row>
    <row r="214" spans="1:21" s="111" customFormat="1" ht="13.5" customHeight="1" x14ac:dyDescent="0.15">
      <c r="A214" s="108"/>
      <c r="B214" s="441" t="s">
        <v>334</v>
      </c>
      <c r="C214" s="447"/>
      <c r="D214" s="116" t="s">
        <v>343</v>
      </c>
      <c r="E214" s="68">
        <f>E216+E218+E220+E222+E224+E226+E228+E230+E232+E234+E236+E238+E240+E242+E244+E246+E248+E250+E252+E254+E260+E262+E264</f>
        <v>18248</v>
      </c>
      <c r="F214" s="68">
        <f t="shared" ref="F214:S215" si="39">F216+F218+F220+F222+F224+F226+F228+F230+F232+F234+F236+F238+F240+F242+F244+F246+F248+F250+F252+F254+F260+F262+F264</f>
        <v>40855</v>
      </c>
      <c r="G214" s="68">
        <f t="shared" si="39"/>
        <v>49735</v>
      </c>
      <c r="H214" s="68">
        <f t="shared" si="39"/>
        <v>91466</v>
      </c>
      <c r="I214" s="68">
        <f t="shared" si="39"/>
        <v>58006</v>
      </c>
      <c r="J214" s="68">
        <f t="shared" si="39"/>
        <v>36520</v>
      </c>
      <c r="K214" s="68">
        <f t="shared" si="39"/>
        <v>294830</v>
      </c>
      <c r="L214" s="68">
        <f t="shared" si="39"/>
        <v>54661</v>
      </c>
      <c r="M214" s="68">
        <f t="shared" si="39"/>
        <v>19720</v>
      </c>
      <c r="N214" s="68">
        <f t="shared" si="39"/>
        <v>46950</v>
      </c>
      <c r="O214" s="68">
        <f t="shared" si="39"/>
        <v>55809</v>
      </c>
      <c r="P214" s="68">
        <f t="shared" si="39"/>
        <v>72130</v>
      </c>
      <c r="Q214" s="68">
        <f t="shared" si="39"/>
        <v>35792</v>
      </c>
      <c r="R214" s="68">
        <f t="shared" si="39"/>
        <v>285062</v>
      </c>
      <c r="S214" s="68">
        <f t="shared" si="39"/>
        <v>579892</v>
      </c>
      <c r="T214" s="68">
        <f>T216+T218+T220+T222+T224+T226+T228+T230+T232+T234+T236+T238+T240+T242+T244+T246+T248+T250+T252+T254+T260+T262+T264</f>
        <v>579508</v>
      </c>
      <c r="U214" s="132">
        <f t="shared" si="34"/>
        <v>1.0006626310594504</v>
      </c>
    </row>
    <row r="215" spans="1:21" s="111" customFormat="1" ht="13.5" customHeight="1" thickBot="1" x14ac:dyDescent="0.2">
      <c r="A215" s="108"/>
      <c r="B215" s="443"/>
      <c r="C215" s="442"/>
      <c r="D215" s="117" t="s">
        <v>77</v>
      </c>
      <c r="E215" s="72">
        <f>E217+E219+E221+E223+E225+E227+E229+E231+E233+E235+E237+E239+E241+E243+E245+E247+E249+E251+E253+E255+E261+E263+E265</f>
        <v>19675</v>
      </c>
      <c r="F215" s="72">
        <f t="shared" si="39"/>
        <v>45823</v>
      </c>
      <c r="G215" s="72">
        <f t="shared" si="39"/>
        <v>61535</v>
      </c>
      <c r="H215" s="72">
        <f t="shared" si="39"/>
        <v>110451</v>
      </c>
      <c r="I215" s="72">
        <f t="shared" si="39"/>
        <v>70782</v>
      </c>
      <c r="J215" s="72">
        <f t="shared" si="39"/>
        <v>46416</v>
      </c>
      <c r="K215" s="72">
        <f t="shared" si="39"/>
        <v>354682</v>
      </c>
      <c r="L215" s="72">
        <f t="shared" si="39"/>
        <v>71257</v>
      </c>
      <c r="M215" s="72">
        <f t="shared" si="39"/>
        <v>22027</v>
      </c>
      <c r="N215" s="72">
        <f t="shared" si="39"/>
        <v>76056</v>
      </c>
      <c r="O215" s="72">
        <f t="shared" si="39"/>
        <v>92668</v>
      </c>
      <c r="P215" s="72">
        <f t="shared" si="39"/>
        <v>106043</v>
      </c>
      <c r="Q215" s="72">
        <f t="shared" si="39"/>
        <v>53476</v>
      </c>
      <c r="R215" s="72">
        <f t="shared" si="39"/>
        <v>421527</v>
      </c>
      <c r="S215" s="72">
        <f t="shared" si="39"/>
        <v>776209</v>
      </c>
      <c r="T215" s="72">
        <f>T217+T219+T221+T223+T225+T227+T229+T231+T233+T235+T237+T239+T241+T243+T245+T247+T249+T251+T253+T255+T261+T263+T265</f>
        <v>719433</v>
      </c>
      <c r="U215" s="133">
        <f t="shared" si="34"/>
        <v>1.0789177032468624</v>
      </c>
    </row>
    <row r="216" spans="1:21" s="111" customFormat="1" ht="13.5" customHeight="1" x14ac:dyDescent="0.15">
      <c r="A216" s="108"/>
      <c r="B216" s="108"/>
      <c r="C216" s="444" t="s">
        <v>155</v>
      </c>
      <c r="D216" s="116" t="s">
        <v>343</v>
      </c>
      <c r="E216" s="68">
        <v>5938</v>
      </c>
      <c r="F216" s="68">
        <v>11169</v>
      </c>
      <c r="G216" s="68">
        <v>12736</v>
      </c>
      <c r="H216" s="68">
        <v>31401</v>
      </c>
      <c r="I216" s="68">
        <v>18243</v>
      </c>
      <c r="J216" s="68">
        <v>9578</v>
      </c>
      <c r="K216" s="68">
        <f t="shared" ref="K216:K255" si="40">SUM(E216:J216)</f>
        <v>89065</v>
      </c>
      <c r="L216" s="68">
        <v>12720</v>
      </c>
      <c r="M216" s="68">
        <v>5708</v>
      </c>
      <c r="N216" s="68">
        <v>12314</v>
      </c>
      <c r="O216" s="68">
        <v>15075</v>
      </c>
      <c r="P216" s="68">
        <v>19009</v>
      </c>
      <c r="Q216" s="68">
        <v>7678</v>
      </c>
      <c r="R216" s="68">
        <f t="shared" ref="R216:R255" si="41">SUM(L216:Q216)</f>
        <v>72504</v>
      </c>
      <c r="S216" s="140">
        <f t="shared" ref="S216:S255" si="42">K216+R216</f>
        <v>161569</v>
      </c>
      <c r="T216" s="100">
        <v>124849</v>
      </c>
      <c r="U216" s="132">
        <f t="shared" si="34"/>
        <v>1.2941152912718563</v>
      </c>
    </row>
    <row r="217" spans="1:21" s="111" customFormat="1" ht="13.5" customHeight="1" x14ac:dyDescent="0.15">
      <c r="A217" s="108"/>
      <c r="B217" s="107"/>
      <c r="C217" s="439"/>
      <c r="D217" s="164" t="s">
        <v>77</v>
      </c>
      <c r="E217" s="70">
        <v>6402</v>
      </c>
      <c r="F217" s="70">
        <v>12356</v>
      </c>
      <c r="G217" s="70">
        <v>14789</v>
      </c>
      <c r="H217" s="70">
        <v>36424</v>
      </c>
      <c r="I217" s="70">
        <v>21813</v>
      </c>
      <c r="J217" s="70">
        <v>11403</v>
      </c>
      <c r="K217" s="70">
        <f t="shared" si="40"/>
        <v>103187</v>
      </c>
      <c r="L217" s="70">
        <v>14677</v>
      </c>
      <c r="M217" s="70">
        <v>6455</v>
      </c>
      <c r="N217" s="70">
        <v>13392</v>
      </c>
      <c r="O217" s="70">
        <v>17946</v>
      </c>
      <c r="P217" s="70">
        <v>22804</v>
      </c>
      <c r="Q217" s="70">
        <v>9904</v>
      </c>
      <c r="R217" s="70">
        <f t="shared" si="41"/>
        <v>85178</v>
      </c>
      <c r="S217" s="136">
        <f t="shared" si="42"/>
        <v>188365</v>
      </c>
      <c r="T217" s="97">
        <v>152182</v>
      </c>
      <c r="U217" s="137">
        <f t="shared" si="34"/>
        <v>1.2377613646817627</v>
      </c>
    </row>
    <row r="218" spans="1:21" s="111" customFormat="1" ht="13.5" customHeight="1" x14ac:dyDescent="0.15">
      <c r="A218" s="108"/>
      <c r="B218" s="107"/>
      <c r="C218" s="439" t="s">
        <v>289</v>
      </c>
      <c r="D218" s="164" t="s">
        <v>343</v>
      </c>
      <c r="E218" s="70">
        <v>14</v>
      </c>
      <c r="F218" s="70">
        <v>22</v>
      </c>
      <c r="G218" s="70">
        <v>36</v>
      </c>
      <c r="H218" s="70">
        <v>11</v>
      </c>
      <c r="I218" s="70">
        <v>45</v>
      </c>
      <c r="J218" s="70">
        <v>11</v>
      </c>
      <c r="K218" s="70">
        <f t="shared" si="40"/>
        <v>139</v>
      </c>
      <c r="L218" s="70">
        <v>3</v>
      </c>
      <c r="M218" s="70">
        <v>4</v>
      </c>
      <c r="N218" s="70">
        <v>18</v>
      </c>
      <c r="O218" s="70">
        <v>26</v>
      </c>
      <c r="P218" s="70">
        <v>9</v>
      </c>
      <c r="Q218" s="70">
        <v>0</v>
      </c>
      <c r="R218" s="70">
        <f t="shared" si="41"/>
        <v>60</v>
      </c>
      <c r="S218" s="70">
        <f t="shared" si="42"/>
        <v>199</v>
      </c>
      <c r="T218" s="70">
        <v>93</v>
      </c>
      <c r="U218" s="137">
        <f t="shared" si="34"/>
        <v>2.139784946236559</v>
      </c>
    </row>
    <row r="219" spans="1:21" s="111" customFormat="1" ht="13.5" customHeight="1" x14ac:dyDescent="0.15">
      <c r="A219" s="108"/>
      <c r="B219" s="107"/>
      <c r="C219" s="439"/>
      <c r="D219" s="164" t="s">
        <v>77</v>
      </c>
      <c r="E219" s="70">
        <v>29</v>
      </c>
      <c r="F219" s="70">
        <v>51</v>
      </c>
      <c r="G219" s="70">
        <v>97</v>
      </c>
      <c r="H219" s="70">
        <v>21</v>
      </c>
      <c r="I219" s="70">
        <v>124</v>
      </c>
      <c r="J219" s="70">
        <v>33</v>
      </c>
      <c r="K219" s="70">
        <f t="shared" si="40"/>
        <v>355</v>
      </c>
      <c r="L219" s="70">
        <v>3</v>
      </c>
      <c r="M219" s="70">
        <v>16</v>
      </c>
      <c r="N219" s="70">
        <v>37</v>
      </c>
      <c r="O219" s="70">
        <v>68</v>
      </c>
      <c r="P219" s="70">
        <v>37</v>
      </c>
      <c r="Q219" s="70">
        <v>0</v>
      </c>
      <c r="R219" s="70">
        <f t="shared" si="41"/>
        <v>161</v>
      </c>
      <c r="S219" s="70">
        <f t="shared" si="42"/>
        <v>516</v>
      </c>
      <c r="T219" s="70">
        <v>159</v>
      </c>
      <c r="U219" s="137">
        <f t="shared" si="34"/>
        <v>3.2452830188679247</v>
      </c>
    </row>
    <row r="220" spans="1:21" s="111" customFormat="1" ht="13.5" customHeight="1" x14ac:dyDescent="0.15">
      <c r="A220" s="108"/>
      <c r="B220" s="107"/>
      <c r="C220" s="439" t="s">
        <v>290</v>
      </c>
      <c r="D220" s="164" t="s">
        <v>343</v>
      </c>
      <c r="E220" s="70">
        <v>1</v>
      </c>
      <c r="F220" s="70">
        <v>9</v>
      </c>
      <c r="G220" s="70">
        <v>24</v>
      </c>
      <c r="H220" s="70">
        <v>29</v>
      </c>
      <c r="I220" s="70">
        <v>26</v>
      </c>
      <c r="J220" s="70">
        <v>5</v>
      </c>
      <c r="K220" s="70">
        <f t="shared" si="40"/>
        <v>94</v>
      </c>
      <c r="L220" s="70">
        <v>46</v>
      </c>
      <c r="M220" s="70">
        <v>2</v>
      </c>
      <c r="N220" s="70">
        <v>41</v>
      </c>
      <c r="O220" s="70">
        <v>130</v>
      </c>
      <c r="P220" s="70">
        <v>34</v>
      </c>
      <c r="Q220" s="70">
        <v>2</v>
      </c>
      <c r="R220" s="70">
        <f t="shared" si="41"/>
        <v>255</v>
      </c>
      <c r="S220" s="70">
        <f t="shared" si="42"/>
        <v>349</v>
      </c>
      <c r="T220" s="70">
        <v>387</v>
      </c>
      <c r="U220" s="137">
        <f t="shared" si="34"/>
        <v>0.90180878552971577</v>
      </c>
    </row>
    <row r="221" spans="1:21" s="111" customFormat="1" ht="13.5" customHeight="1" x14ac:dyDescent="0.15">
      <c r="A221" s="108"/>
      <c r="B221" s="107"/>
      <c r="C221" s="439"/>
      <c r="D221" s="164" t="s">
        <v>77</v>
      </c>
      <c r="E221" s="70">
        <v>1</v>
      </c>
      <c r="F221" s="70">
        <v>9</v>
      </c>
      <c r="G221" s="70">
        <v>24</v>
      </c>
      <c r="H221" s="70">
        <v>29</v>
      </c>
      <c r="I221" s="70">
        <v>26</v>
      </c>
      <c r="J221" s="70">
        <v>5</v>
      </c>
      <c r="K221" s="70">
        <f t="shared" si="40"/>
        <v>94</v>
      </c>
      <c r="L221" s="70">
        <v>46</v>
      </c>
      <c r="M221" s="70">
        <v>2</v>
      </c>
      <c r="N221" s="70">
        <v>41</v>
      </c>
      <c r="O221" s="70">
        <v>130</v>
      </c>
      <c r="P221" s="70">
        <v>102</v>
      </c>
      <c r="Q221" s="70">
        <v>2</v>
      </c>
      <c r="R221" s="70">
        <f t="shared" si="41"/>
        <v>323</v>
      </c>
      <c r="S221" s="70">
        <f t="shared" si="42"/>
        <v>417</v>
      </c>
      <c r="T221" s="70">
        <v>545</v>
      </c>
      <c r="U221" s="137">
        <f t="shared" si="34"/>
        <v>0.76513761467889907</v>
      </c>
    </row>
    <row r="222" spans="1:21" s="111" customFormat="1" ht="13.5" customHeight="1" x14ac:dyDescent="0.15">
      <c r="A222" s="108"/>
      <c r="B222" s="107"/>
      <c r="C222" s="439" t="s">
        <v>156</v>
      </c>
      <c r="D222" s="164" t="s">
        <v>343</v>
      </c>
      <c r="E222" s="70">
        <v>2800</v>
      </c>
      <c r="F222" s="70">
        <v>5456</v>
      </c>
      <c r="G222" s="70">
        <v>8304</v>
      </c>
      <c r="H222" s="70">
        <v>14518</v>
      </c>
      <c r="I222" s="70">
        <v>9017</v>
      </c>
      <c r="J222" s="70">
        <v>6002</v>
      </c>
      <c r="K222" s="70">
        <f t="shared" si="40"/>
        <v>46097</v>
      </c>
      <c r="L222" s="70">
        <v>5133</v>
      </c>
      <c r="M222" s="70">
        <v>1305</v>
      </c>
      <c r="N222" s="70">
        <v>6054</v>
      </c>
      <c r="O222" s="70">
        <v>6822</v>
      </c>
      <c r="P222" s="70">
        <v>7374</v>
      </c>
      <c r="Q222" s="70">
        <v>2528</v>
      </c>
      <c r="R222" s="70">
        <f t="shared" si="41"/>
        <v>29216</v>
      </c>
      <c r="S222" s="70">
        <f t="shared" si="42"/>
        <v>75313</v>
      </c>
      <c r="T222" s="70">
        <v>77194</v>
      </c>
      <c r="U222" s="137">
        <f t="shared" si="34"/>
        <v>0.97563282120372052</v>
      </c>
    </row>
    <row r="223" spans="1:21" s="111" customFormat="1" ht="13.5" customHeight="1" x14ac:dyDescent="0.15">
      <c r="A223" s="108"/>
      <c r="B223" s="107"/>
      <c r="C223" s="439"/>
      <c r="D223" s="164" t="s">
        <v>77</v>
      </c>
      <c r="E223" s="70">
        <v>3476</v>
      </c>
      <c r="F223" s="70">
        <v>7325</v>
      </c>
      <c r="G223" s="70">
        <v>13510</v>
      </c>
      <c r="H223" s="70">
        <v>19966</v>
      </c>
      <c r="I223" s="70">
        <v>13975</v>
      </c>
      <c r="J223" s="70">
        <v>8257</v>
      </c>
      <c r="K223" s="70">
        <f t="shared" si="40"/>
        <v>66509</v>
      </c>
      <c r="L223" s="70">
        <v>7030</v>
      </c>
      <c r="M223" s="70">
        <v>1763</v>
      </c>
      <c r="N223" s="70">
        <v>12934</v>
      </c>
      <c r="O223" s="70">
        <v>18636</v>
      </c>
      <c r="P223" s="70">
        <v>18430</v>
      </c>
      <c r="Q223" s="70">
        <v>6897</v>
      </c>
      <c r="R223" s="70">
        <f t="shared" si="41"/>
        <v>65690</v>
      </c>
      <c r="S223" s="70">
        <f t="shared" si="42"/>
        <v>132199</v>
      </c>
      <c r="T223" s="70">
        <v>122553</v>
      </c>
      <c r="U223" s="137">
        <f t="shared" si="34"/>
        <v>1.078708803538061</v>
      </c>
    </row>
    <row r="224" spans="1:21" s="111" customFormat="1" ht="13.5" customHeight="1" x14ac:dyDescent="0.15">
      <c r="A224" s="108"/>
      <c r="B224" s="107"/>
      <c r="C224" s="439" t="s">
        <v>157</v>
      </c>
      <c r="D224" s="164" t="s">
        <v>343</v>
      </c>
      <c r="E224" s="70">
        <v>0</v>
      </c>
      <c r="F224" s="70">
        <v>0</v>
      </c>
      <c r="G224" s="70">
        <v>0</v>
      </c>
      <c r="H224" s="70">
        <v>0</v>
      </c>
      <c r="I224" s="70">
        <v>0</v>
      </c>
      <c r="J224" s="70">
        <v>0</v>
      </c>
      <c r="K224" s="70">
        <f t="shared" si="40"/>
        <v>0</v>
      </c>
      <c r="L224" s="70">
        <v>0</v>
      </c>
      <c r="M224" s="70">
        <v>0</v>
      </c>
      <c r="N224" s="70">
        <v>0</v>
      </c>
      <c r="O224" s="70">
        <v>0</v>
      </c>
      <c r="P224" s="70">
        <v>0</v>
      </c>
      <c r="Q224" s="70">
        <v>0</v>
      </c>
      <c r="R224" s="70">
        <f t="shared" si="41"/>
        <v>0</v>
      </c>
      <c r="S224" s="70">
        <f t="shared" si="42"/>
        <v>0</v>
      </c>
      <c r="T224" s="70">
        <v>0</v>
      </c>
      <c r="U224" s="137">
        <f t="shared" si="34"/>
        <v>0</v>
      </c>
    </row>
    <row r="225" spans="1:21" s="111" customFormat="1" ht="13.5" customHeight="1" x14ac:dyDescent="0.15">
      <c r="A225" s="108"/>
      <c r="B225" s="107"/>
      <c r="C225" s="439"/>
      <c r="D225" s="164" t="s">
        <v>77</v>
      </c>
      <c r="E225" s="70">
        <v>0</v>
      </c>
      <c r="F225" s="70">
        <v>0</v>
      </c>
      <c r="G225" s="70">
        <v>0</v>
      </c>
      <c r="H225" s="70">
        <v>0</v>
      </c>
      <c r="I225" s="70">
        <v>0</v>
      </c>
      <c r="J225" s="70">
        <v>0</v>
      </c>
      <c r="K225" s="70">
        <f t="shared" si="40"/>
        <v>0</v>
      </c>
      <c r="L225" s="70">
        <v>0</v>
      </c>
      <c r="M225" s="70">
        <v>0</v>
      </c>
      <c r="N225" s="70">
        <v>0</v>
      </c>
      <c r="O225" s="70">
        <v>0</v>
      </c>
      <c r="P225" s="70">
        <v>0</v>
      </c>
      <c r="Q225" s="70">
        <v>0</v>
      </c>
      <c r="R225" s="70">
        <f t="shared" si="41"/>
        <v>0</v>
      </c>
      <c r="S225" s="70">
        <f t="shared" si="42"/>
        <v>0</v>
      </c>
      <c r="T225" s="70">
        <v>0</v>
      </c>
      <c r="U225" s="137">
        <f t="shared" si="34"/>
        <v>0</v>
      </c>
    </row>
    <row r="226" spans="1:21" s="111" customFormat="1" ht="13.5" customHeight="1" x14ac:dyDescent="0.15">
      <c r="A226" s="108"/>
      <c r="B226" s="107"/>
      <c r="C226" s="439" t="s">
        <v>158</v>
      </c>
      <c r="D226" s="164" t="s">
        <v>343</v>
      </c>
      <c r="E226" s="70">
        <v>148</v>
      </c>
      <c r="F226" s="70">
        <v>151</v>
      </c>
      <c r="G226" s="70">
        <v>149</v>
      </c>
      <c r="H226" s="70">
        <v>534</v>
      </c>
      <c r="I226" s="70">
        <v>241</v>
      </c>
      <c r="J226" s="70">
        <v>95</v>
      </c>
      <c r="K226" s="70">
        <f t="shared" si="40"/>
        <v>1318</v>
      </c>
      <c r="L226" s="70">
        <v>101</v>
      </c>
      <c r="M226" s="70">
        <v>85</v>
      </c>
      <c r="N226" s="70">
        <v>118</v>
      </c>
      <c r="O226" s="70">
        <v>143</v>
      </c>
      <c r="P226" s="70">
        <v>179</v>
      </c>
      <c r="Q226" s="70">
        <v>38</v>
      </c>
      <c r="R226" s="70">
        <f t="shared" si="41"/>
        <v>664</v>
      </c>
      <c r="S226" s="70">
        <f t="shared" si="42"/>
        <v>1982</v>
      </c>
      <c r="T226" s="70">
        <v>1425</v>
      </c>
      <c r="U226" s="137">
        <f t="shared" si="34"/>
        <v>1.3908771929824562</v>
      </c>
    </row>
    <row r="227" spans="1:21" s="111" customFormat="1" ht="13.5" customHeight="1" x14ac:dyDescent="0.15">
      <c r="A227" s="108"/>
      <c r="B227" s="107"/>
      <c r="C227" s="439"/>
      <c r="D227" s="164" t="s">
        <v>77</v>
      </c>
      <c r="E227" s="70">
        <v>153</v>
      </c>
      <c r="F227" s="70">
        <v>167</v>
      </c>
      <c r="G227" s="70">
        <v>192</v>
      </c>
      <c r="H227" s="70">
        <v>614</v>
      </c>
      <c r="I227" s="70">
        <v>302</v>
      </c>
      <c r="J227" s="70">
        <v>111</v>
      </c>
      <c r="K227" s="70">
        <f t="shared" si="40"/>
        <v>1539</v>
      </c>
      <c r="L227" s="70">
        <v>121</v>
      </c>
      <c r="M227" s="70">
        <v>93</v>
      </c>
      <c r="N227" s="70">
        <v>148</v>
      </c>
      <c r="O227" s="70">
        <v>245</v>
      </c>
      <c r="P227" s="70">
        <v>224</v>
      </c>
      <c r="Q227" s="70">
        <v>38</v>
      </c>
      <c r="R227" s="70">
        <f t="shared" si="41"/>
        <v>869</v>
      </c>
      <c r="S227" s="70">
        <f t="shared" si="42"/>
        <v>2408</v>
      </c>
      <c r="T227" s="70">
        <v>1655</v>
      </c>
      <c r="U227" s="137">
        <f t="shared" si="34"/>
        <v>1.4549848942598187</v>
      </c>
    </row>
    <row r="228" spans="1:21" s="111" customFormat="1" ht="13.5" customHeight="1" x14ac:dyDescent="0.15">
      <c r="A228" s="108"/>
      <c r="B228" s="107"/>
      <c r="C228" s="439" t="s">
        <v>159</v>
      </c>
      <c r="D228" s="164" t="s">
        <v>343</v>
      </c>
      <c r="E228" s="70">
        <v>0</v>
      </c>
      <c r="F228" s="70">
        <v>2</v>
      </c>
      <c r="G228" s="70">
        <v>0</v>
      </c>
      <c r="H228" s="70">
        <v>29</v>
      </c>
      <c r="I228" s="70">
        <v>13</v>
      </c>
      <c r="J228" s="70">
        <v>4</v>
      </c>
      <c r="K228" s="70">
        <f t="shared" si="40"/>
        <v>48</v>
      </c>
      <c r="L228" s="70">
        <v>2</v>
      </c>
      <c r="M228" s="70">
        <v>0</v>
      </c>
      <c r="N228" s="70">
        <v>2</v>
      </c>
      <c r="O228" s="70">
        <v>0</v>
      </c>
      <c r="P228" s="70">
        <v>2</v>
      </c>
      <c r="Q228" s="70">
        <v>0</v>
      </c>
      <c r="R228" s="70">
        <f t="shared" si="41"/>
        <v>6</v>
      </c>
      <c r="S228" s="70">
        <f t="shared" si="42"/>
        <v>54</v>
      </c>
      <c r="T228" s="70">
        <v>105</v>
      </c>
      <c r="U228" s="137">
        <f t="shared" ref="U228:U255" si="43">IF(T228=0,0,S228/T228)</f>
        <v>0.51428571428571423</v>
      </c>
    </row>
    <row r="229" spans="1:21" s="111" customFormat="1" ht="13.5" customHeight="1" x14ac:dyDescent="0.15">
      <c r="A229" s="108"/>
      <c r="B229" s="107"/>
      <c r="C229" s="439"/>
      <c r="D229" s="164" t="s">
        <v>77</v>
      </c>
      <c r="E229" s="70">
        <v>0</v>
      </c>
      <c r="F229" s="70">
        <v>2</v>
      </c>
      <c r="G229" s="70">
        <v>0</v>
      </c>
      <c r="H229" s="70">
        <v>29</v>
      </c>
      <c r="I229" s="70">
        <v>13</v>
      </c>
      <c r="J229" s="70">
        <v>4</v>
      </c>
      <c r="K229" s="70">
        <f t="shared" si="40"/>
        <v>48</v>
      </c>
      <c r="L229" s="70">
        <v>2</v>
      </c>
      <c r="M229" s="70">
        <v>0</v>
      </c>
      <c r="N229" s="70">
        <v>2</v>
      </c>
      <c r="O229" s="70">
        <v>0</v>
      </c>
      <c r="P229" s="70">
        <v>2</v>
      </c>
      <c r="Q229" s="70">
        <v>0</v>
      </c>
      <c r="R229" s="70">
        <f t="shared" si="41"/>
        <v>6</v>
      </c>
      <c r="S229" s="70">
        <f t="shared" si="42"/>
        <v>54</v>
      </c>
      <c r="T229" s="70">
        <v>146</v>
      </c>
      <c r="U229" s="137">
        <f t="shared" si="43"/>
        <v>0.36986301369863012</v>
      </c>
    </row>
    <row r="230" spans="1:21" s="111" customFormat="1" ht="13.5" customHeight="1" x14ac:dyDescent="0.15">
      <c r="A230" s="108"/>
      <c r="B230" s="109"/>
      <c r="C230" s="439" t="s">
        <v>160</v>
      </c>
      <c r="D230" s="164" t="s">
        <v>343</v>
      </c>
      <c r="E230" s="70">
        <v>5</v>
      </c>
      <c r="F230" s="70">
        <v>0</v>
      </c>
      <c r="G230" s="70">
        <v>2</v>
      </c>
      <c r="H230" s="70">
        <v>16</v>
      </c>
      <c r="I230" s="70">
        <v>10</v>
      </c>
      <c r="J230" s="70">
        <v>0</v>
      </c>
      <c r="K230" s="70">
        <f t="shared" si="40"/>
        <v>33</v>
      </c>
      <c r="L230" s="70">
        <v>2</v>
      </c>
      <c r="M230" s="70">
        <v>0</v>
      </c>
      <c r="N230" s="70">
        <v>0</v>
      </c>
      <c r="O230" s="70">
        <v>6</v>
      </c>
      <c r="P230" s="70">
        <v>6</v>
      </c>
      <c r="Q230" s="70">
        <v>0</v>
      </c>
      <c r="R230" s="70">
        <f t="shared" si="41"/>
        <v>14</v>
      </c>
      <c r="S230" s="70">
        <f t="shared" si="42"/>
        <v>47</v>
      </c>
      <c r="T230" s="70">
        <v>25</v>
      </c>
      <c r="U230" s="137">
        <f t="shared" si="43"/>
        <v>1.88</v>
      </c>
    </row>
    <row r="231" spans="1:21" s="111" customFormat="1" ht="13.5" customHeight="1" x14ac:dyDescent="0.15">
      <c r="A231" s="108"/>
      <c r="B231" s="109"/>
      <c r="C231" s="439"/>
      <c r="D231" s="164" t="s">
        <v>77</v>
      </c>
      <c r="E231" s="70">
        <v>5</v>
      </c>
      <c r="F231" s="70">
        <v>0</v>
      </c>
      <c r="G231" s="70">
        <v>2</v>
      </c>
      <c r="H231" s="70">
        <v>16</v>
      </c>
      <c r="I231" s="70">
        <v>10</v>
      </c>
      <c r="J231" s="70">
        <v>0</v>
      </c>
      <c r="K231" s="70">
        <f t="shared" si="40"/>
        <v>33</v>
      </c>
      <c r="L231" s="70">
        <v>2</v>
      </c>
      <c r="M231" s="70">
        <v>0</v>
      </c>
      <c r="N231" s="70">
        <v>0</v>
      </c>
      <c r="O231" s="70">
        <v>6</v>
      </c>
      <c r="P231" s="70">
        <v>6</v>
      </c>
      <c r="Q231" s="70">
        <v>0</v>
      </c>
      <c r="R231" s="70">
        <f t="shared" si="41"/>
        <v>14</v>
      </c>
      <c r="S231" s="70">
        <f t="shared" si="42"/>
        <v>47</v>
      </c>
      <c r="T231" s="70">
        <v>25</v>
      </c>
      <c r="U231" s="137">
        <f t="shared" si="43"/>
        <v>1.88</v>
      </c>
    </row>
    <row r="232" spans="1:21" s="111" customFormat="1" ht="13.5" customHeight="1" x14ac:dyDescent="0.15">
      <c r="A232" s="108"/>
      <c r="B232" s="107"/>
      <c r="C232" s="439" t="s">
        <v>161</v>
      </c>
      <c r="D232" s="164" t="s">
        <v>343</v>
      </c>
      <c r="E232" s="70">
        <v>0</v>
      </c>
      <c r="F232" s="70">
        <v>2</v>
      </c>
      <c r="G232" s="70">
        <v>0</v>
      </c>
      <c r="H232" s="70">
        <v>15</v>
      </c>
      <c r="I232" s="70">
        <v>11</v>
      </c>
      <c r="J232" s="70">
        <v>6</v>
      </c>
      <c r="K232" s="70">
        <f t="shared" si="40"/>
        <v>34</v>
      </c>
      <c r="L232" s="70">
        <v>0</v>
      </c>
      <c r="M232" s="70">
        <v>0</v>
      </c>
      <c r="N232" s="70">
        <v>0</v>
      </c>
      <c r="O232" s="70">
        <v>0</v>
      </c>
      <c r="P232" s="70">
        <v>8</v>
      </c>
      <c r="Q232" s="70">
        <v>0</v>
      </c>
      <c r="R232" s="70">
        <f t="shared" si="41"/>
        <v>8</v>
      </c>
      <c r="S232" s="70">
        <f t="shared" si="42"/>
        <v>42</v>
      </c>
      <c r="T232" s="70">
        <v>44</v>
      </c>
      <c r="U232" s="137">
        <f t="shared" si="43"/>
        <v>0.95454545454545459</v>
      </c>
    </row>
    <row r="233" spans="1:21" s="111" customFormat="1" ht="13.5" customHeight="1" x14ac:dyDescent="0.15">
      <c r="A233" s="108"/>
      <c r="B233" s="107"/>
      <c r="C233" s="439"/>
      <c r="D233" s="164" t="s">
        <v>77</v>
      </c>
      <c r="E233" s="70">
        <v>0</v>
      </c>
      <c r="F233" s="70">
        <v>4</v>
      </c>
      <c r="G233" s="70">
        <v>0</v>
      </c>
      <c r="H233" s="70">
        <v>15</v>
      </c>
      <c r="I233" s="70">
        <v>11</v>
      </c>
      <c r="J233" s="70">
        <v>6</v>
      </c>
      <c r="K233" s="70">
        <f t="shared" si="40"/>
        <v>36</v>
      </c>
      <c r="L233" s="70">
        <v>0</v>
      </c>
      <c r="M233" s="70">
        <v>0</v>
      </c>
      <c r="N233" s="70">
        <v>0</v>
      </c>
      <c r="O233" s="70">
        <v>0</v>
      </c>
      <c r="P233" s="70">
        <v>8</v>
      </c>
      <c r="Q233" s="70">
        <v>0</v>
      </c>
      <c r="R233" s="70">
        <f t="shared" si="41"/>
        <v>8</v>
      </c>
      <c r="S233" s="70">
        <f t="shared" si="42"/>
        <v>44</v>
      </c>
      <c r="T233" s="70">
        <v>65</v>
      </c>
      <c r="U233" s="137">
        <f t="shared" si="43"/>
        <v>0.67692307692307696</v>
      </c>
    </row>
    <row r="234" spans="1:21" s="111" customFormat="1" ht="13.5" customHeight="1" x14ac:dyDescent="0.15">
      <c r="A234" s="108"/>
      <c r="B234" s="107"/>
      <c r="C234" s="439" t="s">
        <v>162</v>
      </c>
      <c r="D234" s="164" t="s">
        <v>343</v>
      </c>
      <c r="E234" s="70">
        <v>8502</v>
      </c>
      <c r="F234" s="70">
        <v>17811</v>
      </c>
      <c r="G234" s="70">
        <v>16430</v>
      </c>
      <c r="H234" s="70">
        <v>24542</v>
      </c>
      <c r="I234" s="70">
        <v>18669</v>
      </c>
      <c r="J234" s="70">
        <v>12145</v>
      </c>
      <c r="K234" s="70">
        <f t="shared" si="40"/>
        <v>98099</v>
      </c>
      <c r="L234" s="70">
        <v>23572</v>
      </c>
      <c r="M234" s="70">
        <v>10109</v>
      </c>
      <c r="N234" s="70">
        <v>12871</v>
      </c>
      <c r="O234" s="70">
        <v>17558</v>
      </c>
      <c r="P234" s="70">
        <v>30133</v>
      </c>
      <c r="Q234" s="70">
        <v>15397</v>
      </c>
      <c r="R234" s="70">
        <f t="shared" si="41"/>
        <v>109640</v>
      </c>
      <c r="S234" s="70">
        <f t="shared" si="42"/>
        <v>207739</v>
      </c>
      <c r="T234" s="70">
        <v>253153</v>
      </c>
      <c r="U234" s="137">
        <f t="shared" si="43"/>
        <v>0.82060651068721291</v>
      </c>
    </row>
    <row r="235" spans="1:21" s="111" customFormat="1" ht="13.5" customHeight="1" x14ac:dyDescent="0.15">
      <c r="A235" s="108"/>
      <c r="B235" s="107"/>
      <c r="C235" s="439"/>
      <c r="D235" s="164" t="s">
        <v>77</v>
      </c>
      <c r="E235" s="70">
        <v>8502</v>
      </c>
      <c r="F235" s="70">
        <v>17811</v>
      </c>
      <c r="G235" s="70">
        <v>16448</v>
      </c>
      <c r="H235" s="70">
        <v>24545</v>
      </c>
      <c r="I235" s="70">
        <v>18669</v>
      </c>
      <c r="J235" s="70">
        <v>12257</v>
      </c>
      <c r="K235" s="70">
        <f t="shared" si="40"/>
        <v>98232</v>
      </c>
      <c r="L235" s="70">
        <v>23578</v>
      </c>
      <c r="M235" s="70">
        <v>10109</v>
      </c>
      <c r="N235" s="70">
        <v>12871</v>
      </c>
      <c r="O235" s="70">
        <v>17558</v>
      </c>
      <c r="P235" s="70">
        <v>30133</v>
      </c>
      <c r="Q235" s="70">
        <v>15397</v>
      </c>
      <c r="R235" s="70">
        <f t="shared" si="41"/>
        <v>109646</v>
      </c>
      <c r="S235" s="70">
        <f t="shared" si="42"/>
        <v>207878</v>
      </c>
      <c r="T235" s="70">
        <v>253164</v>
      </c>
      <c r="U235" s="137">
        <f t="shared" si="43"/>
        <v>0.82111990646379418</v>
      </c>
    </row>
    <row r="236" spans="1:21" s="111" customFormat="1" ht="13.5" customHeight="1" x14ac:dyDescent="0.15">
      <c r="A236" s="108"/>
      <c r="B236" s="107"/>
      <c r="C236" s="439" t="s">
        <v>163</v>
      </c>
      <c r="D236" s="164" t="s">
        <v>343</v>
      </c>
      <c r="E236" s="70">
        <v>155</v>
      </c>
      <c r="F236" s="70">
        <v>673</v>
      </c>
      <c r="G236" s="70">
        <v>1273</v>
      </c>
      <c r="H236" s="70">
        <v>1801</v>
      </c>
      <c r="I236" s="70">
        <v>997</v>
      </c>
      <c r="J236" s="70">
        <v>498</v>
      </c>
      <c r="K236" s="70">
        <f t="shared" si="40"/>
        <v>5397</v>
      </c>
      <c r="L236" s="70">
        <v>920</v>
      </c>
      <c r="M236" s="70">
        <v>252</v>
      </c>
      <c r="N236" s="70">
        <v>600</v>
      </c>
      <c r="O236" s="70">
        <v>1386</v>
      </c>
      <c r="P236" s="70">
        <v>1595</v>
      </c>
      <c r="Q236" s="70">
        <v>497</v>
      </c>
      <c r="R236" s="70">
        <f t="shared" si="41"/>
        <v>5250</v>
      </c>
      <c r="S236" s="70">
        <f t="shared" si="42"/>
        <v>10647</v>
      </c>
      <c r="T236" s="70">
        <v>13883</v>
      </c>
      <c r="U236" s="137">
        <f t="shared" si="43"/>
        <v>0.76690916948786281</v>
      </c>
    </row>
    <row r="237" spans="1:21" s="111" customFormat="1" ht="13.5" customHeight="1" x14ac:dyDescent="0.15">
      <c r="A237" s="108"/>
      <c r="B237" s="107"/>
      <c r="C237" s="439"/>
      <c r="D237" s="164" t="s">
        <v>77</v>
      </c>
      <c r="E237" s="70">
        <v>166</v>
      </c>
      <c r="F237" s="70">
        <v>758</v>
      </c>
      <c r="G237" s="70">
        <v>1407</v>
      </c>
      <c r="H237" s="70">
        <v>2254</v>
      </c>
      <c r="I237" s="70">
        <v>1247</v>
      </c>
      <c r="J237" s="70">
        <v>574</v>
      </c>
      <c r="K237" s="70">
        <f t="shared" si="40"/>
        <v>6406</v>
      </c>
      <c r="L237" s="70">
        <v>1086</v>
      </c>
      <c r="M237" s="70">
        <v>752</v>
      </c>
      <c r="N237" s="70">
        <v>1354</v>
      </c>
      <c r="O237" s="70">
        <v>1904</v>
      </c>
      <c r="P237" s="70">
        <v>2210</v>
      </c>
      <c r="Q237" s="70">
        <v>666</v>
      </c>
      <c r="R237" s="70">
        <f t="shared" si="41"/>
        <v>7972</v>
      </c>
      <c r="S237" s="70">
        <f t="shared" si="42"/>
        <v>14378</v>
      </c>
      <c r="T237" s="70">
        <v>18674</v>
      </c>
      <c r="U237" s="137">
        <f t="shared" si="43"/>
        <v>0.76994752061690053</v>
      </c>
    </row>
    <row r="238" spans="1:21" s="111" customFormat="1" ht="13.5" customHeight="1" x14ac:dyDescent="0.15">
      <c r="A238" s="108"/>
      <c r="B238" s="107"/>
      <c r="C238" s="439" t="s">
        <v>164</v>
      </c>
      <c r="D238" s="164" t="s">
        <v>343</v>
      </c>
      <c r="E238" s="70">
        <v>340</v>
      </c>
      <c r="F238" s="70">
        <v>1094</v>
      </c>
      <c r="G238" s="70">
        <v>1973</v>
      </c>
      <c r="H238" s="70">
        <v>5855</v>
      </c>
      <c r="I238" s="70">
        <v>3307</v>
      </c>
      <c r="J238" s="70">
        <v>2186</v>
      </c>
      <c r="K238" s="70">
        <f t="shared" si="40"/>
        <v>14755</v>
      </c>
      <c r="L238" s="70">
        <v>2751</v>
      </c>
      <c r="M238" s="70">
        <v>224</v>
      </c>
      <c r="N238" s="70">
        <v>926</v>
      </c>
      <c r="O238" s="70">
        <v>1171</v>
      </c>
      <c r="P238" s="70">
        <v>1131</v>
      </c>
      <c r="Q238" s="70">
        <v>375</v>
      </c>
      <c r="R238" s="70">
        <f t="shared" si="41"/>
        <v>6578</v>
      </c>
      <c r="S238" s="70">
        <f t="shared" si="42"/>
        <v>21333</v>
      </c>
      <c r="T238" s="70">
        <v>16726</v>
      </c>
      <c r="U238" s="137">
        <f t="shared" si="43"/>
        <v>1.2754394356092311</v>
      </c>
    </row>
    <row r="239" spans="1:21" s="111" customFormat="1" ht="13.5" customHeight="1" x14ac:dyDescent="0.15">
      <c r="A239" s="108"/>
      <c r="B239" s="107"/>
      <c r="C239" s="439"/>
      <c r="D239" s="164" t="s">
        <v>77</v>
      </c>
      <c r="E239" s="70">
        <v>400</v>
      </c>
      <c r="F239" s="70">
        <v>1263</v>
      </c>
      <c r="G239" s="70">
        <v>2512</v>
      </c>
      <c r="H239" s="70">
        <v>7161</v>
      </c>
      <c r="I239" s="70">
        <v>4013</v>
      </c>
      <c r="J239" s="70">
        <v>6005</v>
      </c>
      <c r="K239" s="70">
        <f t="shared" si="40"/>
        <v>21354</v>
      </c>
      <c r="L239" s="70">
        <v>13992</v>
      </c>
      <c r="M239" s="70">
        <v>253</v>
      </c>
      <c r="N239" s="70">
        <v>1073</v>
      </c>
      <c r="O239" s="70">
        <v>1400</v>
      </c>
      <c r="P239" s="70">
        <v>1305</v>
      </c>
      <c r="Q239" s="70">
        <v>412</v>
      </c>
      <c r="R239" s="70">
        <f t="shared" si="41"/>
        <v>18435</v>
      </c>
      <c r="S239" s="70">
        <f t="shared" si="42"/>
        <v>39789</v>
      </c>
      <c r="T239" s="70">
        <v>22316</v>
      </c>
      <c r="U239" s="137">
        <f t="shared" si="43"/>
        <v>1.7829808209356515</v>
      </c>
    </row>
    <row r="240" spans="1:21" s="111" customFormat="1" ht="13.5" customHeight="1" x14ac:dyDescent="0.15">
      <c r="A240" s="108"/>
      <c r="B240" s="107"/>
      <c r="C240" s="439" t="s">
        <v>165</v>
      </c>
      <c r="D240" s="164" t="s">
        <v>343</v>
      </c>
      <c r="E240" s="70">
        <v>113</v>
      </c>
      <c r="F240" s="70">
        <v>363</v>
      </c>
      <c r="G240" s="70">
        <v>1195</v>
      </c>
      <c r="H240" s="70">
        <v>2957</v>
      </c>
      <c r="I240" s="70">
        <v>1524</v>
      </c>
      <c r="J240" s="70">
        <v>694</v>
      </c>
      <c r="K240" s="70">
        <f t="shared" si="40"/>
        <v>6846</v>
      </c>
      <c r="L240" s="70">
        <v>730</v>
      </c>
      <c r="M240" s="70">
        <v>484</v>
      </c>
      <c r="N240" s="70">
        <v>358</v>
      </c>
      <c r="O240" s="70">
        <v>781</v>
      </c>
      <c r="P240" s="70">
        <v>791</v>
      </c>
      <c r="Q240" s="70">
        <v>257</v>
      </c>
      <c r="R240" s="70">
        <f t="shared" si="41"/>
        <v>3401</v>
      </c>
      <c r="S240" s="70">
        <f t="shared" si="42"/>
        <v>10247</v>
      </c>
      <c r="T240" s="70">
        <v>8487</v>
      </c>
      <c r="U240" s="137">
        <f t="shared" si="43"/>
        <v>1.2073759868033462</v>
      </c>
    </row>
    <row r="241" spans="1:21" s="111" customFormat="1" ht="13.5" customHeight="1" x14ac:dyDescent="0.15">
      <c r="A241" s="108"/>
      <c r="B241" s="107"/>
      <c r="C241" s="439"/>
      <c r="D241" s="164" t="s">
        <v>77</v>
      </c>
      <c r="E241" s="70">
        <v>178</v>
      </c>
      <c r="F241" s="70">
        <v>525</v>
      </c>
      <c r="G241" s="70">
        <v>1592</v>
      </c>
      <c r="H241" s="70">
        <v>4241</v>
      </c>
      <c r="I241" s="70">
        <v>1965</v>
      </c>
      <c r="J241" s="70">
        <v>914</v>
      </c>
      <c r="K241" s="70">
        <f t="shared" si="40"/>
        <v>9415</v>
      </c>
      <c r="L241" s="70">
        <v>765</v>
      </c>
      <c r="M241" s="70">
        <v>504</v>
      </c>
      <c r="N241" s="70">
        <v>440</v>
      </c>
      <c r="O241" s="70">
        <v>1204</v>
      </c>
      <c r="P241" s="70">
        <v>1068</v>
      </c>
      <c r="Q241" s="70">
        <v>302</v>
      </c>
      <c r="R241" s="70">
        <f t="shared" si="41"/>
        <v>4283</v>
      </c>
      <c r="S241" s="70">
        <f t="shared" si="42"/>
        <v>13698</v>
      </c>
      <c r="T241" s="70">
        <v>12291</v>
      </c>
      <c r="U241" s="137">
        <f t="shared" si="43"/>
        <v>1.1144740053697828</v>
      </c>
    </row>
    <row r="242" spans="1:21" s="111" customFormat="1" ht="13.5" customHeight="1" x14ac:dyDescent="0.15">
      <c r="A242" s="108"/>
      <c r="B242" s="107"/>
      <c r="C242" s="439" t="s">
        <v>166</v>
      </c>
      <c r="D242" s="164" t="s">
        <v>343</v>
      </c>
      <c r="E242" s="70">
        <v>54</v>
      </c>
      <c r="F242" s="70">
        <v>208</v>
      </c>
      <c r="G242" s="70">
        <v>662</v>
      </c>
      <c r="H242" s="70">
        <v>1241</v>
      </c>
      <c r="I242" s="70">
        <v>811</v>
      </c>
      <c r="J242" s="70">
        <v>435</v>
      </c>
      <c r="K242" s="70">
        <f t="shared" si="40"/>
        <v>3411</v>
      </c>
      <c r="L242" s="70">
        <v>139</v>
      </c>
      <c r="M242" s="70">
        <v>47</v>
      </c>
      <c r="N242" s="70">
        <v>171</v>
      </c>
      <c r="O242" s="70">
        <v>160</v>
      </c>
      <c r="P242" s="70">
        <v>193</v>
      </c>
      <c r="Q242" s="70">
        <v>43</v>
      </c>
      <c r="R242" s="70">
        <f t="shared" si="41"/>
        <v>753</v>
      </c>
      <c r="S242" s="70">
        <f t="shared" si="42"/>
        <v>4164</v>
      </c>
      <c r="T242" s="70">
        <v>3958</v>
      </c>
      <c r="U242" s="137">
        <f t="shared" si="43"/>
        <v>1.0520464881253158</v>
      </c>
    </row>
    <row r="243" spans="1:21" s="111" customFormat="1" ht="13.5" customHeight="1" x14ac:dyDescent="0.15">
      <c r="A243" s="108"/>
      <c r="B243" s="107"/>
      <c r="C243" s="439"/>
      <c r="D243" s="164" t="s">
        <v>77</v>
      </c>
      <c r="E243" s="70">
        <v>82</v>
      </c>
      <c r="F243" s="70">
        <v>249</v>
      </c>
      <c r="G243" s="70">
        <v>802</v>
      </c>
      <c r="H243" s="70">
        <v>1560</v>
      </c>
      <c r="I243" s="70">
        <v>1005</v>
      </c>
      <c r="J243" s="70">
        <v>520</v>
      </c>
      <c r="K243" s="70">
        <f t="shared" si="40"/>
        <v>4218</v>
      </c>
      <c r="L243" s="70">
        <v>147</v>
      </c>
      <c r="M243" s="70">
        <v>55</v>
      </c>
      <c r="N243" s="70">
        <v>263</v>
      </c>
      <c r="O243" s="70">
        <v>290</v>
      </c>
      <c r="P243" s="70">
        <v>343</v>
      </c>
      <c r="Q243" s="70">
        <v>45</v>
      </c>
      <c r="R243" s="70">
        <f t="shared" si="41"/>
        <v>1143</v>
      </c>
      <c r="S243" s="70">
        <f t="shared" si="42"/>
        <v>5361</v>
      </c>
      <c r="T243" s="70">
        <v>5709</v>
      </c>
      <c r="U243" s="137">
        <f t="shared" si="43"/>
        <v>0.93904361534419334</v>
      </c>
    </row>
    <row r="244" spans="1:21" s="111" customFormat="1" ht="13.5" customHeight="1" x14ac:dyDescent="0.15">
      <c r="A244" s="108"/>
      <c r="B244" s="107"/>
      <c r="C244" s="439" t="s">
        <v>167</v>
      </c>
      <c r="D244" s="164" t="s">
        <v>343</v>
      </c>
      <c r="E244" s="70">
        <v>35</v>
      </c>
      <c r="F244" s="70">
        <v>215</v>
      </c>
      <c r="G244" s="70">
        <v>362</v>
      </c>
      <c r="H244" s="70">
        <v>757</v>
      </c>
      <c r="I244" s="70">
        <v>365</v>
      </c>
      <c r="J244" s="70">
        <v>70</v>
      </c>
      <c r="K244" s="70">
        <f t="shared" si="40"/>
        <v>1804</v>
      </c>
      <c r="L244" s="70">
        <v>186</v>
      </c>
      <c r="M244" s="70">
        <v>50</v>
      </c>
      <c r="N244" s="70">
        <v>103</v>
      </c>
      <c r="O244" s="70">
        <v>114</v>
      </c>
      <c r="P244" s="70">
        <v>86</v>
      </c>
      <c r="Q244" s="70">
        <v>42</v>
      </c>
      <c r="R244" s="70">
        <f t="shared" si="41"/>
        <v>581</v>
      </c>
      <c r="S244" s="70">
        <f t="shared" si="42"/>
        <v>2385</v>
      </c>
      <c r="T244" s="70">
        <v>2357</v>
      </c>
      <c r="U244" s="137">
        <f t="shared" si="43"/>
        <v>1.0118795078489606</v>
      </c>
    </row>
    <row r="245" spans="1:21" s="111" customFormat="1" ht="13.5" customHeight="1" x14ac:dyDescent="0.15">
      <c r="A245" s="108"/>
      <c r="B245" s="107"/>
      <c r="C245" s="439"/>
      <c r="D245" s="164" t="s">
        <v>77</v>
      </c>
      <c r="E245" s="70">
        <v>53</v>
      </c>
      <c r="F245" s="70">
        <v>257</v>
      </c>
      <c r="G245" s="70">
        <v>492</v>
      </c>
      <c r="H245" s="70">
        <v>934</v>
      </c>
      <c r="I245" s="70">
        <v>443</v>
      </c>
      <c r="J245" s="70">
        <v>74</v>
      </c>
      <c r="K245" s="70">
        <f t="shared" si="40"/>
        <v>2253</v>
      </c>
      <c r="L245" s="70">
        <v>196</v>
      </c>
      <c r="M245" s="70">
        <v>106</v>
      </c>
      <c r="N245" s="70">
        <v>154</v>
      </c>
      <c r="O245" s="70">
        <v>202</v>
      </c>
      <c r="P245" s="70">
        <v>119</v>
      </c>
      <c r="Q245" s="70">
        <v>46</v>
      </c>
      <c r="R245" s="70">
        <f t="shared" si="41"/>
        <v>823</v>
      </c>
      <c r="S245" s="70">
        <f t="shared" si="42"/>
        <v>3076</v>
      </c>
      <c r="T245" s="70">
        <v>2935</v>
      </c>
      <c r="U245" s="137">
        <f t="shared" si="43"/>
        <v>1.0480408858603067</v>
      </c>
    </row>
    <row r="246" spans="1:21" s="111" customFormat="1" ht="13.5" customHeight="1" x14ac:dyDescent="0.15">
      <c r="A246" s="108"/>
      <c r="B246" s="107"/>
      <c r="C246" s="439" t="s">
        <v>168</v>
      </c>
      <c r="D246" s="164" t="s">
        <v>343</v>
      </c>
      <c r="E246" s="70">
        <v>121</v>
      </c>
      <c r="F246" s="70">
        <v>3667</v>
      </c>
      <c r="G246" s="70">
        <v>6569</v>
      </c>
      <c r="H246" s="70">
        <v>7562</v>
      </c>
      <c r="I246" s="70">
        <v>4665</v>
      </c>
      <c r="J246" s="70">
        <v>4740</v>
      </c>
      <c r="K246" s="70">
        <f t="shared" si="40"/>
        <v>27324</v>
      </c>
      <c r="L246" s="70">
        <v>8305</v>
      </c>
      <c r="M246" s="70">
        <v>1447</v>
      </c>
      <c r="N246" s="70">
        <v>13362</v>
      </c>
      <c r="O246" s="70">
        <v>12382</v>
      </c>
      <c r="P246" s="70">
        <v>11547</v>
      </c>
      <c r="Q246" s="70">
        <v>8916</v>
      </c>
      <c r="R246" s="70">
        <f t="shared" si="41"/>
        <v>55959</v>
      </c>
      <c r="S246" s="70">
        <f t="shared" si="42"/>
        <v>83283</v>
      </c>
      <c r="T246" s="70">
        <v>76461</v>
      </c>
      <c r="U246" s="137">
        <f t="shared" si="43"/>
        <v>1.0892219562914427</v>
      </c>
    </row>
    <row r="247" spans="1:21" s="111" customFormat="1" ht="13.5" customHeight="1" x14ac:dyDescent="0.15">
      <c r="A247" s="108"/>
      <c r="B247" s="107"/>
      <c r="C247" s="439"/>
      <c r="D247" s="164" t="s">
        <v>77</v>
      </c>
      <c r="E247" s="70">
        <v>173</v>
      </c>
      <c r="F247" s="70">
        <v>5011</v>
      </c>
      <c r="G247" s="70">
        <v>9648</v>
      </c>
      <c r="H247" s="70">
        <v>12434</v>
      </c>
      <c r="I247" s="70">
        <v>7097</v>
      </c>
      <c r="J247" s="70">
        <v>6190</v>
      </c>
      <c r="K247" s="70">
        <f t="shared" si="40"/>
        <v>40553</v>
      </c>
      <c r="L247" s="70">
        <v>9435</v>
      </c>
      <c r="M247" s="70">
        <v>1829</v>
      </c>
      <c r="N247" s="70">
        <v>33267</v>
      </c>
      <c r="O247" s="70">
        <v>32947</v>
      </c>
      <c r="P247" s="70">
        <v>29112</v>
      </c>
      <c r="Q247" s="70">
        <v>19649</v>
      </c>
      <c r="R247" s="70">
        <f t="shared" si="41"/>
        <v>126239</v>
      </c>
      <c r="S247" s="70">
        <f t="shared" si="42"/>
        <v>166792</v>
      </c>
      <c r="T247" s="70">
        <v>126584</v>
      </c>
      <c r="U247" s="137">
        <f t="shared" si="43"/>
        <v>1.3176388801112304</v>
      </c>
    </row>
    <row r="248" spans="1:21" s="111" customFormat="1" ht="13.5" customHeight="1" x14ac:dyDescent="0.15">
      <c r="A248" s="108"/>
      <c r="B248" s="109"/>
      <c r="C248" s="439" t="s">
        <v>169</v>
      </c>
      <c r="D248" s="164" t="s">
        <v>343</v>
      </c>
      <c r="E248" s="70">
        <v>0</v>
      </c>
      <c r="F248" s="70">
        <v>0</v>
      </c>
      <c r="G248" s="70">
        <v>0</v>
      </c>
      <c r="H248" s="70">
        <v>8</v>
      </c>
      <c r="I248" s="70">
        <v>0</v>
      </c>
      <c r="J248" s="70">
        <v>0</v>
      </c>
      <c r="K248" s="70">
        <f t="shared" si="40"/>
        <v>8</v>
      </c>
      <c r="L248" s="70">
        <v>0</v>
      </c>
      <c r="M248" s="70">
        <v>0</v>
      </c>
      <c r="N248" s="70">
        <v>1</v>
      </c>
      <c r="O248" s="70">
        <v>4</v>
      </c>
      <c r="P248" s="70">
        <v>2</v>
      </c>
      <c r="Q248" s="70">
        <v>0</v>
      </c>
      <c r="R248" s="70">
        <f t="shared" si="41"/>
        <v>7</v>
      </c>
      <c r="S248" s="70">
        <f t="shared" si="42"/>
        <v>15</v>
      </c>
      <c r="T248" s="70">
        <v>73</v>
      </c>
      <c r="U248" s="137">
        <f t="shared" si="43"/>
        <v>0.20547945205479451</v>
      </c>
    </row>
    <row r="249" spans="1:21" s="111" customFormat="1" ht="13.5" customHeight="1" x14ac:dyDescent="0.15">
      <c r="A249" s="108"/>
      <c r="B249" s="109"/>
      <c r="C249" s="439"/>
      <c r="D249" s="164" t="s">
        <v>77</v>
      </c>
      <c r="E249" s="70">
        <v>0</v>
      </c>
      <c r="F249" s="70">
        <v>0</v>
      </c>
      <c r="G249" s="70">
        <v>0</v>
      </c>
      <c r="H249" s="70">
        <v>8</v>
      </c>
      <c r="I249" s="70">
        <v>0</v>
      </c>
      <c r="J249" s="70">
        <v>0</v>
      </c>
      <c r="K249" s="70">
        <f t="shared" si="40"/>
        <v>8</v>
      </c>
      <c r="L249" s="70">
        <v>0</v>
      </c>
      <c r="M249" s="70">
        <v>0</v>
      </c>
      <c r="N249" s="70">
        <v>1</v>
      </c>
      <c r="O249" s="70">
        <v>4</v>
      </c>
      <c r="P249" s="70">
        <v>2</v>
      </c>
      <c r="Q249" s="70">
        <v>0</v>
      </c>
      <c r="R249" s="70">
        <f t="shared" si="41"/>
        <v>7</v>
      </c>
      <c r="S249" s="70">
        <f t="shared" si="42"/>
        <v>15</v>
      </c>
      <c r="T249" s="70">
        <v>73</v>
      </c>
      <c r="U249" s="137">
        <f t="shared" si="43"/>
        <v>0.20547945205479451</v>
      </c>
    </row>
    <row r="250" spans="1:21" s="111" customFormat="1" ht="13.5" customHeight="1" x14ac:dyDescent="0.15">
      <c r="A250" s="108"/>
      <c r="B250" s="107"/>
      <c r="C250" s="439" t="s">
        <v>170</v>
      </c>
      <c r="D250" s="164" t="s">
        <v>343</v>
      </c>
      <c r="E250" s="70">
        <v>0</v>
      </c>
      <c r="F250" s="70">
        <v>10</v>
      </c>
      <c r="G250" s="70">
        <v>0</v>
      </c>
      <c r="H250" s="70">
        <v>6</v>
      </c>
      <c r="I250" s="70">
        <v>6</v>
      </c>
      <c r="J250" s="70">
        <v>2</v>
      </c>
      <c r="K250" s="70">
        <f t="shared" si="40"/>
        <v>24</v>
      </c>
      <c r="L250" s="70">
        <v>4</v>
      </c>
      <c r="M250" s="70">
        <v>0</v>
      </c>
      <c r="N250" s="70">
        <v>4</v>
      </c>
      <c r="O250" s="70">
        <v>7</v>
      </c>
      <c r="P250" s="70">
        <v>0</v>
      </c>
      <c r="Q250" s="70">
        <v>1</v>
      </c>
      <c r="R250" s="70">
        <f t="shared" si="41"/>
        <v>16</v>
      </c>
      <c r="S250" s="70">
        <f t="shared" si="42"/>
        <v>40</v>
      </c>
      <c r="T250" s="70">
        <v>40</v>
      </c>
      <c r="U250" s="137">
        <f t="shared" si="43"/>
        <v>1</v>
      </c>
    </row>
    <row r="251" spans="1:21" s="111" customFormat="1" ht="13.5" customHeight="1" x14ac:dyDescent="0.15">
      <c r="A251" s="108"/>
      <c r="B251" s="107"/>
      <c r="C251" s="439"/>
      <c r="D251" s="164" t="s">
        <v>77</v>
      </c>
      <c r="E251" s="70">
        <v>0</v>
      </c>
      <c r="F251" s="70">
        <v>30</v>
      </c>
      <c r="G251" s="70">
        <v>0</v>
      </c>
      <c r="H251" s="70">
        <v>16</v>
      </c>
      <c r="I251" s="70">
        <v>9</v>
      </c>
      <c r="J251" s="70">
        <v>2</v>
      </c>
      <c r="K251" s="70">
        <f t="shared" si="40"/>
        <v>57</v>
      </c>
      <c r="L251" s="70">
        <v>12</v>
      </c>
      <c r="M251" s="70">
        <v>0</v>
      </c>
      <c r="N251" s="70">
        <v>20</v>
      </c>
      <c r="O251" s="70">
        <v>17</v>
      </c>
      <c r="P251" s="70">
        <v>0</v>
      </c>
      <c r="Q251" s="70">
        <v>23</v>
      </c>
      <c r="R251" s="70">
        <f t="shared" si="41"/>
        <v>72</v>
      </c>
      <c r="S251" s="70">
        <f t="shared" si="42"/>
        <v>129</v>
      </c>
      <c r="T251" s="70">
        <v>50</v>
      </c>
      <c r="U251" s="137">
        <f t="shared" si="43"/>
        <v>2.58</v>
      </c>
    </row>
    <row r="252" spans="1:21" s="111" customFormat="1" ht="13.5" customHeight="1" x14ac:dyDescent="0.15">
      <c r="A252" s="108"/>
      <c r="B252" s="107"/>
      <c r="C252" s="439" t="s">
        <v>171</v>
      </c>
      <c r="D252" s="164" t="s">
        <v>343</v>
      </c>
      <c r="E252" s="70">
        <v>22</v>
      </c>
      <c r="F252" s="70">
        <v>0</v>
      </c>
      <c r="G252" s="70">
        <v>0</v>
      </c>
      <c r="H252" s="70">
        <v>0</v>
      </c>
      <c r="I252" s="70">
        <v>10</v>
      </c>
      <c r="J252" s="70">
        <v>5</v>
      </c>
      <c r="K252" s="70">
        <f t="shared" si="40"/>
        <v>37</v>
      </c>
      <c r="L252" s="70">
        <v>17</v>
      </c>
      <c r="M252" s="70">
        <v>3</v>
      </c>
      <c r="N252" s="70">
        <v>3</v>
      </c>
      <c r="O252" s="70">
        <v>0</v>
      </c>
      <c r="P252" s="70">
        <v>2</v>
      </c>
      <c r="Q252" s="70">
        <v>1</v>
      </c>
      <c r="R252" s="70">
        <f t="shared" si="41"/>
        <v>26</v>
      </c>
      <c r="S252" s="70">
        <f t="shared" si="42"/>
        <v>63</v>
      </c>
      <c r="T252" s="70">
        <v>9</v>
      </c>
      <c r="U252" s="137">
        <f t="shared" si="43"/>
        <v>7</v>
      </c>
    </row>
    <row r="253" spans="1:21" s="111" customFormat="1" ht="13.5" customHeight="1" x14ac:dyDescent="0.15">
      <c r="A253" s="108"/>
      <c r="B253" s="107"/>
      <c r="C253" s="439"/>
      <c r="D253" s="164" t="s">
        <v>77</v>
      </c>
      <c r="E253" s="70">
        <v>55</v>
      </c>
      <c r="F253" s="70">
        <v>0</v>
      </c>
      <c r="G253" s="70">
        <v>0</v>
      </c>
      <c r="H253" s="70">
        <v>0</v>
      </c>
      <c r="I253" s="70">
        <v>14</v>
      </c>
      <c r="J253" s="70">
        <v>7</v>
      </c>
      <c r="K253" s="70">
        <f t="shared" si="40"/>
        <v>76</v>
      </c>
      <c r="L253" s="70">
        <v>131</v>
      </c>
      <c r="M253" s="70">
        <v>90</v>
      </c>
      <c r="N253" s="70">
        <v>41</v>
      </c>
      <c r="O253" s="70">
        <v>0</v>
      </c>
      <c r="P253" s="70">
        <v>8</v>
      </c>
      <c r="Q253" s="70">
        <v>11</v>
      </c>
      <c r="R253" s="70">
        <f t="shared" si="41"/>
        <v>281</v>
      </c>
      <c r="S253" s="70">
        <f t="shared" si="42"/>
        <v>357</v>
      </c>
      <c r="T253" s="70">
        <v>11</v>
      </c>
      <c r="U253" s="137">
        <f t="shared" si="43"/>
        <v>32.454545454545453</v>
      </c>
    </row>
    <row r="254" spans="1:21" s="111" customFormat="1" ht="13.5" customHeight="1" x14ac:dyDescent="0.15">
      <c r="A254" s="108"/>
      <c r="B254" s="107"/>
      <c r="C254" s="439" t="s">
        <v>172</v>
      </c>
      <c r="D254" s="164" t="s">
        <v>343</v>
      </c>
      <c r="E254" s="70">
        <v>0</v>
      </c>
      <c r="F254" s="70">
        <v>0</v>
      </c>
      <c r="G254" s="70">
        <v>0</v>
      </c>
      <c r="H254" s="70">
        <v>9</v>
      </c>
      <c r="I254" s="70">
        <v>6</v>
      </c>
      <c r="J254" s="70">
        <v>24</v>
      </c>
      <c r="K254" s="70">
        <f t="shared" si="40"/>
        <v>39</v>
      </c>
      <c r="L254" s="70">
        <v>20</v>
      </c>
      <c r="M254" s="70">
        <v>0</v>
      </c>
      <c r="N254" s="70">
        <v>0</v>
      </c>
      <c r="O254" s="70">
        <v>11</v>
      </c>
      <c r="P254" s="70">
        <v>26</v>
      </c>
      <c r="Q254" s="70">
        <v>17</v>
      </c>
      <c r="R254" s="70">
        <f t="shared" si="41"/>
        <v>74</v>
      </c>
      <c r="S254" s="70">
        <f t="shared" si="42"/>
        <v>113</v>
      </c>
      <c r="T254" s="70">
        <v>34</v>
      </c>
      <c r="U254" s="137">
        <f t="shared" si="43"/>
        <v>3.3235294117647061</v>
      </c>
    </row>
    <row r="255" spans="1:21" s="111" customFormat="1" ht="13.5" customHeight="1" x14ac:dyDescent="0.15">
      <c r="A255" s="108"/>
      <c r="B255" s="107"/>
      <c r="C255" s="439"/>
      <c r="D255" s="164" t="s">
        <v>77</v>
      </c>
      <c r="E255" s="70">
        <v>0</v>
      </c>
      <c r="F255" s="70">
        <v>0</v>
      </c>
      <c r="G255" s="70">
        <v>0</v>
      </c>
      <c r="H255" s="70">
        <v>9</v>
      </c>
      <c r="I255" s="70">
        <v>6</v>
      </c>
      <c r="J255" s="70">
        <v>34</v>
      </c>
      <c r="K255" s="70">
        <f t="shared" si="40"/>
        <v>49</v>
      </c>
      <c r="L255" s="70">
        <v>20</v>
      </c>
      <c r="M255" s="70">
        <v>0</v>
      </c>
      <c r="N255" s="70">
        <v>0</v>
      </c>
      <c r="O255" s="70">
        <v>78</v>
      </c>
      <c r="P255" s="70">
        <v>126</v>
      </c>
      <c r="Q255" s="70">
        <v>84</v>
      </c>
      <c r="R255" s="70">
        <f t="shared" si="41"/>
        <v>308</v>
      </c>
      <c r="S255" s="70">
        <f t="shared" si="42"/>
        <v>357</v>
      </c>
      <c r="T255" s="70">
        <v>58</v>
      </c>
      <c r="U255" s="137">
        <f t="shared" si="43"/>
        <v>6.1551724137931032</v>
      </c>
    </row>
    <row r="256" spans="1:21" s="89" customFormat="1" ht="13.5" customHeight="1" x14ac:dyDescent="0.15">
      <c r="A256" s="107"/>
      <c r="B256" s="107"/>
      <c r="C256" s="110"/>
      <c r="D256" s="107"/>
      <c r="U256" s="165"/>
    </row>
    <row r="257" spans="1:21" s="111" customFormat="1" ht="21.75" customHeight="1" x14ac:dyDescent="0.15">
      <c r="A257" s="95" t="str">
        <f>A193</f>
        <v>５　平成28年度市町村別・月別訪日外国人宿泊者数（延べ人数）</v>
      </c>
      <c r="B257" s="14"/>
      <c r="C257" s="14"/>
      <c r="D257" s="5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</row>
    <row r="258" spans="1:21" s="111" customFormat="1" ht="15.75" customHeight="1" thickBot="1" x14ac:dyDescent="0.2">
      <c r="A258" s="14"/>
      <c r="B258" s="14"/>
      <c r="C258" s="14"/>
      <c r="D258" s="5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65" t="str">
        <f>$U$2</f>
        <v>単位：宿泊客数→人、宿泊客延数→人泊、対前年比→％</v>
      </c>
    </row>
    <row r="259" spans="1:21" s="142" customFormat="1" ht="13.5" customHeight="1" thickBot="1" x14ac:dyDescent="0.2">
      <c r="A259" s="101" t="s">
        <v>24</v>
      </c>
      <c r="B259" s="101" t="s">
        <v>283</v>
      </c>
      <c r="C259" s="102" t="s">
        <v>284</v>
      </c>
      <c r="D259" s="19" t="s">
        <v>25</v>
      </c>
      <c r="E259" s="19" t="s">
        <v>26</v>
      </c>
      <c r="F259" s="19" t="s">
        <v>27</v>
      </c>
      <c r="G259" s="19" t="s">
        <v>28</v>
      </c>
      <c r="H259" s="19" t="s">
        <v>29</v>
      </c>
      <c r="I259" s="19" t="s">
        <v>30</v>
      </c>
      <c r="J259" s="19" t="s">
        <v>31</v>
      </c>
      <c r="K259" s="19" t="s">
        <v>32</v>
      </c>
      <c r="L259" s="19" t="s">
        <v>33</v>
      </c>
      <c r="M259" s="19" t="s">
        <v>34</v>
      </c>
      <c r="N259" s="19" t="s">
        <v>35</v>
      </c>
      <c r="O259" s="19" t="s">
        <v>36</v>
      </c>
      <c r="P259" s="19" t="s">
        <v>37</v>
      </c>
      <c r="Q259" s="19" t="s">
        <v>38</v>
      </c>
      <c r="R259" s="103" t="s">
        <v>39</v>
      </c>
      <c r="S259" s="160" t="s">
        <v>347</v>
      </c>
      <c r="T259" s="161" t="str">
        <f>$T$3</f>
        <v>27年度</v>
      </c>
      <c r="U259" s="20" t="s">
        <v>41</v>
      </c>
    </row>
    <row r="260" spans="1:21" s="111" customFormat="1" ht="13.5" customHeight="1" x14ac:dyDescent="0.15">
      <c r="A260" s="448" t="s">
        <v>335</v>
      </c>
      <c r="B260" s="448" t="s">
        <v>336</v>
      </c>
      <c r="C260" s="449" t="s">
        <v>173</v>
      </c>
      <c r="D260" s="116" t="s">
        <v>343</v>
      </c>
      <c r="E260" s="68">
        <v>0</v>
      </c>
      <c r="F260" s="68">
        <v>3</v>
      </c>
      <c r="G260" s="68">
        <v>0</v>
      </c>
      <c r="H260" s="68">
        <v>0</v>
      </c>
      <c r="I260" s="68">
        <v>4</v>
      </c>
      <c r="J260" s="68">
        <v>0</v>
      </c>
      <c r="K260" s="68">
        <f t="shared" ref="K260:K265" si="44">SUM(E260:J260)</f>
        <v>7</v>
      </c>
      <c r="L260" s="68">
        <v>2</v>
      </c>
      <c r="M260" s="68">
        <v>0</v>
      </c>
      <c r="N260" s="68">
        <v>4</v>
      </c>
      <c r="O260" s="68">
        <v>0</v>
      </c>
      <c r="P260" s="68">
        <v>1</v>
      </c>
      <c r="Q260" s="68">
        <v>0</v>
      </c>
      <c r="R260" s="68">
        <f t="shared" ref="R260:R265" si="45">SUM(L260:Q260)</f>
        <v>7</v>
      </c>
      <c r="S260" s="140">
        <f t="shared" ref="S260:S265" si="46">K260+R260</f>
        <v>14</v>
      </c>
      <c r="T260" s="100">
        <v>34</v>
      </c>
      <c r="U260" s="132">
        <f t="shared" ref="U260:U291" si="47">IF(T260=0,0,S260/T260)</f>
        <v>0.41176470588235292</v>
      </c>
    </row>
    <row r="261" spans="1:21" s="111" customFormat="1" ht="13.5" customHeight="1" x14ac:dyDescent="0.15">
      <c r="A261" s="448"/>
      <c r="B261" s="448"/>
      <c r="C261" s="439"/>
      <c r="D261" s="164" t="s">
        <v>77</v>
      </c>
      <c r="E261" s="70">
        <v>0</v>
      </c>
      <c r="F261" s="70">
        <v>5</v>
      </c>
      <c r="G261" s="70">
        <v>0</v>
      </c>
      <c r="H261" s="70">
        <v>0</v>
      </c>
      <c r="I261" s="70">
        <v>4</v>
      </c>
      <c r="J261" s="70">
        <v>0</v>
      </c>
      <c r="K261" s="70">
        <f t="shared" si="44"/>
        <v>9</v>
      </c>
      <c r="L261" s="70">
        <v>6</v>
      </c>
      <c r="M261" s="70">
        <v>0</v>
      </c>
      <c r="N261" s="70">
        <v>18</v>
      </c>
      <c r="O261" s="70">
        <v>0</v>
      </c>
      <c r="P261" s="70">
        <v>2</v>
      </c>
      <c r="Q261" s="70">
        <v>0</v>
      </c>
      <c r="R261" s="70">
        <f t="shared" si="45"/>
        <v>26</v>
      </c>
      <c r="S261" s="136">
        <f t="shared" si="46"/>
        <v>35</v>
      </c>
      <c r="T261" s="97">
        <v>64</v>
      </c>
      <c r="U261" s="137">
        <f t="shared" si="47"/>
        <v>0.546875</v>
      </c>
    </row>
    <row r="262" spans="1:21" s="111" customFormat="1" ht="13.5" customHeight="1" x14ac:dyDescent="0.15">
      <c r="A262" s="108"/>
      <c r="B262" s="107"/>
      <c r="C262" s="439" t="s">
        <v>174</v>
      </c>
      <c r="D262" s="164" t="s">
        <v>343</v>
      </c>
      <c r="E262" s="70">
        <v>0</v>
      </c>
      <c r="F262" s="70">
        <v>0</v>
      </c>
      <c r="G262" s="70">
        <v>0</v>
      </c>
      <c r="H262" s="70">
        <v>4</v>
      </c>
      <c r="I262" s="70">
        <v>4</v>
      </c>
      <c r="J262" s="70">
        <v>3</v>
      </c>
      <c r="K262" s="70">
        <f t="shared" si="44"/>
        <v>11</v>
      </c>
      <c r="L262" s="70">
        <v>7</v>
      </c>
      <c r="M262" s="70">
        <v>0</v>
      </c>
      <c r="N262" s="70">
        <v>0</v>
      </c>
      <c r="O262" s="70">
        <v>0</v>
      </c>
      <c r="P262" s="70">
        <v>0</v>
      </c>
      <c r="Q262" s="70">
        <v>0</v>
      </c>
      <c r="R262" s="70">
        <f t="shared" si="45"/>
        <v>7</v>
      </c>
      <c r="S262" s="70">
        <f t="shared" si="46"/>
        <v>18</v>
      </c>
      <c r="T262" s="70">
        <v>9</v>
      </c>
      <c r="U262" s="137">
        <f t="shared" si="47"/>
        <v>2</v>
      </c>
    </row>
    <row r="263" spans="1:21" s="111" customFormat="1" ht="13.5" customHeight="1" x14ac:dyDescent="0.15">
      <c r="A263" s="108"/>
      <c r="B263" s="107"/>
      <c r="C263" s="439"/>
      <c r="D263" s="164" t="s">
        <v>77</v>
      </c>
      <c r="E263" s="70">
        <v>0</v>
      </c>
      <c r="F263" s="70">
        <v>0</v>
      </c>
      <c r="G263" s="70">
        <v>0</v>
      </c>
      <c r="H263" s="70">
        <v>4</v>
      </c>
      <c r="I263" s="70">
        <v>4</v>
      </c>
      <c r="J263" s="70">
        <v>3</v>
      </c>
      <c r="K263" s="70">
        <f t="shared" si="44"/>
        <v>11</v>
      </c>
      <c r="L263" s="70">
        <v>7</v>
      </c>
      <c r="M263" s="70">
        <v>0</v>
      </c>
      <c r="N263" s="70">
        <v>0</v>
      </c>
      <c r="O263" s="70">
        <v>0</v>
      </c>
      <c r="P263" s="70">
        <v>0</v>
      </c>
      <c r="Q263" s="70">
        <v>0</v>
      </c>
      <c r="R263" s="70">
        <f t="shared" si="45"/>
        <v>7</v>
      </c>
      <c r="S263" s="70">
        <f t="shared" si="46"/>
        <v>18</v>
      </c>
      <c r="T263" s="70">
        <v>9</v>
      </c>
      <c r="U263" s="137">
        <f t="shared" si="47"/>
        <v>2</v>
      </c>
    </row>
    <row r="264" spans="1:21" s="111" customFormat="1" ht="13.5" customHeight="1" x14ac:dyDescent="0.15">
      <c r="A264" s="108"/>
      <c r="B264" s="109"/>
      <c r="C264" s="439" t="s">
        <v>141</v>
      </c>
      <c r="D264" s="164" t="s">
        <v>343</v>
      </c>
      <c r="E264" s="70">
        <v>0</v>
      </c>
      <c r="F264" s="70">
        <v>0</v>
      </c>
      <c r="G264" s="70">
        <v>20</v>
      </c>
      <c r="H264" s="70">
        <v>171</v>
      </c>
      <c r="I264" s="70">
        <v>32</v>
      </c>
      <c r="J264" s="70">
        <v>17</v>
      </c>
      <c r="K264" s="70">
        <f t="shared" si="44"/>
        <v>240</v>
      </c>
      <c r="L264" s="70">
        <v>1</v>
      </c>
      <c r="M264" s="70">
        <v>0</v>
      </c>
      <c r="N264" s="70">
        <v>0</v>
      </c>
      <c r="O264" s="70">
        <v>33</v>
      </c>
      <c r="P264" s="70">
        <v>2</v>
      </c>
      <c r="Q264" s="70">
        <v>0</v>
      </c>
      <c r="R264" s="70">
        <f t="shared" si="45"/>
        <v>36</v>
      </c>
      <c r="S264" s="136">
        <f t="shared" si="46"/>
        <v>276</v>
      </c>
      <c r="T264" s="70">
        <v>162</v>
      </c>
      <c r="U264" s="137">
        <f t="shared" si="47"/>
        <v>1.7037037037037037</v>
      </c>
    </row>
    <row r="265" spans="1:21" s="111" customFormat="1" ht="13.5" customHeight="1" thickBot="1" x14ac:dyDescent="0.2">
      <c r="A265" s="108"/>
      <c r="B265" s="109"/>
      <c r="C265" s="440"/>
      <c r="D265" s="117" t="s">
        <v>77</v>
      </c>
      <c r="E265" s="72">
        <v>0</v>
      </c>
      <c r="F265" s="72">
        <v>0</v>
      </c>
      <c r="G265" s="72">
        <v>20</v>
      </c>
      <c r="H265" s="72">
        <v>171</v>
      </c>
      <c r="I265" s="72">
        <v>32</v>
      </c>
      <c r="J265" s="72">
        <v>17</v>
      </c>
      <c r="K265" s="72">
        <f t="shared" si="44"/>
        <v>240</v>
      </c>
      <c r="L265" s="72">
        <v>1</v>
      </c>
      <c r="M265" s="72">
        <v>0</v>
      </c>
      <c r="N265" s="72">
        <v>0</v>
      </c>
      <c r="O265" s="72">
        <v>33</v>
      </c>
      <c r="P265" s="72">
        <v>2</v>
      </c>
      <c r="Q265" s="72">
        <v>0</v>
      </c>
      <c r="R265" s="72">
        <f t="shared" si="45"/>
        <v>36</v>
      </c>
      <c r="S265" s="138">
        <f t="shared" si="46"/>
        <v>276</v>
      </c>
      <c r="T265" s="72">
        <v>165</v>
      </c>
      <c r="U265" s="133">
        <f t="shared" si="47"/>
        <v>1.6727272727272726</v>
      </c>
    </row>
    <row r="266" spans="1:21" s="111" customFormat="1" ht="13.5" customHeight="1" x14ac:dyDescent="0.15">
      <c r="A266" s="108"/>
      <c r="B266" s="441" t="s">
        <v>337</v>
      </c>
      <c r="C266" s="442"/>
      <c r="D266" s="116" t="s">
        <v>343</v>
      </c>
      <c r="E266" s="68">
        <f>E268+E270+E272+E274+E276+E278+E280+E282</f>
        <v>41</v>
      </c>
      <c r="F266" s="68">
        <f t="shared" ref="F266:S267" si="48">F268+F270+F272+F274+F276+F278+F280+F282</f>
        <v>30</v>
      </c>
      <c r="G266" s="68">
        <f t="shared" si="48"/>
        <v>49</v>
      </c>
      <c r="H266" s="68">
        <f t="shared" si="48"/>
        <v>141</v>
      </c>
      <c r="I266" s="68">
        <f t="shared" si="48"/>
        <v>64</v>
      </c>
      <c r="J266" s="68">
        <f t="shared" si="48"/>
        <v>47</v>
      </c>
      <c r="K266" s="68">
        <f t="shared" si="48"/>
        <v>372</v>
      </c>
      <c r="L266" s="68">
        <f t="shared" si="48"/>
        <v>12</v>
      </c>
      <c r="M266" s="68">
        <f t="shared" si="48"/>
        <v>16</v>
      </c>
      <c r="N266" s="68">
        <f t="shared" si="48"/>
        <v>23</v>
      </c>
      <c r="O266" s="68">
        <f t="shared" si="48"/>
        <v>10</v>
      </c>
      <c r="P266" s="68">
        <f t="shared" si="48"/>
        <v>5</v>
      </c>
      <c r="Q266" s="68">
        <f t="shared" si="48"/>
        <v>23</v>
      </c>
      <c r="R266" s="68">
        <f t="shared" si="48"/>
        <v>89</v>
      </c>
      <c r="S266" s="68">
        <f t="shared" si="48"/>
        <v>461</v>
      </c>
      <c r="T266" s="68">
        <f>T268+T270+T272+T274+T276+T278+T280+T282</f>
        <v>416</v>
      </c>
      <c r="U266" s="132">
        <f t="shared" si="47"/>
        <v>1.1081730769230769</v>
      </c>
    </row>
    <row r="267" spans="1:21" s="111" customFormat="1" ht="13.5" customHeight="1" thickBot="1" x14ac:dyDescent="0.2">
      <c r="A267" s="108"/>
      <c r="B267" s="443"/>
      <c r="C267" s="442"/>
      <c r="D267" s="117" t="s">
        <v>77</v>
      </c>
      <c r="E267" s="127">
        <f>E269+E271+E273+E275+E277+E279+E281+E283</f>
        <v>92</v>
      </c>
      <c r="F267" s="127">
        <f t="shared" si="48"/>
        <v>37</v>
      </c>
      <c r="G267" s="127">
        <f t="shared" si="48"/>
        <v>74</v>
      </c>
      <c r="H267" s="127">
        <f t="shared" si="48"/>
        <v>206</v>
      </c>
      <c r="I267" s="127">
        <f t="shared" si="48"/>
        <v>64</v>
      </c>
      <c r="J267" s="127">
        <f t="shared" si="48"/>
        <v>80</v>
      </c>
      <c r="K267" s="127">
        <f t="shared" si="48"/>
        <v>553</v>
      </c>
      <c r="L267" s="127">
        <f t="shared" si="48"/>
        <v>13</v>
      </c>
      <c r="M267" s="127">
        <f t="shared" si="48"/>
        <v>17</v>
      </c>
      <c r="N267" s="127">
        <f t="shared" si="48"/>
        <v>114</v>
      </c>
      <c r="O267" s="127">
        <f t="shared" si="48"/>
        <v>10</v>
      </c>
      <c r="P267" s="127">
        <f t="shared" si="48"/>
        <v>5</v>
      </c>
      <c r="Q267" s="127">
        <f t="shared" si="48"/>
        <v>23</v>
      </c>
      <c r="R267" s="127">
        <f t="shared" si="48"/>
        <v>182</v>
      </c>
      <c r="S267" s="127">
        <f t="shared" si="48"/>
        <v>735</v>
      </c>
      <c r="T267" s="127">
        <f>T269+T271+T273+T275+T277+T279+T281+T283</f>
        <v>685</v>
      </c>
      <c r="U267" s="133">
        <f t="shared" si="47"/>
        <v>1.0729927007299269</v>
      </c>
    </row>
    <row r="268" spans="1:21" s="111" customFormat="1" ht="13.5" customHeight="1" x14ac:dyDescent="0.15">
      <c r="A268" s="108"/>
      <c r="B268" s="108"/>
      <c r="C268" s="444" t="s">
        <v>175</v>
      </c>
      <c r="D268" s="167" t="s">
        <v>343</v>
      </c>
      <c r="E268" s="76">
        <v>3</v>
      </c>
      <c r="F268" s="76">
        <v>8</v>
      </c>
      <c r="G268" s="76">
        <v>20</v>
      </c>
      <c r="H268" s="76">
        <v>47</v>
      </c>
      <c r="I268" s="76">
        <v>27</v>
      </c>
      <c r="J268" s="76">
        <v>14</v>
      </c>
      <c r="K268" s="76">
        <f t="shared" ref="K268:K283" si="49">SUM(E268:J268)</f>
        <v>119</v>
      </c>
      <c r="L268" s="76">
        <v>7</v>
      </c>
      <c r="M268" s="76">
        <v>10</v>
      </c>
      <c r="N268" s="76">
        <v>3</v>
      </c>
      <c r="O268" s="76">
        <v>1</v>
      </c>
      <c r="P268" s="76">
        <v>4</v>
      </c>
      <c r="Q268" s="76">
        <v>4</v>
      </c>
      <c r="R268" s="76">
        <f t="shared" ref="R268:R283" si="50">SUM(L268:Q268)</f>
        <v>29</v>
      </c>
      <c r="S268" s="76">
        <f t="shared" ref="S268:S283" si="51">K268+R268</f>
        <v>148</v>
      </c>
      <c r="T268" s="76">
        <v>172</v>
      </c>
      <c r="U268" s="135">
        <f t="shared" si="47"/>
        <v>0.86046511627906974</v>
      </c>
    </row>
    <row r="269" spans="1:21" s="111" customFormat="1" ht="13.5" customHeight="1" x14ac:dyDescent="0.15">
      <c r="A269" s="108"/>
      <c r="B269" s="107"/>
      <c r="C269" s="439"/>
      <c r="D269" s="164" t="s">
        <v>77</v>
      </c>
      <c r="E269" s="70">
        <v>3</v>
      </c>
      <c r="F269" s="70">
        <v>14</v>
      </c>
      <c r="G269" s="70">
        <v>45</v>
      </c>
      <c r="H269" s="70">
        <v>88</v>
      </c>
      <c r="I269" s="70">
        <v>27</v>
      </c>
      <c r="J269" s="70">
        <v>25</v>
      </c>
      <c r="K269" s="70">
        <f t="shared" si="49"/>
        <v>202</v>
      </c>
      <c r="L269" s="70">
        <v>8</v>
      </c>
      <c r="M269" s="70">
        <v>11</v>
      </c>
      <c r="N269" s="70">
        <v>3</v>
      </c>
      <c r="O269" s="70">
        <v>1</v>
      </c>
      <c r="P269" s="70">
        <v>4</v>
      </c>
      <c r="Q269" s="70">
        <v>4</v>
      </c>
      <c r="R269" s="70">
        <f t="shared" si="50"/>
        <v>31</v>
      </c>
      <c r="S269" s="70">
        <f t="shared" si="51"/>
        <v>233</v>
      </c>
      <c r="T269" s="70">
        <v>239</v>
      </c>
      <c r="U269" s="137">
        <f t="shared" si="47"/>
        <v>0.97489539748953979</v>
      </c>
    </row>
    <row r="270" spans="1:21" s="111" customFormat="1" ht="13.5" customHeight="1" x14ac:dyDescent="0.15">
      <c r="A270" s="108"/>
      <c r="B270" s="107"/>
      <c r="C270" s="439" t="s">
        <v>176</v>
      </c>
      <c r="D270" s="164" t="s">
        <v>343</v>
      </c>
      <c r="E270" s="70">
        <v>33</v>
      </c>
      <c r="F270" s="70">
        <v>0</v>
      </c>
      <c r="G270" s="70">
        <v>2</v>
      </c>
      <c r="H270" s="70">
        <v>33</v>
      </c>
      <c r="I270" s="70">
        <v>4</v>
      </c>
      <c r="J270" s="70">
        <v>23</v>
      </c>
      <c r="K270" s="70">
        <f t="shared" si="49"/>
        <v>95</v>
      </c>
      <c r="L270" s="70">
        <v>3</v>
      </c>
      <c r="M270" s="70">
        <v>0</v>
      </c>
      <c r="N270" s="70">
        <v>2</v>
      </c>
      <c r="O270" s="70">
        <v>4</v>
      </c>
      <c r="P270" s="70">
        <v>1</v>
      </c>
      <c r="Q270" s="70">
        <v>16</v>
      </c>
      <c r="R270" s="70">
        <f t="shared" si="50"/>
        <v>26</v>
      </c>
      <c r="S270" s="70">
        <f t="shared" si="51"/>
        <v>121</v>
      </c>
      <c r="T270" s="70">
        <v>124</v>
      </c>
      <c r="U270" s="137">
        <f t="shared" si="47"/>
        <v>0.97580645161290325</v>
      </c>
    </row>
    <row r="271" spans="1:21" s="111" customFormat="1" ht="13.5" customHeight="1" x14ac:dyDescent="0.15">
      <c r="A271" s="108"/>
      <c r="B271" s="107"/>
      <c r="C271" s="439"/>
      <c r="D271" s="164" t="s">
        <v>77</v>
      </c>
      <c r="E271" s="70">
        <v>66</v>
      </c>
      <c r="F271" s="70">
        <v>0</v>
      </c>
      <c r="G271" s="70">
        <v>2</v>
      </c>
      <c r="H271" s="70">
        <v>33</v>
      </c>
      <c r="I271" s="70">
        <v>4</v>
      </c>
      <c r="J271" s="70">
        <v>45</v>
      </c>
      <c r="K271" s="70">
        <f t="shared" si="49"/>
        <v>150</v>
      </c>
      <c r="L271" s="70">
        <v>3</v>
      </c>
      <c r="M271" s="70">
        <v>0</v>
      </c>
      <c r="N271" s="70">
        <v>2</v>
      </c>
      <c r="O271" s="70">
        <v>4</v>
      </c>
      <c r="P271" s="70">
        <v>1</v>
      </c>
      <c r="Q271" s="70">
        <v>16</v>
      </c>
      <c r="R271" s="70">
        <f t="shared" si="50"/>
        <v>26</v>
      </c>
      <c r="S271" s="70">
        <f t="shared" si="51"/>
        <v>176</v>
      </c>
      <c r="T271" s="70">
        <v>319</v>
      </c>
      <c r="U271" s="137">
        <f t="shared" si="47"/>
        <v>0.55172413793103448</v>
      </c>
    </row>
    <row r="272" spans="1:21" s="111" customFormat="1" ht="13.5" customHeight="1" x14ac:dyDescent="0.15">
      <c r="A272" s="108"/>
      <c r="B272" s="107"/>
      <c r="C272" s="439" t="s">
        <v>177</v>
      </c>
      <c r="D272" s="164" t="s">
        <v>343</v>
      </c>
      <c r="E272" s="70">
        <v>0</v>
      </c>
      <c r="F272" s="70">
        <v>0</v>
      </c>
      <c r="G272" s="70">
        <v>1</v>
      </c>
      <c r="H272" s="70">
        <v>15</v>
      </c>
      <c r="I272" s="70">
        <v>9</v>
      </c>
      <c r="J272" s="70">
        <v>0</v>
      </c>
      <c r="K272" s="70">
        <f t="shared" si="49"/>
        <v>25</v>
      </c>
      <c r="L272" s="70">
        <v>0</v>
      </c>
      <c r="M272" s="70">
        <v>0</v>
      </c>
      <c r="N272" s="70">
        <v>0</v>
      </c>
      <c r="O272" s="70">
        <v>0</v>
      </c>
      <c r="P272" s="70">
        <v>0</v>
      </c>
      <c r="Q272" s="70">
        <v>0</v>
      </c>
      <c r="R272" s="70">
        <f t="shared" si="50"/>
        <v>0</v>
      </c>
      <c r="S272" s="70">
        <f t="shared" si="51"/>
        <v>25</v>
      </c>
      <c r="T272" s="70">
        <v>22</v>
      </c>
      <c r="U272" s="137">
        <f t="shared" si="47"/>
        <v>1.1363636363636365</v>
      </c>
    </row>
    <row r="273" spans="1:21" s="111" customFormat="1" ht="13.5" customHeight="1" x14ac:dyDescent="0.15">
      <c r="A273" s="108"/>
      <c r="B273" s="107"/>
      <c r="C273" s="439"/>
      <c r="D273" s="164" t="s">
        <v>77</v>
      </c>
      <c r="E273" s="70">
        <v>0</v>
      </c>
      <c r="F273" s="70">
        <v>0</v>
      </c>
      <c r="G273" s="70">
        <v>1</v>
      </c>
      <c r="H273" s="70">
        <v>15</v>
      </c>
      <c r="I273" s="70">
        <v>9</v>
      </c>
      <c r="J273" s="70">
        <v>0</v>
      </c>
      <c r="K273" s="70">
        <f t="shared" si="49"/>
        <v>25</v>
      </c>
      <c r="L273" s="70">
        <v>0</v>
      </c>
      <c r="M273" s="70">
        <v>0</v>
      </c>
      <c r="N273" s="70">
        <v>0</v>
      </c>
      <c r="O273" s="70">
        <v>0</v>
      </c>
      <c r="P273" s="70">
        <v>0</v>
      </c>
      <c r="Q273" s="70">
        <v>0</v>
      </c>
      <c r="R273" s="70">
        <f t="shared" si="50"/>
        <v>0</v>
      </c>
      <c r="S273" s="70">
        <f t="shared" si="51"/>
        <v>25</v>
      </c>
      <c r="T273" s="70">
        <v>22</v>
      </c>
      <c r="U273" s="137">
        <f t="shared" si="47"/>
        <v>1.1363636363636365</v>
      </c>
    </row>
    <row r="274" spans="1:21" s="111" customFormat="1" ht="13.5" customHeight="1" x14ac:dyDescent="0.15">
      <c r="A274" s="108"/>
      <c r="B274" s="107"/>
      <c r="C274" s="439" t="s">
        <v>178</v>
      </c>
      <c r="D274" s="164" t="s">
        <v>343</v>
      </c>
      <c r="E274" s="70">
        <v>3</v>
      </c>
      <c r="F274" s="70">
        <v>2</v>
      </c>
      <c r="G274" s="70">
        <v>10</v>
      </c>
      <c r="H274" s="70">
        <v>13</v>
      </c>
      <c r="I274" s="70">
        <v>6</v>
      </c>
      <c r="J274" s="70">
        <v>2</v>
      </c>
      <c r="K274" s="70">
        <f t="shared" si="49"/>
        <v>36</v>
      </c>
      <c r="L274" s="70">
        <v>0</v>
      </c>
      <c r="M274" s="70">
        <v>3</v>
      </c>
      <c r="N274" s="70">
        <v>15</v>
      </c>
      <c r="O274" s="70">
        <v>4</v>
      </c>
      <c r="P274" s="70">
        <v>0</v>
      </c>
      <c r="Q274" s="70">
        <v>1</v>
      </c>
      <c r="R274" s="70">
        <f t="shared" si="50"/>
        <v>23</v>
      </c>
      <c r="S274" s="70">
        <f t="shared" si="51"/>
        <v>59</v>
      </c>
      <c r="T274" s="70">
        <v>27</v>
      </c>
      <c r="U274" s="137">
        <f t="shared" si="47"/>
        <v>2.1851851851851851</v>
      </c>
    </row>
    <row r="275" spans="1:21" s="111" customFormat="1" ht="13.5" customHeight="1" x14ac:dyDescent="0.15">
      <c r="A275" s="108"/>
      <c r="B275" s="107"/>
      <c r="C275" s="439"/>
      <c r="D275" s="164" t="s">
        <v>77</v>
      </c>
      <c r="E275" s="70">
        <v>21</v>
      </c>
      <c r="F275" s="70">
        <v>2</v>
      </c>
      <c r="G275" s="70">
        <v>10</v>
      </c>
      <c r="H275" s="70">
        <v>13</v>
      </c>
      <c r="I275" s="70">
        <v>6</v>
      </c>
      <c r="J275" s="70">
        <v>2</v>
      </c>
      <c r="K275" s="70">
        <f t="shared" si="49"/>
        <v>54</v>
      </c>
      <c r="L275" s="70">
        <v>0</v>
      </c>
      <c r="M275" s="70">
        <v>3</v>
      </c>
      <c r="N275" s="70">
        <v>106</v>
      </c>
      <c r="O275" s="70">
        <v>4</v>
      </c>
      <c r="P275" s="70">
        <v>0</v>
      </c>
      <c r="Q275" s="70">
        <v>1</v>
      </c>
      <c r="R275" s="70">
        <f t="shared" si="50"/>
        <v>114</v>
      </c>
      <c r="S275" s="70">
        <f t="shared" si="51"/>
        <v>168</v>
      </c>
      <c r="T275" s="70">
        <v>27</v>
      </c>
      <c r="U275" s="137">
        <f t="shared" si="47"/>
        <v>6.2222222222222223</v>
      </c>
    </row>
    <row r="276" spans="1:21" s="111" customFormat="1" ht="13.5" customHeight="1" x14ac:dyDescent="0.15">
      <c r="A276" s="108"/>
      <c r="B276" s="107"/>
      <c r="C276" s="439" t="s">
        <v>179</v>
      </c>
      <c r="D276" s="164" t="s">
        <v>343</v>
      </c>
      <c r="E276" s="70">
        <v>0</v>
      </c>
      <c r="F276" s="70">
        <v>19</v>
      </c>
      <c r="G276" s="70">
        <v>4</v>
      </c>
      <c r="H276" s="70">
        <v>21</v>
      </c>
      <c r="I276" s="70">
        <v>12</v>
      </c>
      <c r="J276" s="70">
        <v>0</v>
      </c>
      <c r="K276" s="70">
        <f t="shared" si="49"/>
        <v>56</v>
      </c>
      <c r="L276" s="70">
        <v>2</v>
      </c>
      <c r="M276" s="70">
        <v>0</v>
      </c>
      <c r="N276" s="70">
        <v>0</v>
      </c>
      <c r="O276" s="70">
        <v>1</v>
      </c>
      <c r="P276" s="70">
        <v>0</v>
      </c>
      <c r="Q276" s="70">
        <v>2</v>
      </c>
      <c r="R276" s="70">
        <f t="shared" si="50"/>
        <v>5</v>
      </c>
      <c r="S276" s="70">
        <f t="shared" si="51"/>
        <v>61</v>
      </c>
      <c r="T276" s="70">
        <v>58</v>
      </c>
      <c r="U276" s="137">
        <f t="shared" si="47"/>
        <v>1.0517241379310345</v>
      </c>
    </row>
    <row r="277" spans="1:21" s="111" customFormat="1" ht="13.5" customHeight="1" x14ac:dyDescent="0.15">
      <c r="A277" s="108"/>
      <c r="B277" s="107"/>
      <c r="C277" s="439"/>
      <c r="D277" s="164" t="s">
        <v>77</v>
      </c>
      <c r="E277" s="70">
        <v>0</v>
      </c>
      <c r="F277" s="70">
        <v>20</v>
      </c>
      <c r="G277" s="70">
        <v>4</v>
      </c>
      <c r="H277" s="70">
        <v>45</v>
      </c>
      <c r="I277" s="70">
        <v>12</v>
      </c>
      <c r="J277" s="70">
        <v>0</v>
      </c>
      <c r="K277" s="70">
        <f t="shared" si="49"/>
        <v>81</v>
      </c>
      <c r="L277" s="70">
        <v>2</v>
      </c>
      <c r="M277" s="70">
        <v>0</v>
      </c>
      <c r="N277" s="70">
        <v>0</v>
      </c>
      <c r="O277" s="70">
        <v>1</v>
      </c>
      <c r="P277" s="70">
        <v>0</v>
      </c>
      <c r="Q277" s="70">
        <v>2</v>
      </c>
      <c r="R277" s="70">
        <f t="shared" si="50"/>
        <v>5</v>
      </c>
      <c r="S277" s="70">
        <f t="shared" si="51"/>
        <v>86</v>
      </c>
      <c r="T277" s="70">
        <v>65</v>
      </c>
      <c r="U277" s="137">
        <f t="shared" si="47"/>
        <v>1.323076923076923</v>
      </c>
    </row>
    <row r="278" spans="1:21" s="111" customFormat="1" ht="13.5" customHeight="1" x14ac:dyDescent="0.15">
      <c r="A278" s="108"/>
      <c r="B278" s="107"/>
      <c r="C278" s="439" t="s">
        <v>180</v>
      </c>
      <c r="D278" s="164" t="s">
        <v>343</v>
      </c>
      <c r="E278" s="70">
        <v>0</v>
      </c>
      <c r="F278" s="70">
        <v>0</v>
      </c>
      <c r="G278" s="70">
        <v>0</v>
      </c>
      <c r="H278" s="70">
        <v>0</v>
      </c>
      <c r="I278" s="70">
        <v>0</v>
      </c>
      <c r="J278" s="70">
        <v>0</v>
      </c>
      <c r="K278" s="70">
        <f t="shared" si="49"/>
        <v>0</v>
      </c>
      <c r="L278" s="70">
        <v>0</v>
      </c>
      <c r="M278" s="70">
        <v>0</v>
      </c>
      <c r="N278" s="70">
        <v>0</v>
      </c>
      <c r="O278" s="70">
        <v>0</v>
      </c>
      <c r="P278" s="70">
        <v>0</v>
      </c>
      <c r="Q278" s="70">
        <v>0</v>
      </c>
      <c r="R278" s="70">
        <f t="shared" si="50"/>
        <v>0</v>
      </c>
      <c r="S278" s="70">
        <f t="shared" si="51"/>
        <v>0</v>
      </c>
      <c r="T278" s="70">
        <v>0</v>
      </c>
      <c r="U278" s="137">
        <f t="shared" si="47"/>
        <v>0</v>
      </c>
    </row>
    <row r="279" spans="1:21" s="111" customFormat="1" ht="13.5" customHeight="1" x14ac:dyDescent="0.15">
      <c r="A279" s="108"/>
      <c r="B279" s="107"/>
      <c r="C279" s="439"/>
      <c r="D279" s="164" t="s">
        <v>77</v>
      </c>
      <c r="E279" s="70">
        <v>0</v>
      </c>
      <c r="F279" s="70">
        <v>0</v>
      </c>
      <c r="G279" s="70">
        <v>0</v>
      </c>
      <c r="H279" s="70">
        <v>0</v>
      </c>
      <c r="I279" s="70">
        <v>0</v>
      </c>
      <c r="J279" s="70">
        <v>0</v>
      </c>
      <c r="K279" s="70">
        <f t="shared" si="49"/>
        <v>0</v>
      </c>
      <c r="L279" s="70">
        <v>0</v>
      </c>
      <c r="M279" s="70">
        <v>0</v>
      </c>
      <c r="N279" s="70">
        <v>0</v>
      </c>
      <c r="O279" s="70">
        <v>0</v>
      </c>
      <c r="P279" s="70">
        <v>0</v>
      </c>
      <c r="Q279" s="70">
        <v>0</v>
      </c>
      <c r="R279" s="70">
        <f t="shared" si="50"/>
        <v>0</v>
      </c>
      <c r="S279" s="70">
        <f t="shared" si="51"/>
        <v>0</v>
      </c>
      <c r="T279" s="70">
        <v>0</v>
      </c>
      <c r="U279" s="137">
        <f t="shared" si="47"/>
        <v>0</v>
      </c>
    </row>
    <row r="280" spans="1:21" s="111" customFormat="1" ht="13.5" customHeight="1" x14ac:dyDescent="0.15">
      <c r="A280" s="108"/>
      <c r="B280" s="107"/>
      <c r="C280" s="439" t="s">
        <v>181</v>
      </c>
      <c r="D280" s="164" t="s">
        <v>343</v>
      </c>
      <c r="E280" s="70">
        <v>2</v>
      </c>
      <c r="F280" s="70">
        <v>1</v>
      </c>
      <c r="G280" s="70">
        <v>0</v>
      </c>
      <c r="H280" s="70">
        <v>12</v>
      </c>
      <c r="I280" s="70">
        <v>5</v>
      </c>
      <c r="J280" s="70">
        <v>1</v>
      </c>
      <c r="K280" s="70">
        <f t="shared" si="49"/>
        <v>21</v>
      </c>
      <c r="L280" s="70">
        <v>0</v>
      </c>
      <c r="M280" s="70">
        <v>0</v>
      </c>
      <c r="N280" s="70">
        <v>0</v>
      </c>
      <c r="O280" s="70">
        <v>0</v>
      </c>
      <c r="P280" s="70">
        <v>0</v>
      </c>
      <c r="Q280" s="70">
        <v>0</v>
      </c>
      <c r="R280" s="70">
        <f t="shared" si="50"/>
        <v>0</v>
      </c>
      <c r="S280" s="70">
        <f t="shared" si="51"/>
        <v>21</v>
      </c>
      <c r="T280" s="70">
        <v>0</v>
      </c>
      <c r="U280" s="137">
        <f t="shared" si="47"/>
        <v>0</v>
      </c>
    </row>
    <row r="281" spans="1:21" s="111" customFormat="1" ht="13.5" customHeight="1" x14ac:dyDescent="0.15">
      <c r="A281" s="108"/>
      <c r="B281" s="107"/>
      <c r="C281" s="439"/>
      <c r="D281" s="164" t="s">
        <v>77</v>
      </c>
      <c r="E281" s="70">
        <v>2</v>
      </c>
      <c r="F281" s="70">
        <v>1</v>
      </c>
      <c r="G281" s="70">
        <v>0</v>
      </c>
      <c r="H281" s="70">
        <v>12</v>
      </c>
      <c r="I281" s="70">
        <v>5</v>
      </c>
      <c r="J281" s="70">
        <v>1</v>
      </c>
      <c r="K281" s="70">
        <f t="shared" si="49"/>
        <v>21</v>
      </c>
      <c r="L281" s="70">
        <v>0</v>
      </c>
      <c r="M281" s="70">
        <v>0</v>
      </c>
      <c r="N281" s="70">
        <v>0</v>
      </c>
      <c r="O281" s="70">
        <v>0</v>
      </c>
      <c r="P281" s="70">
        <v>0</v>
      </c>
      <c r="Q281" s="70">
        <v>0</v>
      </c>
      <c r="R281" s="70">
        <f t="shared" si="50"/>
        <v>0</v>
      </c>
      <c r="S281" s="70">
        <f t="shared" si="51"/>
        <v>21</v>
      </c>
      <c r="T281" s="70">
        <v>0</v>
      </c>
      <c r="U281" s="137">
        <f t="shared" si="47"/>
        <v>0</v>
      </c>
    </row>
    <row r="282" spans="1:21" s="111" customFormat="1" ht="13.5" customHeight="1" x14ac:dyDescent="0.15">
      <c r="A282" s="108"/>
      <c r="B282" s="107"/>
      <c r="C282" s="439" t="s">
        <v>182</v>
      </c>
      <c r="D282" s="164" t="s">
        <v>343</v>
      </c>
      <c r="E282" s="70">
        <v>0</v>
      </c>
      <c r="F282" s="70">
        <v>0</v>
      </c>
      <c r="G282" s="70">
        <v>12</v>
      </c>
      <c r="H282" s="70">
        <v>0</v>
      </c>
      <c r="I282" s="70">
        <v>1</v>
      </c>
      <c r="J282" s="70">
        <v>7</v>
      </c>
      <c r="K282" s="70">
        <f t="shared" si="49"/>
        <v>20</v>
      </c>
      <c r="L282" s="70">
        <v>0</v>
      </c>
      <c r="M282" s="70">
        <v>3</v>
      </c>
      <c r="N282" s="70">
        <v>3</v>
      </c>
      <c r="O282" s="70">
        <v>0</v>
      </c>
      <c r="P282" s="70">
        <v>0</v>
      </c>
      <c r="Q282" s="70">
        <v>0</v>
      </c>
      <c r="R282" s="70">
        <f t="shared" si="50"/>
        <v>6</v>
      </c>
      <c r="S282" s="136">
        <f t="shared" si="51"/>
        <v>26</v>
      </c>
      <c r="T282" s="97">
        <v>13</v>
      </c>
      <c r="U282" s="137">
        <f t="shared" si="47"/>
        <v>2</v>
      </c>
    </row>
    <row r="283" spans="1:21" s="111" customFormat="1" ht="13.5" customHeight="1" thickBot="1" x14ac:dyDescent="0.2">
      <c r="A283" s="108"/>
      <c r="B283" s="107"/>
      <c r="C283" s="440"/>
      <c r="D283" s="117" t="s">
        <v>77</v>
      </c>
      <c r="E283" s="72">
        <v>0</v>
      </c>
      <c r="F283" s="72">
        <v>0</v>
      </c>
      <c r="G283" s="72">
        <v>12</v>
      </c>
      <c r="H283" s="72">
        <v>0</v>
      </c>
      <c r="I283" s="72">
        <v>1</v>
      </c>
      <c r="J283" s="72">
        <v>7</v>
      </c>
      <c r="K283" s="72">
        <f t="shared" si="49"/>
        <v>20</v>
      </c>
      <c r="L283" s="72">
        <v>0</v>
      </c>
      <c r="M283" s="72">
        <v>3</v>
      </c>
      <c r="N283" s="72">
        <v>3</v>
      </c>
      <c r="O283" s="72">
        <v>0</v>
      </c>
      <c r="P283" s="72">
        <v>0</v>
      </c>
      <c r="Q283" s="72">
        <v>0</v>
      </c>
      <c r="R283" s="72">
        <f t="shared" si="50"/>
        <v>6</v>
      </c>
      <c r="S283" s="138">
        <f t="shared" si="51"/>
        <v>26</v>
      </c>
      <c r="T283" s="98">
        <v>13</v>
      </c>
      <c r="U283" s="133">
        <f t="shared" si="47"/>
        <v>2</v>
      </c>
    </row>
    <row r="284" spans="1:21" s="111" customFormat="1" ht="13.5" customHeight="1" x14ac:dyDescent="0.15">
      <c r="A284" s="108"/>
      <c r="B284" s="441" t="s">
        <v>338</v>
      </c>
      <c r="C284" s="442"/>
      <c r="D284" s="167" t="s">
        <v>343</v>
      </c>
      <c r="E284" s="76">
        <f>E286+E288+E290+E292+E294+E296+E298+E300+E302+E304</f>
        <v>394</v>
      </c>
      <c r="F284" s="76">
        <f t="shared" ref="F284:S285" si="52">F286+F288+F290+F292+F294+F296+F298+F300+F302+F304</f>
        <v>1669</v>
      </c>
      <c r="G284" s="76">
        <f t="shared" si="52"/>
        <v>2178</v>
      </c>
      <c r="H284" s="76">
        <f t="shared" si="52"/>
        <v>2611</v>
      </c>
      <c r="I284" s="76">
        <f t="shared" si="52"/>
        <v>2111</v>
      </c>
      <c r="J284" s="76">
        <f t="shared" si="52"/>
        <v>2326</v>
      </c>
      <c r="K284" s="76">
        <f t="shared" si="52"/>
        <v>11289</v>
      </c>
      <c r="L284" s="76">
        <f t="shared" si="52"/>
        <v>1053</v>
      </c>
      <c r="M284" s="76">
        <f t="shared" si="52"/>
        <v>388</v>
      </c>
      <c r="N284" s="76">
        <f t="shared" si="52"/>
        <v>640</v>
      </c>
      <c r="O284" s="76">
        <f t="shared" si="52"/>
        <v>442</v>
      </c>
      <c r="P284" s="76">
        <f t="shared" si="52"/>
        <v>593</v>
      </c>
      <c r="Q284" s="76">
        <f t="shared" si="52"/>
        <v>480</v>
      </c>
      <c r="R284" s="76">
        <f t="shared" si="52"/>
        <v>3596</v>
      </c>
      <c r="S284" s="76">
        <f t="shared" si="52"/>
        <v>14885</v>
      </c>
      <c r="T284" s="76">
        <f>T286+T288+T290+T292+T294+T296+T298+T300+T302+T304</f>
        <v>13098</v>
      </c>
      <c r="U284" s="135">
        <f t="shared" si="47"/>
        <v>1.1364330432127043</v>
      </c>
    </row>
    <row r="285" spans="1:21" s="111" customFormat="1" ht="13.5" customHeight="1" thickBot="1" x14ac:dyDescent="0.2">
      <c r="A285" s="108"/>
      <c r="B285" s="443"/>
      <c r="C285" s="442"/>
      <c r="D285" s="166" t="s">
        <v>77</v>
      </c>
      <c r="E285" s="76">
        <f>E287+E289+E291+E293+E295+E297+E299+E301+E303+E305</f>
        <v>481</v>
      </c>
      <c r="F285" s="76">
        <f t="shared" si="52"/>
        <v>1906</v>
      </c>
      <c r="G285" s="76">
        <f t="shared" si="52"/>
        <v>2797</v>
      </c>
      <c r="H285" s="76">
        <f t="shared" si="52"/>
        <v>3399</v>
      </c>
      <c r="I285" s="76">
        <f t="shared" si="52"/>
        <v>3160</v>
      </c>
      <c r="J285" s="76">
        <f t="shared" si="52"/>
        <v>2761</v>
      </c>
      <c r="K285" s="76">
        <f t="shared" si="52"/>
        <v>14504</v>
      </c>
      <c r="L285" s="76">
        <f t="shared" si="52"/>
        <v>1303</v>
      </c>
      <c r="M285" s="76">
        <f t="shared" si="52"/>
        <v>534</v>
      </c>
      <c r="N285" s="76">
        <f t="shared" si="52"/>
        <v>726</v>
      </c>
      <c r="O285" s="76">
        <f t="shared" si="52"/>
        <v>616</v>
      </c>
      <c r="P285" s="76">
        <f t="shared" si="52"/>
        <v>881</v>
      </c>
      <c r="Q285" s="76">
        <f t="shared" si="52"/>
        <v>859</v>
      </c>
      <c r="R285" s="76">
        <f t="shared" si="52"/>
        <v>4919</v>
      </c>
      <c r="S285" s="76">
        <f t="shared" si="52"/>
        <v>19423</v>
      </c>
      <c r="T285" s="76">
        <f>T287+T289+T291+T293+T295+T297+T299+T301+T303+T305</f>
        <v>16758</v>
      </c>
      <c r="U285" s="139">
        <f t="shared" si="47"/>
        <v>1.1590285236901778</v>
      </c>
    </row>
    <row r="286" spans="1:21" s="111" customFormat="1" ht="13.5" customHeight="1" x14ac:dyDescent="0.15">
      <c r="A286" s="108"/>
      <c r="B286" s="108"/>
      <c r="C286" s="444" t="s">
        <v>184</v>
      </c>
      <c r="D286" s="116" t="s">
        <v>343</v>
      </c>
      <c r="E286" s="68">
        <v>350</v>
      </c>
      <c r="F286" s="68">
        <v>1271</v>
      </c>
      <c r="G286" s="68">
        <v>1618</v>
      </c>
      <c r="H286" s="68">
        <v>1805</v>
      </c>
      <c r="I286" s="68">
        <v>1467</v>
      </c>
      <c r="J286" s="68">
        <v>1745</v>
      </c>
      <c r="K286" s="68">
        <f t="shared" ref="K286:K305" si="53">SUM(E286:J286)</f>
        <v>8256</v>
      </c>
      <c r="L286" s="68">
        <v>880</v>
      </c>
      <c r="M286" s="68">
        <v>376</v>
      </c>
      <c r="N286" s="68">
        <v>634</v>
      </c>
      <c r="O286" s="68">
        <v>407</v>
      </c>
      <c r="P286" s="68">
        <v>497</v>
      </c>
      <c r="Q286" s="68">
        <v>262</v>
      </c>
      <c r="R286" s="68">
        <f t="shared" ref="R286:R305" si="54">SUM(L286:Q286)</f>
        <v>3056</v>
      </c>
      <c r="S286" s="140">
        <f t="shared" ref="S286:S305" si="55">K286+R286</f>
        <v>11312</v>
      </c>
      <c r="T286" s="100">
        <v>9305</v>
      </c>
      <c r="U286" s="132">
        <f t="shared" si="47"/>
        <v>1.2156904889844169</v>
      </c>
    </row>
    <row r="287" spans="1:21" s="111" customFormat="1" ht="13.5" customHeight="1" x14ac:dyDescent="0.15">
      <c r="A287" s="108"/>
      <c r="B287" s="107"/>
      <c r="C287" s="439"/>
      <c r="D287" s="164" t="s">
        <v>77</v>
      </c>
      <c r="E287" s="70">
        <v>435</v>
      </c>
      <c r="F287" s="70">
        <v>1450</v>
      </c>
      <c r="G287" s="70">
        <v>2136</v>
      </c>
      <c r="H287" s="70">
        <v>2305</v>
      </c>
      <c r="I287" s="70">
        <v>1991</v>
      </c>
      <c r="J287" s="70">
        <v>2070</v>
      </c>
      <c r="K287" s="70">
        <f t="shared" si="53"/>
        <v>10387</v>
      </c>
      <c r="L287" s="70">
        <v>1082</v>
      </c>
      <c r="M287" s="70">
        <v>521</v>
      </c>
      <c r="N287" s="70">
        <v>720</v>
      </c>
      <c r="O287" s="70">
        <v>518</v>
      </c>
      <c r="P287" s="70">
        <v>658</v>
      </c>
      <c r="Q287" s="70">
        <v>371</v>
      </c>
      <c r="R287" s="70">
        <f t="shared" si="54"/>
        <v>3870</v>
      </c>
      <c r="S287" s="136">
        <f t="shared" si="55"/>
        <v>14257</v>
      </c>
      <c r="T287" s="97">
        <v>12323</v>
      </c>
      <c r="U287" s="137">
        <f t="shared" si="47"/>
        <v>1.1569423030106305</v>
      </c>
    </row>
    <row r="288" spans="1:21" s="111" customFormat="1" ht="13.5" customHeight="1" x14ac:dyDescent="0.15">
      <c r="A288" s="108"/>
      <c r="B288" s="107"/>
      <c r="C288" s="439" t="s">
        <v>183</v>
      </c>
      <c r="D288" s="164" t="s">
        <v>343</v>
      </c>
      <c r="E288" s="70">
        <v>0</v>
      </c>
      <c r="F288" s="70">
        <v>0</v>
      </c>
      <c r="G288" s="70">
        <v>0</v>
      </c>
      <c r="H288" s="70">
        <v>0</v>
      </c>
      <c r="I288" s="70">
        <v>0</v>
      </c>
      <c r="J288" s="70">
        <v>0</v>
      </c>
      <c r="K288" s="70">
        <f t="shared" si="53"/>
        <v>0</v>
      </c>
      <c r="L288" s="70">
        <v>0</v>
      </c>
      <c r="M288" s="70">
        <v>0</v>
      </c>
      <c r="N288" s="70">
        <v>0</v>
      </c>
      <c r="O288" s="70">
        <v>0</v>
      </c>
      <c r="P288" s="70">
        <v>0</v>
      </c>
      <c r="Q288" s="70">
        <v>0</v>
      </c>
      <c r="R288" s="70">
        <f t="shared" si="54"/>
        <v>0</v>
      </c>
      <c r="S288" s="70">
        <f t="shared" si="55"/>
        <v>0</v>
      </c>
      <c r="T288" s="70">
        <v>0</v>
      </c>
      <c r="U288" s="137">
        <f t="shared" si="47"/>
        <v>0</v>
      </c>
    </row>
    <row r="289" spans="1:21" s="111" customFormat="1" ht="13.5" customHeight="1" x14ac:dyDescent="0.15">
      <c r="A289" s="108"/>
      <c r="B289" s="107"/>
      <c r="C289" s="439"/>
      <c r="D289" s="164" t="s">
        <v>77</v>
      </c>
      <c r="E289" s="70">
        <v>0</v>
      </c>
      <c r="F289" s="70">
        <v>0</v>
      </c>
      <c r="G289" s="70">
        <v>0</v>
      </c>
      <c r="H289" s="70">
        <v>0</v>
      </c>
      <c r="I289" s="70">
        <v>0</v>
      </c>
      <c r="J289" s="70">
        <v>0</v>
      </c>
      <c r="K289" s="70">
        <f t="shared" si="53"/>
        <v>0</v>
      </c>
      <c r="L289" s="70">
        <v>0</v>
      </c>
      <c r="M289" s="70">
        <v>0</v>
      </c>
      <c r="N289" s="70">
        <v>0</v>
      </c>
      <c r="O289" s="70">
        <v>0</v>
      </c>
      <c r="P289" s="70">
        <v>0</v>
      </c>
      <c r="Q289" s="70">
        <v>0</v>
      </c>
      <c r="R289" s="70">
        <f t="shared" si="54"/>
        <v>0</v>
      </c>
      <c r="S289" s="70">
        <f t="shared" si="55"/>
        <v>0</v>
      </c>
      <c r="T289" s="70">
        <v>0</v>
      </c>
      <c r="U289" s="137">
        <f t="shared" si="47"/>
        <v>0</v>
      </c>
    </row>
    <row r="290" spans="1:21" s="111" customFormat="1" ht="13.5" customHeight="1" x14ac:dyDescent="0.15">
      <c r="A290" s="108"/>
      <c r="B290" s="107"/>
      <c r="C290" s="439" t="s">
        <v>185</v>
      </c>
      <c r="D290" s="164" t="s">
        <v>343</v>
      </c>
      <c r="E290" s="70">
        <v>12</v>
      </c>
      <c r="F290" s="70">
        <v>66</v>
      </c>
      <c r="G290" s="70">
        <v>14</v>
      </c>
      <c r="H290" s="70">
        <v>0</v>
      </c>
      <c r="I290" s="70">
        <v>0</v>
      </c>
      <c r="J290" s="70">
        <v>0</v>
      </c>
      <c r="K290" s="70">
        <f t="shared" si="53"/>
        <v>92</v>
      </c>
      <c r="L290" s="70">
        <v>13</v>
      </c>
      <c r="M290" s="70">
        <v>8</v>
      </c>
      <c r="N290" s="70">
        <v>0</v>
      </c>
      <c r="O290" s="70">
        <v>3</v>
      </c>
      <c r="P290" s="70">
        <v>0</v>
      </c>
      <c r="Q290" s="70">
        <v>9</v>
      </c>
      <c r="R290" s="70">
        <f t="shared" si="54"/>
        <v>33</v>
      </c>
      <c r="S290" s="70">
        <f t="shared" si="55"/>
        <v>125</v>
      </c>
      <c r="T290" s="70">
        <v>53</v>
      </c>
      <c r="U290" s="137">
        <f t="shared" si="47"/>
        <v>2.358490566037736</v>
      </c>
    </row>
    <row r="291" spans="1:21" s="111" customFormat="1" ht="13.5" customHeight="1" x14ac:dyDescent="0.15">
      <c r="A291" s="108"/>
      <c r="B291" s="107"/>
      <c r="C291" s="439"/>
      <c r="D291" s="164" t="s">
        <v>77</v>
      </c>
      <c r="E291" s="70">
        <v>12</v>
      </c>
      <c r="F291" s="70">
        <v>66</v>
      </c>
      <c r="G291" s="70">
        <v>14</v>
      </c>
      <c r="H291" s="70">
        <v>0</v>
      </c>
      <c r="I291" s="70">
        <v>0</v>
      </c>
      <c r="J291" s="70">
        <v>0</v>
      </c>
      <c r="K291" s="70">
        <f t="shared" si="53"/>
        <v>92</v>
      </c>
      <c r="L291" s="70">
        <v>13</v>
      </c>
      <c r="M291" s="70">
        <v>8</v>
      </c>
      <c r="N291" s="70">
        <v>0</v>
      </c>
      <c r="O291" s="70">
        <v>3</v>
      </c>
      <c r="P291" s="70">
        <v>0</v>
      </c>
      <c r="Q291" s="70">
        <v>9</v>
      </c>
      <c r="R291" s="70">
        <f t="shared" si="54"/>
        <v>33</v>
      </c>
      <c r="S291" s="70">
        <f t="shared" si="55"/>
        <v>125</v>
      </c>
      <c r="T291" s="70">
        <v>53</v>
      </c>
      <c r="U291" s="137">
        <f t="shared" si="47"/>
        <v>2.358490566037736</v>
      </c>
    </row>
    <row r="292" spans="1:21" s="111" customFormat="1" ht="13.5" customHeight="1" x14ac:dyDescent="0.15">
      <c r="A292" s="108"/>
      <c r="B292" s="107"/>
      <c r="C292" s="439" t="s">
        <v>186</v>
      </c>
      <c r="D292" s="164" t="s">
        <v>343</v>
      </c>
      <c r="E292" s="70">
        <v>0</v>
      </c>
      <c r="F292" s="70">
        <v>0</v>
      </c>
      <c r="G292" s="70">
        <v>3</v>
      </c>
      <c r="H292" s="70">
        <v>8</v>
      </c>
      <c r="I292" s="70">
        <v>2</v>
      </c>
      <c r="J292" s="70">
        <v>1</v>
      </c>
      <c r="K292" s="70">
        <f t="shared" si="53"/>
        <v>14</v>
      </c>
      <c r="L292" s="70">
        <v>0</v>
      </c>
      <c r="M292" s="70">
        <v>0</v>
      </c>
      <c r="N292" s="70">
        <v>0</v>
      </c>
      <c r="O292" s="70">
        <v>0</v>
      </c>
      <c r="P292" s="70">
        <v>0</v>
      </c>
      <c r="Q292" s="70">
        <v>0</v>
      </c>
      <c r="R292" s="70">
        <f t="shared" si="54"/>
        <v>0</v>
      </c>
      <c r="S292" s="70">
        <f t="shared" si="55"/>
        <v>14</v>
      </c>
      <c r="T292" s="70">
        <v>36</v>
      </c>
      <c r="U292" s="137">
        <f t="shared" ref="U292:U319" si="56">IF(T292=0,0,S292/T292)</f>
        <v>0.3888888888888889</v>
      </c>
    </row>
    <row r="293" spans="1:21" s="111" customFormat="1" ht="13.5" customHeight="1" x14ac:dyDescent="0.15">
      <c r="A293" s="108"/>
      <c r="B293" s="107"/>
      <c r="C293" s="439"/>
      <c r="D293" s="164" t="s">
        <v>77</v>
      </c>
      <c r="E293" s="70">
        <v>0</v>
      </c>
      <c r="F293" s="70">
        <v>0</v>
      </c>
      <c r="G293" s="70">
        <v>3</v>
      </c>
      <c r="H293" s="70">
        <v>8</v>
      </c>
      <c r="I293" s="70">
        <v>2</v>
      </c>
      <c r="J293" s="70">
        <v>1</v>
      </c>
      <c r="K293" s="70">
        <f t="shared" si="53"/>
        <v>14</v>
      </c>
      <c r="L293" s="70">
        <v>0</v>
      </c>
      <c r="M293" s="70">
        <v>0</v>
      </c>
      <c r="N293" s="70">
        <v>0</v>
      </c>
      <c r="O293" s="70">
        <v>0</v>
      </c>
      <c r="P293" s="70">
        <v>0</v>
      </c>
      <c r="Q293" s="70">
        <v>0</v>
      </c>
      <c r="R293" s="70">
        <f t="shared" si="54"/>
        <v>0</v>
      </c>
      <c r="S293" s="70">
        <f t="shared" si="55"/>
        <v>14</v>
      </c>
      <c r="T293" s="70">
        <v>36</v>
      </c>
      <c r="U293" s="137">
        <f t="shared" si="56"/>
        <v>0.3888888888888889</v>
      </c>
    </row>
    <row r="294" spans="1:21" s="111" customFormat="1" ht="13.5" customHeight="1" x14ac:dyDescent="0.15">
      <c r="A294" s="108"/>
      <c r="B294" s="107"/>
      <c r="C294" s="439" t="s">
        <v>187</v>
      </c>
      <c r="D294" s="164" t="s">
        <v>343</v>
      </c>
      <c r="E294" s="70">
        <v>1</v>
      </c>
      <c r="F294" s="70">
        <v>2</v>
      </c>
      <c r="G294" s="70">
        <v>5</v>
      </c>
      <c r="H294" s="70">
        <v>1</v>
      </c>
      <c r="I294" s="70">
        <v>6</v>
      </c>
      <c r="J294" s="70">
        <v>2</v>
      </c>
      <c r="K294" s="70">
        <f t="shared" si="53"/>
        <v>17</v>
      </c>
      <c r="L294" s="70">
        <v>0</v>
      </c>
      <c r="M294" s="70">
        <v>0</v>
      </c>
      <c r="N294" s="70">
        <v>0</v>
      </c>
      <c r="O294" s="70">
        <v>0</v>
      </c>
      <c r="P294" s="70">
        <v>0</v>
      </c>
      <c r="Q294" s="70">
        <v>0</v>
      </c>
      <c r="R294" s="70">
        <f t="shared" si="54"/>
        <v>0</v>
      </c>
      <c r="S294" s="70">
        <f t="shared" si="55"/>
        <v>17</v>
      </c>
      <c r="T294" s="70">
        <v>3</v>
      </c>
      <c r="U294" s="137">
        <f t="shared" si="56"/>
        <v>5.666666666666667</v>
      </c>
    </row>
    <row r="295" spans="1:21" s="111" customFormat="1" ht="13.5" customHeight="1" x14ac:dyDescent="0.15">
      <c r="A295" s="108"/>
      <c r="B295" s="107"/>
      <c r="C295" s="439"/>
      <c r="D295" s="164" t="s">
        <v>77</v>
      </c>
      <c r="E295" s="70">
        <v>1</v>
      </c>
      <c r="F295" s="70">
        <v>2</v>
      </c>
      <c r="G295" s="70">
        <v>5</v>
      </c>
      <c r="H295" s="70">
        <v>1</v>
      </c>
      <c r="I295" s="70">
        <v>6</v>
      </c>
      <c r="J295" s="70">
        <v>2</v>
      </c>
      <c r="K295" s="70">
        <f t="shared" si="53"/>
        <v>17</v>
      </c>
      <c r="L295" s="70">
        <v>0</v>
      </c>
      <c r="M295" s="70">
        <v>0</v>
      </c>
      <c r="N295" s="70">
        <v>0</v>
      </c>
      <c r="O295" s="70">
        <v>0</v>
      </c>
      <c r="P295" s="70">
        <v>0</v>
      </c>
      <c r="Q295" s="70">
        <v>0</v>
      </c>
      <c r="R295" s="70">
        <f t="shared" si="54"/>
        <v>0</v>
      </c>
      <c r="S295" s="70">
        <f t="shared" si="55"/>
        <v>17</v>
      </c>
      <c r="T295" s="70">
        <v>3</v>
      </c>
      <c r="U295" s="137">
        <f t="shared" si="56"/>
        <v>5.666666666666667</v>
      </c>
    </row>
    <row r="296" spans="1:21" s="111" customFormat="1" ht="13.5" customHeight="1" x14ac:dyDescent="0.15">
      <c r="A296" s="108"/>
      <c r="B296" s="107"/>
      <c r="C296" s="439" t="s">
        <v>291</v>
      </c>
      <c r="D296" s="164" t="s">
        <v>343</v>
      </c>
      <c r="E296" s="70">
        <v>0</v>
      </c>
      <c r="F296" s="70">
        <v>1</v>
      </c>
      <c r="G296" s="70">
        <v>36</v>
      </c>
      <c r="H296" s="70">
        <v>54</v>
      </c>
      <c r="I296" s="70">
        <v>0</v>
      </c>
      <c r="J296" s="70">
        <v>11</v>
      </c>
      <c r="K296" s="70">
        <f t="shared" si="53"/>
        <v>102</v>
      </c>
      <c r="L296" s="70">
        <v>31</v>
      </c>
      <c r="M296" s="70">
        <v>0</v>
      </c>
      <c r="N296" s="70">
        <v>3</v>
      </c>
      <c r="O296" s="70">
        <v>6</v>
      </c>
      <c r="P296" s="70">
        <v>2</v>
      </c>
      <c r="Q296" s="70">
        <v>82</v>
      </c>
      <c r="R296" s="70">
        <f t="shared" si="54"/>
        <v>124</v>
      </c>
      <c r="S296" s="70">
        <f t="shared" si="55"/>
        <v>226</v>
      </c>
      <c r="T296" s="70">
        <v>1030</v>
      </c>
      <c r="U296" s="137">
        <f t="shared" si="56"/>
        <v>0.21941747572815534</v>
      </c>
    </row>
    <row r="297" spans="1:21" s="111" customFormat="1" ht="13.5" customHeight="1" x14ac:dyDescent="0.15">
      <c r="A297" s="108"/>
      <c r="B297" s="107"/>
      <c r="C297" s="439"/>
      <c r="D297" s="164" t="s">
        <v>77</v>
      </c>
      <c r="E297" s="70">
        <v>0</v>
      </c>
      <c r="F297" s="70">
        <v>1</v>
      </c>
      <c r="G297" s="70">
        <v>36</v>
      </c>
      <c r="H297" s="70">
        <v>54</v>
      </c>
      <c r="I297" s="70">
        <v>0</v>
      </c>
      <c r="J297" s="70">
        <v>11</v>
      </c>
      <c r="K297" s="70">
        <f t="shared" si="53"/>
        <v>102</v>
      </c>
      <c r="L297" s="70">
        <v>31</v>
      </c>
      <c r="M297" s="70">
        <v>0</v>
      </c>
      <c r="N297" s="70">
        <v>3</v>
      </c>
      <c r="O297" s="70">
        <v>6</v>
      </c>
      <c r="P297" s="70">
        <v>2</v>
      </c>
      <c r="Q297" s="70">
        <v>82</v>
      </c>
      <c r="R297" s="70">
        <f t="shared" si="54"/>
        <v>124</v>
      </c>
      <c r="S297" s="70">
        <f t="shared" si="55"/>
        <v>226</v>
      </c>
      <c r="T297" s="70">
        <v>1030</v>
      </c>
      <c r="U297" s="137">
        <f t="shared" si="56"/>
        <v>0.21941747572815534</v>
      </c>
    </row>
    <row r="298" spans="1:21" s="111" customFormat="1" ht="13.5" customHeight="1" x14ac:dyDescent="0.15">
      <c r="A298" s="108"/>
      <c r="B298" s="107"/>
      <c r="C298" s="439" t="s">
        <v>188</v>
      </c>
      <c r="D298" s="164" t="s">
        <v>343</v>
      </c>
      <c r="E298" s="70">
        <v>0</v>
      </c>
      <c r="F298" s="70">
        <v>101</v>
      </c>
      <c r="G298" s="70">
        <v>23</v>
      </c>
      <c r="H298" s="70">
        <v>52</v>
      </c>
      <c r="I298" s="70">
        <v>0</v>
      </c>
      <c r="J298" s="70">
        <v>47</v>
      </c>
      <c r="K298" s="70">
        <f t="shared" si="53"/>
        <v>223</v>
      </c>
      <c r="L298" s="70">
        <v>31</v>
      </c>
      <c r="M298" s="70">
        <v>1</v>
      </c>
      <c r="N298" s="70">
        <v>1</v>
      </c>
      <c r="O298" s="70">
        <v>2</v>
      </c>
      <c r="P298" s="70">
        <v>1</v>
      </c>
      <c r="Q298" s="70">
        <v>0</v>
      </c>
      <c r="R298" s="70">
        <f t="shared" si="54"/>
        <v>36</v>
      </c>
      <c r="S298" s="70">
        <f t="shared" si="55"/>
        <v>259</v>
      </c>
      <c r="T298" s="70">
        <v>250</v>
      </c>
      <c r="U298" s="137">
        <f t="shared" si="56"/>
        <v>1.036</v>
      </c>
    </row>
    <row r="299" spans="1:21" s="111" customFormat="1" ht="13.5" customHeight="1" x14ac:dyDescent="0.15">
      <c r="A299" s="108"/>
      <c r="B299" s="107"/>
      <c r="C299" s="439"/>
      <c r="D299" s="164" t="s">
        <v>77</v>
      </c>
      <c r="E299" s="70">
        <v>0</v>
      </c>
      <c r="F299" s="70">
        <v>101</v>
      </c>
      <c r="G299" s="70">
        <v>23</v>
      </c>
      <c r="H299" s="70">
        <v>83</v>
      </c>
      <c r="I299" s="70">
        <v>0</v>
      </c>
      <c r="J299" s="70">
        <v>102</v>
      </c>
      <c r="K299" s="70">
        <f t="shared" si="53"/>
        <v>309</v>
      </c>
      <c r="L299" s="70">
        <v>65</v>
      </c>
      <c r="M299" s="70">
        <v>1</v>
      </c>
      <c r="N299" s="70">
        <v>1</v>
      </c>
      <c r="O299" s="70">
        <v>2</v>
      </c>
      <c r="P299" s="70">
        <v>1</v>
      </c>
      <c r="Q299" s="70">
        <v>0</v>
      </c>
      <c r="R299" s="70">
        <f t="shared" si="54"/>
        <v>70</v>
      </c>
      <c r="S299" s="70">
        <f t="shared" si="55"/>
        <v>379</v>
      </c>
      <c r="T299" s="70">
        <v>285</v>
      </c>
      <c r="U299" s="137">
        <f t="shared" si="56"/>
        <v>1.3298245614035087</v>
      </c>
    </row>
    <row r="300" spans="1:21" s="111" customFormat="1" ht="13.5" customHeight="1" x14ac:dyDescent="0.15">
      <c r="A300" s="108"/>
      <c r="B300" s="107"/>
      <c r="C300" s="439" t="s">
        <v>189</v>
      </c>
      <c r="D300" s="164" t="s">
        <v>343</v>
      </c>
      <c r="E300" s="70">
        <v>0</v>
      </c>
      <c r="F300" s="70">
        <v>71</v>
      </c>
      <c r="G300" s="70">
        <v>175</v>
      </c>
      <c r="H300" s="70">
        <v>271</v>
      </c>
      <c r="I300" s="70">
        <v>227</v>
      </c>
      <c r="J300" s="70">
        <v>187</v>
      </c>
      <c r="K300" s="70">
        <f t="shared" si="53"/>
        <v>931</v>
      </c>
      <c r="L300" s="70">
        <v>9</v>
      </c>
      <c r="M300" s="70">
        <v>1</v>
      </c>
      <c r="N300" s="70">
        <v>0</v>
      </c>
      <c r="O300" s="70">
        <v>0</v>
      </c>
      <c r="P300" s="70">
        <v>0</v>
      </c>
      <c r="Q300" s="70">
        <v>2</v>
      </c>
      <c r="R300" s="70">
        <f t="shared" si="54"/>
        <v>12</v>
      </c>
      <c r="S300" s="70">
        <f t="shared" si="55"/>
        <v>943</v>
      </c>
      <c r="T300" s="70">
        <v>933</v>
      </c>
      <c r="U300" s="137">
        <f t="shared" si="56"/>
        <v>1.0107181136120043</v>
      </c>
    </row>
    <row r="301" spans="1:21" s="111" customFormat="1" ht="13.5" customHeight="1" x14ac:dyDescent="0.15">
      <c r="A301" s="108"/>
      <c r="B301" s="107"/>
      <c r="C301" s="439"/>
      <c r="D301" s="164" t="s">
        <v>77</v>
      </c>
      <c r="E301" s="70">
        <v>0</v>
      </c>
      <c r="F301" s="70">
        <v>98</v>
      </c>
      <c r="G301" s="70">
        <v>205</v>
      </c>
      <c r="H301" s="70">
        <v>368</v>
      </c>
      <c r="I301" s="70">
        <v>662</v>
      </c>
      <c r="J301" s="70">
        <v>207</v>
      </c>
      <c r="K301" s="70">
        <f t="shared" si="53"/>
        <v>1540</v>
      </c>
      <c r="L301" s="70">
        <v>12</v>
      </c>
      <c r="M301" s="70">
        <v>2</v>
      </c>
      <c r="N301" s="70">
        <v>0</v>
      </c>
      <c r="O301" s="70">
        <v>0</v>
      </c>
      <c r="P301" s="70">
        <v>0</v>
      </c>
      <c r="Q301" s="70">
        <v>2</v>
      </c>
      <c r="R301" s="70">
        <f t="shared" si="54"/>
        <v>16</v>
      </c>
      <c r="S301" s="70">
        <f t="shared" si="55"/>
        <v>1556</v>
      </c>
      <c r="T301" s="70">
        <v>1137</v>
      </c>
      <c r="U301" s="137">
        <f t="shared" si="56"/>
        <v>1.3685136323658751</v>
      </c>
    </row>
    <row r="302" spans="1:21" s="111" customFormat="1" ht="13.5" customHeight="1" x14ac:dyDescent="0.15">
      <c r="A302" s="108"/>
      <c r="B302" s="109"/>
      <c r="C302" s="439" t="s">
        <v>190</v>
      </c>
      <c r="D302" s="164" t="s">
        <v>343</v>
      </c>
      <c r="E302" s="70">
        <v>0</v>
      </c>
      <c r="F302" s="70">
        <v>39</v>
      </c>
      <c r="G302" s="70">
        <v>55</v>
      </c>
      <c r="H302" s="70">
        <v>64</v>
      </c>
      <c r="I302" s="70">
        <v>116</v>
      </c>
      <c r="J302" s="70">
        <v>152</v>
      </c>
      <c r="K302" s="70">
        <f t="shared" si="53"/>
        <v>426</v>
      </c>
      <c r="L302" s="70">
        <v>2</v>
      </c>
      <c r="M302" s="70">
        <v>2</v>
      </c>
      <c r="N302" s="70">
        <v>0</v>
      </c>
      <c r="O302" s="70">
        <v>0</v>
      </c>
      <c r="P302" s="70">
        <v>0</v>
      </c>
      <c r="Q302" s="70">
        <v>0</v>
      </c>
      <c r="R302" s="70">
        <f t="shared" si="54"/>
        <v>4</v>
      </c>
      <c r="S302" s="70">
        <f t="shared" si="55"/>
        <v>430</v>
      </c>
      <c r="T302" s="70">
        <v>259</v>
      </c>
      <c r="U302" s="137">
        <f t="shared" si="56"/>
        <v>1.6602316602316602</v>
      </c>
    </row>
    <row r="303" spans="1:21" s="111" customFormat="1" ht="13.5" customHeight="1" x14ac:dyDescent="0.15">
      <c r="A303" s="108"/>
      <c r="B303" s="109"/>
      <c r="C303" s="439"/>
      <c r="D303" s="164" t="s">
        <v>77</v>
      </c>
      <c r="E303" s="70">
        <v>0</v>
      </c>
      <c r="F303" s="70">
        <v>39</v>
      </c>
      <c r="G303" s="70">
        <v>55</v>
      </c>
      <c r="H303" s="70">
        <v>64</v>
      </c>
      <c r="I303" s="70">
        <v>116</v>
      </c>
      <c r="J303" s="70">
        <v>152</v>
      </c>
      <c r="K303" s="70">
        <f t="shared" si="53"/>
        <v>426</v>
      </c>
      <c r="L303" s="70">
        <v>2</v>
      </c>
      <c r="M303" s="70">
        <v>2</v>
      </c>
      <c r="N303" s="70">
        <v>0</v>
      </c>
      <c r="O303" s="70">
        <v>0</v>
      </c>
      <c r="P303" s="70">
        <v>0</v>
      </c>
      <c r="Q303" s="70">
        <v>0</v>
      </c>
      <c r="R303" s="70">
        <f t="shared" si="54"/>
        <v>4</v>
      </c>
      <c r="S303" s="70">
        <f t="shared" si="55"/>
        <v>430</v>
      </c>
      <c r="T303" s="70">
        <v>259</v>
      </c>
      <c r="U303" s="137">
        <f t="shared" si="56"/>
        <v>1.6602316602316602</v>
      </c>
    </row>
    <row r="304" spans="1:21" s="111" customFormat="1" ht="13.5" customHeight="1" x14ac:dyDescent="0.15">
      <c r="A304" s="108"/>
      <c r="B304" s="109"/>
      <c r="C304" s="439" t="s">
        <v>191</v>
      </c>
      <c r="D304" s="164" t="s">
        <v>343</v>
      </c>
      <c r="E304" s="70">
        <v>31</v>
      </c>
      <c r="F304" s="70">
        <v>118</v>
      </c>
      <c r="G304" s="70">
        <v>249</v>
      </c>
      <c r="H304" s="70">
        <v>356</v>
      </c>
      <c r="I304" s="70">
        <v>293</v>
      </c>
      <c r="J304" s="70">
        <v>181</v>
      </c>
      <c r="K304" s="70">
        <f t="shared" si="53"/>
        <v>1228</v>
      </c>
      <c r="L304" s="70">
        <v>87</v>
      </c>
      <c r="M304" s="70">
        <v>0</v>
      </c>
      <c r="N304" s="70">
        <v>2</v>
      </c>
      <c r="O304" s="70">
        <v>24</v>
      </c>
      <c r="P304" s="70">
        <v>93</v>
      </c>
      <c r="Q304" s="70">
        <v>125</v>
      </c>
      <c r="R304" s="70">
        <f t="shared" si="54"/>
        <v>331</v>
      </c>
      <c r="S304" s="136">
        <f t="shared" si="55"/>
        <v>1559</v>
      </c>
      <c r="T304" s="97">
        <v>1229</v>
      </c>
      <c r="U304" s="137">
        <f t="shared" si="56"/>
        <v>1.2685109845402767</v>
      </c>
    </row>
    <row r="305" spans="1:21" s="111" customFormat="1" ht="13.5" customHeight="1" thickBot="1" x14ac:dyDescent="0.2">
      <c r="A305" s="108"/>
      <c r="B305" s="109"/>
      <c r="C305" s="440"/>
      <c r="D305" s="117" t="s">
        <v>77</v>
      </c>
      <c r="E305" s="72">
        <v>33</v>
      </c>
      <c r="F305" s="72">
        <v>149</v>
      </c>
      <c r="G305" s="72">
        <v>320</v>
      </c>
      <c r="H305" s="72">
        <v>516</v>
      </c>
      <c r="I305" s="72">
        <v>383</v>
      </c>
      <c r="J305" s="72">
        <v>216</v>
      </c>
      <c r="K305" s="72">
        <f t="shared" si="53"/>
        <v>1617</v>
      </c>
      <c r="L305" s="72">
        <v>98</v>
      </c>
      <c r="M305" s="72">
        <v>0</v>
      </c>
      <c r="N305" s="72">
        <v>2</v>
      </c>
      <c r="O305" s="72">
        <v>87</v>
      </c>
      <c r="P305" s="72">
        <v>220</v>
      </c>
      <c r="Q305" s="72">
        <v>395</v>
      </c>
      <c r="R305" s="72">
        <f t="shared" si="54"/>
        <v>802</v>
      </c>
      <c r="S305" s="138">
        <f t="shared" si="55"/>
        <v>2419</v>
      </c>
      <c r="T305" s="98">
        <v>1632</v>
      </c>
      <c r="U305" s="133">
        <f t="shared" si="56"/>
        <v>1.4822303921568627</v>
      </c>
    </row>
    <row r="306" spans="1:21" s="111" customFormat="1" ht="13.5" customHeight="1" x14ac:dyDescent="0.15">
      <c r="A306" s="441" t="s">
        <v>18</v>
      </c>
      <c r="B306" s="445"/>
      <c r="C306" s="442"/>
      <c r="D306" s="167" t="s">
        <v>343</v>
      </c>
      <c r="E306" s="76">
        <f t="shared" ref="E306:N307" si="57">E308</f>
        <v>1797</v>
      </c>
      <c r="F306" s="76">
        <f t="shared" si="57"/>
        <v>11902</v>
      </c>
      <c r="G306" s="76">
        <f t="shared" si="57"/>
        <v>9085</v>
      </c>
      <c r="H306" s="76">
        <f t="shared" si="57"/>
        <v>13392</v>
      </c>
      <c r="I306" s="76">
        <f t="shared" si="57"/>
        <v>9492</v>
      </c>
      <c r="J306" s="76">
        <f t="shared" si="57"/>
        <v>8955</v>
      </c>
      <c r="K306" s="76">
        <f t="shared" si="57"/>
        <v>54623</v>
      </c>
      <c r="L306" s="76">
        <f t="shared" si="57"/>
        <v>12671</v>
      </c>
      <c r="M306" s="76">
        <f t="shared" si="57"/>
        <v>3859</v>
      </c>
      <c r="N306" s="76">
        <f t="shared" si="57"/>
        <v>4668</v>
      </c>
      <c r="O306" s="76">
        <f>O308</f>
        <v>10797</v>
      </c>
      <c r="P306" s="76">
        <f t="shared" ref="P306:S307" si="58">P308</f>
        <v>20454</v>
      </c>
      <c r="Q306" s="76">
        <f t="shared" si="58"/>
        <v>4447</v>
      </c>
      <c r="R306" s="76">
        <f t="shared" si="58"/>
        <v>56896</v>
      </c>
      <c r="S306" s="76">
        <f t="shared" si="58"/>
        <v>111519</v>
      </c>
      <c r="T306" s="76">
        <f>T308</f>
        <v>108182</v>
      </c>
      <c r="U306" s="135">
        <f t="shared" si="56"/>
        <v>1.0308461666450981</v>
      </c>
    </row>
    <row r="307" spans="1:21" s="111" customFormat="1" ht="13.5" customHeight="1" thickBot="1" x14ac:dyDescent="0.2">
      <c r="A307" s="443"/>
      <c r="B307" s="446"/>
      <c r="C307" s="442"/>
      <c r="D307" s="166" t="s">
        <v>77</v>
      </c>
      <c r="E307" s="85">
        <f t="shared" si="57"/>
        <v>1954</v>
      </c>
      <c r="F307" s="85">
        <f t="shared" si="57"/>
        <v>12432</v>
      </c>
      <c r="G307" s="85">
        <f t="shared" si="57"/>
        <v>9779</v>
      </c>
      <c r="H307" s="85">
        <f t="shared" si="57"/>
        <v>14541</v>
      </c>
      <c r="I307" s="85">
        <f t="shared" si="57"/>
        <v>10222</v>
      </c>
      <c r="J307" s="85">
        <f t="shared" si="57"/>
        <v>9369</v>
      </c>
      <c r="K307" s="85">
        <f t="shared" si="57"/>
        <v>58297</v>
      </c>
      <c r="L307" s="85">
        <f t="shared" si="57"/>
        <v>13140</v>
      </c>
      <c r="M307" s="85">
        <f t="shared" si="57"/>
        <v>3958</v>
      </c>
      <c r="N307" s="85">
        <f t="shared" si="57"/>
        <v>4882</v>
      </c>
      <c r="O307" s="85">
        <f>O309</f>
        <v>11323</v>
      </c>
      <c r="P307" s="85">
        <f t="shared" si="58"/>
        <v>21817</v>
      </c>
      <c r="Q307" s="85">
        <f t="shared" si="58"/>
        <v>4840</v>
      </c>
      <c r="R307" s="85">
        <f t="shared" si="58"/>
        <v>59960</v>
      </c>
      <c r="S307" s="85">
        <f t="shared" si="58"/>
        <v>118257</v>
      </c>
      <c r="T307" s="85">
        <f>T309</f>
        <v>119240</v>
      </c>
      <c r="U307" s="139">
        <f t="shared" si="56"/>
        <v>0.99175612210667563</v>
      </c>
    </row>
    <row r="308" spans="1:21" s="111" customFormat="1" ht="13.5" customHeight="1" x14ac:dyDescent="0.15">
      <c r="A308" s="108"/>
      <c r="B308" s="451" t="s">
        <v>339</v>
      </c>
      <c r="C308" s="452"/>
      <c r="D308" s="116" t="s">
        <v>343</v>
      </c>
      <c r="E308" s="68">
        <f>E310+E312+E314+E316+E318+E324+E326+E328+E330+E332+E334+E336+E338+E340+E342+E344+E346+E348</f>
        <v>1797</v>
      </c>
      <c r="F308" s="68">
        <f t="shared" ref="F308:S309" si="59">F310+F312+F314+F316+F318+F324+F326+F328+F330+F332+F334+F336+F338+F340+F342+F344+F346+F348</f>
        <v>11902</v>
      </c>
      <c r="G308" s="68">
        <f t="shared" si="59"/>
        <v>9085</v>
      </c>
      <c r="H308" s="68">
        <f t="shared" si="59"/>
        <v>13392</v>
      </c>
      <c r="I308" s="68">
        <f t="shared" si="59"/>
        <v>9492</v>
      </c>
      <c r="J308" s="68">
        <f t="shared" si="59"/>
        <v>8955</v>
      </c>
      <c r="K308" s="68">
        <f t="shared" si="59"/>
        <v>54623</v>
      </c>
      <c r="L308" s="68">
        <f t="shared" si="59"/>
        <v>12671</v>
      </c>
      <c r="M308" s="68">
        <f t="shared" si="59"/>
        <v>3859</v>
      </c>
      <c r="N308" s="68">
        <f t="shared" si="59"/>
        <v>4668</v>
      </c>
      <c r="O308" s="68">
        <f t="shared" si="59"/>
        <v>10797</v>
      </c>
      <c r="P308" s="68">
        <f t="shared" si="59"/>
        <v>20454</v>
      </c>
      <c r="Q308" s="68">
        <f t="shared" si="59"/>
        <v>4447</v>
      </c>
      <c r="R308" s="68">
        <f t="shared" si="59"/>
        <v>56896</v>
      </c>
      <c r="S308" s="68">
        <f t="shared" si="59"/>
        <v>111519</v>
      </c>
      <c r="T308" s="68">
        <f>T310+T312+T314+T316+T318+T324+T326+T328+T330+T332+T334+T336+T338+T340+T342+T344+T346+T348</f>
        <v>108182</v>
      </c>
      <c r="U308" s="132">
        <f t="shared" si="56"/>
        <v>1.0308461666450981</v>
      </c>
    </row>
    <row r="309" spans="1:21" s="111" customFormat="1" ht="13.5" customHeight="1" thickBot="1" x14ac:dyDescent="0.2">
      <c r="A309" s="108"/>
      <c r="B309" s="453"/>
      <c r="C309" s="454"/>
      <c r="D309" s="117" t="s">
        <v>77</v>
      </c>
      <c r="E309" s="72">
        <f>E311+E313+E315+E317+E319+E325+E327+E329+E331+E333+E335+E337+E339+E341+E343+E345+E347+E349</f>
        <v>1954</v>
      </c>
      <c r="F309" s="72">
        <f t="shared" si="59"/>
        <v>12432</v>
      </c>
      <c r="G309" s="72">
        <f t="shared" si="59"/>
        <v>9779</v>
      </c>
      <c r="H309" s="72">
        <f t="shared" si="59"/>
        <v>14541</v>
      </c>
      <c r="I309" s="72">
        <f t="shared" si="59"/>
        <v>10222</v>
      </c>
      <c r="J309" s="72">
        <f t="shared" si="59"/>
        <v>9369</v>
      </c>
      <c r="K309" s="72">
        <f t="shared" si="59"/>
        <v>58297</v>
      </c>
      <c r="L309" s="72">
        <f t="shared" si="59"/>
        <v>13140</v>
      </c>
      <c r="M309" s="72">
        <f t="shared" si="59"/>
        <v>3958</v>
      </c>
      <c r="N309" s="72">
        <f t="shared" si="59"/>
        <v>4882</v>
      </c>
      <c r="O309" s="72">
        <f t="shared" si="59"/>
        <v>11323</v>
      </c>
      <c r="P309" s="72">
        <f t="shared" si="59"/>
        <v>21817</v>
      </c>
      <c r="Q309" s="72">
        <f t="shared" si="59"/>
        <v>4840</v>
      </c>
      <c r="R309" s="72">
        <f t="shared" si="59"/>
        <v>59960</v>
      </c>
      <c r="S309" s="72">
        <f t="shared" si="59"/>
        <v>118257</v>
      </c>
      <c r="T309" s="72">
        <f>T311+T313+T315+T317+T319+T325+T327+T329+T331+T333+T335+T337+T339+T341+T343+T345+T347+T349</f>
        <v>119240</v>
      </c>
      <c r="U309" s="133">
        <f t="shared" si="56"/>
        <v>0.99175612210667563</v>
      </c>
    </row>
    <row r="310" spans="1:21" s="111" customFormat="1" ht="13.5" customHeight="1" x14ac:dyDescent="0.15">
      <c r="A310" s="108"/>
      <c r="B310" s="108"/>
      <c r="C310" s="444" t="s">
        <v>292</v>
      </c>
      <c r="D310" s="167" t="s">
        <v>343</v>
      </c>
      <c r="E310" s="76">
        <v>359</v>
      </c>
      <c r="F310" s="76">
        <v>1529</v>
      </c>
      <c r="G310" s="76">
        <v>1188</v>
      </c>
      <c r="H310" s="76">
        <v>2483</v>
      </c>
      <c r="I310" s="76">
        <v>1836</v>
      </c>
      <c r="J310" s="76">
        <v>1395</v>
      </c>
      <c r="K310" s="76">
        <f t="shared" ref="K310:K319" si="60">SUM(E310:J310)</f>
        <v>8790</v>
      </c>
      <c r="L310" s="76">
        <v>1211</v>
      </c>
      <c r="M310" s="76">
        <v>1097</v>
      </c>
      <c r="N310" s="76">
        <v>763</v>
      </c>
      <c r="O310" s="76">
        <v>1736</v>
      </c>
      <c r="P310" s="76">
        <v>3379</v>
      </c>
      <c r="Q310" s="76">
        <v>921</v>
      </c>
      <c r="R310" s="76">
        <f t="shared" ref="R310:R319" si="61">SUM(L310:Q310)</f>
        <v>9107</v>
      </c>
      <c r="S310" s="134">
        <f t="shared" ref="S310:S319" si="62">K310+R310</f>
        <v>17897</v>
      </c>
      <c r="T310" s="99">
        <v>21319</v>
      </c>
      <c r="U310" s="135">
        <f t="shared" si="56"/>
        <v>0.83948590459214789</v>
      </c>
    </row>
    <row r="311" spans="1:21" s="111" customFormat="1" ht="13.5" customHeight="1" x14ac:dyDescent="0.15">
      <c r="A311" s="108"/>
      <c r="B311" s="107"/>
      <c r="C311" s="439"/>
      <c r="D311" s="164" t="s">
        <v>77</v>
      </c>
      <c r="E311" s="70">
        <v>366</v>
      </c>
      <c r="F311" s="70">
        <v>1554</v>
      </c>
      <c r="G311" s="70">
        <v>1319</v>
      </c>
      <c r="H311" s="70">
        <v>2819</v>
      </c>
      <c r="I311" s="70">
        <v>1892</v>
      </c>
      <c r="J311" s="70">
        <v>1423</v>
      </c>
      <c r="K311" s="70">
        <f t="shared" si="60"/>
        <v>9373</v>
      </c>
      <c r="L311" s="70">
        <v>1257</v>
      </c>
      <c r="M311" s="70">
        <v>1105</v>
      </c>
      <c r="N311" s="70">
        <v>767</v>
      </c>
      <c r="O311" s="70">
        <v>1775</v>
      </c>
      <c r="P311" s="70">
        <v>3615</v>
      </c>
      <c r="Q311" s="70">
        <v>1091</v>
      </c>
      <c r="R311" s="70">
        <f t="shared" si="61"/>
        <v>9610</v>
      </c>
      <c r="S311" s="136">
        <f t="shared" si="62"/>
        <v>18983</v>
      </c>
      <c r="T311" s="97">
        <v>24156</v>
      </c>
      <c r="U311" s="137">
        <f t="shared" si="56"/>
        <v>0.78585030634210962</v>
      </c>
    </row>
    <row r="312" spans="1:21" s="111" customFormat="1" ht="13.5" customHeight="1" x14ac:dyDescent="0.15">
      <c r="A312" s="108"/>
      <c r="B312" s="107"/>
      <c r="C312" s="439" t="s">
        <v>192</v>
      </c>
      <c r="D312" s="164" t="s">
        <v>343</v>
      </c>
      <c r="E312" s="70">
        <v>731</v>
      </c>
      <c r="F312" s="70">
        <v>3740</v>
      </c>
      <c r="G312" s="70">
        <v>2260</v>
      </c>
      <c r="H312" s="70">
        <v>3510</v>
      </c>
      <c r="I312" s="70">
        <v>2216</v>
      </c>
      <c r="J312" s="70">
        <v>2192</v>
      </c>
      <c r="K312" s="70">
        <f t="shared" si="60"/>
        <v>14649</v>
      </c>
      <c r="L312" s="70">
        <v>3537</v>
      </c>
      <c r="M312" s="70">
        <v>1442</v>
      </c>
      <c r="N312" s="70">
        <v>1634</v>
      </c>
      <c r="O312" s="70">
        <v>4800</v>
      </c>
      <c r="P312" s="70">
        <v>8499</v>
      </c>
      <c r="Q312" s="70">
        <v>1960</v>
      </c>
      <c r="R312" s="70">
        <f t="shared" si="61"/>
        <v>21872</v>
      </c>
      <c r="S312" s="136">
        <f t="shared" si="62"/>
        <v>36521</v>
      </c>
      <c r="T312" s="97">
        <v>35494</v>
      </c>
      <c r="U312" s="137">
        <f t="shared" si="56"/>
        <v>1.0289344677973742</v>
      </c>
    </row>
    <row r="313" spans="1:21" s="111" customFormat="1" ht="13.5" customHeight="1" x14ac:dyDescent="0.15">
      <c r="A313" s="108"/>
      <c r="B313" s="107"/>
      <c r="C313" s="439"/>
      <c r="D313" s="164" t="s">
        <v>77</v>
      </c>
      <c r="E313" s="70">
        <v>843</v>
      </c>
      <c r="F313" s="70">
        <v>4075</v>
      </c>
      <c r="G313" s="70">
        <v>2648</v>
      </c>
      <c r="H313" s="70">
        <v>4132</v>
      </c>
      <c r="I313" s="70">
        <v>2739</v>
      </c>
      <c r="J313" s="70">
        <v>2444</v>
      </c>
      <c r="K313" s="70">
        <f t="shared" si="60"/>
        <v>16881</v>
      </c>
      <c r="L313" s="70">
        <v>3785</v>
      </c>
      <c r="M313" s="70">
        <v>1498</v>
      </c>
      <c r="N313" s="70">
        <v>1792</v>
      </c>
      <c r="O313" s="70">
        <v>5190</v>
      </c>
      <c r="P313" s="70">
        <v>9439</v>
      </c>
      <c r="Q313" s="70">
        <v>2138</v>
      </c>
      <c r="R313" s="70">
        <f t="shared" si="61"/>
        <v>23842</v>
      </c>
      <c r="S313" s="136">
        <f t="shared" si="62"/>
        <v>40723</v>
      </c>
      <c r="T313" s="97">
        <v>38538</v>
      </c>
      <c r="U313" s="137">
        <f t="shared" si="56"/>
        <v>1.0566972857958379</v>
      </c>
    </row>
    <row r="314" spans="1:21" s="111" customFormat="1" ht="13.5" customHeight="1" x14ac:dyDescent="0.15">
      <c r="A314" s="108"/>
      <c r="B314" s="107"/>
      <c r="C314" s="439" t="s">
        <v>193</v>
      </c>
      <c r="D314" s="164" t="s">
        <v>343</v>
      </c>
      <c r="E314" s="70">
        <v>71</v>
      </c>
      <c r="F314" s="70">
        <v>1611</v>
      </c>
      <c r="G314" s="70">
        <v>1208</v>
      </c>
      <c r="H314" s="70">
        <v>780</v>
      </c>
      <c r="I314" s="70">
        <v>331</v>
      </c>
      <c r="J314" s="70">
        <v>739</v>
      </c>
      <c r="K314" s="70">
        <f t="shared" si="60"/>
        <v>4740</v>
      </c>
      <c r="L314" s="70">
        <v>1145</v>
      </c>
      <c r="M314" s="70">
        <v>234</v>
      </c>
      <c r="N314" s="70">
        <v>711</v>
      </c>
      <c r="O314" s="70">
        <v>529</v>
      </c>
      <c r="P314" s="70">
        <v>887</v>
      </c>
      <c r="Q314" s="70">
        <v>234</v>
      </c>
      <c r="R314" s="70">
        <f t="shared" si="61"/>
        <v>3740</v>
      </c>
      <c r="S314" s="136">
        <f t="shared" si="62"/>
        <v>8480</v>
      </c>
      <c r="T314" s="97">
        <v>6051</v>
      </c>
      <c r="U314" s="137">
        <f t="shared" si="56"/>
        <v>1.4014212526855065</v>
      </c>
    </row>
    <row r="315" spans="1:21" s="111" customFormat="1" ht="13.5" customHeight="1" x14ac:dyDescent="0.15">
      <c r="A315" s="108"/>
      <c r="B315" s="107"/>
      <c r="C315" s="439"/>
      <c r="D315" s="164" t="s">
        <v>77</v>
      </c>
      <c r="E315" s="70">
        <v>71</v>
      </c>
      <c r="F315" s="70">
        <v>1611</v>
      </c>
      <c r="G315" s="70">
        <v>1208</v>
      </c>
      <c r="H315" s="70">
        <v>780</v>
      </c>
      <c r="I315" s="70">
        <v>331</v>
      </c>
      <c r="J315" s="70">
        <v>739</v>
      </c>
      <c r="K315" s="70">
        <f t="shared" si="60"/>
        <v>4740</v>
      </c>
      <c r="L315" s="70">
        <v>1145</v>
      </c>
      <c r="M315" s="70">
        <v>235</v>
      </c>
      <c r="N315" s="70">
        <v>711</v>
      </c>
      <c r="O315" s="70">
        <v>529</v>
      </c>
      <c r="P315" s="70">
        <v>888</v>
      </c>
      <c r="Q315" s="70">
        <v>234</v>
      </c>
      <c r="R315" s="70">
        <f t="shared" si="61"/>
        <v>3742</v>
      </c>
      <c r="S315" s="136">
        <f t="shared" si="62"/>
        <v>8482</v>
      </c>
      <c r="T315" s="97">
        <v>6058</v>
      </c>
      <c r="U315" s="137">
        <f t="shared" si="56"/>
        <v>1.4001320567844173</v>
      </c>
    </row>
    <row r="316" spans="1:21" s="111" customFormat="1" ht="13.5" customHeight="1" x14ac:dyDescent="0.15">
      <c r="A316" s="108"/>
      <c r="B316" s="107"/>
      <c r="C316" s="439" t="s">
        <v>194</v>
      </c>
      <c r="D316" s="164" t="s">
        <v>343</v>
      </c>
      <c r="E316" s="70">
        <v>2</v>
      </c>
      <c r="F316" s="70">
        <v>3</v>
      </c>
      <c r="G316" s="70">
        <v>8</v>
      </c>
      <c r="H316" s="70">
        <v>6</v>
      </c>
      <c r="I316" s="70">
        <v>4</v>
      </c>
      <c r="J316" s="70">
        <v>1</v>
      </c>
      <c r="K316" s="70">
        <f t="shared" si="60"/>
        <v>24</v>
      </c>
      <c r="L316" s="70">
        <v>8</v>
      </c>
      <c r="M316" s="70">
        <v>3</v>
      </c>
      <c r="N316" s="70">
        <v>2</v>
      </c>
      <c r="O316" s="70">
        <v>6</v>
      </c>
      <c r="P316" s="70">
        <v>0</v>
      </c>
      <c r="Q316" s="70">
        <v>1</v>
      </c>
      <c r="R316" s="70">
        <f t="shared" si="61"/>
        <v>20</v>
      </c>
      <c r="S316" s="70">
        <f t="shared" si="62"/>
        <v>44</v>
      </c>
      <c r="T316" s="70">
        <v>50</v>
      </c>
      <c r="U316" s="137">
        <f t="shared" si="56"/>
        <v>0.88</v>
      </c>
    </row>
    <row r="317" spans="1:21" s="111" customFormat="1" ht="13.5" customHeight="1" x14ac:dyDescent="0.15">
      <c r="A317" s="108"/>
      <c r="B317" s="107"/>
      <c r="C317" s="439"/>
      <c r="D317" s="164" t="s">
        <v>77</v>
      </c>
      <c r="E317" s="70">
        <v>2</v>
      </c>
      <c r="F317" s="70">
        <v>3</v>
      </c>
      <c r="G317" s="70">
        <v>14</v>
      </c>
      <c r="H317" s="70">
        <v>10</v>
      </c>
      <c r="I317" s="70">
        <v>6</v>
      </c>
      <c r="J317" s="70">
        <v>2</v>
      </c>
      <c r="K317" s="70">
        <f t="shared" si="60"/>
        <v>37</v>
      </c>
      <c r="L317" s="70">
        <v>17</v>
      </c>
      <c r="M317" s="70">
        <v>3</v>
      </c>
      <c r="N317" s="70">
        <v>2</v>
      </c>
      <c r="O317" s="70">
        <v>6</v>
      </c>
      <c r="P317" s="70">
        <v>0</v>
      </c>
      <c r="Q317" s="70">
        <v>1</v>
      </c>
      <c r="R317" s="70">
        <f t="shared" si="61"/>
        <v>29</v>
      </c>
      <c r="S317" s="70">
        <f t="shared" si="62"/>
        <v>66</v>
      </c>
      <c r="T317" s="70">
        <v>58</v>
      </c>
      <c r="U317" s="137">
        <f t="shared" si="56"/>
        <v>1.1379310344827587</v>
      </c>
    </row>
    <row r="318" spans="1:21" s="111" customFormat="1" ht="13.5" customHeight="1" x14ac:dyDescent="0.15">
      <c r="A318" s="108"/>
      <c r="B318" s="109"/>
      <c r="C318" s="439" t="s">
        <v>195</v>
      </c>
      <c r="D318" s="164" t="s">
        <v>343</v>
      </c>
      <c r="E318" s="70">
        <v>16</v>
      </c>
      <c r="F318" s="70">
        <v>46</v>
      </c>
      <c r="G318" s="70">
        <v>60</v>
      </c>
      <c r="H318" s="70">
        <v>65</v>
      </c>
      <c r="I318" s="70">
        <v>26</v>
      </c>
      <c r="J318" s="70">
        <v>46</v>
      </c>
      <c r="K318" s="70">
        <f t="shared" si="60"/>
        <v>259</v>
      </c>
      <c r="L318" s="70">
        <v>69</v>
      </c>
      <c r="M318" s="70">
        <v>9</v>
      </c>
      <c r="N318" s="70">
        <v>10</v>
      </c>
      <c r="O318" s="70">
        <v>4</v>
      </c>
      <c r="P318" s="70">
        <v>28</v>
      </c>
      <c r="Q318" s="70">
        <v>4</v>
      </c>
      <c r="R318" s="70">
        <f t="shared" si="61"/>
        <v>124</v>
      </c>
      <c r="S318" s="70">
        <f t="shared" si="62"/>
        <v>383</v>
      </c>
      <c r="T318" s="70">
        <v>508</v>
      </c>
      <c r="U318" s="137">
        <f t="shared" si="56"/>
        <v>0.75393700787401574</v>
      </c>
    </row>
    <row r="319" spans="1:21" s="111" customFormat="1" ht="13.5" customHeight="1" x14ac:dyDescent="0.15">
      <c r="A319" s="108"/>
      <c r="B319" s="109"/>
      <c r="C319" s="439"/>
      <c r="D319" s="164" t="s">
        <v>77</v>
      </c>
      <c r="E319" s="70">
        <v>30</v>
      </c>
      <c r="F319" s="70">
        <v>58</v>
      </c>
      <c r="G319" s="70">
        <v>89</v>
      </c>
      <c r="H319" s="70">
        <v>73</v>
      </c>
      <c r="I319" s="70">
        <v>36</v>
      </c>
      <c r="J319" s="70">
        <v>54</v>
      </c>
      <c r="K319" s="70">
        <f t="shared" si="60"/>
        <v>340</v>
      </c>
      <c r="L319" s="70">
        <v>85</v>
      </c>
      <c r="M319" s="70">
        <v>9</v>
      </c>
      <c r="N319" s="70">
        <v>19</v>
      </c>
      <c r="O319" s="70">
        <v>6</v>
      </c>
      <c r="P319" s="70">
        <v>50</v>
      </c>
      <c r="Q319" s="70">
        <v>6</v>
      </c>
      <c r="R319" s="70">
        <f t="shared" si="61"/>
        <v>175</v>
      </c>
      <c r="S319" s="70">
        <f t="shared" si="62"/>
        <v>515</v>
      </c>
      <c r="T319" s="70">
        <v>608</v>
      </c>
      <c r="U319" s="137">
        <f t="shared" si="56"/>
        <v>0.84703947368421051</v>
      </c>
    </row>
    <row r="320" spans="1:21" s="89" customFormat="1" ht="13.5" customHeight="1" x14ac:dyDescent="0.15">
      <c r="A320" s="107"/>
      <c r="B320" s="107"/>
      <c r="C320" s="110"/>
      <c r="D320" s="107"/>
      <c r="U320" s="165"/>
    </row>
    <row r="321" spans="1:21" s="111" customFormat="1" ht="21.75" customHeight="1" x14ac:dyDescent="0.15">
      <c r="A321" s="95" t="str">
        <f>A257</f>
        <v>５　平成28年度市町村別・月別訪日外国人宿泊者数（延べ人数）</v>
      </c>
      <c r="B321" s="14"/>
      <c r="C321" s="14"/>
      <c r="D321" s="5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</row>
    <row r="322" spans="1:21" s="111" customFormat="1" ht="15.75" customHeight="1" thickBot="1" x14ac:dyDescent="0.2">
      <c r="A322" s="14"/>
      <c r="B322" s="14"/>
      <c r="C322" s="14"/>
      <c r="D322" s="5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65" t="str">
        <f>$U$2</f>
        <v>単位：宿泊客数→人、宿泊客延数→人泊、対前年比→％</v>
      </c>
    </row>
    <row r="323" spans="1:21" s="142" customFormat="1" ht="13.5" customHeight="1" thickBot="1" x14ac:dyDescent="0.2">
      <c r="A323" s="101" t="s">
        <v>24</v>
      </c>
      <c r="B323" s="101" t="s">
        <v>283</v>
      </c>
      <c r="C323" s="102" t="s">
        <v>284</v>
      </c>
      <c r="D323" s="19" t="s">
        <v>25</v>
      </c>
      <c r="E323" s="19" t="s">
        <v>26</v>
      </c>
      <c r="F323" s="19" t="s">
        <v>27</v>
      </c>
      <c r="G323" s="19" t="s">
        <v>28</v>
      </c>
      <c r="H323" s="19" t="s">
        <v>29</v>
      </c>
      <c r="I323" s="19" t="s">
        <v>30</v>
      </c>
      <c r="J323" s="19" t="s">
        <v>31</v>
      </c>
      <c r="K323" s="19" t="s">
        <v>32</v>
      </c>
      <c r="L323" s="19" t="s">
        <v>33</v>
      </c>
      <c r="M323" s="19" t="s">
        <v>34</v>
      </c>
      <c r="N323" s="19" t="s">
        <v>35</v>
      </c>
      <c r="O323" s="19" t="s">
        <v>36</v>
      </c>
      <c r="P323" s="19" t="s">
        <v>37</v>
      </c>
      <c r="Q323" s="19" t="s">
        <v>38</v>
      </c>
      <c r="R323" s="103" t="s">
        <v>39</v>
      </c>
      <c r="S323" s="160" t="s">
        <v>347</v>
      </c>
      <c r="T323" s="161" t="str">
        <f>$T$3</f>
        <v>27年度</v>
      </c>
      <c r="U323" s="20" t="s">
        <v>41</v>
      </c>
    </row>
    <row r="324" spans="1:21" s="111" customFormat="1" ht="13.5" customHeight="1" x14ac:dyDescent="0.15">
      <c r="A324" s="448" t="s">
        <v>348</v>
      </c>
      <c r="B324" s="448" t="s">
        <v>348</v>
      </c>
      <c r="C324" s="449" t="s">
        <v>196</v>
      </c>
      <c r="D324" s="116" t="s">
        <v>343</v>
      </c>
      <c r="E324" s="68">
        <v>599</v>
      </c>
      <c r="F324" s="68">
        <v>4634</v>
      </c>
      <c r="G324" s="68">
        <v>4158</v>
      </c>
      <c r="H324" s="68">
        <v>6359</v>
      </c>
      <c r="I324" s="68">
        <v>4883</v>
      </c>
      <c r="J324" s="68">
        <v>4456</v>
      </c>
      <c r="K324" s="68">
        <f t="shared" ref="K324:K349" si="63">SUM(E324:J324)</f>
        <v>25089</v>
      </c>
      <c r="L324" s="68">
        <v>6547</v>
      </c>
      <c r="M324" s="68">
        <v>1027</v>
      </c>
      <c r="N324" s="68">
        <v>1512</v>
      </c>
      <c r="O324" s="68">
        <v>3664</v>
      </c>
      <c r="P324" s="68">
        <v>7576</v>
      </c>
      <c r="Q324" s="68">
        <v>1218</v>
      </c>
      <c r="R324" s="68">
        <f t="shared" ref="R324:R349" si="64">SUM(L324:Q324)</f>
        <v>21544</v>
      </c>
      <c r="S324" s="140">
        <f t="shared" ref="S324:S349" si="65">K324+R324</f>
        <v>46633</v>
      </c>
      <c r="T324" s="100">
        <v>42868</v>
      </c>
      <c r="U324" s="132">
        <f t="shared" ref="U324:U355" si="66">IF(T324=0,0,S324/T324)</f>
        <v>1.0878277503032565</v>
      </c>
    </row>
    <row r="325" spans="1:21" s="111" customFormat="1" ht="13.5" customHeight="1" x14ac:dyDescent="0.15">
      <c r="A325" s="448"/>
      <c r="B325" s="448"/>
      <c r="C325" s="439"/>
      <c r="D325" s="164" t="s">
        <v>77</v>
      </c>
      <c r="E325" s="70">
        <v>620</v>
      </c>
      <c r="F325" s="70">
        <v>4734</v>
      </c>
      <c r="G325" s="70">
        <v>4249</v>
      </c>
      <c r="H325" s="70">
        <v>6493</v>
      </c>
      <c r="I325" s="70">
        <v>4987</v>
      </c>
      <c r="J325" s="70">
        <v>4552</v>
      </c>
      <c r="K325" s="70">
        <f t="shared" si="63"/>
        <v>25635</v>
      </c>
      <c r="L325" s="70">
        <v>6683</v>
      </c>
      <c r="M325" s="70">
        <v>1057</v>
      </c>
      <c r="N325" s="70">
        <v>1550</v>
      </c>
      <c r="O325" s="70">
        <v>3746</v>
      </c>
      <c r="P325" s="70">
        <v>7737</v>
      </c>
      <c r="Q325" s="70">
        <v>1250</v>
      </c>
      <c r="R325" s="70">
        <f t="shared" si="64"/>
        <v>22023</v>
      </c>
      <c r="S325" s="136">
        <f t="shared" si="65"/>
        <v>47658</v>
      </c>
      <c r="T325" s="97">
        <v>47472</v>
      </c>
      <c r="U325" s="137">
        <f t="shared" si="66"/>
        <v>1.0039180990899899</v>
      </c>
    </row>
    <row r="326" spans="1:21" s="111" customFormat="1" ht="13.5" customHeight="1" x14ac:dyDescent="0.15">
      <c r="A326" s="108"/>
      <c r="B326" s="107"/>
      <c r="C326" s="439" t="s">
        <v>197</v>
      </c>
      <c r="D326" s="164" t="s">
        <v>343</v>
      </c>
      <c r="E326" s="70">
        <v>3</v>
      </c>
      <c r="F326" s="70">
        <v>89</v>
      </c>
      <c r="G326" s="70">
        <v>45</v>
      </c>
      <c r="H326" s="70">
        <v>106</v>
      </c>
      <c r="I326" s="70">
        <v>142</v>
      </c>
      <c r="J326" s="70">
        <v>59</v>
      </c>
      <c r="K326" s="70">
        <f t="shared" si="63"/>
        <v>444</v>
      </c>
      <c r="L326" s="70">
        <v>50</v>
      </c>
      <c r="M326" s="70">
        <v>7</v>
      </c>
      <c r="N326" s="70">
        <v>4</v>
      </c>
      <c r="O326" s="70">
        <v>10</v>
      </c>
      <c r="P326" s="70">
        <v>18</v>
      </c>
      <c r="Q326" s="70">
        <v>8</v>
      </c>
      <c r="R326" s="70">
        <f t="shared" si="64"/>
        <v>97</v>
      </c>
      <c r="S326" s="70">
        <f t="shared" si="65"/>
        <v>541</v>
      </c>
      <c r="T326" s="70">
        <v>415</v>
      </c>
      <c r="U326" s="137">
        <f t="shared" si="66"/>
        <v>1.3036144578313253</v>
      </c>
    </row>
    <row r="327" spans="1:21" s="111" customFormat="1" ht="13.5" customHeight="1" x14ac:dyDescent="0.15">
      <c r="A327" s="108"/>
      <c r="B327" s="107"/>
      <c r="C327" s="439"/>
      <c r="D327" s="164" t="s">
        <v>77</v>
      </c>
      <c r="E327" s="70">
        <v>6</v>
      </c>
      <c r="F327" s="70">
        <v>131</v>
      </c>
      <c r="G327" s="70">
        <v>65</v>
      </c>
      <c r="H327" s="70">
        <v>149</v>
      </c>
      <c r="I327" s="70">
        <v>176</v>
      </c>
      <c r="J327" s="70">
        <v>88</v>
      </c>
      <c r="K327" s="70">
        <f t="shared" si="63"/>
        <v>615</v>
      </c>
      <c r="L327" s="70">
        <v>64</v>
      </c>
      <c r="M327" s="70">
        <v>7</v>
      </c>
      <c r="N327" s="70">
        <v>6</v>
      </c>
      <c r="O327" s="70">
        <v>16</v>
      </c>
      <c r="P327" s="70">
        <v>21</v>
      </c>
      <c r="Q327" s="70">
        <v>10</v>
      </c>
      <c r="R327" s="70">
        <f t="shared" si="64"/>
        <v>124</v>
      </c>
      <c r="S327" s="70">
        <f t="shared" si="65"/>
        <v>739</v>
      </c>
      <c r="T327" s="70">
        <v>487</v>
      </c>
      <c r="U327" s="137">
        <f t="shared" si="66"/>
        <v>1.517453798767967</v>
      </c>
    </row>
    <row r="328" spans="1:21" s="111" customFormat="1" ht="13.5" customHeight="1" x14ac:dyDescent="0.15">
      <c r="A328" s="108"/>
      <c r="B328" s="107"/>
      <c r="C328" s="439" t="s">
        <v>198</v>
      </c>
      <c r="D328" s="164" t="s">
        <v>343</v>
      </c>
      <c r="E328" s="70">
        <v>0</v>
      </c>
      <c r="F328" s="70">
        <v>2</v>
      </c>
      <c r="G328" s="70">
        <v>0</v>
      </c>
      <c r="H328" s="70">
        <v>0</v>
      </c>
      <c r="I328" s="70">
        <v>0</v>
      </c>
      <c r="J328" s="70">
        <v>0</v>
      </c>
      <c r="K328" s="70">
        <f t="shared" si="63"/>
        <v>2</v>
      </c>
      <c r="L328" s="70">
        <v>0</v>
      </c>
      <c r="M328" s="70">
        <v>0</v>
      </c>
      <c r="N328" s="70">
        <v>0</v>
      </c>
      <c r="O328" s="70">
        <v>0</v>
      </c>
      <c r="P328" s="70">
        <v>0</v>
      </c>
      <c r="Q328" s="70">
        <v>0</v>
      </c>
      <c r="R328" s="70">
        <f t="shared" si="64"/>
        <v>0</v>
      </c>
      <c r="S328" s="70">
        <f t="shared" si="65"/>
        <v>2</v>
      </c>
      <c r="T328" s="70">
        <v>205</v>
      </c>
      <c r="U328" s="137">
        <f t="shared" si="66"/>
        <v>9.7560975609756097E-3</v>
      </c>
    </row>
    <row r="329" spans="1:21" s="111" customFormat="1" ht="13.5" customHeight="1" x14ac:dyDescent="0.15">
      <c r="A329" s="108"/>
      <c r="B329" s="107"/>
      <c r="C329" s="439"/>
      <c r="D329" s="164" t="s">
        <v>77</v>
      </c>
      <c r="E329" s="70">
        <v>0</v>
      </c>
      <c r="F329" s="70">
        <v>2</v>
      </c>
      <c r="G329" s="70">
        <v>0</v>
      </c>
      <c r="H329" s="70">
        <v>0</v>
      </c>
      <c r="I329" s="70">
        <v>0</v>
      </c>
      <c r="J329" s="70">
        <v>0</v>
      </c>
      <c r="K329" s="70">
        <f t="shared" si="63"/>
        <v>2</v>
      </c>
      <c r="L329" s="70">
        <v>0</v>
      </c>
      <c r="M329" s="70">
        <v>0</v>
      </c>
      <c r="N329" s="70">
        <v>0</v>
      </c>
      <c r="O329" s="70">
        <v>0</v>
      </c>
      <c r="P329" s="70">
        <v>0</v>
      </c>
      <c r="Q329" s="70">
        <v>0</v>
      </c>
      <c r="R329" s="70">
        <f t="shared" si="64"/>
        <v>0</v>
      </c>
      <c r="S329" s="70">
        <f t="shared" si="65"/>
        <v>2</v>
      </c>
      <c r="T329" s="70">
        <v>400</v>
      </c>
      <c r="U329" s="137">
        <f t="shared" si="66"/>
        <v>5.0000000000000001E-3</v>
      </c>
    </row>
    <row r="330" spans="1:21" s="111" customFormat="1" ht="13.5" customHeight="1" x14ac:dyDescent="0.15">
      <c r="A330" s="108"/>
      <c r="B330" s="107"/>
      <c r="C330" s="439" t="s">
        <v>199</v>
      </c>
      <c r="D330" s="164" t="s">
        <v>343</v>
      </c>
      <c r="E330" s="70">
        <v>0</v>
      </c>
      <c r="F330" s="70">
        <v>0</v>
      </c>
      <c r="G330" s="70">
        <v>0</v>
      </c>
      <c r="H330" s="70">
        <v>0</v>
      </c>
      <c r="I330" s="70">
        <v>1</v>
      </c>
      <c r="J330" s="70">
        <v>0</v>
      </c>
      <c r="K330" s="70">
        <f t="shared" si="63"/>
        <v>1</v>
      </c>
      <c r="L330" s="70">
        <v>0</v>
      </c>
      <c r="M330" s="70">
        <v>0</v>
      </c>
      <c r="N330" s="70">
        <v>4</v>
      </c>
      <c r="O330" s="70">
        <v>0</v>
      </c>
      <c r="P330" s="70">
        <v>0</v>
      </c>
      <c r="Q330" s="70">
        <v>0</v>
      </c>
      <c r="R330" s="70">
        <f t="shared" si="64"/>
        <v>4</v>
      </c>
      <c r="S330" s="70">
        <f t="shared" si="65"/>
        <v>5</v>
      </c>
      <c r="T330" s="70">
        <v>0</v>
      </c>
      <c r="U330" s="137">
        <f t="shared" si="66"/>
        <v>0</v>
      </c>
    </row>
    <row r="331" spans="1:21" s="111" customFormat="1" ht="13.5" customHeight="1" x14ac:dyDescent="0.15">
      <c r="A331" s="108"/>
      <c r="B331" s="107"/>
      <c r="C331" s="439"/>
      <c r="D331" s="164" t="s">
        <v>77</v>
      </c>
      <c r="E331" s="70">
        <v>0</v>
      </c>
      <c r="F331" s="70">
        <v>0</v>
      </c>
      <c r="G331" s="70">
        <v>0</v>
      </c>
      <c r="H331" s="70">
        <v>0</v>
      </c>
      <c r="I331" s="70">
        <v>2</v>
      </c>
      <c r="J331" s="70">
        <v>0</v>
      </c>
      <c r="K331" s="70">
        <f t="shared" si="63"/>
        <v>2</v>
      </c>
      <c r="L331" s="70">
        <v>0</v>
      </c>
      <c r="M331" s="70">
        <v>0</v>
      </c>
      <c r="N331" s="70">
        <v>4</v>
      </c>
      <c r="O331" s="70">
        <v>0</v>
      </c>
      <c r="P331" s="70">
        <v>0</v>
      </c>
      <c r="Q331" s="70">
        <v>0</v>
      </c>
      <c r="R331" s="70">
        <f t="shared" si="64"/>
        <v>4</v>
      </c>
      <c r="S331" s="70">
        <f t="shared" si="65"/>
        <v>6</v>
      </c>
      <c r="T331" s="70">
        <v>0</v>
      </c>
      <c r="U331" s="137">
        <f t="shared" si="66"/>
        <v>0</v>
      </c>
    </row>
    <row r="332" spans="1:21" s="111" customFormat="1" ht="13.5" customHeight="1" x14ac:dyDescent="0.15">
      <c r="A332" s="108"/>
      <c r="B332" s="107"/>
      <c r="C332" s="439" t="s">
        <v>200</v>
      </c>
      <c r="D332" s="164" t="s">
        <v>343</v>
      </c>
      <c r="E332" s="70">
        <v>0</v>
      </c>
      <c r="F332" s="70">
        <v>0</v>
      </c>
      <c r="G332" s="70">
        <v>0</v>
      </c>
      <c r="H332" s="70">
        <v>0</v>
      </c>
      <c r="I332" s="70">
        <v>0</v>
      </c>
      <c r="J332" s="70">
        <v>0</v>
      </c>
      <c r="K332" s="70">
        <f t="shared" si="63"/>
        <v>0</v>
      </c>
      <c r="L332" s="70">
        <v>0</v>
      </c>
      <c r="M332" s="70">
        <v>0</v>
      </c>
      <c r="N332" s="70">
        <v>0</v>
      </c>
      <c r="O332" s="70">
        <v>0</v>
      </c>
      <c r="P332" s="70">
        <v>0</v>
      </c>
      <c r="Q332" s="70">
        <v>0</v>
      </c>
      <c r="R332" s="70">
        <f t="shared" si="64"/>
        <v>0</v>
      </c>
      <c r="S332" s="70">
        <f t="shared" si="65"/>
        <v>0</v>
      </c>
      <c r="T332" s="70">
        <v>0</v>
      </c>
      <c r="U332" s="137">
        <f t="shared" si="66"/>
        <v>0</v>
      </c>
    </row>
    <row r="333" spans="1:21" s="111" customFormat="1" ht="13.5" customHeight="1" x14ac:dyDescent="0.15">
      <c r="A333" s="108"/>
      <c r="B333" s="107"/>
      <c r="C333" s="439"/>
      <c r="D333" s="164" t="s">
        <v>77</v>
      </c>
      <c r="E333" s="70">
        <v>0</v>
      </c>
      <c r="F333" s="70">
        <v>0</v>
      </c>
      <c r="G333" s="70">
        <v>0</v>
      </c>
      <c r="H333" s="70">
        <v>0</v>
      </c>
      <c r="I333" s="70">
        <v>0</v>
      </c>
      <c r="J333" s="70">
        <v>0</v>
      </c>
      <c r="K333" s="70">
        <f t="shared" si="63"/>
        <v>0</v>
      </c>
      <c r="L333" s="70">
        <v>0</v>
      </c>
      <c r="M333" s="70">
        <v>0</v>
      </c>
      <c r="N333" s="70">
        <v>0</v>
      </c>
      <c r="O333" s="70">
        <v>0</v>
      </c>
      <c r="P333" s="70">
        <v>0</v>
      </c>
      <c r="Q333" s="70">
        <v>0</v>
      </c>
      <c r="R333" s="70">
        <f t="shared" si="64"/>
        <v>0</v>
      </c>
      <c r="S333" s="70">
        <f t="shared" si="65"/>
        <v>0</v>
      </c>
      <c r="T333" s="70">
        <v>0</v>
      </c>
      <c r="U333" s="137">
        <f t="shared" si="66"/>
        <v>0</v>
      </c>
    </row>
    <row r="334" spans="1:21" s="111" customFormat="1" ht="13.5" customHeight="1" x14ac:dyDescent="0.15">
      <c r="A334" s="108"/>
      <c r="B334" s="107"/>
      <c r="C334" s="439" t="s">
        <v>201</v>
      </c>
      <c r="D334" s="164" t="s">
        <v>343</v>
      </c>
      <c r="E334" s="70">
        <v>0</v>
      </c>
      <c r="F334" s="70">
        <v>13</v>
      </c>
      <c r="G334" s="70">
        <v>8</v>
      </c>
      <c r="H334" s="70">
        <v>5</v>
      </c>
      <c r="I334" s="70">
        <v>7</v>
      </c>
      <c r="J334" s="70">
        <v>0</v>
      </c>
      <c r="K334" s="70">
        <f t="shared" si="63"/>
        <v>33</v>
      </c>
      <c r="L334" s="70">
        <v>0</v>
      </c>
      <c r="M334" s="70">
        <v>0</v>
      </c>
      <c r="N334" s="70">
        <v>0</v>
      </c>
      <c r="O334" s="70">
        <v>14</v>
      </c>
      <c r="P334" s="70">
        <v>0</v>
      </c>
      <c r="Q334" s="70">
        <v>0</v>
      </c>
      <c r="R334" s="70">
        <f t="shared" si="64"/>
        <v>14</v>
      </c>
      <c r="S334" s="70">
        <f t="shared" si="65"/>
        <v>47</v>
      </c>
      <c r="T334" s="70">
        <v>376</v>
      </c>
      <c r="U334" s="137">
        <f t="shared" si="66"/>
        <v>0.125</v>
      </c>
    </row>
    <row r="335" spans="1:21" s="111" customFormat="1" ht="13.5" customHeight="1" x14ac:dyDescent="0.15">
      <c r="A335" s="108"/>
      <c r="B335" s="107"/>
      <c r="C335" s="439"/>
      <c r="D335" s="164" t="s">
        <v>77</v>
      </c>
      <c r="E335" s="70">
        <v>0</v>
      </c>
      <c r="F335" s="70">
        <v>13</v>
      </c>
      <c r="G335" s="70">
        <v>8</v>
      </c>
      <c r="H335" s="70">
        <v>5</v>
      </c>
      <c r="I335" s="70">
        <v>7</v>
      </c>
      <c r="J335" s="70">
        <v>0</v>
      </c>
      <c r="K335" s="70">
        <f t="shared" si="63"/>
        <v>33</v>
      </c>
      <c r="L335" s="70">
        <v>0</v>
      </c>
      <c r="M335" s="70">
        <v>0</v>
      </c>
      <c r="N335" s="70">
        <v>0</v>
      </c>
      <c r="O335" s="70">
        <v>19</v>
      </c>
      <c r="P335" s="70">
        <v>0</v>
      </c>
      <c r="Q335" s="70">
        <v>0</v>
      </c>
      <c r="R335" s="70">
        <f t="shared" si="64"/>
        <v>19</v>
      </c>
      <c r="S335" s="70">
        <f t="shared" si="65"/>
        <v>52</v>
      </c>
      <c r="T335" s="70">
        <v>376</v>
      </c>
      <c r="U335" s="137">
        <f t="shared" si="66"/>
        <v>0.13829787234042554</v>
      </c>
    </row>
    <row r="336" spans="1:21" s="111" customFormat="1" ht="13.5" customHeight="1" x14ac:dyDescent="0.15">
      <c r="A336" s="108"/>
      <c r="B336" s="107"/>
      <c r="C336" s="439" t="s">
        <v>293</v>
      </c>
      <c r="D336" s="164" t="s">
        <v>343</v>
      </c>
      <c r="E336" s="70">
        <v>12</v>
      </c>
      <c r="F336" s="70">
        <v>98</v>
      </c>
      <c r="G336" s="70">
        <v>107</v>
      </c>
      <c r="H336" s="70">
        <v>33</v>
      </c>
      <c r="I336" s="70">
        <v>17</v>
      </c>
      <c r="J336" s="70">
        <v>47</v>
      </c>
      <c r="K336" s="70">
        <f t="shared" si="63"/>
        <v>314</v>
      </c>
      <c r="L336" s="70">
        <v>87</v>
      </c>
      <c r="M336" s="70">
        <v>27</v>
      </c>
      <c r="N336" s="70">
        <v>13</v>
      </c>
      <c r="O336" s="70">
        <v>13</v>
      </c>
      <c r="P336" s="70">
        <v>23</v>
      </c>
      <c r="Q336" s="70">
        <v>83</v>
      </c>
      <c r="R336" s="70">
        <f t="shared" si="64"/>
        <v>246</v>
      </c>
      <c r="S336" s="70">
        <f t="shared" si="65"/>
        <v>560</v>
      </c>
      <c r="T336" s="70">
        <v>338</v>
      </c>
      <c r="U336" s="137">
        <f t="shared" si="66"/>
        <v>1.6568047337278107</v>
      </c>
    </row>
    <row r="337" spans="1:21" s="111" customFormat="1" ht="13.5" customHeight="1" x14ac:dyDescent="0.15">
      <c r="A337" s="108"/>
      <c r="B337" s="107"/>
      <c r="C337" s="439"/>
      <c r="D337" s="164" t="s">
        <v>77</v>
      </c>
      <c r="E337" s="70">
        <v>12</v>
      </c>
      <c r="F337" s="70">
        <v>114</v>
      </c>
      <c r="G337" s="70">
        <v>118</v>
      </c>
      <c r="H337" s="70">
        <v>33</v>
      </c>
      <c r="I337" s="70">
        <v>17</v>
      </c>
      <c r="J337" s="70">
        <v>47</v>
      </c>
      <c r="K337" s="70">
        <f t="shared" si="63"/>
        <v>341</v>
      </c>
      <c r="L337" s="70">
        <v>87</v>
      </c>
      <c r="M337" s="70">
        <v>31</v>
      </c>
      <c r="N337" s="70">
        <v>13</v>
      </c>
      <c r="O337" s="70">
        <v>15</v>
      </c>
      <c r="P337" s="70">
        <v>23</v>
      </c>
      <c r="Q337" s="70">
        <v>88</v>
      </c>
      <c r="R337" s="70">
        <f t="shared" si="64"/>
        <v>257</v>
      </c>
      <c r="S337" s="70">
        <f t="shared" si="65"/>
        <v>598</v>
      </c>
      <c r="T337" s="70">
        <v>384</v>
      </c>
      <c r="U337" s="137">
        <f t="shared" si="66"/>
        <v>1.5572916666666667</v>
      </c>
    </row>
    <row r="338" spans="1:21" s="111" customFormat="1" ht="13.5" customHeight="1" x14ac:dyDescent="0.15">
      <c r="A338" s="108"/>
      <c r="B338" s="107"/>
      <c r="C338" s="439" t="s">
        <v>202</v>
      </c>
      <c r="D338" s="164" t="s">
        <v>343</v>
      </c>
      <c r="E338" s="70">
        <v>0</v>
      </c>
      <c r="F338" s="70">
        <v>7</v>
      </c>
      <c r="G338" s="70">
        <v>0</v>
      </c>
      <c r="H338" s="70">
        <v>3</v>
      </c>
      <c r="I338" s="70">
        <v>5</v>
      </c>
      <c r="J338" s="70">
        <v>2</v>
      </c>
      <c r="K338" s="70">
        <f t="shared" si="63"/>
        <v>17</v>
      </c>
      <c r="L338" s="70">
        <v>0</v>
      </c>
      <c r="M338" s="70">
        <v>0</v>
      </c>
      <c r="N338" s="70">
        <v>0</v>
      </c>
      <c r="O338" s="70">
        <v>0</v>
      </c>
      <c r="P338" s="70">
        <v>0</v>
      </c>
      <c r="Q338" s="70">
        <v>0</v>
      </c>
      <c r="R338" s="70">
        <f t="shared" si="64"/>
        <v>0</v>
      </c>
      <c r="S338" s="70">
        <f t="shared" si="65"/>
        <v>17</v>
      </c>
      <c r="T338" s="70">
        <v>0</v>
      </c>
      <c r="U338" s="137">
        <f t="shared" si="66"/>
        <v>0</v>
      </c>
    </row>
    <row r="339" spans="1:21" s="111" customFormat="1" ht="13.5" customHeight="1" x14ac:dyDescent="0.15">
      <c r="A339" s="108"/>
      <c r="B339" s="107"/>
      <c r="C339" s="439"/>
      <c r="D339" s="164" t="s">
        <v>77</v>
      </c>
      <c r="E339" s="70">
        <v>0</v>
      </c>
      <c r="F339" s="70">
        <v>7</v>
      </c>
      <c r="G339" s="70">
        <v>0</v>
      </c>
      <c r="H339" s="70">
        <v>3</v>
      </c>
      <c r="I339" s="70">
        <v>5</v>
      </c>
      <c r="J339" s="70">
        <v>2</v>
      </c>
      <c r="K339" s="70">
        <f t="shared" si="63"/>
        <v>17</v>
      </c>
      <c r="L339" s="70">
        <v>0</v>
      </c>
      <c r="M339" s="70">
        <v>0</v>
      </c>
      <c r="N339" s="70">
        <v>0</v>
      </c>
      <c r="O339" s="70">
        <v>0</v>
      </c>
      <c r="P339" s="70">
        <v>0</v>
      </c>
      <c r="Q339" s="70">
        <v>0</v>
      </c>
      <c r="R339" s="70">
        <f t="shared" si="64"/>
        <v>0</v>
      </c>
      <c r="S339" s="70">
        <f t="shared" si="65"/>
        <v>17</v>
      </c>
      <c r="T339" s="70">
        <v>0</v>
      </c>
      <c r="U339" s="137">
        <f t="shared" si="66"/>
        <v>0</v>
      </c>
    </row>
    <row r="340" spans="1:21" s="111" customFormat="1" ht="13.5" customHeight="1" x14ac:dyDescent="0.15">
      <c r="A340" s="108"/>
      <c r="B340" s="107"/>
      <c r="C340" s="439" t="s">
        <v>203</v>
      </c>
      <c r="D340" s="164" t="s">
        <v>343</v>
      </c>
      <c r="E340" s="70">
        <v>0</v>
      </c>
      <c r="F340" s="70">
        <v>120</v>
      </c>
      <c r="G340" s="70">
        <v>20</v>
      </c>
      <c r="H340" s="70">
        <v>10</v>
      </c>
      <c r="I340" s="70">
        <v>6</v>
      </c>
      <c r="J340" s="70">
        <v>1</v>
      </c>
      <c r="K340" s="70">
        <f t="shared" si="63"/>
        <v>157</v>
      </c>
      <c r="L340" s="70">
        <v>1</v>
      </c>
      <c r="M340" s="70">
        <v>0</v>
      </c>
      <c r="N340" s="70">
        <v>6</v>
      </c>
      <c r="O340" s="70">
        <v>0</v>
      </c>
      <c r="P340" s="70">
        <v>0</v>
      </c>
      <c r="Q340" s="70">
        <v>0</v>
      </c>
      <c r="R340" s="70">
        <f t="shared" si="64"/>
        <v>7</v>
      </c>
      <c r="S340" s="70">
        <f t="shared" si="65"/>
        <v>164</v>
      </c>
      <c r="T340" s="70">
        <v>289</v>
      </c>
      <c r="U340" s="137">
        <f t="shared" si="66"/>
        <v>0.56747404844290661</v>
      </c>
    </row>
    <row r="341" spans="1:21" s="111" customFormat="1" ht="13.5" customHeight="1" x14ac:dyDescent="0.15">
      <c r="A341" s="108"/>
      <c r="B341" s="107"/>
      <c r="C341" s="439"/>
      <c r="D341" s="164" t="s">
        <v>77</v>
      </c>
      <c r="E341" s="70">
        <v>0</v>
      </c>
      <c r="F341" s="70">
        <v>120</v>
      </c>
      <c r="G341" s="70">
        <v>20</v>
      </c>
      <c r="H341" s="70">
        <v>10</v>
      </c>
      <c r="I341" s="70">
        <v>6</v>
      </c>
      <c r="J341" s="70">
        <v>1</v>
      </c>
      <c r="K341" s="70">
        <f t="shared" si="63"/>
        <v>157</v>
      </c>
      <c r="L341" s="70">
        <v>1</v>
      </c>
      <c r="M341" s="70">
        <v>0</v>
      </c>
      <c r="N341" s="70">
        <v>6</v>
      </c>
      <c r="O341" s="70">
        <v>0</v>
      </c>
      <c r="P341" s="70">
        <v>0</v>
      </c>
      <c r="Q341" s="70">
        <v>0</v>
      </c>
      <c r="R341" s="70">
        <f t="shared" si="64"/>
        <v>7</v>
      </c>
      <c r="S341" s="70">
        <f t="shared" si="65"/>
        <v>164</v>
      </c>
      <c r="T341" s="70">
        <v>297</v>
      </c>
      <c r="U341" s="137">
        <f t="shared" si="66"/>
        <v>0.55218855218855223</v>
      </c>
    </row>
    <row r="342" spans="1:21" s="111" customFormat="1" ht="13.5" customHeight="1" x14ac:dyDescent="0.15">
      <c r="A342" s="108"/>
      <c r="B342" s="107"/>
      <c r="C342" s="439" t="s">
        <v>204</v>
      </c>
      <c r="D342" s="164" t="s">
        <v>343</v>
      </c>
      <c r="E342" s="70">
        <v>0</v>
      </c>
      <c r="F342" s="70">
        <v>0</v>
      </c>
      <c r="G342" s="70">
        <v>4</v>
      </c>
      <c r="H342" s="70">
        <v>2</v>
      </c>
      <c r="I342" s="70">
        <v>1</v>
      </c>
      <c r="J342" s="70">
        <v>2</v>
      </c>
      <c r="K342" s="70">
        <f t="shared" si="63"/>
        <v>9</v>
      </c>
      <c r="L342" s="70">
        <v>0</v>
      </c>
      <c r="M342" s="70">
        <v>0</v>
      </c>
      <c r="N342" s="70">
        <v>0</v>
      </c>
      <c r="O342" s="70">
        <v>0</v>
      </c>
      <c r="P342" s="70">
        <v>0</v>
      </c>
      <c r="Q342" s="70">
        <v>0</v>
      </c>
      <c r="R342" s="70">
        <f t="shared" si="64"/>
        <v>0</v>
      </c>
      <c r="S342" s="70">
        <f t="shared" si="65"/>
        <v>9</v>
      </c>
      <c r="T342" s="70">
        <v>14</v>
      </c>
      <c r="U342" s="137">
        <f t="shared" si="66"/>
        <v>0.6428571428571429</v>
      </c>
    </row>
    <row r="343" spans="1:21" s="111" customFormat="1" ht="13.5" customHeight="1" x14ac:dyDescent="0.15">
      <c r="A343" s="108"/>
      <c r="B343" s="107"/>
      <c r="C343" s="439"/>
      <c r="D343" s="164" t="s">
        <v>77</v>
      </c>
      <c r="E343" s="70">
        <v>0</v>
      </c>
      <c r="F343" s="70">
        <v>0</v>
      </c>
      <c r="G343" s="70">
        <v>4</v>
      </c>
      <c r="H343" s="70">
        <v>2</v>
      </c>
      <c r="I343" s="70">
        <v>1</v>
      </c>
      <c r="J343" s="70">
        <v>2</v>
      </c>
      <c r="K343" s="70">
        <f t="shared" si="63"/>
        <v>9</v>
      </c>
      <c r="L343" s="70">
        <v>0</v>
      </c>
      <c r="M343" s="70">
        <v>0</v>
      </c>
      <c r="N343" s="70">
        <v>0</v>
      </c>
      <c r="O343" s="70">
        <v>0</v>
      </c>
      <c r="P343" s="70">
        <v>0</v>
      </c>
      <c r="Q343" s="70">
        <v>0</v>
      </c>
      <c r="R343" s="70">
        <f t="shared" si="64"/>
        <v>0</v>
      </c>
      <c r="S343" s="70">
        <f t="shared" si="65"/>
        <v>9</v>
      </c>
      <c r="T343" s="70">
        <v>14</v>
      </c>
      <c r="U343" s="137">
        <f t="shared" si="66"/>
        <v>0.6428571428571429</v>
      </c>
    </row>
    <row r="344" spans="1:21" s="111" customFormat="1" ht="13.5" customHeight="1" x14ac:dyDescent="0.15">
      <c r="A344" s="108"/>
      <c r="B344" s="107"/>
      <c r="C344" s="439" t="s">
        <v>205</v>
      </c>
      <c r="D344" s="164" t="s">
        <v>343</v>
      </c>
      <c r="E344" s="70">
        <v>0</v>
      </c>
      <c r="F344" s="70">
        <v>0</v>
      </c>
      <c r="G344" s="70">
        <v>0</v>
      </c>
      <c r="H344" s="70">
        <v>11</v>
      </c>
      <c r="I344" s="70">
        <v>0</v>
      </c>
      <c r="J344" s="70">
        <v>2</v>
      </c>
      <c r="K344" s="70">
        <f t="shared" si="63"/>
        <v>13</v>
      </c>
      <c r="L344" s="70">
        <v>0</v>
      </c>
      <c r="M344" s="70">
        <v>0</v>
      </c>
      <c r="N344" s="70">
        <v>1</v>
      </c>
      <c r="O344" s="70">
        <v>0</v>
      </c>
      <c r="P344" s="70">
        <v>0</v>
      </c>
      <c r="Q344" s="70">
        <v>1</v>
      </c>
      <c r="R344" s="70">
        <f t="shared" si="64"/>
        <v>2</v>
      </c>
      <c r="S344" s="70">
        <f t="shared" si="65"/>
        <v>15</v>
      </c>
      <c r="T344" s="70">
        <v>26</v>
      </c>
      <c r="U344" s="137">
        <f t="shared" si="66"/>
        <v>0.57692307692307687</v>
      </c>
    </row>
    <row r="345" spans="1:21" s="111" customFormat="1" ht="13.5" customHeight="1" x14ac:dyDescent="0.15">
      <c r="A345" s="108"/>
      <c r="B345" s="107"/>
      <c r="C345" s="439"/>
      <c r="D345" s="164" t="s">
        <v>77</v>
      </c>
      <c r="E345" s="70">
        <v>0</v>
      </c>
      <c r="F345" s="70">
        <v>0</v>
      </c>
      <c r="G345" s="70">
        <v>0</v>
      </c>
      <c r="H345" s="70">
        <v>13</v>
      </c>
      <c r="I345" s="70">
        <v>0</v>
      </c>
      <c r="J345" s="70">
        <v>2</v>
      </c>
      <c r="K345" s="70">
        <f t="shared" si="63"/>
        <v>15</v>
      </c>
      <c r="L345" s="70">
        <v>0</v>
      </c>
      <c r="M345" s="70">
        <v>0</v>
      </c>
      <c r="N345" s="70">
        <v>4</v>
      </c>
      <c r="O345" s="70">
        <v>0</v>
      </c>
      <c r="P345" s="70">
        <v>0</v>
      </c>
      <c r="Q345" s="70">
        <v>1</v>
      </c>
      <c r="R345" s="70">
        <f t="shared" si="64"/>
        <v>5</v>
      </c>
      <c r="S345" s="70">
        <f t="shared" si="65"/>
        <v>20</v>
      </c>
      <c r="T345" s="70">
        <v>36</v>
      </c>
      <c r="U345" s="137">
        <f t="shared" si="66"/>
        <v>0.55555555555555558</v>
      </c>
    </row>
    <row r="346" spans="1:21" s="111" customFormat="1" ht="13.5" customHeight="1" x14ac:dyDescent="0.15">
      <c r="A346" s="108"/>
      <c r="B346" s="109"/>
      <c r="C346" s="439" t="s">
        <v>206</v>
      </c>
      <c r="D346" s="164" t="s">
        <v>343</v>
      </c>
      <c r="E346" s="70">
        <v>2</v>
      </c>
      <c r="F346" s="70">
        <v>4</v>
      </c>
      <c r="G346" s="70">
        <v>9</v>
      </c>
      <c r="H346" s="70">
        <v>14</v>
      </c>
      <c r="I346" s="70">
        <v>9</v>
      </c>
      <c r="J346" s="70">
        <v>4</v>
      </c>
      <c r="K346" s="70">
        <f t="shared" si="63"/>
        <v>42</v>
      </c>
      <c r="L346" s="70">
        <v>7</v>
      </c>
      <c r="M346" s="70">
        <v>0</v>
      </c>
      <c r="N346" s="70">
        <v>4</v>
      </c>
      <c r="O346" s="70">
        <v>2</v>
      </c>
      <c r="P346" s="70">
        <v>0</v>
      </c>
      <c r="Q346" s="70">
        <v>5</v>
      </c>
      <c r="R346" s="70">
        <f t="shared" si="64"/>
        <v>18</v>
      </c>
      <c r="S346" s="70">
        <f t="shared" si="65"/>
        <v>60</v>
      </c>
      <c r="T346" s="70">
        <v>70</v>
      </c>
      <c r="U346" s="137">
        <f t="shared" si="66"/>
        <v>0.8571428571428571</v>
      </c>
    </row>
    <row r="347" spans="1:21" s="111" customFormat="1" ht="13.5" customHeight="1" x14ac:dyDescent="0.15">
      <c r="A347" s="108"/>
      <c r="B347" s="109"/>
      <c r="C347" s="439"/>
      <c r="D347" s="164" t="s">
        <v>77</v>
      </c>
      <c r="E347" s="70">
        <v>2</v>
      </c>
      <c r="F347" s="70">
        <v>4</v>
      </c>
      <c r="G347" s="70">
        <v>13</v>
      </c>
      <c r="H347" s="70">
        <v>14</v>
      </c>
      <c r="I347" s="70">
        <v>9</v>
      </c>
      <c r="J347" s="70">
        <v>4</v>
      </c>
      <c r="K347" s="70">
        <f t="shared" si="63"/>
        <v>46</v>
      </c>
      <c r="L347" s="70">
        <v>7</v>
      </c>
      <c r="M347" s="70">
        <v>0</v>
      </c>
      <c r="N347" s="70">
        <v>4</v>
      </c>
      <c r="O347" s="70">
        <v>2</v>
      </c>
      <c r="P347" s="70">
        <v>0</v>
      </c>
      <c r="Q347" s="70">
        <v>9</v>
      </c>
      <c r="R347" s="70">
        <f t="shared" si="64"/>
        <v>22</v>
      </c>
      <c r="S347" s="70">
        <f t="shared" si="65"/>
        <v>68</v>
      </c>
      <c r="T347" s="70">
        <v>99</v>
      </c>
      <c r="U347" s="137">
        <f t="shared" si="66"/>
        <v>0.68686868686868685</v>
      </c>
    </row>
    <row r="348" spans="1:21" s="111" customFormat="1" ht="13.5" customHeight="1" x14ac:dyDescent="0.15">
      <c r="A348" s="108"/>
      <c r="B348" s="109"/>
      <c r="C348" s="439" t="s">
        <v>303</v>
      </c>
      <c r="D348" s="164" t="s">
        <v>343</v>
      </c>
      <c r="E348" s="70">
        <v>2</v>
      </c>
      <c r="F348" s="70">
        <v>6</v>
      </c>
      <c r="G348" s="70">
        <v>10</v>
      </c>
      <c r="H348" s="70">
        <v>5</v>
      </c>
      <c r="I348" s="70">
        <v>8</v>
      </c>
      <c r="J348" s="70">
        <v>9</v>
      </c>
      <c r="K348" s="70">
        <f t="shared" si="63"/>
        <v>40</v>
      </c>
      <c r="L348" s="70">
        <v>9</v>
      </c>
      <c r="M348" s="70">
        <v>13</v>
      </c>
      <c r="N348" s="70">
        <v>4</v>
      </c>
      <c r="O348" s="70">
        <v>19</v>
      </c>
      <c r="P348" s="70">
        <v>44</v>
      </c>
      <c r="Q348" s="70">
        <v>12</v>
      </c>
      <c r="R348" s="70">
        <f t="shared" si="64"/>
        <v>101</v>
      </c>
      <c r="S348" s="136">
        <f t="shared" si="65"/>
        <v>141</v>
      </c>
      <c r="T348" s="97">
        <v>159</v>
      </c>
      <c r="U348" s="137">
        <f t="shared" si="66"/>
        <v>0.8867924528301887</v>
      </c>
    </row>
    <row r="349" spans="1:21" s="111" customFormat="1" ht="13.5" customHeight="1" thickBot="1" x14ac:dyDescent="0.2">
      <c r="A349" s="108"/>
      <c r="B349" s="109"/>
      <c r="C349" s="440"/>
      <c r="D349" s="117" t="s">
        <v>77</v>
      </c>
      <c r="E349" s="72">
        <v>2</v>
      </c>
      <c r="F349" s="72">
        <v>6</v>
      </c>
      <c r="G349" s="72">
        <v>24</v>
      </c>
      <c r="H349" s="72">
        <v>5</v>
      </c>
      <c r="I349" s="72">
        <v>8</v>
      </c>
      <c r="J349" s="72">
        <v>9</v>
      </c>
      <c r="K349" s="72">
        <f t="shared" si="63"/>
        <v>54</v>
      </c>
      <c r="L349" s="72">
        <v>9</v>
      </c>
      <c r="M349" s="72">
        <v>13</v>
      </c>
      <c r="N349" s="72">
        <v>4</v>
      </c>
      <c r="O349" s="72">
        <v>19</v>
      </c>
      <c r="P349" s="72">
        <v>44</v>
      </c>
      <c r="Q349" s="72">
        <v>12</v>
      </c>
      <c r="R349" s="72">
        <f t="shared" si="64"/>
        <v>101</v>
      </c>
      <c r="S349" s="138">
        <f t="shared" si="65"/>
        <v>155</v>
      </c>
      <c r="T349" s="98">
        <v>257</v>
      </c>
      <c r="U349" s="133">
        <f t="shared" si="66"/>
        <v>0.60311284046692604</v>
      </c>
    </row>
    <row r="350" spans="1:21" s="111" customFormat="1" ht="13.5" customHeight="1" x14ac:dyDescent="0.15">
      <c r="A350" s="441" t="s">
        <v>19</v>
      </c>
      <c r="B350" s="445"/>
      <c r="C350" s="442"/>
      <c r="D350" s="118" t="s">
        <v>343</v>
      </c>
      <c r="E350" s="76">
        <f>E352</f>
        <v>3052</v>
      </c>
      <c r="F350" s="76">
        <f t="shared" ref="F350:N351" si="67">F352</f>
        <v>8879</v>
      </c>
      <c r="G350" s="76">
        <f t="shared" si="67"/>
        <v>8751</v>
      </c>
      <c r="H350" s="76">
        <f t="shared" si="67"/>
        <v>13739</v>
      </c>
      <c r="I350" s="76">
        <f t="shared" si="67"/>
        <v>10618</v>
      </c>
      <c r="J350" s="76">
        <f t="shared" si="67"/>
        <v>6145</v>
      </c>
      <c r="K350" s="76">
        <f t="shared" si="67"/>
        <v>51184</v>
      </c>
      <c r="L350" s="76">
        <f t="shared" si="67"/>
        <v>10105</v>
      </c>
      <c r="M350" s="76">
        <f t="shared" si="67"/>
        <v>4632</v>
      </c>
      <c r="N350" s="76">
        <f t="shared" si="67"/>
        <v>8492</v>
      </c>
      <c r="O350" s="76">
        <f>O352</f>
        <v>12645</v>
      </c>
      <c r="P350" s="76">
        <f t="shared" ref="P350:T351" si="68">P352</f>
        <v>19067</v>
      </c>
      <c r="Q350" s="76">
        <f t="shared" si="68"/>
        <v>7465</v>
      </c>
      <c r="R350" s="76">
        <f t="shared" si="68"/>
        <v>62406</v>
      </c>
      <c r="S350" s="76">
        <f t="shared" si="68"/>
        <v>113590</v>
      </c>
      <c r="T350" s="76">
        <f t="shared" si="68"/>
        <v>134631</v>
      </c>
      <c r="U350" s="135">
        <f t="shared" si="66"/>
        <v>0.84371355779872392</v>
      </c>
    </row>
    <row r="351" spans="1:21" s="111" customFormat="1" ht="13.5" customHeight="1" thickBot="1" x14ac:dyDescent="0.2">
      <c r="A351" s="443"/>
      <c r="B351" s="446"/>
      <c r="C351" s="442"/>
      <c r="D351" s="121" t="s">
        <v>77</v>
      </c>
      <c r="E351" s="85">
        <f>E353</f>
        <v>3321</v>
      </c>
      <c r="F351" s="85">
        <f t="shared" si="67"/>
        <v>9074</v>
      </c>
      <c r="G351" s="85">
        <f t="shared" si="67"/>
        <v>9685</v>
      </c>
      <c r="H351" s="85">
        <f t="shared" si="67"/>
        <v>16295</v>
      </c>
      <c r="I351" s="85">
        <f t="shared" si="67"/>
        <v>12456</v>
      </c>
      <c r="J351" s="85">
        <f t="shared" si="67"/>
        <v>7159</v>
      </c>
      <c r="K351" s="85">
        <f t="shared" si="67"/>
        <v>57990</v>
      </c>
      <c r="L351" s="85">
        <f t="shared" si="67"/>
        <v>10491</v>
      </c>
      <c r="M351" s="85">
        <f t="shared" si="67"/>
        <v>4831</v>
      </c>
      <c r="N351" s="85">
        <f t="shared" si="67"/>
        <v>18713</v>
      </c>
      <c r="O351" s="85">
        <f>O353</f>
        <v>25646</v>
      </c>
      <c r="P351" s="85">
        <f t="shared" si="68"/>
        <v>28651</v>
      </c>
      <c r="Q351" s="85">
        <f t="shared" si="68"/>
        <v>14199</v>
      </c>
      <c r="R351" s="85">
        <f t="shared" si="68"/>
        <v>102531</v>
      </c>
      <c r="S351" s="85">
        <f t="shared" si="68"/>
        <v>160521</v>
      </c>
      <c r="T351" s="85">
        <f t="shared" si="68"/>
        <v>187210</v>
      </c>
      <c r="U351" s="139">
        <f t="shared" si="66"/>
        <v>0.8574381710378719</v>
      </c>
    </row>
    <row r="352" spans="1:21" s="111" customFormat="1" ht="13.5" customHeight="1" x14ac:dyDescent="0.15">
      <c r="A352" s="108"/>
      <c r="B352" s="441" t="s">
        <v>340</v>
      </c>
      <c r="C352" s="447"/>
      <c r="D352" s="116" t="s">
        <v>343</v>
      </c>
      <c r="E352" s="68">
        <f>E354+E356+E358+E360+E362+E364+E366+E368+E370+E372+E374+E376+E378+E380+E382+E388+E390+E392+E394</f>
        <v>3052</v>
      </c>
      <c r="F352" s="68">
        <f t="shared" ref="F352:S353" si="69">F354+F356+F358+F360+F362+F364+F366+F368+F370+F372+F374+F376+F378+F380+F382+F388+F390+F392+F394</f>
        <v>8879</v>
      </c>
      <c r="G352" s="68">
        <f t="shared" si="69"/>
        <v>8751</v>
      </c>
      <c r="H352" s="68">
        <f t="shared" si="69"/>
        <v>13739</v>
      </c>
      <c r="I352" s="68">
        <f t="shared" si="69"/>
        <v>10618</v>
      </c>
      <c r="J352" s="68">
        <f t="shared" si="69"/>
        <v>6145</v>
      </c>
      <c r="K352" s="68">
        <f t="shared" si="69"/>
        <v>51184</v>
      </c>
      <c r="L352" s="68">
        <f t="shared" si="69"/>
        <v>10105</v>
      </c>
      <c r="M352" s="68">
        <f t="shared" si="69"/>
        <v>4632</v>
      </c>
      <c r="N352" s="68">
        <f t="shared" si="69"/>
        <v>8492</v>
      </c>
      <c r="O352" s="68">
        <f t="shared" si="69"/>
        <v>12645</v>
      </c>
      <c r="P352" s="68">
        <f t="shared" si="69"/>
        <v>19067</v>
      </c>
      <c r="Q352" s="68">
        <f t="shared" si="69"/>
        <v>7465</v>
      </c>
      <c r="R352" s="68">
        <f t="shared" si="69"/>
        <v>62406</v>
      </c>
      <c r="S352" s="68">
        <f t="shared" si="69"/>
        <v>113590</v>
      </c>
      <c r="T352" s="68">
        <f>T354+T356+T358+T360+T362+T364+T366+T368+T370+T372+T374+T376+T378+T380+T382+T388+T390+T392+T394</f>
        <v>134631</v>
      </c>
      <c r="U352" s="132">
        <f t="shared" si="66"/>
        <v>0.84371355779872392</v>
      </c>
    </row>
    <row r="353" spans="1:21" s="111" customFormat="1" ht="13.5" customHeight="1" thickBot="1" x14ac:dyDescent="0.2">
      <c r="A353" s="108"/>
      <c r="B353" s="443"/>
      <c r="C353" s="442"/>
      <c r="D353" s="117" t="s">
        <v>77</v>
      </c>
      <c r="E353" s="72">
        <f>E355+E357+E359+E361+E363+E365+E367+E369+E371+E373+E375+E377+E379+E381+E383+E389+E391+E393+E395</f>
        <v>3321</v>
      </c>
      <c r="F353" s="72">
        <f t="shared" si="69"/>
        <v>9074</v>
      </c>
      <c r="G353" s="72">
        <f t="shared" si="69"/>
        <v>9685</v>
      </c>
      <c r="H353" s="72">
        <f t="shared" si="69"/>
        <v>16295</v>
      </c>
      <c r="I353" s="72">
        <f t="shared" si="69"/>
        <v>12456</v>
      </c>
      <c r="J353" s="72">
        <f t="shared" si="69"/>
        <v>7159</v>
      </c>
      <c r="K353" s="72">
        <f t="shared" si="69"/>
        <v>57990</v>
      </c>
      <c r="L353" s="72">
        <f t="shared" si="69"/>
        <v>10491</v>
      </c>
      <c r="M353" s="72">
        <f t="shared" si="69"/>
        <v>4831</v>
      </c>
      <c r="N353" s="72">
        <f t="shared" si="69"/>
        <v>18713</v>
      </c>
      <c r="O353" s="72">
        <f t="shared" si="69"/>
        <v>25646</v>
      </c>
      <c r="P353" s="72">
        <f t="shared" si="69"/>
        <v>28651</v>
      </c>
      <c r="Q353" s="72">
        <f t="shared" si="69"/>
        <v>14199</v>
      </c>
      <c r="R353" s="72">
        <f t="shared" si="69"/>
        <v>102531</v>
      </c>
      <c r="S353" s="72">
        <f t="shared" si="69"/>
        <v>160521</v>
      </c>
      <c r="T353" s="72">
        <f>T355+T357+T359+T361+T363+T365+T367+T369+T371+T373+T375+T377+T379+T381+T383+T389+T391+T393+T395</f>
        <v>187210</v>
      </c>
      <c r="U353" s="133">
        <f t="shared" si="66"/>
        <v>0.8574381710378719</v>
      </c>
    </row>
    <row r="354" spans="1:21" s="111" customFormat="1" ht="13.5" customHeight="1" x14ac:dyDescent="0.15">
      <c r="A354" s="108"/>
      <c r="B354" s="108"/>
      <c r="C354" s="444" t="s">
        <v>207</v>
      </c>
      <c r="D354" s="116" t="s">
        <v>343</v>
      </c>
      <c r="E354" s="68">
        <v>254</v>
      </c>
      <c r="F354" s="68">
        <v>656</v>
      </c>
      <c r="G354" s="68">
        <v>861</v>
      </c>
      <c r="H354" s="68">
        <v>1398</v>
      </c>
      <c r="I354" s="68">
        <v>2092</v>
      </c>
      <c r="J354" s="68">
        <v>1049</v>
      </c>
      <c r="K354" s="68">
        <f t="shared" ref="K354:K383" si="70">SUM(E354:J354)</f>
        <v>6310</v>
      </c>
      <c r="L354" s="68">
        <v>1043</v>
      </c>
      <c r="M354" s="68">
        <v>507</v>
      </c>
      <c r="N354" s="68">
        <v>619</v>
      </c>
      <c r="O354" s="68">
        <v>1178</v>
      </c>
      <c r="P354" s="68">
        <v>1747</v>
      </c>
      <c r="Q354" s="68">
        <v>467</v>
      </c>
      <c r="R354" s="68">
        <f t="shared" ref="R354:R383" si="71">SUM(L354:Q354)</f>
        <v>5561</v>
      </c>
      <c r="S354" s="140">
        <f t="shared" ref="S354:S383" si="72">K354+R354</f>
        <v>11871</v>
      </c>
      <c r="T354" s="100">
        <v>11872</v>
      </c>
      <c r="U354" s="132">
        <f t="shared" si="66"/>
        <v>0.99991576819407013</v>
      </c>
    </row>
    <row r="355" spans="1:21" s="111" customFormat="1" ht="13.5" customHeight="1" x14ac:dyDescent="0.15">
      <c r="A355" s="108"/>
      <c r="B355" s="107"/>
      <c r="C355" s="439"/>
      <c r="D355" s="164" t="s">
        <v>77</v>
      </c>
      <c r="E355" s="70">
        <v>309</v>
      </c>
      <c r="F355" s="70">
        <v>835</v>
      </c>
      <c r="G355" s="70">
        <v>1133</v>
      </c>
      <c r="H355" s="70">
        <v>1923</v>
      </c>
      <c r="I355" s="70">
        <v>2773</v>
      </c>
      <c r="J355" s="70">
        <v>1732</v>
      </c>
      <c r="K355" s="70">
        <f t="shared" si="70"/>
        <v>8705</v>
      </c>
      <c r="L355" s="70">
        <v>1177</v>
      </c>
      <c r="M355" s="70">
        <v>679</v>
      </c>
      <c r="N355" s="70">
        <v>787</v>
      </c>
      <c r="O355" s="70">
        <v>1324</v>
      </c>
      <c r="P355" s="70">
        <v>2067</v>
      </c>
      <c r="Q355" s="70">
        <v>528</v>
      </c>
      <c r="R355" s="70">
        <f t="shared" si="71"/>
        <v>6562</v>
      </c>
      <c r="S355" s="136">
        <f t="shared" si="72"/>
        <v>15267</v>
      </c>
      <c r="T355" s="97">
        <v>13795</v>
      </c>
      <c r="U355" s="137">
        <f t="shared" si="66"/>
        <v>1.1067053280173975</v>
      </c>
    </row>
    <row r="356" spans="1:21" s="111" customFormat="1" ht="13.5" customHeight="1" x14ac:dyDescent="0.15">
      <c r="A356" s="108"/>
      <c r="B356" s="107"/>
      <c r="C356" s="439" t="s">
        <v>208</v>
      </c>
      <c r="D356" s="164" t="s">
        <v>343</v>
      </c>
      <c r="E356" s="70">
        <v>2141</v>
      </c>
      <c r="F356" s="70">
        <v>6172</v>
      </c>
      <c r="G356" s="70">
        <v>5096</v>
      </c>
      <c r="H356" s="70">
        <v>6991</v>
      </c>
      <c r="I356" s="70">
        <v>5046</v>
      </c>
      <c r="J356" s="70">
        <v>3350</v>
      </c>
      <c r="K356" s="70">
        <f t="shared" si="70"/>
        <v>28796</v>
      </c>
      <c r="L356" s="70">
        <v>6363</v>
      </c>
      <c r="M356" s="70">
        <v>2940</v>
      </c>
      <c r="N356" s="70">
        <v>3811</v>
      </c>
      <c r="O356" s="70">
        <v>6302</v>
      </c>
      <c r="P356" s="70">
        <v>10532</v>
      </c>
      <c r="Q356" s="70">
        <v>4129</v>
      </c>
      <c r="R356" s="70">
        <f t="shared" si="71"/>
        <v>34077</v>
      </c>
      <c r="S356" s="70">
        <f t="shared" si="72"/>
        <v>62873</v>
      </c>
      <c r="T356" s="70">
        <v>73035</v>
      </c>
      <c r="U356" s="137">
        <f t="shared" ref="U356:U383" si="73">IF(T356=0,0,S356/T356)</f>
        <v>0.86086123091668376</v>
      </c>
    </row>
    <row r="357" spans="1:21" s="111" customFormat="1" ht="13.5" customHeight="1" x14ac:dyDescent="0.15">
      <c r="A357" s="108"/>
      <c r="B357" s="107"/>
      <c r="C357" s="439"/>
      <c r="D357" s="164" t="s">
        <v>77</v>
      </c>
      <c r="E357" s="70">
        <v>2141</v>
      </c>
      <c r="F357" s="70">
        <v>6172</v>
      </c>
      <c r="G357" s="70">
        <v>5103</v>
      </c>
      <c r="H357" s="70">
        <v>7005</v>
      </c>
      <c r="I357" s="70">
        <v>5046</v>
      </c>
      <c r="J357" s="70">
        <v>3350</v>
      </c>
      <c r="K357" s="70">
        <f t="shared" si="70"/>
        <v>28817</v>
      </c>
      <c r="L357" s="70">
        <v>6380</v>
      </c>
      <c r="M357" s="70">
        <v>2942</v>
      </c>
      <c r="N357" s="70">
        <v>3817</v>
      </c>
      <c r="O357" s="70">
        <v>6390</v>
      </c>
      <c r="P357" s="70">
        <v>10532</v>
      </c>
      <c r="Q357" s="70">
        <v>4195</v>
      </c>
      <c r="R357" s="70">
        <f t="shared" si="71"/>
        <v>34256</v>
      </c>
      <c r="S357" s="70">
        <f t="shared" si="72"/>
        <v>63073</v>
      </c>
      <c r="T357" s="70">
        <v>73891</v>
      </c>
      <c r="U357" s="137">
        <f t="shared" si="73"/>
        <v>0.85359516043902506</v>
      </c>
    </row>
    <row r="358" spans="1:21" s="111" customFormat="1" ht="13.5" customHeight="1" x14ac:dyDescent="0.15">
      <c r="A358" s="108"/>
      <c r="B358" s="107"/>
      <c r="C358" s="439" t="s">
        <v>209</v>
      </c>
      <c r="D358" s="164" t="s">
        <v>343</v>
      </c>
      <c r="E358" s="70">
        <v>2</v>
      </c>
      <c r="F358" s="70">
        <v>1</v>
      </c>
      <c r="G358" s="70">
        <v>4</v>
      </c>
      <c r="H358" s="70">
        <v>23</v>
      </c>
      <c r="I358" s="70">
        <v>21</v>
      </c>
      <c r="J358" s="70">
        <v>7</v>
      </c>
      <c r="K358" s="70">
        <f t="shared" si="70"/>
        <v>58</v>
      </c>
      <c r="L358" s="70">
        <v>0</v>
      </c>
      <c r="M358" s="70">
        <v>1</v>
      </c>
      <c r="N358" s="70">
        <v>2</v>
      </c>
      <c r="O358" s="70">
        <v>11</v>
      </c>
      <c r="P358" s="70">
        <v>7</v>
      </c>
      <c r="Q358" s="70">
        <v>1</v>
      </c>
      <c r="R358" s="70">
        <f t="shared" si="71"/>
        <v>22</v>
      </c>
      <c r="S358" s="70">
        <f t="shared" si="72"/>
        <v>80</v>
      </c>
      <c r="T358" s="70">
        <v>59</v>
      </c>
      <c r="U358" s="137">
        <f t="shared" si="73"/>
        <v>1.3559322033898304</v>
      </c>
    </row>
    <row r="359" spans="1:21" s="111" customFormat="1" ht="13.5" customHeight="1" x14ac:dyDescent="0.15">
      <c r="A359" s="108"/>
      <c r="B359" s="107"/>
      <c r="C359" s="439"/>
      <c r="D359" s="164" t="s">
        <v>77</v>
      </c>
      <c r="E359" s="70">
        <v>2</v>
      </c>
      <c r="F359" s="70">
        <v>1</v>
      </c>
      <c r="G359" s="70">
        <v>4</v>
      </c>
      <c r="H359" s="70">
        <v>29</v>
      </c>
      <c r="I359" s="70">
        <v>98</v>
      </c>
      <c r="J359" s="70">
        <v>17</v>
      </c>
      <c r="K359" s="70">
        <f t="shared" si="70"/>
        <v>151</v>
      </c>
      <c r="L359" s="70">
        <v>0</v>
      </c>
      <c r="M359" s="70">
        <v>1</v>
      </c>
      <c r="N359" s="70">
        <v>2</v>
      </c>
      <c r="O359" s="70">
        <v>11</v>
      </c>
      <c r="P359" s="70">
        <v>7</v>
      </c>
      <c r="Q359" s="70">
        <v>1</v>
      </c>
      <c r="R359" s="70">
        <f t="shared" si="71"/>
        <v>22</v>
      </c>
      <c r="S359" s="70">
        <f t="shared" si="72"/>
        <v>173</v>
      </c>
      <c r="T359" s="70">
        <v>154</v>
      </c>
      <c r="U359" s="137">
        <f t="shared" si="73"/>
        <v>1.1233766233766234</v>
      </c>
    </row>
    <row r="360" spans="1:21" s="111" customFormat="1" ht="13.5" customHeight="1" x14ac:dyDescent="0.15">
      <c r="A360" s="108"/>
      <c r="B360" s="107"/>
      <c r="C360" s="439" t="s">
        <v>210</v>
      </c>
      <c r="D360" s="164" t="s">
        <v>343</v>
      </c>
      <c r="E360" s="70">
        <v>121</v>
      </c>
      <c r="F360" s="70">
        <v>166</v>
      </c>
      <c r="G360" s="70">
        <v>117</v>
      </c>
      <c r="H360" s="70">
        <v>215</v>
      </c>
      <c r="I360" s="70">
        <v>223</v>
      </c>
      <c r="J360" s="70">
        <v>68</v>
      </c>
      <c r="K360" s="70">
        <f t="shared" si="70"/>
        <v>910</v>
      </c>
      <c r="L360" s="70">
        <v>210</v>
      </c>
      <c r="M360" s="70">
        <v>212</v>
      </c>
      <c r="N360" s="70">
        <v>217</v>
      </c>
      <c r="O360" s="70">
        <v>71</v>
      </c>
      <c r="P360" s="70">
        <v>245</v>
      </c>
      <c r="Q360" s="70">
        <v>239</v>
      </c>
      <c r="R360" s="70">
        <f t="shared" si="71"/>
        <v>1194</v>
      </c>
      <c r="S360" s="70">
        <f t="shared" si="72"/>
        <v>2104</v>
      </c>
      <c r="T360" s="70">
        <v>1638</v>
      </c>
      <c r="U360" s="137">
        <f t="shared" si="73"/>
        <v>1.2844932844932846</v>
      </c>
    </row>
    <row r="361" spans="1:21" s="111" customFormat="1" ht="13.5" customHeight="1" x14ac:dyDescent="0.15">
      <c r="A361" s="108"/>
      <c r="B361" s="107"/>
      <c r="C361" s="439"/>
      <c r="D361" s="164" t="s">
        <v>77</v>
      </c>
      <c r="E361" s="70">
        <v>121</v>
      </c>
      <c r="F361" s="70">
        <v>166</v>
      </c>
      <c r="G361" s="70">
        <v>117</v>
      </c>
      <c r="H361" s="70">
        <v>215</v>
      </c>
      <c r="I361" s="70">
        <v>223</v>
      </c>
      <c r="J361" s="70">
        <v>68</v>
      </c>
      <c r="K361" s="70">
        <f t="shared" si="70"/>
        <v>910</v>
      </c>
      <c r="L361" s="70">
        <v>210</v>
      </c>
      <c r="M361" s="70">
        <v>212</v>
      </c>
      <c r="N361" s="70">
        <v>217</v>
      </c>
      <c r="O361" s="70">
        <v>71</v>
      </c>
      <c r="P361" s="70">
        <v>245</v>
      </c>
      <c r="Q361" s="70">
        <v>239</v>
      </c>
      <c r="R361" s="70">
        <f t="shared" si="71"/>
        <v>1194</v>
      </c>
      <c r="S361" s="70">
        <f t="shared" si="72"/>
        <v>2104</v>
      </c>
      <c r="T361" s="70">
        <v>1638</v>
      </c>
      <c r="U361" s="137">
        <f t="shared" si="73"/>
        <v>1.2844932844932846</v>
      </c>
    </row>
    <row r="362" spans="1:21" s="111" customFormat="1" ht="13.5" customHeight="1" x14ac:dyDescent="0.15">
      <c r="A362" s="108"/>
      <c r="B362" s="107"/>
      <c r="C362" s="439" t="s">
        <v>211</v>
      </c>
      <c r="D362" s="164" t="s">
        <v>343</v>
      </c>
      <c r="E362" s="70">
        <v>20</v>
      </c>
      <c r="F362" s="70">
        <v>318</v>
      </c>
      <c r="G362" s="70">
        <v>88</v>
      </c>
      <c r="H362" s="70">
        <v>319</v>
      </c>
      <c r="I362" s="70">
        <v>279</v>
      </c>
      <c r="J362" s="70">
        <v>106</v>
      </c>
      <c r="K362" s="70">
        <f t="shared" si="70"/>
        <v>1130</v>
      </c>
      <c r="L362" s="70">
        <v>158</v>
      </c>
      <c r="M362" s="70">
        <v>86</v>
      </c>
      <c r="N362" s="70">
        <v>86</v>
      </c>
      <c r="O362" s="70">
        <v>391</v>
      </c>
      <c r="P362" s="70">
        <v>1263</v>
      </c>
      <c r="Q362" s="70">
        <v>319</v>
      </c>
      <c r="R362" s="70">
        <f t="shared" si="71"/>
        <v>2303</v>
      </c>
      <c r="S362" s="70">
        <f t="shared" si="72"/>
        <v>3433</v>
      </c>
      <c r="T362" s="70">
        <v>6867</v>
      </c>
      <c r="U362" s="137">
        <f t="shared" si="73"/>
        <v>0.4999271880005825</v>
      </c>
    </row>
    <row r="363" spans="1:21" s="111" customFormat="1" ht="13.5" customHeight="1" x14ac:dyDescent="0.15">
      <c r="A363" s="108"/>
      <c r="B363" s="107"/>
      <c r="C363" s="439"/>
      <c r="D363" s="164" t="s">
        <v>77</v>
      </c>
      <c r="E363" s="70">
        <v>22</v>
      </c>
      <c r="F363" s="70">
        <v>318</v>
      </c>
      <c r="G363" s="70">
        <v>111</v>
      </c>
      <c r="H363" s="70">
        <v>346</v>
      </c>
      <c r="I363" s="70">
        <v>290</v>
      </c>
      <c r="J363" s="70">
        <v>106</v>
      </c>
      <c r="K363" s="70">
        <f t="shared" si="70"/>
        <v>1193</v>
      </c>
      <c r="L363" s="70">
        <v>160</v>
      </c>
      <c r="M363" s="70">
        <v>86</v>
      </c>
      <c r="N363" s="70">
        <v>93</v>
      </c>
      <c r="O363" s="70">
        <v>421</v>
      </c>
      <c r="P363" s="70">
        <v>1315</v>
      </c>
      <c r="Q363" s="70">
        <v>329</v>
      </c>
      <c r="R363" s="70">
        <f t="shared" si="71"/>
        <v>2404</v>
      </c>
      <c r="S363" s="70">
        <f t="shared" si="72"/>
        <v>3597</v>
      </c>
      <c r="T363" s="70">
        <v>6996</v>
      </c>
      <c r="U363" s="137">
        <f t="shared" si="73"/>
        <v>0.51415094339622647</v>
      </c>
    </row>
    <row r="364" spans="1:21" s="111" customFormat="1" ht="13.5" customHeight="1" x14ac:dyDescent="0.15">
      <c r="A364" s="108"/>
      <c r="B364" s="107"/>
      <c r="C364" s="439" t="s">
        <v>212</v>
      </c>
      <c r="D364" s="164" t="s">
        <v>343</v>
      </c>
      <c r="E364" s="70">
        <v>184</v>
      </c>
      <c r="F364" s="70">
        <v>564</v>
      </c>
      <c r="G364" s="70">
        <v>1366</v>
      </c>
      <c r="H364" s="70">
        <v>3785</v>
      </c>
      <c r="I364" s="70">
        <v>2301</v>
      </c>
      <c r="J364" s="70">
        <v>787</v>
      </c>
      <c r="K364" s="70">
        <f t="shared" si="70"/>
        <v>8987</v>
      </c>
      <c r="L364" s="70">
        <v>825</v>
      </c>
      <c r="M364" s="70">
        <v>93</v>
      </c>
      <c r="N364" s="70">
        <v>2999</v>
      </c>
      <c r="O364" s="70">
        <v>3291</v>
      </c>
      <c r="P364" s="70">
        <v>3056</v>
      </c>
      <c r="Q364" s="70">
        <v>1699</v>
      </c>
      <c r="R364" s="70">
        <f t="shared" si="71"/>
        <v>11963</v>
      </c>
      <c r="S364" s="70">
        <f t="shared" si="72"/>
        <v>20950</v>
      </c>
      <c r="T364" s="70">
        <v>27909</v>
      </c>
      <c r="U364" s="137">
        <f t="shared" si="73"/>
        <v>0.75065391092479128</v>
      </c>
    </row>
    <row r="365" spans="1:21" s="111" customFormat="1" ht="13.5" customHeight="1" x14ac:dyDescent="0.15">
      <c r="A365" s="108"/>
      <c r="B365" s="107"/>
      <c r="C365" s="439"/>
      <c r="D365" s="164" t="s">
        <v>77</v>
      </c>
      <c r="E365" s="70">
        <v>396</v>
      </c>
      <c r="F365" s="70">
        <v>571</v>
      </c>
      <c r="G365" s="70">
        <v>1950</v>
      </c>
      <c r="H365" s="70">
        <v>5690</v>
      </c>
      <c r="I365" s="70">
        <v>3364</v>
      </c>
      <c r="J365" s="70">
        <v>1043</v>
      </c>
      <c r="K365" s="70">
        <f t="shared" si="70"/>
        <v>13014</v>
      </c>
      <c r="L365" s="70">
        <v>1052</v>
      </c>
      <c r="M365" s="70">
        <v>118</v>
      </c>
      <c r="N365" s="70">
        <v>13037</v>
      </c>
      <c r="O365" s="70">
        <v>16022</v>
      </c>
      <c r="P365" s="70">
        <v>12260</v>
      </c>
      <c r="Q365" s="70">
        <v>8258</v>
      </c>
      <c r="R365" s="70">
        <f t="shared" si="71"/>
        <v>50747</v>
      </c>
      <c r="S365" s="70">
        <f t="shared" si="72"/>
        <v>63761</v>
      </c>
      <c r="T365" s="70">
        <v>77146</v>
      </c>
      <c r="U365" s="137">
        <f t="shared" si="73"/>
        <v>0.82649780934850803</v>
      </c>
    </row>
    <row r="366" spans="1:21" s="111" customFormat="1" ht="13.5" customHeight="1" x14ac:dyDescent="0.15">
      <c r="A366" s="108"/>
      <c r="B366" s="107"/>
      <c r="C366" s="439" t="s">
        <v>213</v>
      </c>
      <c r="D366" s="164" t="s">
        <v>343</v>
      </c>
      <c r="E366" s="70">
        <v>0</v>
      </c>
      <c r="F366" s="70">
        <v>0</v>
      </c>
      <c r="G366" s="70">
        <v>0</v>
      </c>
      <c r="H366" s="70">
        <v>0</v>
      </c>
      <c r="I366" s="70">
        <v>0</v>
      </c>
      <c r="J366" s="70">
        <v>0</v>
      </c>
      <c r="K366" s="70">
        <f t="shared" si="70"/>
        <v>0</v>
      </c>
      <c r="L366" s="70">
        <v>0</v>
      </c>
      <c r="M366" s="70">
        <v>0</v>
      </c>
      <c r="N366" s="70">
        <v>0</v>
      </c>
      <c r="O366" s="70">
        <v>0</v>
      </c>
      <c r="P366" s="70">
        <v>0</v>
      </c>
      <c r="Q366" s="70">
        <v>0</v>
      </c>
      <c r="R366" s="70">
        <f t="shared" si="71"/>
        <v>0</v>
      </c>
      <c r="S366" s="70">
        <f t="shared" si="72"/>
        <v>0</v>
      </c>
      <c r="T366" s="70">
        <v>0</v>
      </c>
      <c r="U366" s="137">
        <f t="shared" si="73"/>
        <v>0</v>
      </c>
    </row>
    <row r="367" spans="1:21" s="111" customFormat="1" ht="13.5" customHeight="1" x14ac:dyDescent="0.15">
      <c r="A367" s="108"/>
      <c r="B367" s="109"/>
      <c r="C367" s="439"/>
      <c r="D367" s="164" t="s">
        <v>77</v>
      </c>
      <c r="E367" s="70">
        <v>0</v>
      </c>
      <c r="F367" s="70">
        <v>0</v>
      </c>
      <c r="G367" s="70">
        <v>0</v>
      </c>
      <c r="H367" s="70">
        <v>0</v>
      </c>
      <c r="I367" s="70">
        <v>0</v>
      </c>
      <c r="J367" s="70">
        <v>0</v>
      </c>
      <c r="K367" s="70">
        <f t="shared" si="70"/>
        <v>0</v>
      </c>
      <c r="L367" s="70">
        <v>0</v>
      </c>
      <c r="M367" s="70">
        <v>0</v>
      </c>
      <c r="N367" s="70">
        <v>0</v>
      </c>
      <c r="O367" s="70">
        <v>0</v>
      </c>
      <c r="P367" s="70">
        <v>0</v>
      </c>
      <c r="Q367" s="70">
        <v>0</v>
      </c>
      <c r="R367" s="70">
        <f t="shared" si="71"/>
        <v>0</v>
      </c>
      <c r="S367" s="70">
        <f t="shared" si="72"/>
        <v>0</v>
      </c>
      <c r="T367" s="70">
        <v>0</v>
      </c>
      <c r="U367" s="137">
        <f t="shared" si="73"/>
        <v>0</v>
      </c>
    </row>
    <row r="368" spans="1:21" s="111" customFormat="1" ht="13.5" customHeight="1" x14ac:dyDescent="0.15">
      <c r="A368" s="108"/>
      <c r="B368" s="109"/>
      <c r="C368" s="439" t="s">
        <v>214</v>
      </c>
      <c r="D368" s="164" t="s">
        <v>343</v>
      </c>
      <c r="E368" s="70">
        <v>0</v>
      </c>
      <c r="F368" s="70">
        <v>0</v>
      </c>
      <c r="G368" s="70">
        <v>5</v>
      </c>
      <c r="H368" s="70">
        <v>12</v>
      </c>
      <c r="I368" s="70">
        <v>4</v>
      </c>
      <c r="J368" s="70">
        <v>0</v>
      </c>
      <c r="K368" s="70">
        <f t="shared" si="70"/>
        <v>21</v>
      </c>
      <c r="L368" s="70">
        <v>0</v>
      </c>
      <c r="M368" s="70">
        <v>0</v>
      </c>
      <c r="N368" s="70">
        <v>2</v>
      </c>
      <c r="O368" s="70">
        <v>0</v>
      </c>
      <c r="P368" s="70">
        <v>0</v>
      </c>
      <c r="Q368" s="70">
        <v>0</v>
      </c>
      <c r="R368" s="70">
        <f t="shared" si="71"/>
        <v>2</v>
      </c>
      <c r="S368" s="70">
        <f t="shared" si="72"/>
        <v>23</v>
      </c>
      <c r="T368" s="70">
        <v>6</v>
      </c>
      <c r="U368" s="137">
        <f t="shared" si="73"/>
        <v>3.8333333333333335</v>
      </c>
    </row>
    <row r="369" spans="1:21" s="111" customFormat="1" ht="13.5" customHeight="1" x14ac:dyDescent="0.15">
      <c r="A369" s="108"/>
      <c r="B369" s="109"/>
      <c r="C369" s="439"/>
      <c r="D369" s="164" t="s">
        <v>77</v>
      </c>
      <c r="E369" s="70">
        <v>0</v>
      </c>
      <c r="F369" s="70">
        <v>0</v>
      </c>
      <c r="G369" s="70">
        <v>7</v>
      </c>
      <c r="H369" s="70">
        <v>12</v>
      </c>
      <c r="I369" s="70">
        <v>8</v>
      </c>
      <c r="J369" s="70">
        <v>0</v>
      </c>
      <c r="K369" s="70">
        <f t="shared" si="70"/>
        <v>27</v>
      </c>
      <c r="L369" s="70">
        <v>0</v>
      </c>
      <c r="M369" s="70">
        <v>0</v>
      </c>
      <c r="N369" s="70">
        <v>4</v>
      </c>
      <c r="O369" s="70">
        <v>0</v>
      </c>
      <c r="P369" s="70">
        <v>0</v>
      </c>
      <c r="Q369" s="70">
        <v>0</v>
      </c>
      <c r="R369" s="70">
        <f t="shared" si="71"/>
        <v>4</v>
      </c>
      <c r="S369" s="70">
        <f t="shared" si="72"/>
        <v>31</v>
      </c>
      <c r="T369" s="70">
        <v>14</v>
      </c>
      <c r="U369" s="137">
        <f t="shared" si="73"/>
        <v>2.2142857142857144</v>
      </c>
    </row>
    <row r="370" spans="1:21" s="111" customFormat="1" ht="13.5" customHeight="1" x14ac:dyDescent="0.15">
      <c r="A370" s="108"/>
      <c r="B370" s="107"/>
      <c r="C370" s="439" t="s">
        <v>398</v>
      </c>
      <c r="D370" s="164" t="s">
        <v>343</v>
      </c>
      <c r="E370" s="70">
        <v>0</v>
      </c>
      <c r="F370" s="70">
        <v>0</v>
      </c>
      <c r="G370" s="70">
        <v>0</v>
      </c>
      <c r="H370" s="70">
        <v>0</v>
      </c>
      <c r="I370" s="70">
        <v>0</v>
      </c>
      <c r="J370" s="70">
        <v>0</v>
      </c>
      <c r="K370" s="70">
        <f t="shared" si="70"/>
        <v>0</v>
      </c>
      <c r="L370" s="70">
        <v>0</v>
      </c>
      <c r="M370" s="70">
        <v>0</v>
      </c>
      <c r="N370" s="70">
        <v>0</v>
      </c>
      <c r="O370" s="70">
        <v>0</v>
      </c>
      <c r="P370" s="70">
        <v>0</v>
      </c>
      <c r="Q370" s="70">
        <v>0</v>
      </c>
      <c r="R370" s="70">
        <f t="shared" si="71"/>
        <v>0</v>
      </c>
      <c r="S370" s="70">
        <f t="shared" si="72"/>
        <v>0</v>
      </c>
      <c r="T370" s="70">
        <v>0</v>
      </c>
      <c r="U370" s="137">
        <f t="shared" si="73"/>
        <v>0</v>
      </c>
    </row>
    <row r="371" spans="1:21" s="111" customFormat="1" ht="13.5" customHeight="1" x14ac:dyDescent="0.15">
      <c r="A371" s="108"/>
      <c r="B371" s="107"/>
      <c r="C371" s="439"/>
      <c r="D371" s="164" t="s">
        <v>77</v>
      </c>
      <c r="E371" s="70">
        <v>0</v>
      </c>
      <c r="F371" s="70">
        <v>0</v>
      </c>
      <c r="G371" s="70">
        <v>0</v>
      </c>
      <c r="H371" s="70">
        <v>0</v>
      </c>
      <c r="I371" s="70">
        <v>0</v>
      </c>
      <c r="J371" s="70">
        <v>0</v>
      </c>
      <c r="K371" s="70">
        <f t="shared" si="70"/>
        <v>0</v>
      </c>
      <c r="L371" s="70">
        <v>0</v>
      </c>
      <c r="M371" s="70">
        <v>0</v>
      </c>
      <c r="N371" s="70">
        <v>0</v>
      </c>
      <c r="O371" s="70">
        <v>0</v>
      </c>
      <c r="P371" s="70">
        <v>0</v>
      </c>
      <c r="Q371" s="70">
        <v>0</v>
      </c>
      <c r="R371" s="70">
        <f t="shared" si="71"/>
        <v>0</v>
      </c>
      <c r="S371" s="70">
        <f t="shared" si="72"/>
        <v>0</v>
      </c>
      <c r="T371" s="70">
        <v>0</v>
      </c>
      <c r="U371" s="137">
        <f t="shared" si="73"/>
        <v>0</v>
      </c>
    </row>
    <row r="372" spans="1:21" s="111" customFormat="1" ht="13.5" customHeight="1" x14ac:dyDescent="0.15">
      <c r="A372" s="108"/>
      <c r="B372" s="107"/>
      <c r="C372" s="439" t="s">
        <v>215</v>
      </c>
      <c r="D372" s="164" t="s">
        <v>343</v>
      </c>
      <c r="E372" s="70">
        <v>0</v>
      </c>
      <c r="F372" s="70">
        <v>0</v>
      </c>
      <c r="G372" s="70">
        <v>0</v>
      </c>
      <c r="H372" s="70">
        <v>0</v>
      </c>
      <c r="I372" s="70">
        <v>0</v>
      </c>
      <c r="J372" s="70">
        <v>0</v>
      </c>
      <c r="K372" s="70">
        <f t="shared" si="70"/>
        <v>0</v>
      </c>
      <c r="L372" s="70">
        <v>0</v>
      </c>
      <c r="M372" s="70">
        <v>0</v>
      </c>
      <c r="N372" s="70">
        <v>0</v>
      </c>
      <c r="O372" s="70">
        <v>0</v>
      </c>
      <c r="P372" s="70">
        <v>0</v>
      </c>
      <c r="Q372" s="70">
        <v>0</v>
      </c>
      <c r="R372" s="70">
        <f t="shared" si="71"/>
        <v>0</v>
      </c>
      <c r="S372" s="70">
        <f t="shared" si="72"/>
        <v>0</v>
      </c>
      <c r="T372" s="70">
        <v>2</v>
      </c>
      <c r="U372" s="137">
        <f t="shared" si="73"/>
        <v>0</v>
      </c>
    </row>
    <row r="373" spans="1:21" s="111" customFormat="1" ht="13.5" customHeight="1" x14ac:dyDescent="0.15">
      <c r="A373" s="108"/>
      <c r="B373" s="107"/>
      <c r="C373" s="439"/>
      <c r="D373" s="164" t="s">
        <v>77</v>
      </c>
      <c r="E373" s="70">
        <v>0</v>
      </c>
      <c r="F373" s="70">
        <v>0</v>
      </c>
      <c r="G373" s="70">
        <v>0</v>
      </c>
      <c r="H373" s="70">
        <v>0</v>
      </c>
      <c r="I373" s="70">
        <v>0</v>
      </c>
      <c r="J373" s="70">
        <v>0</v>
      </c>
      <c r="K373" s="70">
        <f t="shared" si="70"/>
        <v>0</v>
      </c>
      <c r="L373" s="70">
        <v>0</v>
      </c>
      <c r="M373" s="70">
        <v>0</v>
      </c>
      <c r="N373" s="70">
        <v>0</v>
      </c>
      <c r="O373" s="70">
        <v>0</v>
      </c>
      <c r="P373" s="70">
        <v>0</v>
      </c>
      <c r="Q373" s="70">
        <v>0</v>
      </c>
      <c r="R373" s="70">
        <f t="shared" si="71"/>
        <v>0</v>
      </c>
      <c r="S373" s="70">
        <f t="shared" si="72"/>
        <v>0</v>
      </c>
      <c r="T373" s="70">
        <v>2</v>
      </c>
      <c r="U373" s="137">
        <f t="shared" si="73"/>
        <v>0</v>
      </c>
    </row>
    <row r="374" spans="1:21" s="111" customFormat="1" ht="13.5" customHeight="1" x14ac:dyDescent="0.15">
      <c r="A374" s="108"/>
      <c r="B374" s="107"/>
      <c r="C374" s="439" t="s">
        <v>216</v>
      </c>
      <c r="D374" s="164" t="s">
        <v>343</v>
      </c>
      <c r="E374" s="70">
        <v>2</v>
      </c>
      <c r="F374" s="70">
        <v>0</v>
      </c>
      <c r="G374" s="70">
        <v>5</v>
      </c>
      <c r="H374" s="70">
        <v>5</v>
      </c>
      <c r="I374" s="70">
        <v>0</v>
      </c>
      <c r="J374" s="70">
        <v>11</v>
      </c>
      <c r="K374" s="70">
        <f t="shared" si="70"/>
        <v>23</v>
      </c>
      <c r="L374" s="70">
        <v>4</v>
      </c>
      <c r="M374" s="70">
        <v>0</v>
      </c>
      <c r="N374" s="70">
        <v>0</v>
      </c>
      <c r="O374" s="70">
        <v>7</v>
      </c>
      <c r="P374" s="70">
        <v>2</v>
      </c>
      <c r="Q374" s="70">
        <v>4</v>
      </c>
      <c r="R374" s="70">
        <f t="shared" si="71"/>
        <v>17</v>
      </c>
      <c r="S374" s="70">
        <f t="shared" si="72"/>
        <v>40</v>
      </c>
      <c r="T374" s="70">
        <v>43</v>
      </c>
      <c r="U374" s="137">
        <f t="shared" si="73"/>
        <v>0.93023255813953487</v>
      </c>
    </row>
    <row r="375" spans="1:21" s="111" customFormat="1" ht="13.5" customHeight="1" x14ac:dyDescent="0.15">
      <c r="A375" s="108"/>
      <c r="B375" s="107"/>
      <c r="C375" s="439"/>
      <c r="D375" s="164" t="s">
        <v>77</v>
      </c>
      <c r="E375" s="70">
        <v>2</v>
      </c>
      <c r="F375" s="70">
        <v>0</v>
      </c>
      <c r="G375" s="70">
        <v>35</v>
      </c>
      <c r="H375" s="70">
        <v>70</v>
      </c>
      <c r="I375" s="70">
        <v>0</v>
      </c>
      <c r="J375" s="70">
        <v>76</v>
      </c>
      <c r="K375" s="70">
        <f t="shared" si="70"/>
        <v>183</v>
      </c>
      <c r="L375" s="70">
        <v>10</v>
      </c>
      <c r="M375" s="70">
        <v>0</v>
      </c>
      <c r="N375" s="70">
        <v>0</v>
      </c>
      <c r="O375" s="70">
        <v>7</v>
      </c>
      <c r="P375" s="70">
        <v>4</v>
      </c>
      <c r="Q375" s="70">
        <v>42</v>
      </c>
      <c r="R375" s="70">
        <f t="shared" si="71"/>
        <v>63</v>
      </c>
      <c r="S375" s="70">
        <f t="shared" si="72"/>
        <v>246</v>
      </c>
      <c r="T375" s="70">
        <v>313</v>
      </c>
      <c r="U375" s="137">
        <f t="shared" si="73"/>
        <v>0.78594249201277955</v>
      </c>
    </row>
    <row r="376" spans="1:21" s="111" customFormat="1" ht="13.5" customHeight="1" x14ac:dyDescent="0.15">
      <c r="A376" s="108"/>
      <c r="B376" s="107"/>
      <c r="C376" s="439" t="s">
        <v>217</v>
      </c>
      <c r="D376" s="164" t="s">
        <v>343</v>
      </c>
      <c r="E376" s="70">
        <v>0</v>
      </c>
      <c r="F376" s="70">
        <v>0</v>
      </c>
      <c r="G376" s="70">
        <v>0</v>
      </c>
      <c r="H376" s="70">
        <v>0</v>
      </c>
      <c r="I376" s="70">
        <v>0</v>
      </c>
      <c r="J376" s="70">
        <v>0</v>
      </c>
      <c r="K376" s="70">
        <f t="shared" si="70"/>
        <v>0</v>
      </c>
      <c r="L376" s="70">
        <v>0</v>
      </c>
      <c r="M376" s="70">
        <v>0</v>
      </c>
      <c r="N376" s="70">
        <v>0</v>
      </c>
      <c r="O376" s="70">
        <v>0</v>
      </c>
      <c r="P376" s="70">
        <v>0</v>
      </c>
      <c r="Q376" s="70">
        <v>0</v>
      </c>
      <c r="R376" s="70">
        <f t="shared" si="71"/>
        <v>0</v>
      </c>
      <c r="S376" s="70">
        <f t="shared" si="72"/>
        <v>0</v>
      </c>
      <c r="T376" s="70">
        <v>0</v>
      </c>
      <c r="U376" s="137">
        <f t="shared" si="73"/>
        <v>0</v>
      </c>
    </row>
    <row r="377" spans="1:21" s="111" customFormat="1" ht="13.5" customHeight="1" x14ac:dyDescent="0.15">
      <c r="A377" s="108"/>
      <c r="B377" s="107"/>
      <c r="C377" s="439"/>
      <c r="D377" s="164" t="s">
        <v>77</v>
      </c>
      <c r="E377" s="70">
        <v>0</v>
      </c>
      <c r="F377" s="70">
        <v>0</v>
      </c>
      <c r="G377" s="70">
        <v>0</v>
      </c>
      <c r="H377" s="70">
        <v>0</v>
      </c>
      <c r="I377" s="70">
        <v>0</v>
      </c>
      <c r="J377" s="70">
        <v>0</v>
      </c>
      <c r="K377" s="70">
        <f t="shared" si="70"/>
        <v>0</v>
      </c>
      <c r="L377" s="70">
        <v>0</v>
      </c>
      <c r="M377" s="70">
        <v>0</v>
      </c>
      <c r="N377" s="70">
        <v>0</v>
      </c>
      <c r="O377" s="70">
        <v>0</v>
      </c>
      <c r="P377" s="70">
        <v>0</v>
      </c>
      <c r="Q377" s="70">
        <v>0</v>
      </c>
      <c r="R377" s="70">
        <f t="shared" si="71"/>
        <v>0</v>
      </c>
      <c r="S377" s="70">
        <f t="shared" si="72"/>
        <v>0</v>
      </c>
      <c r="T377" s="70">
        <v>0</v>
      </c>
      <c r="U377" s="137">
        <f t="shared" si="73"/>
        <v>0</v>
      </c>
    </row>
    <row r="378" spans="1:21" s="111" customFormat="1" ht="13.5" customHeight="1" x14ac:dyDescent="0.15">
      <c r="A378" s="108"/>
      <c r="B378" s="107"/>
      <c r="C378" s="439" t="s">
        <v>294</v>
      </c>
      <c r="D378" s="164" t="s">
        <v>343</v>
      </c>
      <c r="E378" s="70">
        <v>326</v>
      </c>
      <c r="F378" s="70">
        <v>999</v>
      </c>
      <c r="G378" s="70">
        <v>1135</v>
      </c>
      <c r="H378" s="70">
        <v>880</v>
      </c>
      <c r="I378" s="70">
        <v>554</v>
      </c>
      <c r="J378" s="70">
        <v>725</v>
      </c>
      <c r="K378" s="70">
        <f t="shared" si="70"/>
        <v>4619</v>
      </c>
      <c r="L378" s="70">
        <v>1494</v>
      </c>
      <c r="M378" s="70">
        <v>790</v>
      </c>
      <c r="N378" s="70">
        <v>756</v>
      </c>
      <c r="O378" s="70">
        <v>1391</v>
      </c>
      <c r="P378" s="70">
        <v>2209</v>
      </c>
      <c r="Q378" s="70">
        <v>603</v>
      </c>
      <c r="R378" s="70">
        <f t="shared" si="71"/>
        <v>7243</v>
      </c>
      <c r="S378" s="70">
        <f t="shared" si="72"/>
        <v>11862</v>
      </c>
      <c r="T378" s="70">
        <v>13014</v>
      </c>
      <c r="U378" s="137">
        <f t="shared" si="73"/>
        <v>0.9114799446749654</v>
      </c>
    </row>
    <row r="379" spans="1:21" s="111" customFormat="1" ht="13.5" customHeight="1" x14ac:dyDescent="0.15">
      <c r="A379" s="108"/>
      <c r="B379" s="107"/>
      <c r="C379" s="439"/>
      <c r="D379" s="164" t="s">
        <v>77</v>
      </c>
      <c r="E379" s="70">
        <v>326</v>
      </c>
      <c r="F379" s="70">
        <v>999</v>
      </c>
      <c r="G379" s="70">
        <v>1135</v>
      </c>
      <c r="H379" s="70">
        <v>880</v>
      </c>
      <c r="I379" s="70">
        <v>554</v>
      </c>
      <c r="J379" s="70">
        <v>725</v>
      </c>
      <c r="K379" s="70">
        <f t="shared" si="70"/>
        <v>4619</v>
      </c>
      <c r="L379" s="70">
        <v>1494</v>
      </c>
      <c r="M379" s="70">
        <v>790</v>
      </c>
      <c r="N379" s="70">
        <v>756</v>
      </c>
      <c r="O379" s="70">
        <v>1391</v>
      </c>
      <c r="P379" s="70">
        <v>2209</v>
      </c>
      <c r="Q379" s="70">
        <v>603</v>
      </c>
      <c r="R379" s="70">
        <f t="shared" si="71"/>
        <v>7243</v>
      </c>
      <c r="S379" s="70">
        <f t="shared" si="72"/>
        <v>11862</v>
      </c>
      <c r="T379" s="70">
        <v>13014</v>
      </c>
      <c r="U379" s="137">
        <f t="shared" si="73"/>
        <v>0.9114799446749654</v>
      </c>
    </row>
    <row r="380" spans="1:21" s="111" customFormat="1" ht="13.5" customHeight="1" x14ac:dyDescent="0.15">
      <c r="A380" s="108"/>
      <c r="B380" s="107"/>
      <c r="C380" s="439" t="s">
        <v>218</v>
      </c>
      <c r="D380" s="164" t="s">
        <v>343</v>
      </c>
      <c r="E380" s="70">
        <v>2</v>
      </c>
      <c r="F380" s="70">
        <v>3</v>
      </c>
      <c r="G380" s="70">
        <v>49</v>
      </c>
      <c r="H380" s="70">
        <v>80</v>
      </c>
      <c r="I380" s="70">
        <v>79</v>
      </c>
      <c r="J380" s="70">
        <v>30</v>
      </c>
      <c r="K380" s="70">
        <f t="shared" si="70"/>
        <v>243</v>
      </c>
      <c r="L380" s="70">
        <v>2</v>
      </c>
      <c r="M380" s="70">
        <v>1</v>
      </c>
      <c r="N380" s="70">
        <v>0</v>
      </c>
      <c r="O380" s="70">
        <v>0</v>
      </c>
      <c r="P380" s="70">
        <v>0</v>
      </c>
      <c r="Q380" s="70">
        <v>0</v>
      </c>
      <c r="R380" s="70">
        <f t="shared" si="71"/>
        <v>3</v>
      </c>
      <c r="S380" s="70">
        <f t="shared" si="72"/>
        <v>246</v>
      </c>
      <c r="T380" s="70">
        <v>150</v>
      </c>
      <c r="U380" s="137">
        <f t="shared" si="73"/>
        <v>1.64</v>
      </c>
    </row>
    <row r="381" spans="1:21" s="111" customFormat="1" ht="13.5" customHeight="1" x14ac:dyDescent="0.15">
      <c r="A381" s="108"/>
      <c r="B381" s="107"/>
      <c r="C381" s="439"/>
      <c r="D381" s="164" t="s">
        <v>77</v>
      </c>
      <c r="E381" s="70">
        <v>2</v>
      </c>
      <c r="F381" s="70">
        <v>12</v>
      </c>
      <c r="G381" s="70">
        <v>49</v>
      </c>
      <c r="H381" s="70">
        <v>82</v>
      </c>
      <c r="I381" s="70">
        <v>81</v>
      </c>
      <c r="J381" s="70">
        <v>30</v>
      </c>
      <c r="K381" s="70">
        <f t="shared" si="70"/>
        <v>256</v>
      </c>
      <c r="L381" s="70">
        <v>2</v>
      </c>
      <c r="M381" s="70">
        <v>1</v>
      </c>
      <c r="N381" s="70">
        <v>0</v>
      </c>
      <c r="O381" s="70">
        <v>0</v>
      </c>
      <c r="P381" s="70">
        <v>0</v>
      </c>
      <c r="Q381" s="70">
        <v>0</v>
      </c>
      <c r="R381" s="70">
        <f t="shared" si="71"/>
        <v>3</v>
      </c>
      <c r="S381" s="70">
        <f t="shared" si="72"/>
        <v>259</v>
      </c>
      <c r="T381" s="70">
        <v>152</v>
      </c>
      <c r="U381" s="137">
        <f t="shared" si="73"/>
        <v>1.7039473684210527</v>
      </c>
    </row>
    <row r="382" spans="1:21" s="111" customFormat="1" ht="13.5" customHeight="1" x14ac:dyDescent="0.15">
      <c r="A382" s="108"/>
      <c r="B382" s="107"/>
      <c r="C382" s="439" t="s">
        <v>219</v>
      </c>
      <c r="D382" s="164" t="s">
        <v>343</v>
      </c>
      <c r="E382" s="70">
        <v>0</v>
      </c>
      <c r="F382" s="70">
        <v>0</v>
      </c>
      <c r="G382" s="70">
        <v>0</v>
      </c>
      <c r="H382" s="70">
        <v>0</v>
      </c>
      <c r="I382" s="70">
        <v>0</v>
      </c>
      <c r="J382" s="70">
        <v>0</v>
      </c>
      <c r="K382" s="70">
        <f t="shared" si="70"/>
        <v>0</v>
      </c>
      <c r="L382" s="70">
        <v>0</v>
      </c>
      <c r="M382" s="70">
        <v>0</v>
      </c>
      <c r="N382" s="70">
        <v>0</v>
      </c>
      <c r="O382" s="70">
        <v>0</v>
      </c>
      <c r="P382" s="70">
        <v>0</v>
      </c>
      <c r="Q382" s="70">
        <v>0</v>
      </c>
      <c r="R382" s="70">
        <f t="shared" si="71"/>
        <v>0</v>
      </c>
      <c r="S382" s="70">
        <f t="shared" si="72"/>
        <v>0</v>
      </c>
      <c r="T382" s="70">
        <v>0</v>
      </c>
      <c r="U382" s="137">
        <f t="shared" si="73"/>
        <v>0</v>
      </c>
    </row>
    <row r="383" spans="1:21" s="111" customFormat="1" ht="13.5" customHeight="1" x14ac:dyDescent="0.15">
      <c r="A383" s="108"/>
      <c r="B383" s="107"/>
      <c r="C383" s="439"/>
      <c r="D383" s="164" t="s">
        <v>77</v>
      </c>
      <c r="E383" s="70">
        <v>0</v>
      </c>
      <c r="F383" s="70">
        <v>0</v>
      </c>
      <c r="G383" s="70">
        <v>0</v>
      </c>
      <c r="H383" s="70">
        <v>0</v>
      </c>
      <c r="I383" s="70">
        <v>0</v>
      </c>
      <c r="J383" s="70">
        <v>0</v>
      </c>
      <c r="K383" s="70">
        <f t="shared" si="70"/>
        <v>0</v>
      </c>
      <c r="L383" s="70">
        <v>0</v>
      </c>
      <c r="M383" s="70">
        <v>0</v>
      </c>
      <c r="N383" s="70">
        <v>0</v>
      </c>
      <c r="O383" s="70">
        <v>0</v>
      </c>
      <c r="P383" s="70">
        <v>0</v>
      </c>
      <c r="Q383" s="70">
        <v>0</v>
      </c>
      <c r="R383" s="70">
        <f t="shared" si="71"/>
        <v>0</v>
      </c>
      <c r="S383" s="70">
        <f t="shared" si="72"/>
        <v>0</v>
      </c>
      <c r="T383" s="70">
        <v>0</v>
      </c>
      <c r="U383" s="137">
        <f t="shared" si="73"/>
        <v>0</v>
      </c>
    </row>
    <row r="384" spans="1:21" s="89" customFormat="1" ht="13.5" customHeight="1" x14ac:dyDescent="0.15">
      <c r="A384" s="107"/>
      <c r="B384" s="107"/>
      <c r="C384" s="110"/>
      <c r="D384" s="107"/>
      <c r="U384" s="165"/>
    </row>
    <row r="385" spans="1:21" s="111" customFormat="1" ht="21.75" customHeight="1" x14ac:dyDescent="0.15">
      <c r="A385" s="95" t="str">
        <f>A321</f>
        <v>５　平成28年度市町村別・月別訪日外国人宿泊者数（延べ人数）</v>
      </c>
      <c r="B385" s="14"/>
      <c r="C385" s="14"/>
      <c r="D385" s="5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:21" s="111" customFormat="1" ht="14.25" customHeight="1" thickBot="1" x14ac:dyDescent="0.2">
      <c r="A386" s="14"/>
      <c r="B386" s="14"/>
      <c r="C386" s="14"/>
      <c r="D386" s="5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65" t="str">
        <f>$U$2</f>
        <v>単位：宿泊客数→人、宿泊客延数→人泊、対前年比→％</v>
      </c>
    </row>
    <row r="387" spans="1:21" s="142" customFormat="1" ht="13.5" customHeight="1" thickBot="1" x14ac:dyDescent="0.2">
      <c r="A387" s="101" t="s">
        <v>24</v>
      </c>
      <c r="B387" s="101" t="s">
        <v>283</v>
      </c>
      <c r="C387" s="102" t="s">
        <v>284</v>
      </c>
      <c r="D387" s="19" t="s">
        <v>25</v>
      </c>
      <c r="E387" s="19" t="s">
        <v>26</v>
      </c>
      <c r="F387" s="19" t="s">
        <v>27</v>
      </c>
      <c r="G387" s="19" t="s">
        <v>28</v>
      </c>
      <c r="H387" s="19" t="s">
        <v>29</v>
      </c>
      <c r="I387" s="19" t="s">
        <v>30</v>
      </c>
      <c r="J387" s="19" t="s">
        <v>31</v>
      </c>
      <c r="K387" s="19" t="s">
        <v>32</v>
      </c>
      <c r="L387" s="19" t="s">
        <v>33</v>
      </c>
      <c r="M387" s="19" t="s">
        <v>34</v>
      </c>
      <c r="N387" s="19" t="s">
        <v>35</v>
      </c>
      <c r="O387" s="19" t="s">
        <v>36</v>
      </c>
      <c r="P387" s="19" t="s">
        <v>37</v>
      </c>
      <c r="Q387" s="19" t="s">
        <v>38</v>
      </c>
      <c r="R387" s="103" t="s">
        <v>39</v>
      </c>
      <c r="S387" s="160" t="s">
        <v>347</v>
      </c>
      <c r="T387" s="161" t="str">
        <f>$T$3</f>
        <v>27年度</v>
      </c>
      <c r="U387" s="20" t="s">
        <v>41</v>
      </c>
    </row>
    <row r="388" spans="1:21" s="111" customFormat="1" ht="13.5" customHeight="1" x14ac:dyDescent="0.15">
      <c r="A388" s="448" t="s">
        <v>1</v>
      </c>
      <c r="B388" s="448" t="s">
        <v>1</v>
      </c>
      <c r="C388" s="449" t="s">
        <v>220</v>
      </c>
      <c r="D388" s="116" t="s">
        <v>343</v>
      </c>
      <c r="E388" s="68">
        <v>0</v>
      </c>
      <c r="F388" s="68">
        <v>0</v>
      </c>
      <c r="G388" s="68">
        <v>21</v>
      </c>
      <c r="H388" s="68">
        <v>11</v>
      </c>
      <c r="I388" s="68">
        <v>9</v>
      </c>
      <c r="J388" s="68">
        <v>0</v>
      </c>
      <c r="K388" s="68">
        <f t="shared" ref="K388:K395" si="74">SUM(E388:J388)</f>
        <v>41</v>
      </c>
      <c r="L388" s="68">
        <v>0</v>
      </c>
      <c r="M388" s="68">
        <v>0</v>
      </c>
      <c r="N388" s="68">
        <v>0</v>
      </c>
      <c r="O388" s="68">
        <v>0</v>
      </c>
      <c r="P388" s="68">
        <v>0</v>
      </c>
      <c r="Q388" s="68">
        <v>0</v>
      </c>
      <c r="R388" s="68">
        <f t="shared" ref="R388:R395" si="75">SUM(L388:Q388)</f>
        <v>0</v>
      </c>
      <c r="S388" s="68">
        <f t="shared" ref="S388:S395" si="76">K388+R388</f>
        <v>41</v>
      </c>
      <c r="T388" s="68">
        <v>15</v>
      </c>
      <c r="U388" s="132">
        <f t="shared" ref="U388:U427" si="77">IF(T388=0,0,S388/T388)</f>
        <v>2.7333333333333334</v>
      </c>
    </row>
    <row r="389" spans="1:21" s="111" customFormat="1" ht="13.5" customHeight="1" x14ac:dyDescent="0.15">
      <c r="A389" s="448"/>
      <c r="B389" s="448"/>
      <c r="C389" s="439"/>
      <c r="D389" s="164" t="s">
        <v>77</v>
      </c>
      <c r="E389" s="70">
        <v>0</v>
      </c>
      <c r="F389" s="70">
        <v>0</v>
      </c>
      <c r="G389" s="70">
        <v>37</v>
      </c>
      <c r="H389" s="70">
        <v>11</v>
      </c>
      <c r="I389" s="70">
        <v>9</v>
      </c>
      <c r="J389" s="70">
        <v>0</v>
      </c>
      <c r="K389" s="70">
        <f t="shared" si="74"/>
        <v>57</v>
      </c>
      <c r="L389" s="70">
        <v>0</v>
      </c>
      <c r="M389" s="70">
        <v>0</v>
      </c>
      <c r="N389" s="70">
        <v>0</v>
      </c>
      <c r="O389" s="70">
        <v>0</v>
      </c>
      <c r="P389" s="70">
        <v>0</v>
      </c>
      <c r="Q389" s="70">
        <v>0</v>
      </c>
      <c r="R389" s="70">
        <f t="shared" si="75"/>
        <v>0</v>
      </c>
      <c r="S389" s="70">
        <f t="shared" si="76"/>
        <v>57</v>
      </c>
      <c r="T389" s="70">
        <v>31</v>
      </c>
      <c r="U389" s="137">
        <f t="shared" si="77"/>
        <v>1.8387096774193548</v>
      </c>
    </row>
    <row r="390" spans="1:21" s="111" customFormat="1" ht="13.5" customHeight="1" x14ac:dyDescent="0.15">
      <c r="A390" s="108"/>
      <c r="B390" s="107"/>
      <c r="C390" s="439" t="s">
        <v>221</v>
      </c>
      <c r="D390" s="164" t="s">
        <v>343</v>
      </c>
      <c r="E390" s="70">
        <v>0</v>
      </c>
      <c r="F390" s="70">
        <v>0</v>
      </c>
      <c r="G390" s="70">
        <v>4</v>
      </c>
      <c r="H390" s="70">
        <v>20</v>
      </c>
      <c r="I390" s="70">
        <v>10</v>
      </c>
      <c r="J390" s="70">
        <v>12</v>
      </c>
      <c r="K390" s="70">
        <f t="shared" si="74"/>
        <v>46</v>
      </c>
      <c r="L390" s="70">
        <v>6</v>
      </c>
      <c r="M390" s="70">
        <v>2</v>
      </c>
      <c r="N390" s="70">
        <v>0</v>
      </c>
      <c r="O390" s="70">
        <v>3</v>
      </c>
      <c r="P390" s="70">
        <v>6</v>
      </c>
      <c r="Q390" s="70">
        <v>4</v>
      </c>
      <c r="R390" s="70">
        <f t="shared" si="75"/>
        <v>21</v>
      </c>
      <c r="S390" s="70">
        <f t="shared" si="76"/>
        <v>67</v>
      </c>
      <c r="T390" s="70">
        <v>21</v>
      </c>
      <c r="U390" s="137">
        <f t="shared" si="77"/>
        <v>3.1904761904761907</v>
      </c>
    </row>
    <row r="391" spans="1:21" s="111" customFormat="1" ht="13.5" customHeight="1" x14ac:dyDescent="0.15">
      <c r="A391" s="108"/>
      <c r="B391" s="107"/>
      <c r="C391" s="439"/>
      <c r="D391" s="164" t="s">
        <v>77</v>
      </c>
      <c r="E391" s="70">
        <v>0</v>
      </c>
      <c r="F391" s="70">
        <v>0</v>
      </c>
      <c r="G391" s="70">
        <v>4</v>
      </c>
      <c r="H391" s="70">
        <v>32</v>
      </c>
      <c r="I391" s="70">
        <v>10</v>
      </c>
      <c r="J391" s="70">
        <v>12</v>
      </c>
      <c r="K391" s="70">
        <f t="shared" si="74"/>
        <v>58</v>
      </c>
      <c r="L391" s="70">
        <v>6</v>
      </c>
      <c r="M391" s="70">
        <v>2</v>
      </c>
      <c r="N391" s="70">
        <v>0</v>
      </c>
      <c r="O391" s="70">
        <v>9</v>
      </c>
      <c r="P391" s="70">
        <v>12</v>
      </c>
      <c r="Q391" s="70">
        <v>4</v>
      </c>
      <c r="R391" s="70">
        <f t="shared" si="75"/>
        <v>33</v>
      </c>
      <c r="S391" s="70">
        <f t="shared" si="76"/>
        <v>91</v>
      </c>
      <c r="T391" s="70">
        <v>64</v>
      </c>
      <c r="U391" s="137">
        <f t="shared" si="77"/>
        <v>1.421875</v>
      </c>
    </row>
    <row r="392" spans="1:21" s="111" customFormat="1" ht="13.5" customHeight="1" x14ac:dyDescent="0.15">
      <c r="A392" s="108"/>
      <c r="B392" s="107"/>
      <c r="C392" s="439" t="s">
        <v>222</v>
      </c>
      <c r="D392" s="164" t="s">
        <v>343</v>
      </c>
      <c r="E392" s="70">
        <v>0</v>
      </c>
      <c r="F392" s="70">
        <v>0</v>
      </c>
      <c r="G392" s="70">
        <v>0</v>
      </c>
      <c r="H392" s="70">
        <v>0</v>
      </c>
      <c r="I392" s="70">
        <v>0</v>
      </c>
      <c r="J392" s="70">
        <v>0</v>
      </c>
      <c r="K392" s="70">
        <f t="shared" si="74"/>
        <v>0</v>
      </c>
      <c r="L392" s="70">
        <v>0</v>
      </c>
      <c r="M392" s="70">
        <v>0</v>
      </c>
      <c r="N392" s="70">
        <v>0</v>
      </c>
      <c r="O392" s="70">
        <v>0</v>
      </c>
      <c r="P392" s="70">
        <v>0</v>
      </c>
      <c r="Q392" s="70">
        <v>0</v>
      </c>
      <c r="R392" s="70">
        <f t="shared" si="75"/>
        <v>0</v>
      </c>
      <c r="S392" s="70">
        <f t="shared" si="76"/>
        <v>0</v>
      </c>
      <c r="T392" s="70">
        <v>0</v>
      </c>
      <c r="U392" s="137">
        <f t="shared" si="77"/>
        <v>0</v>
      </c>
    </row>
    <row r="393" spans="1:21" s="111" customFormat="1" ht="13.5" customHeight="1" x14ac:dyDescent="0.15">
      <c r="A393" s="108"/>
      <c r="B393" s="107"/>
      <c r="C393" s="439"/>
      <c r="D393" s="164" t="s">
        <v>77</v>
      </c>
      <c r="E393" s="70">
        <v>0</v>
      </c>
      <c r="F393" s="70">
        <v>0</v>
      </c>
      <c r="G393" s="70">
        <v>0</v>
      </c>
      <c r="H393" s="70">
        <v>0</v>
      </c>
      <c r="I393" s="70">
        <v>0</v>
      </c>
      <c r="J393" s="70">
        <v>0</v>
      </c>
      <c r="K393" s="70">
        <f t="shared" si="74"/>
        <v>0</v>
      </c>
      <c r="L393" s="70">
        <v>0</v>
      </c>
      <c r="M393" s="70">
        <v>0</v>
      </c>
      <c r="N393" s="70">
        <v>0</v>
      </c>
      <c r="O393" s="70">
        <v>0</v>
      </c>
      <c r="P393" s="70">
        <v>0</v>
      </c>
      <c r="Q393" s="70">
        <v>0</v>
      </c>
      <c r="R393" s="70">
        <f t="shared" si="75"/>
        <v>0</v>
      </c>
      <c r="S393" s="70">
        <f t="shared" si="76"/>
        <v>0</v>
      </c>
      <c r="T393" s="70">
        <v>0</v>
      </c>
      <c r="U393" s="137">
        <f t="shared" si="77"/>
        <v>0</v>
      </c>
    </row>
    <row r="394" spans="1:21" s="111" customFormat="1" ht="13.5" customHeight="1" x14ac:dyDescent="0.15">
      <c r="A394" s="108"/>
      <c r="B394" s="107"/>
      <c r="C394" s="439" t="s">
        <v>223</v>
      </c>
      <c r="D394" s="164" t="s">
        <v>343</v>
      </c>
      <c r="E394" s="70">
        <v>0</v>
      </c>
      <c r="F394" s="70">
        <v>0</v>
      </c>
      <c r="G394" s="70">
        <v>0</v>
      </c>
      <c r="H394" s="70">
        <v>0</v>
      </c>
      <c r="I394" s="70">
        <v>0</v>
      </c>
      <c r="J394" s="70">
        <v>0</v>
      </c>
      <c r="K394" s="70">
        <f t="shared" si="74"/>
        <v>0</v>
      </c>
      <c r="L394" s="70">
        <v>0</v>
      </c>
      <c r="M394" s="70">
        <v>0</v>
      </c>
      <c r="N394" s="70">
        <v>0</v>
      </c>
      <c r="O394" s="70">
        <v>0</v>
      </c>
      <c r="P394" s="70">
        <v>0</v>
      </c>
      <c r="Q394" s="70">
        <v>0</v>
      </c>
      <c r="R394" s="70">
        <f t="shared" si="75"/>
        <v>0</v>
      </c>
      <c r="S394" s="136">
        <f t="shared" si="76"/>
        <v>0</v>
      </c>
      <c r="T394" s="70">
        <v>0</v>
      </c>
      <c r="U394" s="137">
        <f t="shared" si="77"/>
        <v>0</v>
      </c>
    </row>
    <row r="395" spans="1:21" s="111" customFormat="1" ht="13.5" customHeight="1" thickBot="1" x14ac:dyDescent="0.2">
      <c r="A395" s="108"/>
      <c r="B395" s="107"/>
      <c r="C395" s="440"/>
      <c r="D395" s="117" t="s">
        <v>77</v>
      </c>
      <c r="E395" s="72">
        <v>0</v>
      </c>
      <c r="F395" s="72">
        <v>0</v>
      </c>
      <c r="G395" s="72">
        <v>0</v>
      </c>
      <c r="H395" s="72">
        <v>0</v>
      </c>
      <c r="I395" s="72">
        <v>0</v>
      </c>
      <c r="J395" s="72">
        <v>0</v>
      </c>
      <c r="K395" s="72">
        <f t="shared" si="74"/>
        <v>0</v>
      </c>
      <c r="L395" s="72">
        <v>0</v>
      </c>
      <c r="M395" s="72">
        <v>0</v>
      </c>
      <c r="N395" s="72">
        <v>0</v>
      </c>
      <c r="O395" s="72">
        <v>0</v>
      </c>
      <c r="P395" s="72">
        <v>0</v>
      </c>
      <c r="Q395" s="72">
        <v>0</v>
      </c>
      <c r="R395" s="72">
        <f t="shared" si="75"/>
        <v>0</v>
      </c>
      <c r="S395" s="138">
        <f t="shared" si="76"/>
        <v>0</v>
      </c>
      <c r="T395" s="72">
        <v>0</v>
      </c>
      <c r="U395" s="133">
        <f t="shared" si="77"/>
        <v>0</v>
      </c>
    </row>
    <row r="396" spans="1:21" s="111" customFormat="1" ht="13.5" customHeight="1" x14ac:dyDescent="0.15">
      <c r="A396" s="441" t="s">
        <v>20</v>
      </c>
      <c r="B396" s="445"/>
      <c r="C396" s="442"/>
      <c r="D396" s="167" t="s">
        <v>343</v>
      </c>
      <c r="E396" s="76">
        <f>E398+E416</f>
        <v>3976</v>
      </c>
      <c r="F396" s="76">
        <f t="shared" ref="F396:R397" si="78">F398+F416</f>
        <v>13984</v>
      </c>
      <c r="G396" s="76">
        <f t="shared" si="78"/>
        <v>11350</v>
      </c>
      <c r="H396" s="76">
        <f t="shared" si="78"/>
        <v>15610</v>
      </c>
      <c r="I396" s="76">
        <f t="shared" si="78"/>
        <v>11895</v>
      </c>
      <c r="J396" s="76">
        <f t="shared" si="78"/>
        <v>9132</v>
      </c>
      <c r="K396" s="76">
        <f t="shared" si="78"/>
        <v>65947</v>
      </c>
      <c r="L396" s="76">
        <f t="shared" si="78"/>
        <v>14078</v>
      </c>
      <c r="M396" s="76">
        <f t="shared" si="78"/>
        <v>5534</v>
      </c>
      <c r="N396" s="76">
        <f t="shared" si="78"/>
        <v>9551</v>
      </c>
      <c r="O396" s="76">
        <f t="shared" si="78"/>
        <v>16207</v>
      </c>
      <c r="P396" s="76">
        <f t="shared" si="78"/>
        <v>29845</v>
      </c>
      <c r="Q396" s="76">
        <f t="shared" si="78"/>
        <v>10088</v>
      </c>
      <c r="R396" s="76">
        <f t="shared" si="78"/>
        <v>85303</v>
      </c>
      <c r="S396" s="76">
        <f>S398+S416</f>
        <v>151250</v>
      </c>
      <c r="T396" s="76">
        <f>T398+T416</f>
        <v>159823</v>
      </c>
      <c r="U396" s="135">
        <f t="shared" si="77"/>
        <v>0.94635941009742031</v>
      </c>
    </row>
    <row r="397" spans="1:21" s="111" customFormat="1" ht="13.5" customHeight="1" thickBot="1" x14ac:dyDescent="0.2">
      <c r="A397" s="443"/>
      <c r="B397" s="446"/>
      <c r="C397" s="442"/>
      <c r="D397" s="166" t="s">
        <v>77</v>
      </c>
      <c r="E397" s="129">
        <f>E399+E417</f>
        <v>4353</v>
      </c>
      <c r="F397" s="129">
        <f t="shared" si="78"/>
        <v>14885</v>
      </c>
      <c r="G397" s="129">
        <f t="shared" si="78"/>
        <v>12320</v>
      </c>
      <c r="H397" s="129">
        <f t="shared" si="78"/>
        <v>16862</v>
      </c>
      <c r="I397" s="129">
        <f t="shared" si="78"/>
        <v>13293</v>
      </c>
      <c r="J397" s="129">
        <f t="shared" si="78"/>
        <v>10175</v>
      </c>
      <c r="K397" s="129">
        <f t="shared" si="78"/>
        <v>71888</v>
      </c>
      <c r="L397" s="129">
        <f t="shared" si="78"/>
        <v>14953</v>
      </c>
      <c r="M397" s="129">
        <f t="shared" si="78"/>
        <v>5924</v>
      </c>
      <c r="N397" s="129">
        <f t="shared" si="78"/>
        <v>10044</v>
      </c>
      <c r="O397" s="129">
        <f t="shared" si="78"/>
        <v>17639</v>
      </c>
      <c r="P397" s="129">
        <f t="shared" si="78"/>
        <v>32836</v>
      </c>
      <c r="Q397" s="129">
        <f t="shared" si="78"/>
        <v>10894</v>
      </c>
      <c r="R397" s="129">
        <f t="shared" si="78"/>
        <v>92290</v>
      </c>
      <c r="S397" s="129">
        <f>S399+S417</f>
        <v>164178</v>
      </c>
      <c r="T397" s="129">
        <f>T399+T417</f>
        <v>167860</v>
      </c>
      <c r="U397" s="139">
        <f t="shared" si="77"/>
        <v>0.9780650542118432</v>
      </c>
    </row>
    <row r="398" spans="1:21" s="111" customFormat="1" ht="13.5" customHeight="1" x14ac:dyDescent="0.15">
      <c r="A398" s="108"/>
      <c r="B398" s="441" t="s">
        <v>341</v>
      </c>
      <c r="C398" s="447"/>
      <c r="D398" s="116" t="s">
        <v>343</v>
      </c>
      <c r="E398" s="68">
        <f>E400+E402+E404+E406+E408+E410+E412+E414</f>
        <v>3803</v>
      </c>
      <c r="F398" s="68">
        <f t="shared" ref="F398:S399" si="79">F400+F402+F404+F406+F408+F410+F412+F414</f>
        <v>13582</v>
      </c>
      <c r="G398" s="68">
        <f t="shared" si="79"/>
        <v>10876</v>
      </c>
      <c r="H398" s="68">
        <f t="shared" si="79"/>
        <v>14812</v>
      </c>
      <c r="I398" s="68">
        <f t="shared" si="79"/>
        <v>11126</v>
      </c>
      <c r="J398" s="68">
        <f t="shared" si="79"/>
        <v>8524</v>
      </c>
      <c r="K398" s="68">
        <f t="shared" si="79"/>
        <v>62723</v>
      </c>
      <c r="L398" s="68">
        <f t="shared" si="79"/>
        <v>13615</v>
      </c>
      <c r="M398" s="68">
        <f t="shared" si="79"/>
        <v>5343</v>
      </c>
      <c r="N398" s="68">
        <f t="shared" si="79"/>
        <v>9378</v>
      </c>
      <c r="O398" s="68">
        <f t="shared" si="79"/>
        <v>15832</v>
      </c>
      <c r="P398" s="68">
        <f t="shared" si="79"/>
        <v>28237</v>
      </c>
      <c r="Q398" s="68">
        <f t="shared" si="79"/>
        <v>9770</v>
      </c>
      <c r="R398" s="68">
        <f t="shared" si="79"/>
        <v>82175</v>
      </c>
      <c r="S398" s="68">
        <f t="shared" si="79"/>
        <v>144898</v>
      </c>
      <c r="T398" s="68">
        <f>T400+T402+T404+T406+T408+T410+T412+T414</f>
        <v>154588</v>
      </c>
      <c r="U398" s="132">
        <f t="shared" si="77"/>
        <v>0.93731725619064865</v>
      </c>
    </row>
    <row r="399" spans="1:21" s="111" customFormat="1" ht="13.5" customHeight="1" thickBot="1" x14ac:dyDescent="0.2">
      <c r="A399" s="108"/>
      <c r="B399" s="443"/>
      <c r="C399" s="442"/>
      <c r="D399" s="117" t="s">
        <v>77</v>
      </c>
      <c r="E399" s="72">
        <f>E401+E403+E405+E407+E409+E411+E413+E415</f>
        <v>4122</v>
      </c>
      <c r="F399" s="72">
        <f t="shared" si="79"/>
        <v>14371</v>
      </c>
      <c r="G399" s="72">
        <f t="shared" si="79"/>
        <v>11647</v>
      </c>
      <c r="H399" s="72">
        <f t="shared" si="79"/>
        <v>15823</v>
      </c>
      <c r="I399" s="72">
        <f t="shared" si="79"/>
        <v>12158</v>
      </c>
      <c r="J399" s="72">
        <f t="shared" si="79"/>
        <v>9272</v>
      </c>
      <c r="K399" s="72">
        <f t="shared" si="79"/>
        <v>67393</v>
      </c>
      <c r="L399" s="72">
        <f t="shared" si="79"/>
        <v>14381</v>
      </c>
      <c r="M399" s="72">
        <f t="shared" si="79"/>
        <v>5643</v>
      </c>
      <c r="N399" s="72">
        <f t="shared" si="79"/>
        <v>9795</v>
      </c>
      <c r="O399" s="72">
        <f t="shared" si="79"/>
        <v>16988</v>
      </c>
      <c r="P399" s="72">
        <f t="shared" si="79"/>
        <v>30089</v>
      </c>
      <c r="Q399" s="72">
        <f t="shared" si="79"/>
        <v>10351</v>
      </c>
      <c r="R399" s="72">
        <f t="shared" si="79"/>
        <v>87247</v>
      </c>
      <c r="S399" s="72">
        <f t="shared" si="79"/>
        <v>154640</v>
      </c>
      <c r="T399" s="72">
        <f>T401+T403+T405+T407+T409+T411+T413+T415</f>
        <v>160323</v>
      </c>
      <c r="U399" s="133">
        <f t="shared" si="77"/>
        <v>0.9645528090167973</v>
      </c>
    </row>
    <row r="400" spans="1:21" s="111" customFormat="1" ht="13.5" customHeight="1" x14ac:dyDescent="0.15">
      <c r="A400" s="108"/>
      <c r="B400" s="108"/>
      <c r="C400" s="444" t="s">
        <v>295</v>
      </c>
      <c r="D400" s="167" t="s">
        <v>343</v>
      </c>
      <c r="E400" s="76">
        <v>3323</v>
      </c>
      <c r="F400" s="76">
        <v>11268</v>
      </c>
      <c r="G400" s="76">
        <v>9409</v>
      </c>
      <c r="H400" s="76">
        <v>12455</v>
      </c>
      <c r="I400" s="76">
        <v>9219</v>
      </c>
      <c r="J400" s="76">
        <v>7018</v>
      </c>
      <c r="K400" s="76">
        <f t="shared" ref="K400:K415" si="80">SUM(E400:J400)</f>
        <v>52692</v>
      </c>
      <c r="L400" s="76">
        <v>11019</v>
      </c>
      <c r="M400" s="76">
        <v>4856</v>
      </c>
      <c r="N400" s="76">
        <v>8783</v>
      </c>
      <c r="O400" s="76">
        <v>14526</v>
      </c>
      <c r="P400" s="76">
        <v>25242</v>
      </c>
      <c r="Q400" s="76">
        <v>8937</v>
      </c>
      <c r="R400" s="76">
        <f t="shared" ref="R400:R415" si="81">SUM(L400:Q400)</f>
        <v>73363</v>
      </c>
      <c r="S400" s="134">
        <f t="shared" ref="S400:S415" si="82">K400+R400</f>
        <v>126055</v>
      </c>
      <c r="T400" s="99">
        <v>138511</v>
      </c>
      <c r="U400" s="135">
        <f t="shared" si="77"/>
        <v>0.91007212423562023</v>
      </c>
    </row>
    <row r="401" spans="1:21" s="111" customFormat="1" ht="13.5" customHeight="1" x14ac:dyDescent="0.15">
      <c r="A401" s="108"/>
      <c r="B401" s="107"/>
      <c r="C401" s="439"/>
      <c r="D401" s="164" t="s">
        <v>77</v>
      </c>
      <c r="E401" s="70">
        <v>3623</v>
      </c>
      <c r="F401" s="70">
        <v>11956</v>
      </c>
      <c r="G401" s="70">
        <v>10056</v>
      </c>
      <c r="H401" s="70">
        <v>13129</v>
      </c>
      <c r="I401" s="70">
        <v>9854</v>
      </c>
      <c r="J401" s="70">
        <v>7397</v>
      </c>
      <c r="K401" s="70">
        <f t="shared" si="80"/>
        <v>56015</v>
      </c>
      <c r="L401" s="70">
        <v>11533</v>
      </c>
      <c r="M401" s="70">
        <v>5087</v>
      </c>
      <c r="N401" s="70">
        <v>9156</v>
      </c>
      <c r="O401" s="70">
        <v>15551</v>
      </c>
      <c r="P401" s="70">
        <v>26563</v>
      </c>
      <c r="Q401" s="70">
        <v>9356</v>
      </c>
      <c r="R401" s="70">
        <f t="shared" si="81"/>
        <v>77246</v>
      </c>
      <c r="S401" s="136">
        <f t="shared" si="82"/>
        <v>133261</v>
      </c>
      <c r="T401" s="97">
        <v>142547</v>
      </c>
      <c r="U401" s="137">
        <f t="shared" si="77"/>
        <v>0.9348565736213319</v>
      </c>
    </row>
    <row r="402" spans="1:21" s="111" customFormat="1" ht="13.5" customHeight="1" x14ac:dyDescent="0.15">
      <c r="A402" s="108"/>
      <c r="B402" s="107"/>
      <c r="C402" s="439" t="s">
        <v>224</v>
      </c>
      <c r="D402" s="164" t="s">
        <v>343</v>
      </c>
      <c r="E402" s="70">
        <v>0</v>
      </c>
      <c r="F402" s="70">
        <v>0</v>
      </c>
      <c r="G402" s="70">
        <v>0</v>
      </c>
      <c r="H402" s="70">
        <v>0</v>
      </c>
      <c r="I402" s="70">
        <v>0</v>
      </c>
      <c r="J402" s="70">
        <v>0</v>
      </c>
      <c r="K402" s="70">
        <f t="shared" si="80"/>
        <v>0</v>
      </c>
      <c r="L402" s="70">
        <v>0</v>
      </c>
      <c r="M402" s="70">
        <v>0</v>
      </c>
      <c r="N402" s="70">
        <v>0</v>
      </c>
      <c r="O402" s="70">
        <v>0</v>
      </c>
      <c r="P402" s="70">
        <v>0</v>
      </c>
      <c r="Q402" s="70">
        <v>0</v>
      </c>
      <c r="R402" s="70">
        <f t="shared" si="81"/>
        <v>0</v>
      </c>
      <c r="S402" s="70">
        <f t="shared" si="82"/>
        <v>0</v>
      </c>
      <c r="T402" s="70">
        <v>0</v>
      </c>
      <c r="U402" s="137">
        <f t="shared" si="77"/>
        <v>0</v>
      </c>
    </row>
    <row r="403" spans="1:21" s="111" customFormat="1" ht="13.5" customHeight="1" x14ac:dyDescent="0.15">
      <c r="A403" s="108"/>
      <c r="B403" s="107"/>
      <c r="C403" s="439"/>
      <c r="D403" s="164" t="s">
        <v>77</v>
      </c>
      <c r="E403" s="70">
        <v>0</v>
      </c>
      <c r="F403" s="70">
        <v>0</v>
      </c>
      <c r="G403" s="70">
        <v>0</v>
      </c>
      <c r="H403" s="70">
        <v>0</v>
      </c>
      <c r="I403" s="70">
        <v>0</v>
      </c>
      <c r="J403" s="70">
        <v>0</v>
      </c>
      <c r="K403" s="70">
        <f t="shared" si="80"/>
        <v>0</v>
      </c>
      <c r="L403" s="70">
        <v>0</v>
      </c>
      <c r="M403" s="70">
        <v>0</v>
      </c>
      <c r="N403" s="70">
        <v>0</v>
      </c>
      <c r="O403" s="70">
        <v>0</v>
      </c>
      <c r="P403" s="70">
        <v>0</v>
      </c>
      <c r="Q403" s="70">
        <v>0</v>
      </c>
      <c r="R403" s="70">
        <f t="shared" si="81"/>
        <v>0</v>
      </c>
      <c r="S403" s="70">
        <f t="shared" si="82"/>
        <v>0</v>
      </c>
      <c r="T403" s="70">
        <v>0</v>
      </c>
      <c r="U403" s="137">
        <f t="shared" si="77"/>
        <v>0</v>
      </c>
    </row>
    <row r="404" spans="1:21" s="111" customFormat="1" ht="13.5" customHeight="1" x14ac:dyDescent="0.15">
      <c r="A404" s="108"/>
      <c r="B404" s="107"/>
      <c r="C404" s="439" t="s">
        <v>225</v>
      </c>
      <c r="D404" s="164" t="s">
        <v>343</v>
      </c>
      <c r="E404" s="70">
        <v>0</v>
      </c>
      <c r="F404" s="70">
        <v>1</v>
      </c>
      <c r="G404" s="70">
        <v>9</v>
      </c>
      <c r="H404" s="70">
        <v>7</v>
      </c>
      <c r="I404" s="70">
        <v>20</v>
      </c>
      <c r="J404" s="70">
        <v>42</v>
      </c>
      <c r="K404" s="70">
        <f t="shared" si="80"/>
        <v>79</v>
      </c>
      <c r="L404" s="70">
        <v>10</v>
      </c>
      <c r="M404" s="70">
        <v>7</v>
      </c>
      <c r="N404" s="70">
        <v>3</v>
      </c>
      <c r="O404" s="70">
        <v>5</v>
      </c>
      <c r="P404" s="70">
        <v>2</v>
      </c>
      <c r="Q404" s="70">
        <v>1</v>
      </c>
      <c r="R404" s="70">
        <f t="shared" si="81"/>
        <v>28</v>
      </c>
      <c r="S404" s="70">
        <f t="shared" si="82"/>
        <v>107</v>
      </c>
      <c r="T404" s="70">
        <v>58</v>
      </c>
      <c r="U404" s="137">
        <f t="shared" si="77"/>
        <v>1.8448275862068966</v>
      </c>
    </row>
    <row r="405" spans="1:21" s="111" customFormat="1" ht="13.5" customHeight="1" x14ac:dyDescent="0.15">
      <c r="A405" s="108"/>
      <c r="B405" s="107"/>
      <c r="C405" s="439"/>
      <c r="D405" s="164" t="s">
        <v>77</v>
      </c>
      <c r="E405" s="70">
        <v>0</v>
      </c>
      <c r="F405" s="70">
        <v>1</v>
      </c>
      <c r="G405" s="70">
        <v>17</v>
      </c>
      <c r="H405" s="70">
        <v>11</v>
      </c>
      <c r="I405" s="70">
        <v>146</v>
      </c>
      <c r="J405" s="70">
        <v>332</v>
      </c>
      <c r="K405" s="70">
        <f t="shared" si="80"/>
        <v>507</v>
      </c>
      <c r="L405" s="70">
        <v>112</v>
      </c>
      <c r="M405" s="70">
        <v>61</v>
      </c>
      <c r="N405" s="70">
        <v>5</v>
      </c>
      <c r="O405" s="70">
        <v>5</v>
      </c>
      <c r="P405" s="70">
        <v>2</v>
      </c>
      <c r="Q405" s="70">
        <v>2</v>
      </c>
      <c r="R405" s="70">
        <f t="shared" si="81"/>
        <v>187</v>
      </c>
      <c r="S405" s="70">
        <f t="shared" si="82"/>
        <v>694</v>
      </c>
      <c r="T405" s="70">
        <v>64</v>
      </c>
      <c r="U405" s="137">
        <f t="shared" si="77"/>
        <v>10.84375</v>
      </c>
    </row>
    <row r="406" spans="1:21" s="111" customFormat="1" ht="13.5" customHeight="1" x14ac:dyDescent="0.15">
      <c r="A406" s="108"/>
      <c r="B406" s="107"/>
      <c r="C406" s="439" t="s">
        <v>226</v>
      </c>
      <c r="D406" s="164" t="s">
        <v>343</v>
      </c>
      <c r="E406" s="70">
        <v>0</v>
      </c>
      <c r="F406" s="70">
        <v>4</v>
      </c>
      <c r="G406" s="70">
        <v>2</v>
      </c>
      <c r="H406" s="70">
        <v>7</v>
      </c>
      <c r="I406" s="70">
        <v>16</v>
      </c>
      <c r="J406" s="70">
        <v>3</v>
      </c>
      <c r="K406" s="70">
        <f t="shared" si="80"/>
        <v>32</v>
      </c>
      <c r="L406" s="70">
        <v>13</v>
      </c>
      <c r="M406" s="70">
        <v>1</v>
      </c>
      <c r="N406" s="70">
        <v>5</v>
      </c>
      <c r="O406" s="70">
        <v>0</v>
      </c>
      <c r="P406" s="70">
        <v>10</v>
      </c>
      <c r="Q406" s="70">
        <v>6</v>
      </c>
      <c r="R406" s="70">
        <f t="shared" si="81"/>
        <v>35</v>
      </c>
      <c r="S406" s="70">
        <f t="shared" si="82"/>
        <v>67</v>
      </c>
      <c r="T406" s="70">
        <v>25</v>
      </c>
      <c r="U406" s="137">
        <f t="shared" si="77"/>
        <v>2.68</v>
      </c>
    </row>
    <row r="407" spans="1:21" s="111" customFormat="1" ht="13.5" customHeight="1" x14ac:dyDescent="0.15">
      <c r="A407" s="108"/>
      <c r="B407" s="107"/>
      <c r="C407" s="439"/>
      <c r="D407" s="164" t="s">
        <v>77</v>
      </c>
      <c r="E407" s="70">
        <v>0</v>
      </c>
      <c r="F407" s="70">
        <v>10</v>
      </c>
      <c r="G407" s="70">
        <v>8</v>
      </c>
      <c r="H407" s="70">
        <v>10</v>
      </c>
      <c r="I407" s="70">
        <v>24</v>
      </c>
      <c r="J407" s="70">
        <v>3</v>
      </c>
      <c r="K407" s="70">
        <f t="shared" si="80"/>
        <v>55</v>
      </c>
      <c r="L407" s="70">
        <v>13</v>
      </c>
      <c r="M407" s="70">
        <v>1</v>
      </c>
      <c r="N407" s="70">
        <v>11</v>
      </c>
      <c r="O407" s="70">
        <v>0</v>
      </c>
      <c r="P407" s="70">
        <v>10</v>
      </c>
      <c r="Q407" s="70">
        <v>15</v>
      </c>
      <c r="R407" s="70">
        <f t="shared" si="81"/>
        <v>50</v>
      </c>
      <c r="S407" s="70">
        <f t="shared" si="82"/>
        <v>105</v>
      </c>
      <c r="T407" s="70">
        <v>25</v>
      </c>
      <c r="U407" s="137">
        <f t="shared" si="77"/>
        <v>4.2</v>
      </c>
    </row>
    <row r="408" spans="1:21" s="111" customFormat="1" ht="13.5" customHeight="1" x14ac:dyDescent="0.15">
      <c r="A408" s="108"/>
      <c r="B408" s="107"/>
      <c r="C408" s="439" t="s">
        <v>227</v>
      </c>
      <c r="D408" s="164" t="s">
        <v>343</v>
      </c>
      <c r="E408" s="70">
        <v>5</v>
      </c>
      <c r="F408" s="70">
        <v>15</v>
      </c>
      <c r="G408" s="70">
        <v>50</v>
      </c>
      <c r="H408" s="70">
        <v>52</v>
      </c>
      <c r="I408" s="70">
        <v>15</v>
      </c>
      <c r="J408" s="70">
        <v>23</v>
      </c>
      <c r="K408" s="70">
        <f t="shared" si="80"/>
        <v>160</v>
      </c>
      <c r="L408" s="70">
        <v>8</v>
      </c>
      <c r="M408" s="70">
        <v>2</v>
      </c>
      <c r="N408" s="70">
        <v>3</v>
      </c>
      <c r="O408" s="70">
        <v>10</v>
      </c>
      <c r="P408" s="70">
        <v>4</v>
      </c>
      <c r="Q408" s="70">
        <v>4</v>
      </c>
      <c r="R408" s="70">
        <f t="shared" si="81"/>
        <v>31</v>
      </c>
      <c r="S408" s="70">
        <f t="shared" si="82"/>
        <v>191</v>
      </c>
      <c r="T408" s="70">
        <v>263</v>
      </c>
      <c r="U408" s="137">
        <f t="shared" si="77"/>
        <v>0.72623574144486691</v>
      </c>
    </row>
    <row r="409" spans="1:21" s="111" customFormat="1" ht="13.5" customHeight="1" x14ac:dyDescent="0.15">
      <c r="A409" s="108"/>
      <c r="B409" s="107"/>
      <c r="C409" s="439"/>
      <c r="D409" s="164" t="s">
        <v>77</v>
      </c>
      <c r="E409" s="70">
        <v>5</v>
      </c>
      <c r="F409" s="70">
        <v>20</v>
      </c>
      <c r="G409" s="70">
        <v>54</v>
      </c>
      <c r="H409" s="70">
        <v>71</v>
      </c>
      <c r="I409" s="70">
        <v>17</v>
      </c>
      <c r="J409" s="70">
        <v>28</v>
      </c>
      <c r="K409" s="70">
        <f t="shared" si="80"/>
        <v>195</v>
      </c>
      <c r="L409" s="70">
        <v>8</v>
      </c>
      <c r="M409" s="70">
        <v>2</v>
      </c>
      <c r="N409" s="70">
        <v>3</v>
      </c>
      <c r="O409" s="70">
        <v>10</v>
      </c>
      <c r="P409" s="70">
        <v>4</v>
      </c>
      <c r="Q409" s="70">
        <v>4</v>
      </c>
      <c r="R409" s="70">
        <f t="shared" si="81"/>
        <v>31</v>
      </c>
      <c r="S409" s="70">
        <f t="shared" si="82"/>
        <v>226</v>
      </c>
      <c r="T409" s="70">
        <v>303</v>
      </c>
      <c r="U409" s="137">
        <f t="shared" si="77"/>
        <v>0.74587458745874591</v>
      </c>
    </row>
    <row r="410" spans="1:21" s="111" customFormat="1" ht="13.5" customHeight="1" x14ac:dyDescent="0.15">
      <c r="A410" s="108"/>
      <c r="B410" s="107"/>
      <c r="C410" s="439" t="s">
        <v>228</v>
      </c>
      <c r="D410" s="164" t="s">
        <v>343</v>
      </c>
      <c r="E410" s="70">
        <v>471</v>
      </c>
      <c r="F410" s="70">
        <v>2283</v>
      </c>
      <c r="G410" s="70">
        <v>1391</v>
      </c>
      <c r="H410" s="70">
        <v>2283</v>
      </c>
      <c r="I410" s="70">
        <v>1850</v>
      </c>
      <c r="J410" s="70">
        <v>1362</v>
      </c>
      <c r="K410" s="70">
        <f t="shared" si="80"/>
        <v>9640</v>
      </c>
      <c r="L410" s="70">
        <v>2547</v>
      </c>
      <c r="M410" s="70">
        <v>466</v>
      </c>
      <c r="N410" s="70">
        <v>559</v>
      </c>
      <c r="O410" s="70">
        <v>1221</v>
      </c>
      <c r="P410" s="70">
        <v>2730</v>
      </c>
      <c r="Q410" s="70">
        <v>755</v>
      </c>
      <c r="R410" s="70">
        <f t="shared" si="81"/>
        <v>8278</v>
      </c>
      <c r="S410" s="70">
        <f t="shared" si="82"/>
        <v>17918</v>
      </c>
      <c r="T410" s="70">
        <v>15063</v>
      </c>
      <c r="U410" s="137">
        <f t="shared" si="77"/>
        <v>1.1895372767708956</v>
      </c>
    </row>
    <row r="411" spans="1:21" s="111" customFormat="1" ht="13.5" customHeight="1" x14ac:dyDescent="0.15">
      <c r="A411" s="108"/>
      <c r="B411" s="107"/>
      <c r="C411" s="439"/>
      <c r="D411" s="164" t="s">
        <v>77</v>
      </c>
      <c r="E411" s="70">
        <v>482</v>
      </c>
      <c r="F411" s="70">
        <v>2365</v>
      </c>
      <c r="G411" s="70">
        <v>1487</v>
      </c>
      <c r="H411" s="70">
        <v>2590</v>
      </c>
      <c r="I411" s="70">
        <v>2107</v>
      </c>
      <c r="J411" s="70">
        <v>1430</v>
      </c>
      <c r="K411" s="70">
        <f t="shared" si="80"/>
        <v>10461</v>
      </c>
      <c r="L411" s="70">
        <v>2608</v>
      </c>
      <c r="M411" s="70">
        <v>470</v>
      </c>
      <c r="N411" s="70">
        <v>588</v>
      </c>
      <c r="O411" s="70">
        <v>1291</v>
      </c>
      <c r="P411" s="70">
        <v>2898</v>
      </c>
      <c r="Q411" s="70">
        <v>794</v>
      </c>
      <c r="R411" s="70">
        <f t="shared" si="81"/>
        <v>8649</v>
      </c>
      <c r="S411" s="70">
        <f t="shared" si="82"/>
        <v>19110</v>
      </c>
      <c r="T411" s="70">
        <v>15834</v>
      </c>
      <c r="U411" s="137">
        <f t="shared" si="77"/>
        <v>1.2068965517241379</v>
      </c>
    </row>
    <row r="412" spans="1:21" s="111" customFormat="1" ht="13.5" customHeight="1" x14ac:dyDescent="0.15">
      <c r="A412" s="108"/>
      <c r="B412" s="109"/>
      <c r="C412" s="439" t="s">
        <v>229</v>
      </c>
      <c r="D412" s="164" t="s">
        <v>343</v>
      </c>
      <c r="E412" s="70">
        <v>4</v>
      </c>
      <c r="F412" s="70">
        <v>9</v>
      </c>
      <c r="G412" s="70">
        <v>15</v>
      </c>
      <c r="H412" s="70">
        <v>8</v>
      </c>
      <c r="I412" s="70">
        <v>4</v>
      </c>
      <c r="J412" s="70">
        <v>4</v>
      </c>
      <c r="K412" s="70">
        <f t="shared" si="80"/>
        <v>44</v>
      </c>
      <c r="L412" s="70">
        <v>17</v>
      </c>
      <c r="M412" s="70">
        <v>11</v>
      </c>
      <c r="N412" s="70">
        <v>25</v>
      </c>
      <c r="O412" s="70">
        <v>70</v>
      </c>
      <c r="P412" s="70">
        <v>248</v>
      </c>
      <c r="Q412" s="70">
        <v>66</v>
      </c>
      <c r="R412" s="70">
        <f t="shared" si="81"/>
        <v>437</v>
      </c>
      <c r="S412" s="70">
        <f t="shared" si="82"/>
        <v>481</v>
      </c>
      <c r="T412" s="70">
        <v>661</v>
      </c>
      <c r="U412" s="137">
        <f t="shared" si="77"/>
        <v>0.72768532526475038</v>
      </c>
    </row>
    <row r="413" spans="1:21" s="111" customFormat="1" ht="13.5" customHeight="1" x14ac:dyDescent="0.15">
      <c r="A413" s="108"/>
      <c r="B413" s="109"/>
      <c r="C413" s="439"/>
      <c r="D413" s="164" t="s">
        <v>77</v>
      </c>
      <c r="E413" s="70">
        <v>12</v>
      </c>
      <c r="F413" s="70">
        <v>17</v>
      </c>
      <c r="G413" s="70">
        <v>25</v>
      </c>
      <c r="H413" s="70">
        <v>12</v>
      </c>
      <c r="I413" s="70">
        <v>6</v>
      </c>
      <c r="J413" s="70">
        <v>6</v>
      </c>
      <c r="K413" s="70">
        <f t="shared" si="80"/>
        <v>78</v>
      </c>
      <c r="L413" s="70">
        <v>30</v>
      </c>
      <c r="M413" s="70">
        <v>22</v>
      </c>
      <c r="N413" s="70">
        <v>32</v>
      </c>
      <c r="O413" s="70">
        <v>131</v>
      </c>
      <c r="P413" s="70">
        <v>611</v>
      </c>
      <c r="Q413" s="70">
        <v>179</v>
      </c>
      <c r="R413" s="70">
        <f t="shared" si="81"/>
        <v>1005</v>
      </c>
      <c r="S413" s="70">
        <f t="shared" si="82"/>
        <v>1083</v>
      </c>
      <c r="T413" s="70">
        <v>1543</v>
      </c>
      <c r="U413" s="137">
        <f t="shared" si="77"/>
        <v>0.70187945560596243</v>
      </c>
    </row>
    <row r="414" spans="1:21" s="111" customFormat="1" ht="13.5" customHeight="1" x14ac:dyDescent="0.15">
      <c r="A414" s="108"/>
      <c r="B414" s="109"/>
      <c r="C414" s="439" t="s">
        <v>230</v>
      </c>
      <c r="D414" s="164" t="s">
        <v>343</v>
      </c>
      <c r="E414" s="70">
        <v>0</v>
      </c>
      <c r="F414" s="70">
        <v>2</v>
      </c>
      <c r="G414" s="70">
        <v>0</v>
      </c>
      <c r="H414" s="70">
        <v>0</v>
      </c>
      <c r="I414" s="70">
        <v>2</v>
      </c>
      <c r="J414" s="70">
        <v>72</v>
      </c>
      <c r="K414" s="70">
        <f t="shared" si="80"/>
        <v>76</v>
      </c>
      <c r="L414" s="70">
        <v>1</v>
      </c>
      <c r="M414" s="70">
        <v>0</v>
      </c>
      <c r="N414" s="70">
        <v>0</v>
      </c>
      <c r="O414" s="70">
        <v>0</v>
      </c>
      <c r="P414" s="70">
        <v>1</v>
      </c>
      <c r="Q414" s="70">
        <v>1</v>
      </c>
      <c r="R414" s="70">
        <f t="shared" si="81"/>
        <v>3</v>
      </c>
      <c r="S414" s="70">
        <f t="shared" si="82"/>
        <v>79</v>
      </c>
      <c r="T414" s="70">
        <v>7</v>
      </c>
      <c r="U414" s="137">
        <f t="shared" si="77"/>
        <v>11.285714285714286</v>
      </c>
    </row>
    <row r="415" spans="1:21" s="111" customFormat="1" ht="13.5" customHeight="1" thickBot="1" x14ac:dyDescent="0.2">
      <c r="A415" s="108"/>
      <c r="B415" s="109"/>
      <c r="C415" s="440"/>
      <c r="D415" s="166" t="s">
        <v>77</v>
      </c>
      <c r="E415" s="85">
        <v>0</v>
      </c>
      <c r="F415" s="85">
        <v>2</v>
      </c>
      <c r="G415" s="85">
        <v>0</v>
      </c>
      <c r="H415" s="85">
        <v>0</v>
      </c>
      <c r="I415" s="85">
        <v>4</v>
      </c>
      <c r="J415" s="85">
        <v>76</v>
      </c>
      <c r="K415" s="85">
        <f t="shared" si="80"/>
        <v>82</v>
      </c>
      <c r="L415" s="85">
        <v>77</v>
      </c>
      <c r="M415" s="85">
        <v>0</v>
      </c>
      <c r="N415" s="85">
        <v>0</v>
      </c>
      <c r="O415" s="85">
        <v>0</v>
      </c>
      <c r="P415" s="85">
        <v>1</v>
      </c>
      <c r="Q415" s="85">
        <v>1</v>
      </c>
      <c r="R415" s="85">
        <f t="shared" si="81"/>
        <v>79</v>
      </c>
      <c r="S415" s="85">
        <f t="shared" si="82"/>
        <v>161</v>
      </c>
      <c r="T415" s="85">
        <v>7</v>
      </c>
      <c r="U415" s="139">
        <f t="shared" si="77"/>
        <v>23</v>
      </c>
    </row>
    <row r="416" spans="1:21" s="111" customFormat="1" ht="13.5" customHeight="1" x14ac:dyDescent="0.15">
      <c r="A416" s="108"/>
      <c r="B416" s="441" t="s">
        <v>342</v>
      </c>
      <c r="C416" s="442"/>
      <c r="D416" s="116" t="s">
        <v>343</v>
      </c>
      <c r="E416" s="68">
        <f>E418+E420+E422+E424+E426</f>
        <v>173</v>
      </c>
      <c r="F416" s="68">
        <f t="shared" ref="F416:T417" si="83">F418+F420+F422+F424+F426</f>
        <v>402</v>
      </c>
      <c r="G416" s="68">
        <f t="shared" si="83"/>
        <v>474</v>
      </c>
      <c r="H416" s="68">
        <f t="shared" si="83"/>
        <v>798</v>
      </c>
      <c r="I416" s="68">
        <f t="shared" si="83"/>
        <v>769</v>
      </c>
      <c r="J416" s="68">
        <f t="shared" si="83"/>
        <v>608</v>
      </c>
      <c r="K416" s="68">
        <f t="shared" si="83"/>
        <v>3224</v>
      </c>
      <c r="L416" s="68">
        <f t="shared" si="83"/>
        <v>463</v>
      </c>
      <c r="M416" s="68">
        <f t="shared" si="83"/>
        <v>191</v>
      </c>
      <c r="N416" s="68">
        <f t="shared" si="83"/>
        <v>173</v>
      </c>
      <c r="O416" s="68">
        <f t="shared" si="83"/>
        <v>375</v>
      </c>
      <c r="P416" s="68">
        <f t="shared" si="83"/>
        <v>1608</v>
      </c>
      <c r="Q416" s="68">
        <f t="shared" si="83"/>
        <v>318</v>
      </c>
      <c r="R416" s="68">
        <f t="shared" si="83"/>
        <v>3128</v>
      </c>
      <c r="S416" s="68">
        <f t="shared" si="83"/>
        <v>6352</v>
      </c>
      <c r="T416" s="68">
        <f t="shared" si="83"/>
        <v>5235</v>
      </c>
      <c r="U416" s="132">
        <f t="shared" si="77"/>
        <v>1.2133715377268386</v>
      </c>
    </row>
    <row r="417" spans="1:21" s="111" customFormat="1" ht="13.5" customHeight="1" thickBot="1" x14ac:dyDescent="0.2">
      <c r="A417" s="108"/>
      <c r="B417" s="443"/>
      <c r="C417" s="442"/>
      <c r="D417" s="117" t="s">
        <v>77</v>
      </c>
      <c r="E417" s="127">
        <f>E419+E421+E423+E425+E427</f>
        <v>231</v>
      </c>
      <c r="F417" s="127">
        <f t="shared" si="83"/>
        <v>514</v>
      </c>
      <c r="G417" s="127">
        <f t="shared" si="83"/>
        <v>673</v>
      </c>
      <c r="H417" s="127">
        <f t="shared" si="83"/>
        <v>1039</v>
      </c>
      <c r="I417" s="127">
        <f t="shared" si="83"/>
        <v>1135</v>
      </c>
      <c r="J417" s="127">
        <f t="shared" si="83"/>
        <v>903</v>
      </c>
      <c r="K417" s="127">
        <f t="shared" si="83"/>
        <v>4495</v>
      </c>
      <c r="L417" s="127">
        <f t="shared" si="83"/>
        <v>572</v>
      </c>
      <c r="M417" s="127">
        <f t="shared" si="83"/>
        <v>281</v>
      </c>
      <c r="N417" s="127">
        <f t="shared" si="83"/>
        <v>249</v>
      </c>
      <c r="O417" s="127">
        <f t="shared" si="83"/>
        <v>651</v>
      </c>
      <c r="P417" s="127">
        <f t="shared" si="83"/>
        <v>2747</v>
      </c>
      <c r="Q417" s="127">
        <f t="shared" si="83"/>
        <v>543</v>
      </c>
      <c r="R417" s="127">
        <f t="shared" si="83"/>
        <v>5043</v>
      </c>
      <c r="S417" s="127">
        <f t="shared" si="83"/>
        <v>9538</v>
      </c>
      <c r="T417" s="127">
        <f t="shared" si="83"/>
        <v>7537</v>
      </c>
      <c r="U417" s="133">
        <f t="shared" si="77"/>
        <v>1.2654902481093273</v>
      </c>
    </row>
    <row r="418" spans="1:21" s="111" customFormat="1" ht="13.5" customHeight="1" x14ac:dyDescent="0.15">
      <c r="A418" s="108"/>
      <c r="B418" s="108"/>
      <c r="C418" s="444" t="s">
        <v>231</v>
      </c>
      <c r="D418" s="116" t="s">
        <v>343</v>
      </c>
      <c r="E418" s="68">
        <v>74</v>
      </c>
      <c r="F418" s="68">
        <v>110</v>
      </c>
      <c r="G418" s="68">
        <v>192</v>
      </c>
      <c r="H418" s="68">
        <v>269</v>
      </c>
      <c r="I418" s="68">
        <v>204</v>
      </c>
      <c r="J418" s="68">
        <v>195</v>
      </c>
      <c r="K418" s="68">
        <f t="shared" ref="K418:K427" si="84">SUM(E418:J418)</f>
        <v>1044</v>
      </c>
      <c r="L418" s="68">
        <v>234</v>
      </c>
      <c r="M418" s="68">
        <v>75</v>
      </c>
      <c r="N418" s="68">
        <v>101</v>
      </c>
      <c r="O418" s="68">
        <v>141</v>
      </c>
      <c r="P418" s="68">
        <v>423</v>
      </c>
      <c r="Q418" s="68">
        <v>83</v>
      </c>
      <c r="R418" s="68">
        <f t="shared" ref="R418:R427" si="85">SUM(L418:Q418)</f>
        <v>1057</v>
      </c>
      <c r="S418" s="140">
        <f t="shared" ref="S418:S427" si="86">K418+R418</f>
        <v>2101</v>
      </c>
      <c r="T418" s="100">
        <v>1773</v>
      </c>
      <c r="U418" s="132">
        <f t="shared" si="77"/>
        <v>1.1849971799210377</v>
      </c>
    </row>
    <row r="419" spans="1:21" s="111" customFormat="1" ht="13.5" customHeight="1" x14ac:dyDescent="0.15">
      <c r="A419" s="108"/>
      <c r="B419" s="107"/>
      <c r="C419" s="439"/>
      <c r="D419" s="164" t="s">
        <v>77</v>
      </c>
      <c r="E419" s="70">
        <v>90</v>
      </c>
      <c r="F419" s="70">
        <v>128</v>
      </c>
      <c r="G419" s="70">
        <v>221</v>
      </c>
      <c r="H419" s="70">
        <v>301</v>
      </c>
      <c r="I419" s="70">
        <v>233</v>
      </c>
      <c r="J419" s="70">
        <v>223</v>
      </c>
      <c r="K419" s="70">
        <f t="shared" si="84"/>
        <v>1196</v>
      </c>
      <c r="L419" s="70">
        <v>275</v>
      </c>
      <c r="M419" s="70">
        <v>108</v>
      </c>
      <c r="N419" s="70">
        <v>140</v>
      </c>
      <c r="O419" s="70">
        <v>238</v>
      </c>
      <c r="P419" s="70">
        <v>711</v>
      </c>
      <c r="Q419" s="70">
        <v>113</v>
      </c>
      <c r="R419" s="70">
        <f t="shared" si="85"/>
        <v>1585</v>
      </c>
      <c r="S419" s="136">
        <f t="shared" si="86"/>
        <v>2781</v>
      </c>
      <c r="T419" s="97">
        <v>2305</v>
      </c>
      <c r="U419" s="137">
        <f t="shared" si="77"/>
        <v>1.2065075921908894</v>
      </c>
    </row>
    <row r="420" spans="1:21" s="111" customFormat="1" ht="13.5" customHeight="1" x14ac:dyDescent="0.15">
      <c r="A420" s="108"/>
      <c r="B420" s="107"/>
      <c r="C420" s="439" t="s">
        <v>232</v>
      </c>
      <c r="D420" s="164" t="s">
        <v>343</v>
      </c>
      <c r="E420" s="70">
        <v>2</v>
      </c>
      <c r="F420" s="70">
        <v>24</v>
      </c>
      <c r="G420" s="70">
        <v>24</v>
      </c>
      <c r="H420" s="70">
        <v>24</v>
      </c>
      <c r="I420" s="70">
        <v>14</v>
      </c>
      <c r="J420" s="70">
        <v>16</v>
      </c>
      <c r="K420" s="70">
        <f t="shared" si="84"/>
        <v>104</v>
      </c>
      <c r="L420" s="70">
        <v>17</v>
      </c>
      <c r="M420" s="70">
        <v>1</v>
      </c>
      <c r="N420" s="70">
        <v>2</v>
      </c>
      <c r="O420" s="70">
        <v>5</v>
      </c>
      <c r="P420" s="70">
        <v>18</v>
      </c>
      <c r="Q420" s="70">
        <v>4</v>
      </c>
      <c r="R420" s="70">
        <f t="shared" si="85"/>
        <v>47</v>
      </c>
      <c r="S420" s="70">
        <f t="shared" si="86"/>
        <v>151</v>
      </c>
      <c r="T420" s="70">
        <v>155</v>
      </c>
      <c r="U420" s="137">
        <f t="shared" si="77"/>
        <v>0.97419354838709682</v>
      </c>
    </row>
    <row r="421" spans="1:21" s="111" customFormat="1" ht="13.5" customHeight="1" x14ac:dyDescent="0.15">
      <c r="A421" s="108"/>
      <c r="B421" s="107"/>
      <c r="C421" s="439"/>
      <c r="D421" s="164" t="s">
        <v>77</v>
      </c>
      <c r="E421" s="70">
        <v>2</v>
      </c>
      <c r="F421" s="70">
        <v>26</v>
      </c>
      <c r="G421" s="70">
        <v>60</v>
      </c>
      <c r="H421" s="70">
        <v>24</v>
      </c>
      <c r="I421" s="70">
        <v>16</v>
      </c>
      <c r="J421" s="70">
        <v>21</v>
      </c>
      <c r="K421" s="70">
        <f t="shared" si="84"/>
        <v>149</v>
      </c>
      <c r="L421" s="70">
        <v>17</v>
      </c>
      <c r="M421" s="70">
        <v>2</v>
      </c>
      <c r="N421" s="70">
        <v>2</v>
      </c>
      <c r="O421" s="70">
        <v>23</v>
      </c>
      <c r="P421" s="70">
        <v>18</v>
      </c>
      <c r="Q421" s="70">
        <v>4</v>
      </c>
      <c r="R421" s="70">
        <f t="shared" si="85"/>
        <v>66</v>
      </c>
      <c r="S421" s="70">
        <f t="shared" si="86"/>
        <v>215</v>
      </c>
      <c r="T421" s="70">
        <v>177</v>
      </c>
      <c r="U421" s="137">
        <f t="shared" si="77"/>
        <v>1.2146892655367232</v>
      </c>
    </row>
    <row r="422" spans="1:21" s="111" customFormat="1" ht="13.5" customHeight="1" x14ac:dyDescent="0.15">
      <c r="A422" s="108"/>
      <c r="B422" s="107"/>
      <c r="C422" s="439" t="s">
        <v>233</v>
      </c>
      <c r="D422" s="164" t="s">
        <v>343</v>
      </c>
      <c r="E422" s="70">
        <v>58</v>
      </c>
      <c r="F422" s="70">
        <v>168</v>
      </c>
      <c r="G422" s="70">
        <v>169</v>
      </c>
      <c r="H422" s="70">
        <v>355</v>
      </c>
      <c r="I422" s="70">
        <v>358</v>
      </c>
      <c r="J422" s="70">
        <v>257</v>
      </c>
      <c r="K422" s="70">
        <f t="shared" si="84"/>
        <v>1365</v>
      </c>
      <c r="L422" s="70">
        <v>122</v>
      </c>
      <c r="M422" s="70">
        <v>108</v>
      </c>
      <c r="N422" s="70">
        <v>66</v>
      </c>
      <c r="O422" s="70">
        <v>92</v>
      </c>
      <c r="P422" s="70">
        <v>433</v>
      </c>
      <c r="Q422" s="70">
        <v>110</v>
      </c>
      <c r="R422" s="70">
        <f t="shared" si="85"/>
        <v>931</v>
      </c>
      <c r="S422" s="70">
        <f t="shared" si="86"/>
        <v>2296</v>
      </c>
      <c r="T422" s="70">
        <v>1624</v>
      </c>
      <c r="U422" s="137">
        <f t="shared" si="77"/>
        <v>1.4137931034482758</v>
      </c>
    </row>
    <row r="423" spans="1:21" s="111" customFormat="1" ht="13.5" customHeight="1" x14ac:dyDescent="0.15">
      <c r="A423" s="108"/>
      <c r="B423" s="107"/>
      <c r="C423" s="439"/>
      <c r="D423" s="164" t="s">
        <v>77</v>
      </c>
      <c r="E423" s="70">
        <v>97</v>
      </c>
      <c r="F423" s="70">
        <v>247</v>
      </c>
      <c r="G423" s="70">
        <v>292</v>
      </c>
      <c r="H423" s="70">
        <v>529</v>
      </c>
      <c r="I423" s="70">
        <v>616</v>
      </c>
      <c r="J423" s="70">
        <v>458</v>
      </c>
      <c r="K423" s="70">
        <f t="shared" si="84"/>
        <v>2239</v>
      </c>
      <c r="L423" s="70">
        <v>168</v>
      </c>
      <c r="M423" s="70">
        <v>164</v>
      </c>
      <c r="N423" s="70">
        <v>99</v>
      </c>
      <c r="O423" s="70">
        <v>146</v>
      </c>
      <c r="P423" s="70">
        <v>688</v>
      </c>
      <c r="Q423" s="70">
        <v>172</v>
      </c>
      <c r="R423" s="70">
        <f t="shared" si="85"/>
        <v>1437</v>
      </c>
      <c r="S423" s="70">
        <f t="shared" si="86"/>
        <v>3676</v>
      </c>
      <c r="T423" s="70">
        <v>2695</v>
      </c>
      <c r="U423" s="137">
        <f t="shared" si="77"/>
        <v>1.3640074211502784</v>
      </c>
    </row>
    <row r="424" spans="1:21" s="111" customFormat="1" ht="13.5" customHeight="1" x14ac:dyDescent="0.15">
      <c r="A424" s="108"/>
      <c r="B424" s="107"/>
      <c r="C424" s="439" t="s">
        <v>234</v>
      </c>
      <c r="D424" s="164" t="s">
        <v>343</v>
      </c>
      <c r="E424" s="70">
        <v>0</v>
      </c>
      <c r="F424" s="70">
        <v>8</v>
      </c>
      <c r="G424" s="70">
        <v>6</v>
      </c>
      <c r="H424" s="70">
        <v>15</v>
      </c>
      <c r="I424" s="70">
        <v>57</v>
      </c>
      <c r="J424" s="70">
        <v>32</v>
      </c>
      <c r="K424" s="70">
        <f t="shared" si="84"/>
        <v>118</v>
      </c>
      <c r="L424" s="70">
        <v>10</v>
      </c>
      <c r="M424" s="70">
        <v>0</v>
      </c>
      <c r="N424" s="70">
        <v>0</v>
      </c>
      <c r="O424" s="70">
        <v>20</v>
      </c>
      <c r="P424" s="70">
        <v>57</v>
      </c>
      <c r="Q424" s="70">
        <v>22</v>
      </c>
      <c r="R424" s="70">
        <f t="shared" si="85"/>
        <v>109</v>
      </c>
      <c r="S424" s="70">
        <f t="shared" si="86"/>
        <v>227</v>
      </c>
      <c r="T424" s="70">
        <v>144</v>
      </c>
      <c r="U424" s="137">
        <f t="shared" si="77"/>
        <v>1.5763888888888888</v>
      </c>
    </row>
    <row r="425" spans="1:21" s="111" customFormat="1" ht="13.5" customHeight="1" x14ac:dyDescent="0.15">
      <c r="A425" s="108"/>
      <c r="B425" s="107"/>
      <c r="C425" s="439"/>
      <c r="D425" s="164" t="s">
        <v>77</v>
      </c>
      <c r="E425" s="70">
        <v>0</v>
      </c>
      <c r="F425" s="70">
        <v>10</v>
      </c>
      <c r="G425" s="70">
        <v>6</v>
      </c>
      <c r="H425" s="70">
        <v>15</v>
      </c>
      <c r="I425" s="70">
        <v>101</v>
      </c>
      <c r="J425" s="70">
        <v>66</v>
      </c>
      <c r="K425" s="70">
        <f t="shared" si="84"/>
        <v>198</v>
      </c>
      <c r="L425" s="70">
        <v>20</v>
      </c>
      <c r="M425" s="70">
        <v>0</v>
      </c>
      <c r="N425" s="70">
        <v>0</v>
      </c>
      <c r="O425" s="70">
        <v>40</v>
      </c>
      <c r="P425" s="70">
        <v>132</v>
      </c>
      <c r="Q425" s="70">
        <v>42</v>
      </c>
      <c r="R425" s="70">
        <f t="shared" si="85"/>
        <v>234</v>
      </c>
      <c r="S425" s="70">
        <f t="shared" si="86"/>
        <v>432</v>
      </c>
      <c r="T425" s="70">
        <v>277</v>
      </c>
      <c r="U425" s="137">
        <f t="shared" si="77"/>
        <v>1.5595667870036101</v>
      </c>
    </row>
    <row r="426" spans="1:21" s="111" customFormat="1" ht="13.5" customHeight="1" x14ac:dyDescent="0.15">
      <c r="A426" s="108"/>
      <c r="B426" s="107"/>
      <c r="C426" s="439" t="s">
        <v>235</v>
      </c>
      <c r="D426" s="164" t="s">
        <v>343</v>
      </c>
      <c r="E426" s="70">
        <v>39</v>
      </c>
      <c r="F426" s="70">
        <v>92</v>
      </c>
      <c r="G426" s="70">
        <v>83</v>
      </c>
      <c r="H426" s="70">
        <v>135</v>
      </c>
      <c r="I426" s="70">
        <v>136</v>
      </c>
      <c r="J426" s="70">
        <v>108</v>
      </c>
      <c r="K426" s="70">
        <f t="shared" si="84"/>
        <v>593</v>
      </c>
      <c r="L426" s="70">
        <v>80</v>
      </c>
      <c r="M426" s="70">
        <v>7</v>
      </c>
      <c r="N426" s="70">
        <v>4</v>
      </c>
      <c r="O426" s="70">
        <v>117</v>
      </c>
      <c r="P426" s="70">
        <v>677</v>
      </c>
      <c r="Q426" s="70">
        <v>99</v>
      </c>
      <c r="R426" s="70">
        <f t="shared" si="85"/>
        <v>984</v>
      </c>
      <c r="S426" s="136">
        <f t="shared" si="86"/>
        <v>1577</v>
      </c>
      <c r="T426" s="97">
        <v>1539</v>
      </c>
      <c r="U426" s="137">
        <f t="shared" si="77"/>
        <v>1.0246913580246915</v>
      </c>
    </row>
    <row r="427" spans="1:21" s="111" customFormat="1" ht="13.5" customHeight="1" thickBot="1" x14ac:dyDescent="0.2">
      <c r="A427" s="112"/>
      <c r="B427" s="114"/>
      <c r="C427" s="440"/>
      <c r="D427" s="117" t="s">
        <v>77</v>
      </c>
      <c r="E427" s="72">
        <v>42</v>
      </c>
      <c r="F427" s="72">
        <v>103</v>
      </c>
      <c r="G427" s="72">
        <v>94</v>
      </c>
      <c r="H427" s="72">
        <v>170</v>
      </c>
      <c r="I427" s="72">
        <v>169</v>
      </c>
      <c r="J427" s="72">
        <v>135</v>
      </c>
      <c r="K427" s="72">
        <f t="shared" si="84"/>
        <v>713</v>
      </c>
      <c r="L427" s="72">
        <v>92</v>
      </c>
      <c r="M427" s="72">
        <v>7</v>
      </c>
      <c r="N427" s="72">
        <v>8</v>
      </c>
      <c r="O427" s="72">
        <v>204</v>
      </c>
      <c r="P427" s="72">
        <v>1198</v>
      </c>
      <c r="Q427" s="72">
        <v>212</v>
      </c>
      <c r="R427" s="72">
        <f t="shared" si="85"/>
        <v>1721</v>
      </c>
      <c r="S427" s="138">
        <f t="shared" si="86"/>
        <v>2434</v>
      </c>
      <c r="T427" s="98">
        <v>2083</v>
      </c>
      <c r="U427" s="133">
        <f t="shared" si="77"/>
        <v>1.1685069611137782</v>
      </c>
    </row>
    <row r="429" spans="1:21" ht="13.5" customHeight="1" x14ac:dyDescent="0.15">
      <c r="A429" s="115">
        <v>1</v>
      </c>
      <c r="B429" s="115">
        <v>2</v>
      </c>
      <c r="C429" s="115">
        <v>3</v>
      </c>
      <c r="D429" s="115">
        <v>4</v>
      </c>
      <c r="E429" s="115">
        <v>5</v>
      </c>
      <c r="F429" s="115">
        <v>6</v>
      </c>
      <c r="G429" s="115">
        <v>7</v>
      </c>
      <c r="H429" s="115">
        <v>8</v>
      </c>
      <c r="I429" s="115">
        <v>9</v>
      </c>
      <c r="J429" s="115">
        <v>10</v>
      </c>
      <c r="K429" s="115">
        <v>11</v>
      </c>
      <c r="L429" s="115">
        <v>12</v>
      </c>
      <c r="M429" s="115">
        <v>13</v>
      </c>
      <c r="N429" s="115">
        <v>14</v>
      </c>
      <c r="O429" s="115">
        <v>15</v>
      </c>
      <c r="P429" s="115">
        <v>16</v>
      </c>
      <c r="Q429" s="115">
        <v>17</v>
      </c>
      <c r="R429" s="115">
        <v>18</v>
      </c>
      <c r="S429" s="115">
        <v>19</v>
      </c>
      <c r="T429" s="115">
        <v>20</v>
      </c>
      <c r="U429" s="115">
        <v>21</v>
      </c>
    </row>
  </sheetData>
  <mergeCells count="211">
    <mergeCell ref="C324:C325"/>
    <mergeCell ref="C70:C71"/>
    <mergeCell ref="C68:C69"/>
    <mergeCell ref="C94:C95"/>
    <mergeCell ref="C98:C99"/>
    <mergeCell ref="C220:C221"/>
    <mergeCell ref="C268:C269"/>
    <mergeCell ref="C222:C223"/>
    <mergeCell ref="C270:C271"/>
    <mergeCell ref="C218:C219"/>
    <mergeCell ref="C216:C217"/>
    <mergeCell ref="C224:C225"/>
    <mergeCell ref="C240:C241"/>
    <mergeCell ref="C242:C243"/>
    <mergeCell ref="C248:C249"/>
    <mergeCell ref="A212:C213"/>
    <mergeCell ref="B214:C215"/>
    <mergeCell ref="C160:C161"/>
    <mergeCell ref="C162:C163"/>
    <mergeCell ref="C210:C211"/>
    <mergeCell ref="C208:C209"/>
    <mergeCell ref="C156:C157"/>
    <mergeCell ref="C154:C155"/>
    <mergeCell ref="C158:C159"/>
    <mergeCell ref="C178:C179"/>
    <mergeCell ref="C172:C173"/>
    <mergeCell ref="C176:C177"/>
    <mergeCell ref="C174:C175"/>
    <mergeCell ref="C202:C203"/>
    <mergeCell ref="C204:C205"/>
    <mergeCell ref="C60:C61"/>
    <mergeCell ref="C62:C63"/>
    <mergeCell ref="B80:C81"/>
    <mergeCell ref="C90:C91"/>
    <mergeCell ref="C72:C73"/>
    <mergeCell ref="C164:C165"/>
    <mergeCell ref="A166:C167"/>
    <mergeCell ref="C170:C171"/>
    <mergeCell ref="B168:C169"/>
    <mergeCell ref="A68:A69"/>
    <mergeCell ref="B68:B69"/>
    <mergeCell ref="C76:C77"/>
    <mergeCell ref="C82:C83"/>
    <mergeCell ref="C74:C75"/>
    <mergeCell ref="C180:C181"/>
    <mergeCell ref="C182:C183"/>
    <mergeCell ref="B196:C197"/>
    <mergeCell ref="C14:C15"/>
    <mergeCell ref="C16:C17"/>
    <mergeCell ref="C18:C19"/>
    <mergeCell ref="C20:C21"/>
    <mergeCell ref="C10:C11"/>
    <mergeCell ref="C12:C13"/>
    <mergeCell ref="C142:C143"/>
    <mergeCell ref="C146:C147"/>
    <mergeCell ref="C148:C149"/>
    <mergeCell ref="C144:C145"/>
    <mergeCell ref="C30:C31"/>
    <mergeCell ref="C32:C33"/>
    <mergeCell ref="C34:C35"/>
    <mergeCell ref="C36:C37"/>
    <mergeCell ref="C118:C119"/>
    <mergeCell ref="C124:C125"/>
    <mergeCell ref="C126:C127"/>
    <mergeCell ref="C120:C121"/>
    <mergeCell ref="B122:C123"/>
    <mergeCell ref="C42:C43"/>
    <mergeCell ref="C48:C49"/>
    <mergeCell ref="C46:C47"/>
    <mergeCell ref="C50:C51"/>
    <mergeCell ref="C52:C53"/>
    <mergeCell ref="C38:C39"/>
    <mergeCell ref="C40:C41"/>
    <mergeCell ref="C54:C55"/>
    <mergeCell ref="B58:C59"/>
    <mergeCell ref="C44:C45"/>
    <mergeCell ref="C22:C23"/>
    <mergeCell ref="C24:C25"/>
    <mergeCell ref="C28:C29"/>
    <mergeCell ref="C26:C27"/>
    <mergeCell ref="C302:C303"/>
    <mergeCell ref="A306:C307"/>
    <mergeCell ref="B308:C309"/>
    <mergeCell ref="C310:C311"/>
    <mergeCell ref="C312:C313"/>
    <mergeCell ref="A4:C5"/>
    <mergeCell ref="A6:C7"/>
    <mergeCell ref="B8:C9"/>
    <mergeCell ref="C116:C117"/>
    <mergeCell ref="C56:C57"/>
    <mergeCell ref="C96:C97"/>
    <mergeCell ref="C78:C79"/>
    <mergeCell ref="C86:C87"/>
    <mergeCell ref="C84:C85"/>
    <mergeCell ref="C88:C89"/>
    <mergeCell ref="C92:C93"/>
    <mergeCell ref="C102:C103"/>
    <mergeCell ref="C104:C105"/>
    <mergeCell ref="C112:C113"/>
    <mergeCell ref="C114:C115"/>
    <mergeCell ref="C110:C111"/>
    <mergeCell ref="C100:C101"/>
    <mergeCell ref="C106:C107"/>
    <mergeCell ref="C108:C109"/>
    <mergeCell ref="B266:C267"/>
    <mergeCell ref="C282:C283"/>
    <mergeCell ref="C300:C301"/>
    <mergeCell ref="C296:C297"/>
    <mergeCell ref="C298:C299"/>
    <mergeCell ref="C292:C293"/>
    <mergeCell ref="C294:C295"/>
    <mergeCell ref="C290:C291"/>
    <mergeCell ref="C286:C287"/>
    <mergeCell ref="C288:C289"/>
    <mergeCell ref="A324:A325"/>
    <mergeCell ref="C314:C315"/>
    <mergeCell ref="C316:C317"/>
    <mergeCell ref="C318:C319"/>
    <mergeCell ref="C334:C335"/>
    <mergeCell ref="A132:A133"/>
    <mergeCell ref="B132:B133"/>
    <mergeCell ref="C132:C133"/>
    <mergeCell ref="C136:C137"/>
    <mergeCell ref="C140:C141"/>
    <mergeCell ref="C134:C135"/>
    <mergeCell ref="C138:C139"/>
    <mergeCell ref="C152:C153"/>
    <mergeCell ref="A260:A261"/>
    <mergeCell ref="B260:B261"/>
    <mergeCell ref="C260:C261"/>
    <mergeCell ref="C234:C235"/>
    <mergeCell ref="C244:C245"/>
    <mergeCell ref="C238:C239"/>
    <mergeCell ref="C252:C253"/>
    <mergeCell ref="C254:C255"/>
    <mergeCell ref="C246:C247"/>
    <mergeCell ref="C236:C237"/>
    <mergeCell ref="A196:A197"/>
    <mergeCell ref="C206:C207"/>
    <mergeCell ref="C184:C185"/>
    <mergeCell ref="C186:C187"/>
    <mergeCell ref="C188:C189"/>
    <mergeCell ref="C190:C191"/>
    <mergeCell ref="C200:C201"/>
    <mergeCell ref="C198:C199"/>
    <mergeCell ref="B150:C151"/>
    <mergeCell ref="C346:C347"/>
    <mergeCell ref="C228:C229"/>
    <mergeCell ref="C226:C227"/>
    <mergeCell ref="C230:C231"/>
    <mergeCell ref="C232:C233"/>
    <mergeCell ref="C250:C251"/>
    <mergeCell ref="B324:B325"/>
    <mergeCell ref="C262:C263"/>
    <mergeCell ref="C304:C305"/>
    <mergeCell ref="C272:C273"/>
    <mergeCell ref="C264:C265"/>
    <mergeCell ref="C278:C279"/>
    <mergeCell ref="C276:C277"/>
    <mergeCell ref="C274:C275"/>
    <mergeCell ref="B284:C285"/>
    <mergeCell ref="C280:C281"/>
    <mergeCell ref="C348:C349"/>
    <mergeCell ref="C332:C333"/>
    <mergeCell ref="C326:C327"/>
    <mergeCell ref="A350:C351"/>
    <mergeCell ref="B352:C353"/>
    <mergeCell ref="C354:C355"/>
    <mergeCell ref="C356:C357"/>
    <mergeCell ref="C358:C359"/>
    <mergeCell ref="C342:C343"/>
    <mergeCell ref="C344:C345"/>
    <mergeCell ref="C338:C339"/>
    <mergeCell ref="C340:C341"/>
    <mergeCell ref="C336:C337"/>
    <mergeCell ref="C328:C329"/>
    <mergeCell ref="C330:C331"/>
    <mergeCell ref="C360:C361"/>
    <mergeCell ref="C362:C363"/>
    <mergeCell ref="C364:C365"/>
    <mergeCell ref="C366:C367"/>
    <mergeCell ref="C368:C369"/>
    <mergeCell ref="C370:C371"/>
    <mergeCell ref="C372:C373"/>
    <mergeCell ref="C374:C375"/>
    <mergeCell ref="C376:C377"/>
    <mergeCell ref="C378:C379"/>
    <mergeCell ref="C380:C381"/>
    <mergeCell ref="C382:C383"/>
    <mergeCell ref="A388:A389"/>
    <mergeCell ref="B388:B389"/>
    <mergeCell ref="C388:C389"/>
    <mergeCell ref="C390:C391"/>
    <mergeCell ref="C392:C393"/>
    <mergeCell ref="C394:C395"/>
    <mergeCell ref="C422:C423"/>
    <mergeCell ref="C424:C425"/>
    <mergeCell ref="C426:C427"/>
    <mergeCell ref="C414:C415"/>
    <mergeCell ref="B416:C417"/>
    <mergeCell ref="C418:C419"/>
    <mergeCell ref="C420:C421"/>
    <mergeCell ref="A396:C397"/>
    <mergeCell ref="B398:C399"/>
    <mergeCell ref="C400:C401"/>
    <mergeCell ref="C402:C403"/>
    <mergeCell ref="C404:C405"/>
    <mergeCell ref="C406:C407"/>
    <mergeCell ref="C408:C409"/>
    <mergeCell ref="C410:C411"/>
    <mergeCell ref="C412:C413"/>
  </mergeCells>
  <phoneticPr fontId="3"/>
  <pageMargins left="0.70866141732283472" right="0.39370078740157483" top="0.51181102362204722" bottom="0.39370078740157483" header="0.39370078740157483" footer="0.27559055118110237"/>
  <headerFooter alignWithMargins="0">
    <oddFooter>&amp;C&amp;P</oddFooter>
  </headerFooter>
  <rowBreaks count="6" manualBreakCount="6">
    <brk id="64" max="21" man="1"/>
    <brk id="128" max="21" man="1"/>
    <brk id="192" max="21" man="1"/>
    <brk id="256" max="21" man="1"/>
    <brk id="320" max="21" man="1"/>
    <brk id="384" max="2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indexed="34"/>
  </sheetPr>
  <dimension ref="A1:AA429"/>
  <sheetViews>
    <sheetView view="pageBreakPreview" zoomScale="70" zoomScaleNormal="75" zoomScaleSheetLayoutView="70" workbookViewId="0">
      <pane xSplit="3" ySplit="3" topLeftCell="D4" activePane="bottomRight" state="frozen"/>
      <selection activeCell="B35" sqref="B34:L35"/>
      <selection pane="topRight" activeCell="B35" sqref="B34:L35"/>
      <selection pane="bottomLeft" activeCell="B35" sqref="B34:L35"/>
      <selection pane="bottomRight" activeCell="E2" sqref="E2"/>
    </sheetView>
  </sheetViews>
  <sheetFormatPr defaultRowHeight="13.5" customHeight="1" x14ac:dyDescent="0.15"/>
  <cols>
    <col min="1" max="1" width="5.5" style="142" customWidth="1"/>
    <col min="2" max="2" width="6.125" style="111" customWidth="1"/>
    <col min="3" max="3" width="9.375" style="306" customWidth="1"/>
    <col min="4" max="4" width="10.625" style="111" customWidth="1"/>
    <col min="5" max="5" width="9.5" style="111" customWidth="1"/>
    <col min="6" max="6" width="8.625" style="111" customWidth="1"/>
    <col min="7" max="7" width="9.25" style="111" customWidth="1"/>
    <col min="8" max="8" width="8.625" style="111" customWidth="1"/>
    <col min="9" max="11" width="8.75" style="111" customWidth="1"/>
    <col min="12" max="19" width="7.875" style="111" customWidth="1"/>
    <col min="20" max="23" width="8.75" style="111" customWidth="1"/>
    <col min="24" max="24" width="9.75" style="111" customWidth="1"/>
    <col min="25" max="25" width="9.25" style="111" customWidth="1"/>
    <col min="26" max="26" width="8.25" style="152" customWidth="1"/>
    <col min="27" max="27" width="3.75" style="152" customWidth="1"/>
    <col min="28" max="28" width="3.875" style="111" customWidth="1"/>
    <col min="29" max="16384" width="9" style="111"/>
  </cols>
  <sheetData>
    <row r="1" spans="1:27" ht="21" customHeight="1" x14ac:dyDescent="0.15">
      <c r="A1" s="151" t="s">
        <v>408</v>
      </c>
    </row>
    <row r="2" spans="1:27" ht="14.25" customHeight="1" thickBot="1" x14ac:dyDescent="0.2">
      <c r="A2" s="111"/>
      <c r="Z2" s="153" t="str">
        <f>'34～40頁'!$U$2</f>
        <v>単位：宿泊客数→人、宿泊客延数→人泊、対前年比→％</v>
      </c>
      <c r="AA2" s="153"/>
    </row>
    <row r="3" spans="1:27" s="142" customFormat="1" ht="13.5" customHeight="1" thickBot="1" x14ac:dyDescent="0.2">
      <c r="A3" s="154" t="s">
        <v>58</v>
      </c>
      <c r="B3" s="154" t="s">
        <v>353</v>
      </c>
      <c r="C3" s="307" t="s">
        <v>59</v>
      </c>
      <c r="D3" s="155" t="s">
        <v>60</v>
      </c>
      <c r="E3" s="156" t="s">
        <v>378</v>
      </c>
      <c r="F3" s="156" t="s">
        <v>379</v>
      </c>
      <c r="G3" s="156" t="s">
        <v>380</v>
      </c>
      <c r="H3" s="156" t="s">
        <v>381</v>
      </c>
      <c r="I3" s="156" t="s">
        <v>247</v>
      </c>
      <c r="J3" s="156" t="s">
        <v>312</v>
      </c>
      <c r="K3" s="156" t="s">
        <v>313</v>
      </c>
      <c r="L3" s="156" t="s">
        <v>314</v>
      </c>
      <c r="M3" s="159" t="s">
        <v>396</v>
      </c>
      <c r="N3" s="159" t="s">
        <v>394</v>
      </c>
      <c r="O3" s="159" t="s">
        <v>395</v>
      </c>
      <c r="P3" s="156" t="s">
        <v>248</v>
      </c>
      <c r="Q3" s="156" t="s">
        <v>249</v>
      </c>
      <c r="R3" s="156" t="s">
        <v>250</v>
      </c>
      <c r="S3" s="156" t="s">
        <v>251</v>
      </c>
      <c r="T3" s="156" t="s">
        <v>376</v>
      </c>
      <c r="U3" s="156" t="s">
        <v>252</v>
      </c>
      <c r="V3" s="156" t="s">
        <v>377</v>
      </c>
      <c r="W3" s="156" t="s">
        <v>317</v>
      </c>
      <c r="X3" s="130" t="s">
        <v>347</v>
      </c>
      <c r="Y3" s="161" t="s">
        <v>411</v>
      </c>
      <c r="Z3" s="157" t="s">
        <v>71</v>
      </c>
      <c r="AA3" s="309"/>
    </row>
    <row r="4" spans="1:27" ht="13.5" customHeight="1" x14ac:dyDescent="0.15">
      <c r="A4" s="441" t="s">
        <v>322</v>
      </c>
      <c r="B4" s="445"/>
      <c r="C4" s="445"/>
      <c r="D4" s="116" t="s">
        <v>343</v>
      </c>
      <c r="E4" s="68">
        <f t="shared" ref="E4:Y4" si="0">E6+E166+E212+E306+E350+E396</f>
        <v>1221108</v>
      </c>
      <c r="F4" s="68">
        <f t="shared" si="0"/>
        <v>740174</v>
      </c>
      <c r="G4" s="68">
        <f t="shared" si="0"/>
        <v>1417777</v>
      </c>
      <c r="H4" s="68">
        <f t="shared" si="0"/>
        <v>509787</v>
      </c>
      <c r="I4" s="68">
        <f t="shared" si="0"/>
        <v>244830</v>
      </c>
      <c r="J4" s="68">
        <f t="shared" si="0"/>
        <v>229545</v>
      </c>
      <c r="K4" s="68">
        <f t="shared" si="0"/>
        <v>303191</v>
      </c>
      <c r="L4" s="68">
        <f t="shared" si="0"/>
        <v>5472</v>
      </c>
      <c r="M4" s="68">
        <f t="shared" ref="M4:O5" si="1">M6+M166+M212+M306+M350+M396</f>
        <v>48784</v>
      </c>
      <c r="N4" s="68">
        <f t="shared" si="1"/>
        <v>23694</v>
      </c>
      <c r="O4" s="68">
        <f t="shared" si="1"/>
        <v>5172</v>
      </c>
      <c r="P4" s="68">
        <f t="shared" si="0"/>
        <v>9935</v>
      </c>
      <c r="Q4" s="68">
        <f t="shared" si="0"/>
        <v>15610</v>
      </c>
      <c r="R4" s="68">
        <f t="shared" si="0"/>
        <v>8781</v>
      </c>
      <c r="S4" s="68">
        <f t="shared" si="0"/>
        <v>7886</v>
      </c>
      <c r="T4" s="68">
        <f t="shared" si="0"/>
        <v>96136</v>
      </c>
      <c r="U4" s="68">
        <f t="shared" si="0"/>
        <v>16231</v>
      </c>
      <c r="V4" s="68">
        <f t="shared" si="0"/>
        <v>93353</v>
      </c>
      <c r="W4" s="68">
        <f t="shared" si="0"/>
        <v>185467</v>
      </c>
      <c r="X4" s="68">
        <f t="shared" si="0"/>
        <v>5182933</v>
      </c>
      <c r="Y4" s="68">
        <f t="shared" si="0"/>
        <v>4918815</v>
      </c>
      <c r="Z4" s="132">
        <f t="shared" ref="Z4:Z57" si="2">IF(Y4=0,0,X4/Y4)</f>
        <v>1.0536954530715223</v>
      </c>
      <c r="AA4" s="165"/>
    </row>
    <row r="5" spans="1:27" ht="13.5" customHeight="1" thickBot="1" x14ac:dyDescent="0.2">
      <c r="A5" s="443"/>
      <c r="B5" s="446"/>
      <c r="C5" s="446"/>
      <c r="D5" s="117" t="s">
        <v>77</v>
      </c>
      <c r="E5" s="72">
        <f t="shared" ref="E5:Y5" si="3">E7+E167+E213+E307+E351+E397</f>
        <v>1455418</v>
      </c>
      <c r="F5" s="72">
        <f t="shared" si="3"/>
        <v>871016</v>
      </c>
      <c r="G5" s="72">
        <f t="shared" si="3"/>
        <v>1545385</v>
      </c>
      <c r="H5" s="72">
        <f t="shared" si="3"/>
        <v>659312</v>
      </c>
      <c r="I5" s="72">
        <f t="shared" si="3"/>
        <v>337136</v>
      </c>
      <c r="J5" s="72">
        <f t="shared" si="3"/>
        <v>274140</v>
      </c>
      <c r="K5" s="72">
        <f t="shared" si="3"/>
        <v>385195</v>
      </c>
      <c r="L5" s="72">
        <f t="shared" si="3"/>
        <v>6789</v>
      </c>
      <c r="M5" s="72">
        <f t="shared" si="1"/>
        <v>62108</v>
      </c>
      <c r="N5" s="72">
        <f t="shared" si="1"/>
        <v>32400</v>
      </c>
      <c r="O5" s="72">
        <f t="shared" si="1"/>
        <v>7497</v>
      </c>
      <c r="P5" s="72">
        <f t="shared" si="3"/>
        <v>15594</v>
      </c>
      <c r="Q5" s="72">
        <f t="shared" si="3"/>
        <v>27823</v>
      </c>
      <c r="R5" s="72">
        <f t="shared" si="3"/>
        <v>14118</v>
      </c>
      <c r="S5" s="72">
        <f t="shared" si="3"/>
        <v>13105</v>
      </c>
      <c r="T5" s="72">
        <f t="shared" si="3"/>
        <v>132779</v>
      </c>
      <c r="U5" s="72">
        <f t="shared" si="3"/>
        <v>24583</v>
      </c>
      <c r="V5" s="72">
        <f t="shared" si="3"/>
        <v>226067</v>
      </c>
      <c r="W5" s="72">
        <f t="shared" si="3"/>
        <v>261418</v>
      </c>
      <c r="X5" s="72">
        <f t="shared" si="3"/>
        <v>6351883</v>
      </c>
      <c r="Y5" s="72">
        <f t="shared" si="3"/>
        <v>6163633</v>
      </c>
      <c r="Z5" s="133">
        <f t="shared" si="2"/>
        <v>1.0305420520657216</v>
      </c>
      <c r="AA5" s="165"/>
    </row>
    <row r="6" spans="1:27" ht="13.5" customHeight="1" x14ac:dyDescent="0.15">
      <c r="A6" s="441" t="s">
        <v>16</v>
      </c>
      <c r="B6" s="445"/>
      <c r="C6" s="445"/>
      <c r="D6" s="116" t="s">
        <v>343</v>
      </c>
      <c r="E6" s="68">
        <f t="shared" ref="E6:Y6" si="4">E8+E58+E80+E122+E150</f>
        <v>881314</v>
      </c>
      <c r="F6" s="68">
        <f t="shared" si="4"/>
        <v>664266</v>
      </c>
      <c r="G6" s="68">
        <f t="shared" si="4"/>
        <v>852651</v>
      </c>
      <c r="H6" s="68">
        <f t="shared" si="4"/>
        <v>370363</v>
      </c>
      <c r="I6" s="68">
        <f t="shared" si="4"/>
        <v>163039</v>
      </c>
      <c r="J6" s="68">
        <f t="shared" si="4"/>
        <v>173904</v>
      </c>
      <c r="K6" s="68">
        <f t="shared" si="4"/>
        <v>229288</v>
      </c>
      <c r="L6" s="68">
        <f t="shared" si="4"/>
        <v>2377</v>
      </c>
      <c r="M6" s="68">
        <f t="shared" ref="M6:O7" si="5">M8+M58+M80+M122+M150</f>
        <v>35578</v>
      </c>
      <c r="N6" s="68">
        <f t="shared" si="5"/>
        <v>20584</v>
      </c>
      <c r="O6" s="68">
        <f t="shared" si="5"/>
        <v>4147</v>
      </c>
      <c r="P6" s="68">
        <f t="shared" si="4"/>
        <v>8121</v>
      </c>
      <c r="Q6" s="68">
        <f t="shared" si="4"/>
        <v>11403</v>
      </c>
      <c r="R6" s="68">
        <f t="shared" si="4"/>
        <v>5005</v>
      </c>
      <c r="S6" s="68">
        <f t="shared" si="4"/>
        <v>5273</v>
      </c>
      <c r="T6" s="68">
        <f t="shared" si="4"/>
        <v>74458</v>
      </c>
      <c r="U6" s="68">
        <f t="shared" si="4"/>
        <v>12210</v>
      </c>
      <c r="V6" s="68">
        <f t="shared" si="4"/>
        <v>77175</v>
      </c>
      <c r="W6" s="68">
        <f t="shared" si="4"/>
        <v>151704</v>
      </c>
      <c r="X6" s="68">
        <f t="shared" si="4"/>
        <v>3742860</v>
      </c>
      <c r="Y6" s="68">
        <f t="shared" si="4"/>
        <v>3469284</v>
      </c>
      <c r="Z6" s="132">
        <f t="shared" si="2"/>
        <v>1.0788566171002432</v>
      </c>
      <c r="AA6" s="165"/>
    </row>
    <row r="7" spans="1:27" ht="13.5" customHeight="1" thickBot="1" x14ac:dyDescent="0.2">
      <c r="A7" s="443"/>
      <c r="B7" s="446"/>
      <c r="C7" s="446"/>
      <c r="D7" s="117" t="s">
        <v>77</v>
      </c>
      <c r="E7" s="72">
        <f t="shared" ref="E7:Y7" si="6">E9+E59+E81+E123+E151</f>
        <v>1045948</v>
      </c>
      <c r="F7" s="72">
        <f t="shared" si="6"/>
        <v>765535</v>
      </c>
      <c r="G7" s="72">
        <f t="shared" si="6"/>
        <v>940655</v>
      </c>
      <c r="H7" s="72">
        <f t="shared" si="6"/>
        <v>481643</v>
      </c>
      <c r="I7" s="72">
        <f t="shared" si="6"/>
        <v>231417</v>
      </c>
      <c r="J7" s="72">
        <f t="shared" si="6"/>
        <v>210918</v>
      </c>
      <c r="K7" s="72">
        <f t="shared" si="6"/>
        <v>299046</v>
      </c>
      <c r="L7" s="72">
        <f t="shared" si="6"/>
        <v>3402</v>
      </c>
      <c r="M7" s="72">
        <f t="shared" si="5"/>
        <v>47689</v>
      </c>
      <c r="N7" s="72">
        <f t="shared" si="5"/>
        <v>28989</v>
      </c>
      <c r="O7" s="72">
        <f t="shared" si="5"/>
        <v>6328</v>
      </c>
      <c r="P7" s="72">
        <f t="shared" si="6"/>
        <v>12543</v>
      </c>
      <c r="Q7" s="72">
        <f t="shared" si="6"/>
        <v>21391</v>
      </c>
      <c r="R7" s="72">
        <f t="shared" si="6"/>
        <v>8119</v>
      </c>
      <c r="S7" s="72">
        <f t="shared" si="6"/>
        <v>9225</v>
      </c>
      <c r="T7" s="72">
        <f t="shared" si="6"/>
        <v>104735</v>
      </c>
      <c r="U7" s="72">
        <f t="shared" si="6"/>
        <v>18860</v>
      </c>
      <c r="V7" s="72">
        <f t="shared" si="6"/>
        <v>176483</v>
      </c>
      <c r="W7" s="72">
        <f t="shared" si="6"/>
        <v>218807</v>
      </c>
      <c r="X7" s="72">
        <f t="shared" si="6"/>
        <v>4631733</v>
      </c>
      <c r="Y7" s="72">
        <f t="shared" si="6"/>
        <v>4474344</v>
      </c>
      <c r="Z7" s="133">
        <f t="shared" si="2"/>
        <v>1.035175882766278</v>
      </c>
      <c r="AA7" s="165"/>
    </row>
    <row r="8" spans="1:27" ht="13.5" customHeight="1" x14ac:dyDescent="0.15">
      <c r="A8" s="108"/>
      <c r="B8" s="441" t="s">
        <v>323</v>
      </c>
      <c r="C8" s="445"/>
      <c r="D8" s="116" t="s">
        <v>343</v>
      </c>
      <c r="E8" s="68">
        <f t="shared" ref="E8:Y8" si="7">E10+E12+E14+E16+E18+E20+E22+E24+E26+E28+E30+E32+E34+E36+E38+E40+E42+E44+E46+E48+E50+E52+E54+E56</f>
        <v>6549</v>
      </c>
      <c r="F8" s="68">
        <f t="shared" si="7"/>
        <v>3515</v>
      </c>
      <c r="G8" s="68">
        <f t="shared" si="7"/>
        <v>15115</v>
      </c>
      <c r="H8" s="68">
        <f t="shared" si="7"/>
        <v>454</v>
      </c>
      <c r="I8" s="68">
        <f t="shared" si="7"/>
        <v>496</v>
      </c>
      <c r="J8" s="68">
        <f t="shared" si="7"/>
        <v>3374</v>
      </c>
      <c r="K8" s="68">
        <f t="shared" si="7"/>
        <v>2803</v>
      </c>
      <c r="L8" s="68">
        <f t="shared" si="7"/>
        <v>29</v>
      </c>
      <c r="M8" s="68">
        <f t="shared" ref="M8:O9" si="8">M10+M12+M14+M16+M18+M20+M22+M24+M26+M28+M30+M32+M34+M36+M38+M40+M42+M44+M46+M48+M50+M52+M54+M56</f>
        <v>130</v>
      </c>
      <c r="N8" s="68">
        <f t="shared" si="8"/>
        <v>12</v>
      </c>
      <c r="O8" s="68">
        <f t="shared" si="8"/>
        <v>34</v>
      </c>
      <c r="P8" s="68">
        <f t="shared" si="7"/>
        <v>46</v>
      </c>
      <c r="Q8" s="68">
        <f t="shared" si="7"/>
        <v>9</v>
      </c>
      <c r="R8" s="68">
        <f t="shared" si="7"/>
        <v>10</v>
      </c>
      <c r="S8" s="68">
        <f t="shared" si="7"/>
        <v>4</v>
      </c>
      <c r="T8" s="68">
        <f t="shared" si="7"/>
        <v>95</v>
      </c>
      <c r="U8" s="68">
        <f t="shared" si="7"/>
        <v>19</v>
      </c>
      <c r="V8" s="68">
        <f t="shared" si="7"/>
        <v>39</v>
      </c>
      <c r="W8" s="68">
        <f t="shared" si="7"/>
        <v>366</v>
      </c>
      <c r="X8" s="68">
        <f t="shared" si="7"/>
        <v>33099</v>
      </c>
      <c r="Y8" s="68">
        <f t="shared" si="7"/>
        <v>33233</v>
      </c>
      <c r="Z8" s="132">
        <f t="shared" si="2"/>
        <v>0.995967863268438</v>
      </c>
      <c r="AA8" s="165"/>
    </row>
    <row r="9" spans="1:27" ht="13.5" customHeight="1" thickBot="1" x14ac:dyDescent="0.2">
      <c r="A9" s="108"/>
      <c r="B9" s="443"/>
      <c r="C9" s="446"/>
      <c r="D9" s="117" t="s">
        <v>77</v>
      </c>
      <c r="E9" s="72">
        <f t="shared" ref="E9:Y9" si="9">E11+E13+E15+E17+E19+E21+E23+E25+E27+E29+E31+E33+E35+E37+E39+E41+E43+E45+E47+E49+E51+E53+E55+E57</f>
        <v>6650</v>
      </c>
      <c r="F9" s="72">
        <f t="shared" si="9"/>
        <v>3573</v>
      </c>
      <c r="G9" s="72">
        <f t="shared" si="9"/>
        <v>15165</v>
      </c>
      <c r="H9" s="72">
        <f t="shared" si="9"/>
        <v>458</v>
      </c>
      <c r="I9" s="72">
        <f t="shared" si="9"/>
        <v>513</v>
      </c>
      <c r="J9" s="72">
        <f t="shared" si="9"/>
        <v>3379</v>
      </c>
      <c r="K9" s="72">
        <f t="shared" si="9"/>
        <v>3414</v>
      </c>
      <c r="L9" s="72">
        <f t="shared" si="9"/>
        <v>29</v>
      </c>
      <c r="M9" s="72">
        <f t="shared" si="8"/>
        <v>132</v>
      </c>
      <c r="N9" s="72">
        <f t="shared" si="8"/>
        <v>20</v>
      </c>
      <c r="O9" s="72">
        <f t="shared" si="8"/>
        <v>274</v>
      </c>
      <c r="P9" s="72">
        <f t="shared" si="9"/>
        <v>72</v>
      </c>
      <c r="Q9" s="72">
        <f t="shared" si="9"/>
        <v>9</v>
      </c>
      <c r="R9" s="72">
        <f t="shared" si="9"/>
        <v>15</v>
      </c>
      <c r="S9" s="72">
        <f t="shared" si="9"/>
        <v>4</v>
      </c>
      <c r="T9" s="72">
        <f t="shared" si="9"/>
        <v>110</v>
      </c>
      <c r="U9" s="72">
        <f t="shared" si="9"/>
        <v>47</v>
      </c>
      <c r="V9" s="72">
        <f t="shared" si="9"/>
        <v>51</v>
      </c>
      <c r="W9" s="72">
        <f t="shared" si="9"/>
        <v>1130</v>
      </c>
      <c r="X9" s="72">
        <f t="shared" si="9"/>
        <v>35045</v>
      </c>
      <c r="Y9" s="72">
        <f t="shared" si="9"/>
        <v>35245</v>
      </c>
      <c r="Z9" s="133">
        <f t="shared" si="2"/>
        <v>0.99432543623208969</v>
      </c>
      <c r="AA9" s="165"/>
    </row>
    <row r="10" spans="1:27" ht="13.5" customHeight="1" x14ac:dyDescent="0.15">
      <c r="A10" s="108"/>
      <c r="B10" s="108"/>
      <c r="C10" s="458" t="s">
        <v>118</v>
      </c>
      <c r="D10" s="118" t="s">
        <v>343</v>
      </c>
      <c r="E10" s="168">
        <v>5344</v>
      </c>
      <c r="F10" s="168">
        <v>1271</v>
      </c>
      <c r="G10" s="168">
        <v>14497</v>
      </c>
      <c r="H10" s="168">
        <v>292</v>
      </c>
      <c r="I10" s="168">
        <v>445</v>
      </c>
      <c r="J10" s="168">
        <v>3132</v>
      </c>
      <c r="K10" s="168">
        <v>2420</v>
      </c>
      <c r="L10" s="168">
        <v>0</v>
      </c>
      <c r="M10" s="168">
        <v>116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100</v>
      </c>
      <c r="X10" s="168">
        <v>27617</v>
      </c>
      <c r="Y10" s="100">
        <v>27247</v>
      </c>
      <c r="Z10" s="169">
        <f t="shared" si="2"/>
        <v>1.01357947663963</v>
      </c>
      <c r="AA10" s="310"/>
    </row>
    <row r="11" spans="1:27" ht="13.5" customHeight="1" x14ac:dyDescent="0.15">
      <c r="A11" s="108"/>
      <c r="B11" s="107"/>
      <c r="C11" s="457"/>
      <c r="D11" s="119" t="s">
        <v>77</v>
      </c>
      <c r="E11" s="168">
        <v>5344</v>
      </c>
      <c r="F11" s="168">
        <v>1271</v>
      </c>
      <c r="G11" s="168">
        <v>14497</v>
      </c>
      <c r="H11" s="168">
        <v>292</v>
      </c>
      <c r="I11" s="168">
        <v>445</v>
      </c>
      <c r="J11" s="168">
        <v>3132</v>
      </c>
      <c r="K11" s="168">
        <v>2420</v>
      </c>
      <c r="L11" s="168">
        <v>0</v>
      </c>
      <c r="M11" s="168">
        <v>116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100</v>
      </c>
      <c r="X11" s="168">
        <v>27617</v>
      </c>
      <c r="Y11" s="97">
        <v>27247</v>
      </c>
      <c r="Z11" s="169">
        <f t="shared" si="2"/>
        <v>1.01357947663963</v>
      </c>
      <c r="AA11" s="310"/>
    </row>
    <row r="12" spans="1:27" ht="13.5" customHeight="1" x14ac:dyDescent="0.15">
      <c r="A12" s="108"/>
      <c r="B12" s="107"/>
      <c r="C12" s="457" t="s">
        <v>286</v>
      </c>
      <c r="D12" s="119" t="s">
        <v>343</v>
      </c>
      <c r="E12" s="168">
        <v>117</v>
      </c>
      <c r="F12" s="168">
        <v>23</v>
      </c>
      <c r="G12" s="168">
        <v>79</v>
      </c>
      <c r="H12" s="168">
        <v>65</v>
      </c>
      <c r="I12" s="168">
        <v>7</v>
      </c>
      <c r="J12" s="168">
        <v>5</v>
      </c>
      <c r="K12" s="168">
        <v>21</v>
      </c>
      <c r="L12" s="168">
        <v>0</v>
      </c>
      <c r="M12" s="168">
        <v>0</v>
      </c>
      <c r="N12" s="168">
        <v>0</v>
      </c>
      <c r="O12" s="168">
        <v>7</v>
      </c>
      <c r="P12" s="168">
        <v>19</v>
      </c>
      <c r="Q12" s="168">
        <v>2</v>
      </c>
      <c r="R12" s="168">
        <v>5</v>
      </c>
      <c r="S12" s="168">
        <v>0</v>
      </c>
      <c r="T12" s="168">
        <v>15</v>
      </c>
      <c r="U12" s="168">
        <v>1</v>
      </c>
      <c r="V12" s="168">
        <v>6</v>
      </c>
      <c r="W12" s="168">
        <v>33</v>
      </c>
      <c r="X12" s="168">
        <v>405</v>
      </c>
      <c r="Y12" s="97">
        <v>693</v>
      </c>
      <c r="Z12" s="169">
        <f t="shared" si="2"/>
        <v>0.58441558441558439</v>
      </c>
      <c r="AA12" s="310"/>
    </row>
    <row r="13" spans="1:27" ht="13.5" customHeight="1" x14ac:dyDescent="0.15">
      <c r="A13" s="108"/>
      <c r="B13" s="107"/>
      <c r="C13" s="457"/>
      <c r="D13" s="119" t="s">
        <v>77</v>
      </c>
      <c r="E13" s="168">
        <v>142</v>
      </c>
      <c r="F13" s="168">
        <v>23</v>
      </c>
      <c r="G13" s="168">
        <v>81</v>
      </c>
      <c r="H13" s="168">
        <v>69</v>
      </c>
      <c r="I13" s="168">
        <v>7</v>
      </c>
      <c r="J13" s="168">
        <v>5</v>
      </c>
      <c r="K13" s="168">
        <v>40</v>
      </c>
      <c r="L13" s="168">
        <v>0</v>
      </c>
      <c r="M13" s="168">
        <v>0</v>
      </c>
      <c r="N13" s="168">
        <v>0</v>
      </c>
      <c r="O13" s="168">
        <v>7</v>
      </c>
      <c r="P13" s="168">
        <v>31</v>
      </c>
      <c r="Q13" s="168">
        <v>2</v>
      </c>
      <c r="R13" s="168">
        <v>8</v>
      </c>
      <c r="S13" s="168">
        <v>0</v>
      </c>
      <c r="T13" s="168">
        <v>15</v>
      </c>
      <c r="U13" s="168">
        <v>1</v>
      </c>
      <c r="V13" s="168">
        <v>6</v>
      </c>
      <c r="W13" s="168">
        <v>67</v>
      </c>
      <c r="X13" s="168">
        <v>504</v>
      </c>
      <c r="Y13" s="97">
        <v>879</v>
      </c>
      <c r="Z13" s="169">
        <f t="shared" si="2"/>
        <v>0.57337883959044367</v>
      </c>
      <c r="AA13" s="310"/>
    </row>
    <row r="14" spans="1:27" ht="13.5" customHeight="1" x14ac:dyDescent="0.15">
      <c r="A14" s="108"/>
      <c r="B14" s="107"/>
      <c r="C14" s="457" t="s">
        <v>119</v>
      </c>
      <c r="D14" s="119" t="s">
        <v>343</v>
      </c>
      <c r="E14" s="168">
        <v>30</v>
      </c>
      <c r="F14" s="168">
        <v>1</v>
      </c>
      <c r="G14" s="168">
        <v>1</v>
      </c>
      <c r="H14" s="168">
        <v>16</v>
      </c>
      <c r="I14" s="168">
        <v>1</v>
      </c>
      <c r="J14" s="168">
        <v>0</v>
      </c>
      <c r="K14" s="168">
        <v>22</v>
      </c>
      <c r="L14" s="168">
        <v>0</v>
      </c>
      <c r="M14" s="168">
        <v>0</v>
      </c>
      <c r="N14" s="168">
        <v>0</v>
      </c>
      <c r="O14" s="168">
        <v>0</v>
      </c>
      <c r="P14" s="168">
        <v>0</v>
      </c>
      <c r="Q14" s="168">
        <v>0</v>
      </c>
      <c r="R14" s="168">
        <v>2</v>
      </c>
      <c r="S14" s="168">
        <v>2</v>
      </c>
      <c r="T14" s="168">
        <v>0</v>
      </c>
      <c r="U14" s="168">
        <v>0</v>
      </c>
      <c r="V14" s="168">
        <v>0</v>
      </c>
      <c r="W14" s="168">
        <v>2</v>
      </c>
      <c r="X14" s="168">
        <v>77</v>
      </c>
      <c r="Y14" s="70">
        <v>167</v>
      </c>
      <c r="Z14" s="169">
        <f t="shared" si="2"/>
        <v>0.46107784431137727</v>
      </c>
      <c r="AA14" s="310"/>
    </row>
    <row r="15" spans="1:27" ht="13.5" customHeight="1" x14ac:dyDescent="0.15">
      <c r="A15" s="108"/>
      <c r="B15" s="107"/>
      <c r="C15" s="457"/>
      <c r="D15" s="119" t="s">
        <v>77</v>
      </c>
      <c r="E15" s="168">
        <v>30</v>
      </c>
      <c r="F15" s="168">
        <v>1</v>
      </c>
      <c r="G15" s="168">
        <v>1</v>
      </c>
      <c r="H15" s="168">
        <v>16</v>
      </c>
      <c r="I15" s="168">
        <v>1</v>
      </c>
      <c r="J15" s="168">
        <v>0</v>
      </c>
      <c r="K15" s="168">
        <v>22</v>
      </c>
      <c r="L15" s="168">
        <v>0</v>
      </c>
      <c r="M15" s="168">
        <v>0</v>
      </c>
      <c r="N15" s="168">
        <v>0</v>
      </c>
      <c r="O15" s="168">
        <v>0</v>
      </c>
      <c r="P15" s="168">
        <v>0</v>
      </c>
      <c r="Q15" s="168">
        <v>0</v>
      </c>
      <c r="R15" s="168">
        <v>2</v>
      </c>
      <c r="S15" s="168">
        <v>2</v>
      </c>
      <c r="T15" s="168">
        <v>0</v>
      </c>
      <c r="U15" s="168">
        <v>0</v>
      </c>
      <c r="V15" s="168">
        <v>0</v>
      </c>
      <c r="W15" s="168">
        <v>2</v>
      </c>
      <c r="X15" s="168">
        <v>77</v>
      </c>
      <c r="Y15" s="70">
        <v>281</v>
      </c>
      <c r="Z15" s="169">
        <f t="shared" si="2"/>
        <v>0.27402135231316727</v>
      </c>
      <c r="AA15" s="310"/>
    </row>
    <row r="16" spans="1:27" ht="13.5" customHeight="1" x14ac:dyDescent="0.15">
      <c r="A16" s="108"/>
      <c r="B16" s="107"/>
      <c r="C16" s="457" t="s">
        <v>120</v>
      </c>
      <c r="D16" s="119" t="s">
        <v>343</v>
      </c>
      <c r="E16" s="168">
        <v>640</v>
      </c>
      <c r="F16" s="168">
        <v>0</v>
      </c>
      <c r="G16" s="168">
        <v>369</v>
      </c>
      <c r="H16" s="168">
        <v>0</v>
      </c>
      <c r="I16" s="168">
        <v>14</v>
      </c>
      <c r="J16" s="168">
        <v>213</v>
      </c>
      <c r="K16" s="168">
        <v>224</v>
      </c>
      <c r="L16" s="168">
        <v>29</v>
      </c>
      <c r="M16" s="168">
        <v>0</v>
      </c>
      <c r="N16" s="168">
        <v>0</v>
      </c>
      <c r="O16" s="168">
        <v>0</v>
      </c>
      <c r="P16" s="168">
        <v>0</v>
      </c>
      <c r="Q16" s="168">
        <v>0</v>
      </c>
      <c r="R16" s="168">
        <v>0</v>
      </c>
      <c r="S16" s="168">
        <v>0</v>
      </c>
      <c r="T16" s="168">
        <v>42</v>
      </c>
      <c r="U16" s="168">
        <v>0</v>
      </c>
      <c r="V16" s="168">
        <v>0</v>
      </c>
      <c r="W16" s="168">
        <v>0</v>
      </c>
      <c r="X16" s="168">
        <v>1531</v>
      </c>
      <c r="Y16" s="70">
        <v>3175</v>
      </c>
      <c r="Z16" s="169">
        <f t="shared" si="2"/>
        <v>0.48220472440944884</v>
      </c>
      <c r="AA16" s="310"/>
    </row>
    <row r="17" spans="1:27" ht="13.5" customHeight="1" x14ac:dyDescent="0.15">
      <c r="A17" s="108"/>
      <c r="B17" s="107"/>
      <c r="C17" s="457"/>
      <c r="D17" s="119" t="s">
        <v>77</v>
      </c>
      <c r="E17" s="168">
        <v>640</v>
      </c>
      <c r="F17" s="168">
        <v>0</v>
      </c>
      <c r="G17" s="168">
        <v>369</v>
      </c>
      <c r="H17" s="168">
        <v>0</v>
      </c>
      <c r="I17" s="168">
        <v>14</v>
      </c>
      <c r="J17" s="168">
        <v>213</v>
      </c>
      <c r="K17" s="168">
        <v>224</v>
      </c>
      <c r="L17" s="168">
        <v>29</v>
      </c>
      <c r="M17" s="168">
        <v>0</v>
      </c>
      <c r="N17" s="168">
        <v>0</v>
      </c>
      <c r="O17" s="168">
        <v>0</v>
      </c>
      <c r="P17" s="168">
        <v>0</v>
      </c>
      <c r="Q17" s="168">
        <v>0</v>
      </c>
      <c r="R17" s="168">
        <v>0</v>
      </c>
      <c r="S17" s="168">
        <v>0</v>
      </c>
      <c r="T17" s="168">
        <v>42</v>
      </c>
      <c r="U17" s="168">
        <v>0</v>
      </c>
      <c r="V17" s="168">
        <v>0</v>
      </c>
      <c r="W17" s="168">
        <v>0</v>
      </c>
      <c r="X17" s="168">
        <v>1531</v>
      </c>
      <c r="Y17" s="70">
        <v>3190</v>
      </c>
      <c r="Z17" s="169">
        <f t="shared" si="2"/>
        <v>0.4799373040752351</v>
      </c>
      <c r="AA17" s="310"/>
    </row>
    <row r="18" spans="1:27" ht="13.5" customHeight="1" x14ac:dyDescent="0.15">
      <c r="A18" s="108"/>
      <c r="B18" s="107"/>
      <c r="C18" s="457" t="s">
        <v>121</v>
      </c>
      <c r="D18" s="119" t="s">
        <v>343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20</v>
      </c>
      <c r="L18" s="168">
        <v>0</v>
      </c>
      <c r="M18" s="168">
        <v>0</v>
      </c>
      <c r="N18" s="168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20</v>
      </c>
      <c r="Y18" s="70">
        <v>0</v>
      </c>
      <c r="Z18" s="169">
        <f t="shared" si="2"/>
        <v>0</v>
      </c>
      <c r="AA18" s="310"/>
    </row>
    <row r="19" spans="1:27" ht="13.5" customHeight="1" x14ac:dyDescent="0.15">
      <c r="A19" s="108"/>
      <c r="B19" s="107"/>
      <c r="C19" s="457"/>
      <c r="D19" s="119" t="s">
        <v>77</v>
      </c>
      <c r="E19" s="168">
        <v>0</v>
      </c>
      <c r="F19" s="168">
        <v>0</v>
      </c>
      <c r="G19" s="168">
        <v>0</v>
      </c>
      <c r="H19" s="168">
        <v>0</v>
      </c>
      <c r="I19" s="168">
        <v>0</v>
      </c>
      <c r="J19" s="168">
        <v>0</v>
      </c>
      <c r="K19" s="168">
        <v>80</v>
      </c>
      <c r="L19" s="168">
        <v>0</v>
      </c>
      <c r="M19" s="168">
        <v>0</v>
      </c>
      <c r="N19" s="168">
        <v>0</v>
      </c>
      <c r="O19" s="168">
        <v>0</v>
      </c>
      <c r="P19" s="168">
        <v>0</v>
      </c>
      <c r="Q19" s="168">
        <v>0</v>
      </c>
      <c r="R19" s="168">
        <v>0</v>
      </c>
      <c r="S19" s="168">
        <v>0</v>
      </c>
      <c r="T19" s="168">
        <v>0</v>
      </c>
      <c r="U19" s="168">
        <v>0</v>
      </c>
      <c r="V19" s="168">
        <v>0</v>
      </c>
      <c r="W19" s="168">
        <v>0</v>
      </c>
      <c r="X19" s="168">
        <v>80</v>
      </c>
      <c r="Y19" s="70">
        <v>0</v>
      </c>
      <c r="Z19" s="169">
        <f t="shared" si="2"/>
        <v>0</v>
      </c>
      <c r="AA19" s="310"/>
    </row>
    <row r="20" spans="1:27" ht="13.5" customHeight="1" x14ac:dyDescent="0.15">
      <c r="A20" s="108"/>
      <c r="B20" s="107"/>
      <c r="C20" s="457" t="s">
        <v>122</v>
      </c>
      <c r="D20" s="119" t="s">
        <v>343</v>
      </c>
      <c r="E20" s="168">
        <v>18</v>
      </c>
      <c r="F20" s="168">
        <v>4</v>
      </c>
      <c r="G20" s="168">
        <v>34</v>
      </c>
      <c r="H20" s="168">
        <v>18</v>
      </c>
      <c r="I20" s="168">
        <v>0</v>
      </c>
      <c r="J20" s="168">
        <v>0</v>
      </c>
      <c r="K20" s="168">
        <v>0</v>
      </c>
      <c r="L20" s="168">
        <v>0</v>
      </c>
      <c r="M20" s="168">
        <v>0</v>
      </c>
      <c r="N20" s="168">
        <v>0</v>
      </c>
      <c r="O20" s="168">
        <v>0</v>
      </c>
      <c r="P20" s="168">
        <v>0</v>
      </c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v>0</v>
      </c>
      <c r="W20" s="168">
        <v>0</v>
      </c>
      <c r="X20" s="168">
        <v>74</v>
      </c>
      <c r="Y20" s="70">
        <v>23</v>
      </c>
      <c r="Z20" s="169">
        <f t="shared" si="2"/>
        <v>3.2173913043478262</v>
      </c>
      <c r="AA20" s="310"/>
    </row>
    <row r="21" spans="1:27" ht="13.5" customHeight="1" x14ac:dyDescent="0.15">
      <c r="A21" s="108"/>
      <c r="B21" s="107"/>
      <c r="C21" s="457"/>
      <c r="D21" s="119" t="s">
        <v>77</v>
      </c>
      <c r="E21" s="168">
        <v>18</v>
      </c>
      <c r="F21" s="168">
        <v>4</v>
      </c>
      <c r="G21" s="168">
        <v>34</v>
      </c>
      <c r="H21" s="168">
        <v>18</v>
      </c>
      <c r="I21" s="168">
        <v>0</v>
      </c>
      <c r="J21" s="168">
        <v>0</v>
      </c>
      <c r="K21" s="168">
        <v>0</v>
      </c>
      <c r="L21" s="168">
        <v>0</v>
      </c>
      <c r="M21" s="168">
        <v>0</v>
      </c>
      <c r="N21" s="168">
        <v>0</v>
      </c>
      <c r="O21" s="168">
        <v>0</v>
      </c>
      <c r="P21" s="168">
        <v>0</v>
      </c>
      <c r="Q21" s="168">
        <v>0</v>
      </c>
      <c r="R21" s="168">
        <v>0</v>
      </c>
      <c r="S21" s="168">
        <v>0</v>
      </c>
      <c r="T21" s="168">
        <v>0</v>
      </c>
      <c r="U21" s="168">
        <v>0</v>
      </c>
      <c r="V21" s="168">
        <v>0</v>
      </c>
      <c r="W21" s="168">
        <v>0</v>
      </c>
      <c r="X21" s="168">
        <v>74</v>
      </c>
      <c r="Y21" s="70">
        <v>23</v>
      </c>
      <c r="Z21" s="169">
        <f t="shared" si="2"/>
        <v>3.2173913043478262</v>
      </c>
      <c r="AA21" s="310"/>
    </row>
    <row r="22" spans="1:27" ht="13.5" customHeight="1" x14ac:dyDescent="0.15">
      <c r="A22" s="108"/>
      <c r="B22" s="107"/>
      <c r="C22" s="457" t="s">
        <v>123</v>
      </c>
      <c r="D22" s="119" t="s">
        <v>343</v>
      </c>
      <c r="E22" s="168">
        <v>151</v>
      </c>
      <c r="F22" s="168">
        <v>1</v>
      </c>
      <c r="G22" s="168">
        <v>66</v>
      </c>
      <c r="H22" s="168">
        <v>12</v>
      </c>
      <c r="I22" s="168">
        <v>7</v>
      </c>
      <c r="J22" s="168">
        <v>11</v>
      </c>
      <c r="K22" s="168">
        <v>52</v>
      </c>
      <c r="L22" s="168">
        <v>0</v>
      </c>
      <c r="M22" s="168">
        <v>0</v>
      </c>
      <c r="N22" s="168">
        <v>11</v>
      </c>
      <c r="O22" s="168">
        <v>20</v>
      </c>
      <c r="P22" s="168">
        <v>24</v>
      </c>
      <c r="Q22" s="168">
        <v>4</v>
      </c>
      <c r="R22" s="168">
        <v>3</v>
      </c>
      <c r="S22" s="168">
        <v>1</v>
      </c>
      <c r="T22" s="168">
        <v>28</v>
      </c>
      <c r="U22" s="168">
        <v>1</v>
      </c>
      <c r="V22" s="168">
        <v>4</v>
      </c>
      <c r="W22" s="168">
        <v>97</v>
      </c>
      <c r="X22" s="168">
        <v>493</v>
      </c>
      <c r="Y22" s="70">
        <v>832</v>
      </c>
      <c r="Z22" s="169">
        <f t="shared" si="2"/>
        <v>0.59254807692307687</v>
      </c>
      <c r="AA22" s="310"/>
    </row>
    <row r="23" spans="1:27" ht="13.5" customHeight="1" x14ac:dyDescent="0.15">
      <c r="A23" s="108"/>
      <c r="B23" s="107"/>
      <c r="C23" s="457"/>
      <c r="D23" s="119" t="s">
        <v>77</v>
      </c>
      <c r="E23" s="168">
        <v>156</v>
      </c>
      <c r="F23" s="168">
        <v>1</v>
      </c>
      <c r="G23" s="168">
        <v>71</v>
      </c>
      <c r="H23" s="168">
        <v>12</v>
      </c>
      <c r="I23" s="168">
        <v>9</v>
      </c>
      <c r="J23" s="168">
        <v>11</v>
      </c>
      <c r="K23" s="168">
        <v>578</v>
      </c>
      <c r="L23" s="168">
        <v>0</v>
      </c>
      <c r="M23" s="168">
        <v>0</v>
      </c>
      <c r="N23" s="168">
        <v>19</v>
      </c>
      <c r="O23" s="168">
        <v>260</v>
      </c>
      <c r="P23" s="168">
        <v>38</v>
      </c>
      <c r="Q23" s="168">
        <v>4</v>
      </c>
      <c r="R23" s="168">
        <v>5</v>
      </c>
      <c r="S23" s="168">
        <v>1</v>
      </c>
      <c r="T23" s="168">
        <v>32</v>
      </c>
      <c r="U23" s="168">
        <v>1</v>
      </c>
      <c r="V23" s="168">
        <v>4</v>
      </c>
      <c r="W23" s="168">
        <v>795</v>
      </c>
      <c r="X23" s="168">
        <v>1997</v>
      </c>
      <c r="Y23" s="70">
        <v>1400</v>
      </c>
      <c r="Z23" s="169">
        <f t="shared" si="2"/>
        <v>1.4264285714285714</v>
      </c>
      <c r="AA23" s="310"/>
    </row>
    <row r="24" spans="1:27" ht="13.5" customHeight="1" x14ac:dyDescent="0.15">
      <c r="A24" s="108"/>
      <c r="B24" s="107"/>
      <c r="C24" s="457" t="s">
        <v>124</v>
      </c>
      <c r="D24" s="119" t="s">
        <v>343</v>
      </c>
      <c r="E24" s="168">
        <v>13</v>
      </c>
      <c r="F24" s="168">
        <v>0</v>
      </c>
      <c r="G24" s="168">
        <v>8</v>
      </c>
      <c r="H24" s="168">
        <v>0</v>
      </c>
      <c r="I24" s="168">
        <v>0</v>
      </c>
      <c r="J24" s="168">
        <v>1</v>
      </c>
      <c r="K24" s="168">
        <v>0</v>
      </c>
      <c r="L24" s="168">
        <v>0</v>
      </c>
      <c r="M24" s="168">
        <v>12</v>
      </c>
      <c r="N24" s="168">
        <v>1</v>
      </c>
      <c r="O24" s="168">
        <v>0</v>
      </c>
      <c r="P24" s="168">
        <v>3</v>
      </c>
      <c r="Q24" s="168">
        <v>1</v>
      </c>
      <c r="R24" s="168">
        <v>0</v>
      </c>
      <c r="S24" s="168">
        <v>0</v>
      </c>
      <c r="T24" s="168">
        <v>0</v>
      </c>
      <c r="U24" s="168">
        <v>0</v>
      </c>
      <c r="V24" s="168">
        <v>1</v>
      </c>
      <c r="W24" s="168">
        <v>29</v>
      </c>
      <c r="X24" s="168">
        <v>69</v>
      </c>
      <c r="Y24" s="70">
        <v>34</v>
      </c>
      <c r="Z24" s="169">
        <f t="shared" si="2"/>
        <v>2.0294117647058822</v>
      </c>
      <c r="AA24" s="310"/>
    </row>
    <row r="25" spans="1:27" ht="13.5" customHeight="1" x14ac:dyDescent="0.15">
      <c r="A25" s="108"/>
      <c r="B25" s="107"/>
      <c r="C25" s="457"/>
      <c r="D25" s="119" t="s">
        <v>77</v>
      </c>
      <c r="E25" s="168">
        <v>26</v>
      </c>
      <c r="F25" s="168">
        <v>0</v>
      </c>
      <c r="G25" s="168">
        <v>19</v>
      </c>
      <c r="H25" s="168">
        <v>0</v>
      </c>
      <c r="I25" s="168">
        <v>0</v>
      </c>
      <c r="J25" s="168">
        <v>1</v>
      </c>
      <c r="K25" s="168">
        <v>0</v>
      </c>
      <c r="L25" s="168">
        <v>0</v>
      </c>
      <c r="M25" s="168">
        <v>12</v>
      </c>
      <c r="N25" s="168">
        <v>1</v>
      </c>
      <c r="O25" s="168">
        <v>0</v>
      </c>
      <c r="P25" s="168">
        <v>3</v>
      </c>
      <c r="Q25" s="168">
        <v>1</v>
      </c>
      <c r="R25" s="168">
        <v>0</v>
      </c>
      <c r="S25" s="168">
        <v>0</v>
      </c>
      <c r="T25" s="168">
        <v>0</v>
      </c>
      <c r="U25" s="168">
        <v>0</v>
      </c>
      <c r="V25" s="168">
        <v>1</v>
      </c>
      <c r="W25" s="168">
        <v>44</v>
      </c>
      <c r="X25" s="168">
        <v>108</v>
      </c>
      <c r="Y25" s="70">
        <v>51</v>
      </c>
      <c r="Z25" s="169">
        <f t="shared" si="2"/>
        <v>2.1176470588235294</v>
      </c>
      <c r="AA25" s="310"/>
    </row>
    <row r="26" spans="1:27" ht="13.5" customHeight="1" x14ac:dyDescent="0.15">
      <c r="A26" s="108"/>
      <c r="B26" s="109"/>
      <c r="C26" s="457" t="s">
        <v>125</v>
      </c>
      <c r="D26" s="119" t="s">
        <v>343</v>
      </c>
      <c r="E26" s="168">
        <v>57</v>
      </c>
      <c r="F26" s="168">
        <v>5</v>
      </c>
      <c r="G26" s="168">
        <v>1</v>
      </c>
      <c r="H26" s="168">
        <v>0</v>
      </c>
      <c r="I26" s="168">
        <v>1</v>
      </c>
      <c r="J26" s="168">
        <v>0</v>
      </c>
      <c r="K26" s="168">
        <v>17</v>
      </c>
      <c r="L26" s="168">
        <v>0</v>
      </c>
      <c r="M26" s="168">
        <v>0</v>
      </c>
      <c r="N26" s="168">
        <v>0</v>
      </c>
      <c r="O26" s="168">
        <v>0</v>
      </c>
      <c r="P26" s="168">
        <v>0</v>
      </c>
      <c r="Q26" s="168">
        <v>0</v>
      </c>
      <c r="R26" s="168">
        <v>0</v>
      </c>
      <c r="S26" s="168">
        <v>0</v>
      </c>
      <c r="T26" s="168">
        <v>0</v>
      </c>
      <c r="U26" s="168">
        <v>0</v>
      </c>
      <c r="V26" s="168">
        <v>15</v>
      </c>
      <c r="W26" s="168">
        <v>2</v>
      </c>
      <c r="X26" s="168">
        <v>98</v>
      </c>
      <c r="Y26" s="70">
        <v>0</v>
      </c>
      <c r="Z26" s="169">
        <f t="shared" si="2"/>
        <v>0</v>
      </c>
      <c r="AA26" s="310"/>
    </row>
    <row r="27" spans="1:27" ht="13.5" customHeight="1" x14ac:dyDescent="0.15">
      <c r="A27" s="108"/>
      <c r="B27" s="109"/>
      <c r="C27" s="457"/>
      <c r="D27" s="119" t="s">
        <v>77</v>
      </c>
      <c r="E27" s="168">
        <v>68</v>
      </c>
      <c r="F27" s="168">
        <v>5</v>
      </c>
      <c r="G27" s="168">
        <v>1</v>
      </c>
      <c r="H27" s="168">
        <v>0</v>
      </c>
      <c r="I27" s="168">
        <v>1</v>
      </c>
      <c r="J27" s="168">
        <v>0</v>
      </c>
      <c r="K27" s="168">
        <v>17</v>
      </c>
      <c r="L27" s="168">
        <v>0</v>
      </c>
      <c r="M27" s="168">
        <v>0</v>
      </c>
      <c r="N27" s="168">
        <v>0</v>
      </c>
      <c r="O27" s="168">
        <v>0</v>
      </c>
      <c r="P27" s="168">
        <v>0</v>
      </c>
      <c r="Q27" s="168">
        <v>0</v>
      </c>
      <c r="R27" s="168">
        <v>0</v>
      </c>
      <c r="S27" s="168">
        <v>0</v>
      </c>
      <c r="T27" s="168">
        <v>0</v>
      </c>
      <c r="U27" s="168">
        <v>0</v>
      </c>
      <c r="V27" s="168">
        <v>15</v>
      </c>
      <c r="W27" s="168">
        <v>2</v>
      </c>
      <c r="X27" s="168">
        <v>109</v>
      </c>
      <c r="Y27" s="70">
        <v>0</v>
      </c>
      <c r="Z27" s="169">
        <f t="shared" si="2"/>
        <v>0</v>
      </c>
      <c r="AA27" s="310"/>
    </row>
    <row r="28" spans="1:27" ht="13.5" customHeight="1" x14ac:dyDescent="0.15">
      <c r="A28" s="108"/>
      <c r="B28" s="107"/>
      <c r="C28" s="457" t="s">
        <v>126</v>
      </c>
      <c r="D28" s="119" t="s">
        <v>343</v>
      </c>
      <c r="E28" s="168">
        <v>6</v>
      </c>
      <c r="F28" s="168">
        <v>1</v>
      </c>
      <c r="G28" s="168">
        <v>26</v>
      </c>
      <c r="H28" s="168">
        <v>12</v>
      </c>
      <c r="I28" s="168">
        <v>0</v>
      </c>
      <c r="J28" s="168">
        <v>1</v>
      </c>
      <c r="K28" s="168">
        <v>1</v>
      </c>
      <c r="L28" s="168">
        <v>0</v>
      </c>
      <c r="M28" s="168">
        <v>0</v>
      </c>
      <c r="N28" s="168">
        <v>0</v>
      </c>
      <c r="O28" s="168">
        <v>0</v>
      </c>
      <c r="P28" s="168">
        <v>0</v>
      </c>
      <c r="Q28" s="168">
        <v>0</v>
      </c>
      <c r="R28" s="168">
        <v>0</v>
      </c>
      <c r="S28" s="168">
        <v>1</v>
      </c>
      <c r="T28" s="168">
        <v>4</v>
      </c>
      <c r="U28" s="168">
        <v>15</v>
      </c>
      <c r="V28" s="168">
        <v>0</v>
      </c>
      <c r="W28" s="168">
        <v>0</v>
      </c>
      <c r="X28" s="168">
        <v>67</v>
      </c>
      <c r="Y28" s="70">
        <v>43</v>
      </c>
      <c r="Z28" s="169">
        <f t="shared" si="2"/>
        <v>1.558139534883721</v>
      </c>
      <c r="AA28" s="310"/>
    </row>
    <row r="29" spans="1:27" ht="13.5" customHeight="1" x14ac:dyDescent="0.15">
      <c r="A29" s="108"/>
      <c r="B29" s="107"/>
      <c r="C29" s="457"/>
      <c r="D29" s="119" t="s">
        <v>77</v>
      </c>
      <c r="E29" s="168">
        <v>6</v>
      </c>
      <c r="F29" s="168">
        <v>1</v>
      </c>
      <c r="G29" s="168">
        <v>39</v>
      </c>
      <c r="H29" s="168">
        <v>12</v>
      </c>
      <c r="I29" s="168">
        <v>0</v>
      </c>
      <c r="J29" s="168">
        <v>3</v>
      </c>
      <c r="K29" s="168">
        <v>2</v>
      </c>
      <c r="L29" s="168">
        <v>0</v>
      </c>
      <c r="M29" s="168">
        <v>0</v>
      </c>
      <c r="N29" s="168">
        <v>0</v>
      </c>
      <c r="O29" s="168">
        <v>0</v>
      </c>
      <c r="P29" s="168">
        <v>0</v>
      </c>
      <c r="Q29" s="168">
        <v>0</v>
      </c>
      <c r="R29" s="168">
        <v>0</v>
      </c>
      <c r="S29" s="168">
        <v>1</v>
      </c>
      <c r="T29" s="168">
        <v>13</v>
      </c>
      <c r="U29" s="168">
        <v>43</v>
      </c>
      <c r="V29" s="168">
        <v>0</v>
      </c>
      <c r="W29" s="168">
        <v>0</v>
      </c>
      <c r="X29" s="168">
        <v>120</v>
      </c>
      <c r="Y29" s="70">
        <v>46</v>
      </c>
      <c r="Z29" s="169">
        <f t="shared" si="2"/>
        <v>2.6086956521739131</v>
      </c>
      <c r="AA29" s="310"/>
    </row>
    <row r="30" spans="1:27" ht="13.5" customHeight="1" x14ac:dyDescent="0.15">
      <c r="A30" s="108"/>
      <c r="B30" s="107"/>
      <c r="C30" s="457" t="s">
        <v>127</v>
      </c>
      <c r="D30" s="119" t="s">
        <v>343</v>
      </c>
      <c r="E30" s="168">
        <v>5</v>
      </c>
      <c r="F30" s="168">
        <v>61</v>
      </c>
      <c r="G30" s="168">
        <v>5</v>
      </c>
      <c r="H30" s="168">
        <v>19</v>
      </c>
      <c r="I30" s="168">
        <v>9</v>
      </c>
      <c r="J30" s="168">
        <v>4</v>
      </c>
      <c r="K30" s="168">
        <v>18</v>
      </c>
      <c r="L30" s="168">
        <v>0</v>
      </c>
      <c r="M30" s="168">
        <v>0</v>
      </c>
      <c r="N30" s="168">
        <v>0</v>
      </c>
      <c r="O30" s="168">
        <v>0</v>
      </c>
      <c r="P30" s="168">
        <v>0</v>
      </c>
      <c r="Q30" s="168">
        <v>0</v>
      </c>
      <c r="R30" s="168">
        <v>0</v>
      </c>
      <c r="S30" s="168">
        <v>0</v>
      </c>
      <c r="T30" s="168">
        <v>2</v>
      </c>
      <c r="U30" s="168">
        <v>0</v>
      </c>
      <c r="V30" s="168">
        <v>5</v>
      </c>
      <c r="W30" s="168">
        <v>2</v>
      </c>
      <c r="X30" s="168">
        <v>130</v>
      </c>
      <c r="Y30" s="70">
        <v>43</v>
      </c>
      <c r="Z30" s="169">
        <f t="shared" si="2"/>
        <v>3.0232558139534884</v>
      </c>
      <c r="AA30" s="310"/>
    </row>
    <row r="31" spans="1:27" ht="13.5" customHeight="1" x14ac:dyDescent="0.15">
      <c r="A31" s="108"/>
      <c r="B31" s="107"/>
      <c r="C31" s="457"/>
      <c r="D31" s="119" t="s">
        <v>77</v>
      </c>
      <c r="E31" s="168">
        <v>10</v>
      </c>
      <c r="F31" s="168">
        <v>108</v>
      </c>
      <c r="G31" s="168">
        <v>5</v>
      </c>
      <c r="H31" s="168">
        <v>19</v>
      </c>
      <c r="I31" s="168">
        <v>9</v>
      </c>
      <c r="J31" s="168">
        <v>4</v>
      </c>
      <c r="K31" s="168">
        <v>18</v>
      </c>
      <c r="L31" s="168">
        <v>0</v>
      </c>
      <c r="M31" s="168">
        <v>0</v>
      </c>
      <c r="N31" s="168">
        <v>0</v>
      </c>
      <c r="O31" s="168">
        <v>0</v>
      </c>
      <c r="P31" s="168">
        <v>0</v>
      </c>
      <c r="Q31" s="168">
        <v>0</v>
      </c>
      <c r="R31" s="168">
        <v>0</v>
      </c>
      <c r="S31" s="168">
        <v>0</v>
      </c>
      <c r="T31" s="168">
        <v>2</v>
      </c>
      <c r="U31" s="168">
        <v>0</v>
      </c>
      <c r="V31" s="168">
        <v>17</v>
      </c>
      <c r="W31" s="168">
        <v>4</v>
      </c>
      <c r="X31" s="168">
        <v>196</v>
      </c>
      <c r="Y31" s="70">
        <v>61</v>
      </c>
      <c r="Z31" s="169">
        <f t="shared" si="2"/>
        <v>3.2131147540983607</v>
      </c>
      <c r="AA31" s="310"/>
    </row>
    <row r="32" spans="1:27" ht="13.5" customHeight="1" x14ac:dyDescent="0.15">
      <c r="A32" s="108"/>
      <c r="B32" s="107"/>
      <c r="C32" s="457" t="s">
        <v>128</v>
      </c>
      <c r="D32" s="119" t="s">
        <v>343</v>
      </c>
      <c r="E32" s="168">
        <v>0</v>
      </c>
      <c r="F32" s="168">
        <v>0</v>
      </c>
      <c r="G32" s="168">
        <v>0</v>
      </c>
      <c r="H32" s="168">
        <v>0</v>
      </c>
      <c r="I32" s="168">
        <v>0</v>
      </c>
      <c r="J32" s="168">
        <v>0</v>
      </c>
      <c r="K32" s="168">
        <v>0</v>
      </c>
      <c r="L32" s="168">
        <v>0</v>
      </c>
      <c r="M32" s="168">
        <v>0</v>
      </c>
      <c r="N32" s="168">
        <v>0</v>
      </c>
      <c r="O32" s="168">
        <v>0</v>
      </c>
      <c r="P32" s="168">
        <v>0</v>
      </c>
      <c r="Q32" s="168">
        <v>0</v>
      </c>
      <c r="R32" s="168">
        <v>0</v>
      </c>
      <c r="S32" s="168">
        <v>0</v>
      </c>
      <c r="T32" s="168">
        <v>0</v>
      </c>
      <c r="U32" s="168">
        <v>0</v>
      </c>
      <c r="V32" s="168">
        <v>0</v>
      </c>
      <c r="W32" s="168">
        <v>0</v>
      </c>
      <c r="X32" s="168">
        <v>0</v>
      </c>
      <c r="Y32" s="70">
        <v>0</v>
      </c>
      <c r="Z32" s="169">
        <f t="shared" si="2"/>
        <v>0</v>
      </c>
      <c r="AA32" s="310"/>
    </row>
    <row r="33" spans="1:27" ht="13.5" customHeight="1" x14ac:dyDescent="0.15">
      <c r="A33" s="108"/>
      <c r="B33" s="107"/>
      <c r="C33" s="457"/>
      <c r="D33" s="119" t="s">
        <v>77</v>
      </c>
      <c r="E33" s="168">
        <v>0</v>
      </c>
      <c r="F33" s="168">
        <v>0</v>
      </c>
      <c r="G33" s="168">
        <v>0</v>
      </c>
      <c r="H33" s="168">
        <v>0</v>
      </c>
      <c r="I33" s="168">
        <v>0</v>
      </c>
      <c r="J33" s="168">
        <v>0</v>
      </c>
      <c r="K33" s="168">
        <v>0</v>
      </c>
      <c r="L33" s="168">
        <v>0</v>
      </c>
      <c r="M33" s="168">
        <v>0</v>
      </c>
      <c r="N33" s="168">
        <v>0</v>
      </c>
      <c r="O33" s="168">
        <v>0</v>
      </c>
      <c r="P33" s="168">
        <v>0</v>
      </c>
      <c r="Q33" s="168">
        <v>0</v>
      </c>
      <c r="R33" s="168">
        <v>0</v>
      </c>
      <c r="S33" s="168">
        <v>0</v>
      </c>
      <c r="T33" s="168">
        <v>0</v>
      </c>
      <c r="U33" s="168">
        <v>0</v>
      </c>
      <c r="V33" s="168">
        <v>0</v>
      </c>
      <c r="W33" s="168">
        <v>0</v>
      </c>
      <c r="X33" s="168">
        <v>0</v>
      </c>
      <c r="Y33" s="70">
        <v>0</v>
      </c>
      <c r="Z33" s="169">
        <f t="shared" si="2"/>
        <v>0</v>
      </c>
      <c r="AA33" s="310"/>
    </row>
    <row r="34" spans="1:27" ht="13.5" customHeight="1" x14ac:dyDescent="0.15">
      <c r="A34" s="108"/>
      <c r="B34" s="107"/>
      <c r="C34" s="457" t="s">
        <v>129</v>
      </c>
      <c r="D34" s="119" t="s">
        <v>343</v>
      </c>
      <c r="E34" s="168">
        <v>0</v>
      </c>
      <c r="F34" s="168">
        <v>0</v>
      </c>
      <c r="G34" s="168">
        <v>0</v>
      </c>
      <c r="H34" s="168">
        <v>0</v>
      </c>
      <c r="I34" s="168">
        <v>0</v>
      </c>
      <c r="J34" s="168">
        <v>0</v>
      </c>
      <c r="K34" s="168">
        <v>0</v>
      </c>
      <c r="L34" s="168">
        <v>0</v>
      </c>
      <c r="M34" s="168">
        <v>0</v>
      </c>
      <c r="N34" s="168">
        <v>0</v>
      </c>
      <c r="O34" s="168">
        <v>0</v>
      </c>
      <c r="P34" s="168">
        <v>0</v>
      </c>
      <c r="Q34" s="168">
        <v>0</v>
      </c>
      <c r="R34" s="168">
        <v>0</v>
      </c>
      <c r="S34" s="168">
        <v>0</v>
      </c>
      <c r="T34" s="168">
        <v>0</v>
      </c>
      <c r="U34" s="168">
        <v>0</v>
      </c>
      <c r="V34" s="168">
        <v>0</v>
      </c>
      <c r="W34" s="168">
        <v>0</v>
      </c>
      <c r="X34" s="168">
        <v>0</v>
      </c>
      <c r="Y34" s="70">
        <v>0</v>
      </c>
      <c r="Z34" s="169">
        <f t="shared" si="2"/>
        <v>0</v>
      </c>
      <c r="AA34" s="310"/>
    </row>
    <row r="35" spans="1:27" ht="13.5" customHeight="1" x14ac:dyDescent="0.15">
      <c r="A35" s="108"/>
      <c r="B35" s="107"/>
      <c r="C35" s="457"/>
      <c r="D35" s="119" t="s">
        <v>77</v>
      </c>
      <c r="E35" s="168">
        <v>0</v>
      </c>
      <c r="F35" s="168">
        <v>0</v>
      </c>
      <c r="G35" s="168">
        <v>0</v>
      </c>
      <c r="H35" s="168">
        <v>0</v>
      </c>
      <c r="I35" s="168">
        <v>0</v>
      </c>
      <c r="J35" s="168">
        <v>0</v>
      </c>
      <c r="K35" s="168">
        <v>0</v>
      </c>
      <c r="L35" s="168">
        <v>0</v>
      </c>
      <c r="M35" s="168">
        <v>0</v>
      </c>
      <c r="N35" s="168">
        <v>0</v>
      </c>
      <c r="O35" s="168">
        <v>0</v>
      </c>
      <c r="P35" s="168">
        <v>0</v>
      </c>
      <c r="Q35" s="168">
        <v>0</v>
      </c>
      <c r="R35" s="168">
        <v>0</v>
      </c>
      <c r="S35" s="168">
        <v>0</v>
      </c>
      <c r="T35" s="168">
        <v>0</v>
      </c>
      <c r="U35" s="168">
        <v>0</v>
      </c>
      <c r="V35" s="168">
        <v>0</v>
      </c>
      <c r="W35" s="168">
        <v>0</v>
      </c>
      <c r="X35" s="168">
        <v>0</v>
      </c>
      <c r="Y35" s="70">
        <v>0</v>
      </c>
      <c r="Z35" s="169">
        <f t="shared" si="2"/>
        <v>0</v>
      </c>
      <c r="AA35" s="310"/>
    </row>
    <row r="36" spans="1:27" ht="13.5" customHeight="1" x14ac:dyDescent="0.15">
      <c r="A36" s="108"/>
      <c r="B36" s="107"/>
      <c r="C36" s="457" t="s">
        <v>130</v>
      </c>
      <c r="D36" s="119" t="s">
        <v>343</v>
      </c>
      <c r="E36" s="168">
        <v>88</v>
      </c>
      <c r="F36" s="168">
        <v>15</v>
      </c>
      <c r="G36" s="168">
        <v>14</v>
      </c>
      <c r="H36" s="168">
        <v>3</v>
      </c>
      <c r="I36" s="168">
        <v>0</v>
      </c>
      <c r="J36" s="168">
        <v>0</v>
      </c>
      <c r="K36" s="168">
        <v>0</v>
      </c>
      <c r="L36" s="168">
        <v>0</v>
      </c>
      <c r="M36" s="168">
        <v>0</v>
      </c>
      <c r="N36" s="168">
        <v>0</v>
      </c>
      <c r="O36" s="168">
        <v>0</v>
      </c>
      <c r="P36" s="168">
        <v>0</v>
      </c>
      <c r="Q36" s="168">
        <v>0</v>
      </c>
      <c r="R36" s="168">
        <v>0</v>
      </c>
      <c r="S36" s="168">
        <v>0</v>
      </c>
      <c r="T36" s="168">
        <v>1</v>
      </c>
      <c r="U36" s="168">
        <v>0</v>
      </c>
      <c r="V36" s="168">
        <v>4</v>
      </c>
      <c r="W36" s="168">
        <v>0</v>
      </c>
      <c r="X36" s="168">
        <v>125</v>
      </c>
      <c r="Y36" s="70">
        <v>111</v>
      </c>
      <c r="Z36" s="169">
        <f t="shared" si="2"/>
        <v>1.1261261261261262</v>
      </c>
      <c r="AA36" s="310"/>
    </row>
    <row r="37" spans="1:27" ht="13.5" customHeight="1" x14ac:dyDescent="0.15">
      <c r="A37" s="108"/>
      <c r="B37" s="107"/>
      <c r="C37" s="457"/>
      <c r="D37" s="119" t="s">
        <v>77</v>
      </c>
      <c r="E37" s="168">
        <v>88</v>
      </c>
      <c r="F37" s="168">
        <v>15</v>
      </c>
      <c r="G37" s="168">
        <v>14</v>
      </c>
      <c r="H37" s="168">
        <v>3</v>
      </c>
      <c r="I37" s="168">
        <v>0</v>
      </c>
      <c r="J37" s="168">
        <v>0</v>
      </c>
      <c r="K37" s="168">
        <v>0</v>
      </c>
      <c r="L37" s="168">
        <v>0</v>
      </c>
      <c r="M37" s="168">
        <v>0</v>
      </c>
      <c r="N37" s="168">
        <v>0</v>
      </c>
      <c r="O37" s="168">
        <v>0</v>
      </c>
      <c r="P37" s="168">
        <v>0</v>
      </c>
      <c r="Q37" s="168">
        <v>0</v>
      </c>
      <c r="R37" s="168">
        <v>0</v>
      </c>
      <c r="S37" s="168">
        <v>0</v>
      </c>
      <c r="T37" s="168">
        <v>1</v>
      </c>
      <c r="U37" s="168">
        <v>0</v>
      </c>
      <c r="V37" s="168">
        <v>4</v>
      </c>
      <c r="W37" s="168">
        <v>0</v>
      </c>
      <c r="X37" s="168">
        <v>125</v>
      </c>
      <c r="Y37" s="70">
        <v>111</v>
      </c>
      <c r="Z37" s="169">
        <f t="shared" si="2"/>
        <v>1.1261261261261262</v>
      </c>
      <c r="AA37" s="310"/>
    </row>
    <row r="38" spans="1:27" ht="13.5" customHeight="1" x14ac:dyDescent="0.15">
      <c r="A38" s="108"/>
      <c r="B38" s="107"/>
      <c r="C38" s="457" t="s">
        <v>131</v>
      </c>
      <c r="D38" s="119" t="s">
        <v>343</v>
      </c>
      <c r="E38" s="168">
        <v>0</v>
      </c>
      <c r="F38" s="168">
        <v>0</v>
      </c>
      <c r="G38" s="168">
        <v>0</v>
      </c>
      <c r="H38" s="168">
        <v>0</v>
      </c>
      <c r="I38" s="168">
        <v>0</v>
      </c>
      <c r="J38" s="168">
        <v>0</v>
      </c>
      <c r="K38" s="168">
        <v>0</v>
      </c>
      <c r="L38" s="168">
        <v>0</v>
      </c>
      <c r="M38" s="168">
        <v>0</v>
      </c>
      <c r="N38" s="168">
        <v>0</v>
      </c>
      <c r="O38" s="168">
        <v>0</v>
      </c>
      <c r="P38" s="168">
        <v>0</v>
      </c>
      <c r="Q38" s="168">
        <v>0</v>
      </c>
      <c r="R38" s="168">
        <v>0</v>
      </c>
      <c r="S38" s="168">
        <v>0</v>
      </c>
      <c r="T38" s="168">
        <v>0</v>
      </c>
      <c r="U38" s="168">
        <v>0</v>
      </c>
      <c r="V38" s="168">
        <v>0</v>
      </c>
      <c r="W38" s="168">
        <v>0</v>
      </c>
      <c r="X38" s="168">
        <v>0</v>
      </c>
      <c r="Y38" s="70">
        <v>0</v>
      </c>
      <c r="Z38" s="169">
        <f t="shared" si="2"/>
        <v>0</v>
      </c>
      <c r="AA38" s="310"/>
    </row>
    <row r="39" spans="1:27" ht="13.5" customHeight="1" x14ac:dyDescent="0.15">
      <c r="A39" s="108"/>
      <c r="B39" s="107"/>
      <c r="C39" s="457"/>
      <c r="D39" s="119" t="s">
        <v>77</v>
      </c>
      <c r="E39" s="168">
        <v>0</v>
      </c>
      <c r="F39" s="168">
        <v>0</v>
      </c>
      <c r="G39" s="168">
        <v>0</v>
      </c>
      <c r="H39" s="168">
        <v>0</v>
      </c>
      <c r="I39" s="168">
        <v>0</v>
      </c>
      <c r="J39" s="168">
        <v>0</v>
      </c>
      <c r="K39" s="168">
        <v>0</v>
      </c>
      <c r="L39" s="168">
        <v>0</v>
      </c>
      <c r="M39" s="168">
        <v>0</v>
      </c>
      <c r="N39" s="168">
        <v>0</v>
      </c>
      <c r="O39" s="168">
        <v>0</v>
      </c>
      <c r="P39" s="168">
        <v>0</v>
      </c>
      <c r="Q39" s="168">
        <v>0</v>
      </c>
      <c r="R39" s="168">
        <v>0</v>
      </c>
      <c r="S39" s="168">
        <v>0</v>
      </c>
      <c r="T39" s="168">
        <v>0</v>
      </c>
      <c r="U39" s="168">
        <v>0</v>
      </c>
      <c r="V39" s="168">
        <v>0</v>
      </c>
      <c r="W39" s="168">
        <v>0</v>
      </c>
      <c r="X39" s="168">
        <v>0</v>
      </c>
      <c r="Y39" s="70">
        <v>0</v>
      </c>
      <c r="Z39" s="169">
        <f t="shared" si="2"/>
        <v>0</v>
      </c>
      <c r="AA39" s="310"/>
    </row>
    <row r="40" spans="1:27" ht="13.5" customHeight="1" x14ac:dyDescent="0.15">
      <c r="A40" s="108"/>
      <c r="B40" s="109"/>
      <c r="C40" s="457" t="s">
        <v>132</v>
      </c>
      <c r="D40" s="119" t="s">
        <v>343</v>
      </c>
      <c r="E40" s="168">
        <v>23</v>
      </c>
      <c r="F40" s="168">
        <v>2131</v>
      </c>
      <c r="G40" s="168">
        <v>12</v>
      </c>
      <c r="H40" s="168">
        <v>10</v>
      </c>
      <c r="I40" s="168">
        <v>12</v>
      </c>
      <c r="J40" s="168">
        <v>5</v>
      </c>
      <c r="K40" s="168">
        <v>8</v>
      </c>
      <c r="L40" s="168">
        <v>0</v>
      </c>
      <c r="M40" s="168">
        <v>2</v>
      </c>
      <c r="N40" s="168">
        <v>0</v>
      </c>
      <c r="O40" s="168">
        <v>7</v>
      </c>
      <c r="P40" s="168">
        <v>0</v>
      </c>
      <c r="Q40" s="168">
        <v>2</v>
      </c>
      <c r="R40" s="168">
        <v>0</v>
      </c>
      <c r="S40" s="168">
        <v>0</v>
      </c>
      <c r="T40" s="168">
        <v>3</v>
      </c>
      <c r="U40" s="168">
        <v>0</v>
      </c>
      <c r="V40" s="168">
        <v>2</v>
      </c>
      <c r="W40" s="168">
        <v>3</v>
      </c>
      <c r="X40" s="168">
        <v>2220</v>
      </c>
      <c r="Y40" s="70">
        <v>822</v>
      </c>
      <c r="Z40" s="169">
        <f t="shared" si="2"/>
        <v>2.7007299270072993</v>
      </c>
      <c r="AA40" s="310"/>
    </row>
    <row r="41" spans="1:27" ht="13.5" customHeight="1" x14ac:dyDescent="0.15">
      <c r="A41" s="108"/>
      <c r="B41" s="109"/>
      <c r="C41" s="457"/>
      <c r="D41" s="119" t="s">
        <v>77</v>
      </c>
      <c r="E41" s="168">
        <v>64</v>
      </c>
      <c r="F41" s="168">
        <v>2142</v>
      </c>
      <c r="G41" s="168">
        <v>31</v>
      </c>
      <c r="H41" s="168">
        <v>10</v>
      </c>
      <c r="I41" s="168">
        <v>27</v>
      </c>
      <c r="J41" s="168">
        <v>8</v>
      </c>
      <c r="K41" s="168">
        <v>13</v>
      </c>
      <c r="L41" s="168">
        <v>0</v>
      </c>
      <c r="M41" s="168">
        <v>4</v>
      </c>
      <c r="N41" s="168">
        <v>0</v>
      </c>
      <c r="O41" s="168">
        <v>7</v>
      </c>
      <c r="P41" s="168">
        <v>0</v>
      </c>
      <c r="Q41" s="168">
        <v>2</v>
      </c>
      <c r="R41" s="168">
        <v>0</v>
      </c>
      <c r="S41" s="168">
        <v>0</v>
      </c>
      <c r="T41" s="168">
        <v>5</v>
      </c>
      <c r="U41" s="168">
        <v>0</v>
      </c>
      <c r="V41" s="168">
        <v>2</v>
      </c>
      <c r="W41" s="168">
        <v>18</v>
      </c>
      <c r="X41" s="168">
        <v>2333</v>
      </c>
      <c r="Y41" s="70">
        <v>1912</v>
      </c>
      <c r="Z41" s="169">
        <f t="shared" si="2"/>
        <v>1.2201882845188285</v>
      </c>
      <c r="AA41" s="310"/>
    </row>
    <row r="42" spans="1:27" ht="13.5" customHeight="1" x14ac:dyDescent="0.15">
      <c r="A42" s="108"/>
      <c r="B42" s="107"/>
      <c r="C42" s="457" t="s">
        <v>133</v>
      </c>
      <c r="D42" s="119" t="s">
        <v>343</v>
      </c>
      <c r="E42" s="168">
        <v>2</v>
      </c>
      <c r="F42" s="168">
        <v>2</v>
      </c>
      <c r="G42" s="168">
        <v>0</v>
      </c>
      <c r="H42" s="168">
        <v>0</v>
      </c>
      <c r="I42" s="168">
        <v>0</v>
      </c>
      <c r="J42" s="168">
        <v>0</v>
      </c>
      <c r="K42" s="168">
        <v>0</v>
      </c>
      <c r="L42" s="168">
        <v>0</v>
      </c>
      <c r="M42" s="168">
        <v>0</v>
      </c>
      <c r="N42" s="168">
        <v>0</v>
      </c>
      <c r="O42" s="168">
        <v>0</v>
      </c>
      <c r="P42" s="168">
        <v>0</v>
      </c>
      <c r="Q42" s="168">
        <v>0</v>
      </c>
      <c r="R42" s="168">
        <v>0</v>
      </c>
      <c r="S42" s="168">
        <v>0</v>
      </c>
      <c r="T42" s="168">
        <v>0</v>
      </c>
      <c r="U42" s="168">
        <v>2</v>
      </c>
      <c r="V42" s="168">
        <v>2</v>
      </c>
      <c r="W42" s="168">
        <v>1</v>
      </c>
      <c r="X42" s="168">
        <v>9</v>
      </c>
      <c r="Y42" s="70">
        <v>3</v>
      </c>
      <c r="Z42" s="169">
        <f t="shared" si="2"/>
        <v>3</v>
      </c>
      <c r="AA42" s="310"/>
    </row>
    <row r="43" spans="1:27" ht="13.5" customHeight="1" x14ac:dyDescent="0.15">
      <c r="A43" s="108"/>
      <c r="B43" s="107"/>
      <c r="C43" s="457"/>
      <c r="D43" s="119" t="s">
        <v>77</v>
      </c>
      <c r="E43" s="168">
        <v>3</v>
      </c>
      <c r="F43" s="168">
        <v>2</v>
      </c>
      <c r="G43" s="168">
        <v>0</v>
      </c>
      <c r="H43" s="168">
        <v>0</v>
      </c>
      <c r="I43" s="168">
        <v>0</v>
      </c>
      <c r="J43" s="168">
        <v>0</v>
      </c>
      <c r="K43" s="168">
        <v>0</v>
      </c>
      <c r="L43" s="168">
        <v>0</v>
      </c>
      <c r="M43" s="168">
        <v>0</v>
      </c>
      <c r="N43" s="168">
        <v>0</v>
      </c>
      <c r="O43" s="168">
        <v>0</v>
      </c>
      <c r="P43" s="168">
        <v>0</v>
      </c>
      <c r="Q43" s="168">
        <v>0</v>
      </c>
      <c r="R43" s="168">
        <v>0</v>
      </c>
      <c r="S43" s="168">
        <v>0</v>
      </c>
      <c r="T43" s="168">
        <v>0</v>
      </c>
      <c r="U43" s="168">
        <v>2</v>
      </c>
      <c r="V43" s="168">
        <v>2</v>
      </c>
      <c r="W43" s="168">
        <v>1</v>
      </c>
      <c r="X43" s="168">
        <v>10</v>
      </c>
      <c r="Y43" s="70">
        <v>3</v>
      </c>
      <c r="Z43" s="169">
        <f t="shared" si="2"/>
        <v>3.3333333333333335</v>
      </c>
      <c r="AA43" s="310"/>
    </row>
    <row r="44" spans="1:27" ht="13.5" customHeight="1" x14ac:dyDescent="0.15">
      <c r="A44" s="108"/>
      <c r="B44" s="107"/>
      <c r="C44" s="457" t="s">
        <v>134</v>
      </c>
      <c r="D44" s="119" t="s">
        <v>343</v>
      </c>
      <c r="E44" s="168">
        <v>0</v>
      </c>
      <c r="F44" s="168">
        <v>0</v>
      </c>
      <c r="G44" s="168">
        <v>0</v>
      </c>
      <c r="H44" s="168">
        <v>0</v>
      </c>
      <c r="I44" s="168">
        <v>0</v>
      </c>
      <c r="J44" s="168">
        <v>0</v>
      </c>
      <c r="K44" s="168">
        <v>0</v>
      </c>
      <c r="L44" s="168">
        <v>0</v>
      </c>
      <c r="M44" s="168">
        <v>0</v>
      </c>
      <c r="N44" s="168">
        <v>0</v>
      </c>
      <c r="O44" s="168">
        <v>0</v>
      </c>
      <c r="P44" s="168">
        <v>0</v>
      </c>
      <c r="Q44" s="168">
        <v>0</v>
      </c>
      <c r="R44" s="168">
        <v>0</v>
      </c>
      <c r="S44" s="168">
        <v>0</v>
      </c>
      <c r="T44" s="168">
        <v>0</v>
      </c>
      <c r="U44" s="168">
        <v>0</v>
      </c>
      <c r="V44" s="168">
        <v>0</v>
      </c>
      <c r="W44" s="168">
        <v>0</v>
      </c>
      <c r="X44" s="168">
        <v>0</v>
      </c>
      <c r="Y44" s="70">
        <v>1</v>
      </c>
      <c r="Z44" s="169">
        <f t="shared" si="2"/>
        <v>0</v>
      </c>
      <c r="AA44" s="310"/>
    </row>
    <row r="45" spans="1:27" ht="13.5" customHeight="1" x14ac:dyDescent="0.15">
      <c r="A45" s="108"/>
      <c r="B45" s="107"/>
      <c r="C45" s="457"/>
      <c r="D45" s="119" t="s">
        <v>77</v>
      </c>
      <c r="E45" s="168">
        <v>0</v>
      </c>
      <c r="F45" s="168">
        <v>0</v>
      </c>
      <c r="G45" s="168">
        <v>0</v>
      </c>
      <c r="H45" s="168">
        <v>0</v>
      </c>
      <c r="I45" s="168">
        <v>0</v>
      </c>
      <c r="J45" s="168">
        <v>0</v>
      </c>
      <c r="K45" s="168">
        <v>0</v>
      </c>
      <c r="L45" s="168">
        <v>0</v>
      </c>
      <c r="M45" s="168">
        <v>0</v>
      </c>
      <c r="N45" s="168">
        <v>0</v>
      </c>
      <c r="O45" s="168">
        <v>0</v>
      </c>
      <c r="P45" s="168">
        <v>0</v>
      </c>
      <c r="Q45" s="168">
        <v>0</v>
      </c>
      <c r="R45" s="168">
        <v>0</v>
      </c>
      <c r="S45" s="168">
        <v>0</v>
      </c>
      <c r="T45" s="168">
        <v>0</v>
      </c>
      <c r="U45" s="168">
        <v>0</v>
      </c>
      <c r="V45" s="168">
        <v>0</v>
      </c>
      <c r="W45" s="168">
        <v>0</v>
      </c>
      <c r="X45" s="168">
        <v>0</v>
      </c>
      <c r="Y45" s="70">
        <v>2</v>
      </c>
      <c r="Z45" s="169">
        <f t="shared" si="2"/>
        <v>0</v>
      </c>
      <c r="AA45" s="310"/>
    </row>
    <row r="46" spans="1:27" ht="13.5" customHeight="1" x14ac:dyDescent="0.15">
      <c r="A46" s="108"/>
      <c r="B46" s="107"/>
      <c r="C46" s="457" t="s">
        <v>135</v>
      </c>
      <c r="D46" s="119" t="s">
        <v>343</v>
      </c>
      <c r="E46" s="168">
        <v>43</v>
      </c>
      <c r="F46" s="168">
        <v>0</v>
      </c>
      <c r="G46" s="168">
        <v>0</v>
      </c>
      <c r="H46" s="168">
        <v>7</v>
      </c>
      <c r="I46" s="168">
        <v>0</v>
      </c>
      <c r="J46" s="168">
        <v>0</v>
      </c>
      <c r="K46" s="168">
        <v>0</v>
      </c>
      <c r="L46" s="168">
        <v>0</v>
      </c>
      <c r="M46" s="168">
        <v>0</v>
      </c>
      <c r="N46" s="168">
        <v>0</v>
      </c>
      <c r="O46" s="168">
        <v>0</v>
      </c>
      <c r="P46" s="168">
        <v>0</v>
      </c>
      <c r="Q46" s="168">
        <v>0</v>
      </c>
      <c r="R46" s="168">
        <v>0</v>
      </c>
      <c r="S46" s="168">
        <v>0</v>
      </c>
      <c r="T46" s="168">
        <v>0</v>
      </c>
      <c r="U46" s="168">
        <v>0</v>
      </c>
      <c r="V46" s="168">
        <v>0</v>
      </c>
      <c r="W46" s="168">
        <v>97</v>
      </c>
      <c r="X46" s="168">
        <v>147</v>
      </c>
      <c r="Y46" s="70">
        <v>32</v>
      </c>
      <c r="Z46" s="169">
        <f t="shared" si="2"/>
        <v>4.59375</v>
      </c>
      <c r="AA46" s="310"/>
    </row>
    <row r="47" spans="1:27" ht="13.5" customHeight="1" x14ac:dyDescent="0.15">
      <c r="A47" s="108"/>
      <c r="B47" s="107"/>
      <c r="C47" s="457"/>
      <c r="D47" s="119" t="s">
        <v>77</v>
      </c>
      <c r="E47" s="168">
        <v>43</v>
      </c>
      <c r="F47" s="168">
        <v>0</v>
      </c>
      <c r="G47" s="168">
        <v>0</v>
      </c>
      <c r="H47" s="168">
        <v>7</v>
      </c>
      <c r="I47" s="168">
        <v>0</v>
      </c>
      <c r="J47" s="168">
        <v>0</v>
      </c>
      <c r="K47" s="168">
        <v>0</v>
      </c>
      <c r="L47" s="168">
        <v>0</v>
      </c>
      <c r="M47" s="168">
        <v>0</v>
      </c>
      <c r="N47" s="168">
        <v>0</v>
      </c>
      <c r="O47" s="168">
        <v>0</v>
      </c>
      <c r="P47" s="168">
        <v>0</v>
      </c>
      <c r="Q47" s="168">
        <v>0</v>
      </c>
      <c r="R47" s="168">
        <v>0</v>
      </c>
      <c r="S47" s="168">
        <v>0</v>
      </c>
      <c r="T47" s="168">
        <v>0</v>
      </c>
      <c r="U47" s="168">
        <v>0</v>
      </c>
      <c r="V47" s="168">
        <v>0</v>
      </c>
      <c r="W47" s="168">
        <v>97</v>
      </c>
      <c r="X47" s="168">
        <v>147</v>
      </c>
      <c r="Y47" s="70">
        <v>32</v>
      </c>
      <c r="Z47" s="169">
        <f t="shared" si="2"/>
        <v>4.59375</v>
      </c>
      <c r="AA47" s="310"/>
    </row>
    <row r="48" spans="1:27" ht="13.5" customHeight="1" x14ac:dyDescent="0.15">
      <c r="A48" s="108"/>
      <c r="B48" s="107"/>
      <c r="C48" s="457" t="s">
        <v>136</v>
      </c>
      <c r="D48" s="119" t="s">
        <v>343</v>
      </c>
      <c r="E48" s="168">
        <v>0</v>
      </c>
      <c r="F48" s="168">
        <v>0</v>
      </c>
      <c r="G48" s="168">
        <v>0</v>
      </c>
      <c r="H48" s="168">
        <v>0</v>
      </c>
      <c r="I48" s="168">
        <v>0</v>
      </c>
      <c r="J48" s="168">
        <v>0</v>
      </c>
      <c r="K48" s="168">
        <v>0</v>
      </c>
      <c r="L48" s="168">
        <v>0</v>
      </c>
      <c r="M48" s="168">
        <v>0</v>
      </c>
      <c r="N48" s="168">
        <v>0</v>
      </c>
      <c r="O48" s="168">
        <v>0</v>
      </c>
      <c r="P48" s="168">
        <v>0</v>
      </c>
      <c r="Q48" s="168">
        <v>0</v>
      </c>
      <c r="R48" s="168">
        <v>0</v>
      </c>
      <c r="S48" s="168">
        <v>0</v>
      </c>
      <c r="T48" s="168">
        <v>0</v>
      </c>
      <c r="U48" s="168">
        <v>0</v>
      </c>
      <c r="V48" s="168">
        <v>0</v>
      </c>
      <c r="W48" s="168">
        <v>0</v>
      </c>
      <c r="X48" s="168">
        <v>0</v>
      </c>
      <c r="Y48" s="70">
        <v>0</v>
      </c>
      <c r="Z48" s="169">
        <f t="shared" si="2"/>
        <v>0</v>
      </c>
      <c r="AA48" s="310"/>
    </row>
    <row r="49" spans="1:27" ht="13.5" customHeight="1" x14ac:dyDescent="0.15">
      <c r="A49" s="108"/>
      <c r="B49" s="107"/>
      <c r="C49" s="457"/>
      <c r="D49" s="119" t="s">
        <v>77</v>
      </c>
      <c r="E49" s="168">
        <v>0</v>
      </c>
      <c r="F49" s="168">
        <v>0</v>
      </c>
      <c r="G49" s="168">
        <v>0</v>
      </c>
      <c r="H49" s="168">
        <v>0</v>
      </c>
      <c r="I49" s="168">
        <v>0</v>
      </c>
      <c r="J49" s="168">
        <v>0</v>
      </c>
      <c r="K49" s="168">
        <v>0</v>
      </c>
      <c r="L49" s="168">
        <v>0</v>
      </c>
      <c r="M49" s="168">
        <v>0</v>
      </c>
      <c r="N49" s="168">
        <v>0</v>
      </c>
      <c r="O49" s="168">
        <v>0</v>
      </c>
      <c r="P49" s="168">
        <v>0</v>
      </c>
      <c r="Q49" s="168">
        <v>0</v>
      </c>
      <c r="R49" s="168">
        <v>0</v>
      </c>
      <c r="S49" s="168">
        <v>0</v>
      </c>
      <c r="T49" s="168">
        <v>0</v>
      </c>
      <c r="U49" s="168">
        <v>0</v>
      </c>
      <c r="V49" s="168">
        <v>0</v>
      </c>
      <c r="W49" s="168">
        <v>0</v>
      </c>
      <c r="X49" s="168">
        <v>0</v>
      </c>
      <c r="Y49" s="70">
        <v>0</v>
      </c>
      <c r="Z49" s="169">
        <f t="shared" si="2"/>
        <v>0</v>
      </c>
      <c r="AA49" s="310"/>
    </row>
    <row r="50" spans="1:27" ht="13.5" customHeight="1" x14ac:dyDescent="0.15">
      <c r="A50" s="108"/>
      <c r="B50" s="107"/>
      <c r="C50" s="457" t="s">
        <v>137</v>
      </c>
      <c r="D50" s="119" t="s">
        <v>343</v>
      </c>
      <c r="E50" s="168">
        <v>0</v>
      </c>
      <c r="F50" s="168">
        <v>0</v>
      </c>
      <c r="G50" s="168">
        <v>0</v>
      </c>
      <c r="H50" s="168">
        <v>0</v>
      </c>
      <c r="I50" s="168">
        <v>0</v>
      </c>
      <c r="J50" s="168">
        <v>0</v>
      </c>
      <c r="K50" s="168">
        <v>0</v>
      </c>
      <c r="L50" s="168">
        <v>0</v>
      </c>
      <c r="M50" s="168">
        <v>0</v>
      </c>
      <c r="N50" s="168">
        <v>0</v>
      </c>
      <c r="O50" s="168">
        <v>0</v>
      </c>
      <c r="P50" s="168">
        <v>0</v>
      </c>
      <c r="Q50" s="168">
        <v>0</v>
      </c>
      <c r="R50" s="168">
        <v>0</v>
      </c>
      <c r="S50" s="168">
        <v>0</v>
      </c>
      <c r="T50" s="168">
        <v>0</v>
      </c>
      <c r="U50" s="168">
        <v>0</v>
      </c>
      <c r="V50" s="168">
        <v>0</v>
      </c>
      <c r="W50" s="168">
        <v>0</v>
      </c>
      <c r="X50" s="168">
        <v>0</v>
      </c>
      <c r="Y50" s="70">
        <v>0</v>
      </c>
      <c r="Z50" s="169">
        <f t="shared" si="2"/>
        <v>0</v>
      </c>
      <c r="AA50" s="310"/>
    </row>
    <row r="51" spans="1:27" ht="13.5" customHeight="1" x14ac:dyDescent="0.15">
      <c r="A51" s="108"/>
      <c r="B51" s="107"/>
      <c r="C51" s="457"/>
      <c r="D51" s="119" t="s">
        <v>77</v>
      </c>
      <c r="E51" s="168">
        <v>0</v>
      </c>
      <c r="F51" s="168">
        <v>0</v>
      </c>
      <c r="G51" s="168">
        <v>0</v>
      </c>
      <c r="H51" s="168">
        <v>0</v>
      </c>
      <c r="I51" s="168">
        <v>0</v>
      </c>
      <c r="J51" s="168">
        <v>0</v>
      </c>
      <c r="K51" s="168">
        <v>0</v>
      </c>
      <c r="L51" s="168">
        <v>0</v>
      </c>
      <c r="M51" s="168">
        <v>0</v>
      </c>
      <c r="N51" s="168">
        <v>0</v>
      </c>
      <c r="O51" s="168">
        <v>0</v>
      </c>
      <c r="P51" s="168">
        <v>0</v>
      </c>
      <c r="Q51" s="168">
        <v>0</v>
      </c>
      <c r="R51" s="168">
        <v>0</v>
      </c>
      <c r="S51" s="168">
        <v>0</v>
      </c>
      <c r="T51" s="168">
        <v>0</v>
      </c>
      <c r="U51" s="168">
        <v>0</v>
      </c>
      <c r="V51" s="168">
        <v>0</v>
      </c>
      <c r="W51" s="168">
        <v>0</v>
      </c>
      <c r="X51" s="168">
        <v>0</v>
      </c>
      <c r="Y51" s="70">
        <v>0</v>
      </c>
      <c r="Z51" s="169">
        <f t="shared" si="2"/>
        <v>0</v>
      </c>
      <c r="AA51" s="310"/>
    </row>
    <row r="52" spans="1:27" ht="13.5" customHeight="1" x14ac:dyDescent="0.15">
      <c r="A52" s="108"/>
      <c r="B52" s="107"/>
      <c r="C52" s="457" t="s">
        <v>138</v>
      </c>
      <c r="D52" s="119" t="s">
        <v>343</v>
      </c>
      <c r="E52" s="168">
        <v>0</v>
      </c>
      <c r="F52" s="168">
        <v>0</v>
      </c>
      <c r="G52" s="168">
        <v>0</v>
      </c>
      <c r="H52" s="168">
        <v>0</v>
      </c>
      <c r="I52" s="168">
        <v>0</v>
      </c>
      <c r="J52" s="168">
        <v>0</v>
      </c>
      <c r="K52" s="168">
        <v>0</v>
      </c>
      <c r="L52" s="168">
        <v>0</v>
      </c>
      <c r="M52" s="168">
        <v>0</v>
      </c>
      <c r="N52" s="168">
        <v>0</v>
      </c>
      <c r="O52" s="168">
        <v>0</v>
      </c>
      <c r="P52" s="168">
        <v>0</v>
      </c>
      <c r="Q52" s="168">
        <v>0</v>
      </c>
      <c r="R52" s="168">
        <v>0</v>
      </c>
      <c r="S52" s="168">
        <v>0</v>
      </c>
      <c r="T52" s="168">
        <v>0</v>
      </c>
      <c r="U52" s="168">
        <v>0</v>
      </c>
      <c r="V52" s="168">
        <v>0</v>
      </c>
      <c r="W52" s="168">
        <v>0</v>
      </c>
      <c r="X52" s="168">
        <v>0</v>
      </c>
      <c r="Y52" s="70">
        <v>0</v>
      </c>
      <c r="Z52" s="169">
        <f t="shared" si="2"/>
        <v>0</v>
      </c>
      <c r="AA52" s="310"/>
    </row>
    <row r="53" spans="1:27" ht="13.5" customHeight="1" x14ac:dyDescent="0.15">
      <c r="A53" s="108"/>
      <c r="B53" s="107"/>
      <c r="C53" s="457"/>
      <c r="D53" s="119" t="s">
        <v>77</v>
      </c>
      <c r="E53" s="168">
        <v>0</v>
      </c>
      <c r="F53" s="168">
        <v>0</v>
      </c>
      <c r="G53" s="168">
        <v>0</v>
      </c>
      <c r="H53" s="168">
        <v>0</v>
      </c>
      <c r="I53" s="168">
        <v>0</v>
      </c>
      <c r="J53" s="168">
        <v>0</v>
      </c>
      <c r="K53" s="168">
        <v>0</v>
      </c>
      <c r="L53" s="168">
        <v>0</v>
      </c>
      <c r="M53" s="168">
        <v>0</v>
      </c>
      <c r="N53" s="168">
        <v>0</v>
      </c>
      <c r="O53" s="168">
        <v>0</v>
      </c>
      <c r="P53" s="168">
        <v>0</v>
      </c>
      <c r="Q53" s="168">
        <v>0</v>
      </c>
      <c r="R53" s="168">
        <v>0</v>
      </c>
      <c r="S53" s="168">
        <v>0</v>
      </c>
      <c r="T53" s="168">
        <v>0</v>
      </c>
      <c r="U53" s="168">
        <v>0</v>
      </c>
      <c r="V53" s="168">
        <v>0</v>
      </c>
      <c r="W53" s="168">
        <v>0</v>
      </c>
      <c r="X53" s="168">
        <v>0</v>
      </c>
      <c r="Y53" s="70">
        <v>0</v>
      </c>
      <c r="Z53" s="169">
        <f t="shared" si="2"/>
        <v>0</v>
      </c>
      <c r="AA53" s="310"/>
    </row>
    <row r="54" spans="1:27" ht="13.5" customHeight="1" x14ac:dyDescent="0.15">
      <c r="A54" s="108"/>
      <c r="B54" s="107"/>
      <c r="C54" s="457" t="s">
        <v>139</v>
      </c>
      <c r="D54" s="119" t="s">
        <v>343</v>
      </c>
      <c r="E54" s="168">
        <v>0</v>
      </c>
      <c r="F54" s="168">
        <v>0</v>
      </c>
      <c r="G54" s="168">
        <v>0</v>
      </c>
      <c r="H54" s="168">
        <v>0</v>
      </c>
      <c r="I54" s="168">
        <v>0</v>
      </c>
      <c r="J54" s="168">
        <v>0</v>
      </c>
      <c r="K54" s="168">
        <v>0</v>
      </c>
      <c r="L54" s="168">
        <v>0</v>
      </c>
      <c r="M54" s="168">
        <v>0</v>
      </c>
      <c r="N54" s="168">
        <v>0</v>
      </c>
      <c r="O54" s="168">
        <v>0</v>
      </c>
      <c r="P54" s="168">
        <v>0</v>
      </c>
      <c r="Q54" s="168">
        <v>0</v>
      </c>
      <c r="R54" s="168">
        <v>0</v>
      </c>
      <c r="S54" s="168">
        <v>0</v>
      </c>
      <c r="T54" s="168">
        <v>0</v>
      </c>
      <c r="U54" s="168">
        <v>0</v>
      </c>
      <c r="V54" s="168">
        <v>0</v>
      </c>
      <c r="W54" s="168">
        <v>0</v>
      </c>
      <c r="X54" s="168">
        <v>0</v>
      </c>
      <c r="Y54" s="70">
        <v>0</v>
      </c>
      <c r="Z54" s="169">
        <f t="shared" si="2"/>
        <v>0</v>
      </c>
      <c r="AA54" s="310"/>
    </row>
    <row r="55" spans="1:27" ht="13.5" customHeight="1" x14ac:dyDescent="0.15">
      <c r="A55" s="108"/>
      <c r="B55" s="107"/>
      <c r="C55" s="457"/>
      <c r="D55" s="119" t="s">
        <v>77</v>
      </c>
      <c r="E55" s="168">
        <v>0</v>
      </c>
      <c r="F55" s="168">
        <v>0</v>
      </c>
      <c r="G55" s="168">
        <v>0</v>
      </c>
      <c r="H55" s="168">
        <v>0</v>
      </c>
      <c r="I55" s="168">
        <v>0</v>
      </c>
      <c r="J55" s="168">
        <v>0</v>
      </c>
      <c r="K55" s="168">
        <v>0</v>
      </c>
      <c r="L55" s="168">
        <v>0</v>
      </c>
      <c r="M55" s="168">
        <v>0</v>
      </c>
      <c r="N55" s="168">
        <v>0</v>
      </c>
      <c r="O55" s="168">
        <v>0</v>
      </c>
      <c r="P55" s="168">
        <v>0</v>
      </c>
      <c r="Q55" s="168">
        <v>0</v>
      </c>
      <c r="R55" s="168">
        <v>0</v>
      </c>
      <c r="S55" s="168">
        <v>0</v>
      </c>
      <c r="T55" s="168">
        <v>0</v>
      </c>
      <c r="U55" s="168">
        <v>0</v>
      </c>
      <c r="V55" s="168">
        <v>0</v>
      </c>
      <c r="W55" s="168">
        <v>0</v>
      </c>
      <c r="X55" s="168">
        <v>0</v>
      </c>
      <c r="Y55" s="70">
        <v>0</v>
      </c>
      <c r="Z55" s="169">
        <f t="shared" si="2"/>
        <v>0</v>
      </c>
      <c r="AA55" s="310"/>
    </row>
    <row r="56" spans="1:27" ht="13.5" customHeight="1" x14ac:dyDescent="0.15">
      <c r="A56" s="108"/>
      <c r="B56" s="107"/>
      <c r="C56" s="457" t="s">
        <v>140</v>
      </c>
      <c r="D56" s="119" t="s">
        <v>343</v>
      </c>
      <c r="E56" s="168">
        <v>12</v>
      </c>
      <c r="F56" s="168">
        <v>0</v>
      </c>
      <c r="G56" s="168">
        <v>3</v>
      </c>
      <c r="H56" s="168">
        <v>0</v>
      </c>
      <c r="I56" s="168">
        <v>0</v>
      </c>
      <c r="J56" s="168">
        <v>2</v>
      </c>
      <c r="K56" s="168">
        <v>0</v>
      </c>
      <c r="L56" s="168">
        <v>0</v>
      </c>
      <c r="M56" s="168">
        <v>0</v>
      </c>
      <c r="N56" s="168">
        <v>0</v>
      </c>
      <c r="O56" s="168">
        <v>0</v>
      </c>
      <c r="P56" s="168">
        <v>0</v>
      </c>
      <c r="Q56" s="168">
        <v>0</v>
      </c>
      <c r="R56" s="168">
        <v>0</v>
      </c>
      <c r="S56" s="168">
        <v>0</v>
      </c>
      <c r="T56" s="168">
        <v>0</v>
      </c>
      <c r="U56" s="168">
        <v>0</v>
      </c>
      <c r="V56" s="168">
        <v>0</v>
      </c>
      <c r="W56" s="168">
        <v>0</v>
      </c>
      <c r="X56" s="168">
        <v>17</v>
      </c>
      <c r="Y56" s="70">
        <v>7</v>
      </c>
      <c r="Z56" s="169">
        <f t="shared" si="2"/>
        <v>2.4285714285714284</v>
      </c>
      <c r="AA56" s="310"/>
    </row>
    <row r="57" spans="1:27" ht="13.5" customHeight="1" thickBot="1" x14ac:dyDescent="0.2">
      <c r="A57" s="108"/>
      <c r="B57" s="107"/>
      <c r="C57" s="459"/>
      <c r="D57" s="121" t="s">
        <v>77</v>
      </c>
      <c r="E57" s="170">
        <v>12</v>
      </c>
      <c r="F57" s="170">
        <v>0</v>
      </c>
      <c r="G57" s="170">
        <v>3</v>
      </c>
      <c r="H57" s="170">
        <v>0</v>
      </c>
      <c r="I57" s="170">
        <v>0</v>
      </c>
      <c r="J57" s="170">
        <v>2</v>
      </c>
      <c r="K57" s="170">
        <v>0</v>
      </c>
      <c r="L57" s="170">
        <v>0</v>
      </c>
      <c r="M57" s="170">
        <v>0</v>
      </c>
      <c r="N57" s="170">
        <v>0</v>
      </c>
      <c r="O57" s="170">
        <v>0</v>
      </c>
      <c r="P57" s="170">
        <v>0</v>
      </c>
      <c r="Q57" s="170">
        <v>0</v>
      </c>
      <c r="R57" s="170">
        <v>0</v>
      </c>
      <c r="S57" s="170">
        <v>0</v>
      </c>
      <c r="T57" s="170">
        <v>0</v>
      </c>
      <c r="U57" s="170">
        <v>0</v>
      </c>
      <c r="V57" s="170">
        <v>0</v>
      </c>
      <c r="W57" s="170">
        <v>0</v>
      </c>
      <c r="X57" s="170">
        <v>17</v>
      </c>
      <c r="Y57" s="72">
        <v>7</v>
      </c>
      <c r="Z57" s="171">
        <f t="shared" si="2"/>
        <v>2.4285714285714284</v>
      </c>
      <c r="AA57" s="310"/>
    </row>
    <row r="58" spans="1:27" ht="13.5" customHeight="1" x14ac:dyDescent="0.15">
      <c r="A58" s="108"/>
      <c r="B58" s="441" t="s">
        <v>324</v>
      </c>
      <c r="C58" s="442"/>
      <c r="D58" s="116" t="s">
        <v>343</v>
      </c>
      <c r="E58" s="68">
        <f t="shared" ref="E58:Y58" si="10">E60+E62+E68+E70+E72+E74+E76+E78</f>
        <v>562312</v>
      </c>
      <c r="F58" s="68">
        <f t="shared" si="10"/>
        <v>413900</v>
      </c>
      <c r="G58" s="68">
        <f t="shared" si="10"/>
        <v>460461</v>
      </c>
      <c r="H58" s="68">
        <f t="shared" si="10"/>
        <v>223012</v>
      </c>
      <c r="I58" s="68">
        <f t="shared" si="10"/>
        <v>93737</v>
      </c>
      <c r="J58" s="68">
        <f t="shared" si="10"/>
        <v>107942</v>
      </c>
      <c r="K58" s="68">
        <f t="shared" si="10"/>
        <v>159997</v>
      </c>
      <c r="L58" s="68">
        <f t="shared" si="10"/>
        <v>1918</v>
      </c>
      <c r="M58" s="68">
        <f t="shared" ref="M58:O59" si="11">M60+M62+M68+M70+M72+M74+M76+M78</f>
        <v>25724</v>
      </c>
      <c r="N58" s="68">
        <f t="shared" si="11"/>
        <v>15099</v>
      </c>
      <c r="O58" s="68">
        <f t="shared" si="11"/>
        <v>2659</v>
      </c>
      <c r="P58" s="68">
        <f t="shared" si="10"/>
        <v>5507</v>
      </c>
      <c r="Q58" s="68">
        <f t="shared" si="10"/>
        <v>6653</v>
      </c>
      <c r="R58" s="68">
        <f t="shared" si="10"/>
        <v>3101</v>
      </c>
      <c r="S58" s="68">
        <f t="shared" si="10"/>
        <v>3222</v>
      </c>
      <c r="T58" s="68">
        <f t="shared" si="10"/>
        <v>53013</v>
      </c>
      <c r="U58" s="68">
        <f t="shared" si="10"/>
        <v>8026</v>
      </c>
      <c r="V58" s="68">
        <f t="shared" si="10"/>
        <v>25697</v>
      </c>
      <c r="W58" s="68">
        <f t="shared" si="10"/>
        <v>72569</v>
      </c>
      <c r="X58" s="68">
        <f t="shared" si="10"/>
        <v>2244549</v>
      </c>
      <c r="Y58" s="68">
        <f t="shared" si="10"/>
        <v>2052744</v>
      </c>
      <c r="Z58" s="132">
        <f t="shared" ref="Z58:Z63" si="12">IF(Y58=0,0,X58/Y58)</f>
        <v>1.0934383439922368</v>
      </c>
      <c r="AA58" s="165"/>
    </row>
    <row r="59" spans="1:27" ht="13.5" customHeight="1" thickBot="1" x14ac:dyDescent="0.2">
      <c r="A59" s="108"/>
      <c r="B59" s="443"/>
      <c r="C59" s="442"/>
      <c r="D59" s="117" t="s">
        <v>77</v>
      </c>
      <c r="E59" s="127">
        <f t="shared" ref="E59:Y59" si="13">E61+E63+E69+E71+E73+E75+E77+E79</f>
        <v>671741</v>
      </c>
      <c r="F59" s="127">
        <f t="shared" si="13"/>
        <v>476225</v>
      </c>
      <c r="G59" s="127">
        <f t="shared" si="13"/>
        <v>518872</v>
      </c>
      <c r="H59" s="127">
        <f t="shared" si="13"/>
        <v>262153</v>
      </c>
      <c r="I59" s="127">
        <f t="shared" si="13"/>
        <v>118667</v>
      </c>
      <c r="J59" s="127">
        <f t="shared" si="13"/>
        <v>132728</v>
      </c>
      <c r="K59" s="127">
        <f t="shared" si="13"/>
        <v>209446</v>
      </c>
      <c r="L59" s="127">
        <f t="shared" si="13"/>
        <v>2650</v>
      </c>
      <c r="M59" s="127">
        <f t="shared" si="11"/>
        <v>32883</v>
      </c>
      <c r="N59" s="127">
        <f t="shared" si="11"/>
        <v>20199</v>
      </c>
      <c r="O59" s="127">
        <f t="shared" si="11"/>
        <v>3535</v>
      </c>
      <c r="P59" s="127">
        <f t="shared" si="13"/>
        <v>7653</v>
      </c>
      <c r="Q59" s="127">
        <f t="shared" si="13"/>
        <v>8632</v>
      </c>
      <c r="R59" s="127">
        <f t="shared" si="13"/>
        <v>4101</v>
      </c>
      <c r="S59" s="127">
        <f t="shared" si="13"/>
        <v>4613</v>
      </c>
      <c r="T59" s="127">
        <f t="shared" si="13"/>
        <v>65122</v>
      </c>
      <c r="U59" s="127">
        <f t="shared" si="13"/>
        <v>10455</v>
      </c>
      <c r="V59" s="127">
        <f t="shared" si="13"/>
        <v>32726</v>
      </c>
      <c r="W59" s="127">
        <f t="shared" si="13"/>
        <v>95404</v>
      </c>
      <c r="X59" s="127">
        <f t="shared" si="13"/>
        <v>2677805</v>
      </c>
      <c r="Y59" s="127">
        <f t="shared" si="13"/>
        <v>2579907</v>
      </c>
      <c r="Z59" s="133">
        <f t="shared" si="12"/>
        <v>1.0379463290731024</v>
      </c>
      <c r="AA59" s="165"/>
    </row>
    <row r="60" spans="1:27" ht="13.5" customHeight="1" x14ac:dyDescent="0.15">
      <c r="A60" s="108"/>
      <c r="B60" s="108"/>
      <c r="C60" s="458" t="s">
        <v>344</v>
      </c>
      <c r="D60" s="122" t="s">
        <v>343</v>
      </c>
      <c r="E60" s="168">
        <v>506272</v>
      </c>
      <c r="F60" s="168">
        <v>403122</v>
      </c>
      <c r="G60" s="168">
        <v>450727</v>
      </c>
      <c r="H60" s="168">
        <v>212445</v>
      </c>
      <c r="I60" s="168">
        <v>82131</v>
      </c>
      <c r="J60" s="168">
        <v>86751</v>
      </c>
      <c r="K60" s="168">
        <v>148902</v>
      </c>
      <c r="L60" s="168">
        <v>1817</v>
      </c>
      <c r="M60" s="168">
        <v>24455</v>
      </c>
      <c r="N60" s="168">
        <v>14464</v>
      </c>
      <c r="O60" s="168">
        <v>2592</v>
      </c>
      <c r="P60" s="168">
        <v>5267</v>
      </c>
      <c r="Q60" s="168">
        <v>5794</v>
      </c>
      <c r="R60" s="168">
        <v>2592</v>
      </c>
      <c r="S60" s="168">
        <v>2946</v>
      </c>
      <c r="T60" s="168">
        <v>47145</v>
      </c>
      <c r="U60" s="168">
        <v>7020</v>
      </c>
      <c r="V60" s="168">
        <v>22266</v>
      </c>
      <c r="W60" s="168">
        <v>67024</v>
      </c>
      <c r="X60" s="168">
        <v>2093732</v>
      </c>
      <c r="Y60" s="168">
        <v>1917602</v>
      </c>
      <c r="Z60" s="169">
        <f t="shared" si="12"/>
        <v>1.0918490906872229</v>
      </c>
      <c r="AA60" s="310"/>
    </row>
    <row r="61" spans="1:27" ht="13.5" customHeight="1" x14ac:dyDescent="0.15">
      <c r="A61" s="108"/>
      <c r="B61" s="107"/>
      <c r="C61" s="457"/>
      <c r="D61" s="119" t="s">
        <v>77</v>
      </c>
      <c r="E61" s="168">
        <v>609613</v>
      </c>
      <c r="F61" s="168">
        <v>463925</v>
      </c>
      <c r="G61" s="168">
        <v>508091</v>
      </c>
      <c r="H61" s="168">
        <v>250665</v>
      </c>
      <c r="I61" s="168">
        <v>105483</v>
      </c>
      <c r="J61" s="168">
        <v>110217</v>
      </c>
      <c r="K61" s="168">
        <v>196553</v>
      </c>
      <c r="L61" s="168">
        <v>2549</v>
      </c>
      <c r="M61" s="168">
        <v>31541</v>
      </c>
      <c r="N61" s="168">
        <v>19345</v>
      </c>
      <c r="O61" s="168">
        <v>3461</v>
      </c>
      <c r="P61" s="168">
        <v>7393</v>
      </c>
      <c r="Q61" s="168">
        <v>7680</v>
      </c>
      <c r="R61" s="168">
        <v>3571</v>
      </c>
      <c r="S61" s="168">
        <v>4170</v>
      </c>
      <c r="T61" s="168">
        <v>58316</v>
      </c>
      <c r="U61" s="168">
        <v>9383</v>
      </c>
      <c r="V61" s="168">
        <v>28901</v>
      </c>
      <c r="W61" s="168">
        <v>88719</v>
      </c>
      <c r="X61" s="168">
        <v>2509576</v>
      </c>
      <c r="Y61" s="168">
        <v>2438803</v>
      </c>
      <c r="Z61" s="169">
        <f t="shared" si="12"/>
        <v>1.029019564105834</v>
      </c>
      <c r="AA61" s="310"/>
    </row>
    <row r="62" spans="1:27" ht="13.5" customHeight="1" x14ac:dyDescent="0.15">
      <c r="A62" s="108"/>
      <c r="B62" s="107"/>
      <c r="C62" s="457" t="s">
        <v>93</v>
      </c>
      <c r="D62" s="119" t="s">
        <v>343</v>
      </c>
      <c r="E62" s="168">
        <v>0</v>
      </c>
      <c r="F62" s="168">
        <v>0</v>
      </c>
      <c r="G62" s="168">
        <v>0</v>
      </c>
      <c r="H62" s="168">
        <v>0</v>
      </c>
      <c r="I62" s="168">
        <v>0</v>
      </c>
      <c r="J62" s="168">
        <v>0</v>
      </c>
      <c r="K62" s="168">
        <v>0</v>
      </c>
      <c r="L62" s="168">
        <v>0</v>
      </c>
      <c r="M62" s="168">
        <v>0</v>
      </c>
      <c r="N62" s="168">
        <v>0</v>
      </c>
      <c r="O62" s="168">
        <v>0</v>
      </c>
      <c r="P62" s="168">
        <v>0</v>
      </c>
      <c r="Q62" s="168">
        <v>0</v>
      </c>
      <c r="R62" s="168">
        <v>0</v>
      </c>
      <c r="S62" s="168">
        <v>0</v>
      </c>
      <c r="T62" s="168">
        <v>0</v>
      </c>
      <c r="U62" s="168">
        <v>0</v>
      </c>
      <c r="V62" s="168">
        <v>0</v>
      </c>
      <c r="W62" s="168">
        <v>0</v>
      </c>
      <c r="X62" s="168">
        <v>0</v>
      </c>
      <c r="Y62" s="168">
        <v>0</v>
      </c>
      <c r="Z62" s="169">
        <f t="shared" si="12"/>
        <v>0</v>
      </c>
      <c r="AA62" s="310"/>
    </row>
    <row r="63" spans="1:27" ht="13.5" customHeight="1" x14ac:dyDescent="0.15">
      <c r="A63" s="108"/>
      <c r="B63" s="107"/>
      <c r="C63" s="457"/>
      <c r="D63" s="119" t="s">
        <v>77</v>
      </c>
      <c r="E63" s="168">
        <v>0</v>
      </c>
      <c r="F63" s="168">
        <v>0</v>
      </c>
      <c r="G63" s="168">
        <v>0</v>
      </c>
      <c r="H63" s="168">
        <v>0</v>
      </c>
      <c r="I63" s="168">
        <v>0</v>
      </c>
      <c r="J63" s="168">
        <v>0</v>
      </c>
      <c r="K63" s="168">
        <v>0</v>
      </c>
      <c r="L63" s="168">
        <v>0</v>
      </c>
      <c r="M63" s="168">
        <v>0</v>
      </c>
      <c r="N63" s="168">
        <v>0</v>
      </c>
      <c r="O63" s="168">
        <v>0</v>
      </c>
      <c r="P63" s="168">
        <v>0</v>
      </c>
      <c r="Q63" s="168">
        <v>0</v>
      </c>
      <c r="R63" s="168">
        <v>0</v>
      </c>
      <c r="S63" s="168">
        <v>0</v>
      </c>
      <c r="T63" s="168">
        <v>0</v>
      </c>
      <c r="U63" s="168">
        <v>0</v>
      </c>
      <c r="V63" s="168">
        <v>0</v>
      </c>
      <c r="W63" s="168">
        <v>0</v>
      </c>
      <c r="X63" s="168">
        <v>0</v>
      </c>
      <c r="Y63" s="168">
        <v>0</v>
      </c>
      <c r="Z63" s="169">
        <f t="shared" si="12"/>
        <v>0</v>
      </c>
      <c r="AA63" s="310"/>
    </row>
    <row r="64" spans="1:27" s="89" customFormat="1" ht="13.5" customHeight="1" x14ac:dyDescent="0.15">
      <c r="A64" s="107"/>
      <c r="B64" s="107"/>
      <c r="C64" s="308"/>
      <c r="D64" s="125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41"/>
      <c r="AA64" s="165"/>
    </row>
    <row r="65" spans="1:27" ht="21.75" customHeight="1" x14ac:dyDescent="0.15">
      <c r="A65" s="151" t="str">
        <f>$A$1</f>
        <v>６　平成28年度市町村別・国別訪日外国人宿泊者数（延べ人数）</v>
      </c>
    </row>
    <row r="66" spans="1:27" ht="13.5" customHeight="1" thickBot="1" x14ac:dyDescent="0.2">
      <c r="A66" s="111"/>
      <c r="Z66" s="153" t="str">
        <f>$Z$2</f>
        <v>単位：宿泊客数→人、宿泊客延数→人泊、対前年比→％</v>
      </c>
      <c r="AA66" s="153"/>
    </row>
    <row r="67" spans="1:27" s="142" customFormat="1" ht="13.5" customHeight="1" thickBot="1" x14ac:dyDescent="0.2">
      <c r="A67" s="154" t="s">
        <v>58</v>
      </c>
      <c r="B67" s="154" t="s">
        <v>353</v>
      </c>
      <c r="C67" s="307" t="s">
        <v>59</v>
      </c>
      <c r="D67" s="158" t="s">
        <v>60</v>
      </c>
      <c r="E67" s="159" t="s">
        <v>378</v>
      </c>
      <c r="F67" s="159" t="s">
        <v>379</v>
      </c>
      <c r="G67" s="159" t="s">
        <v>380</v>
      </c>
      <c r="H67" s="159" t="s">
        <v>381</v>
      </c>
      <c r="I67" s="159" t="s">
        <v>247</v>
      </c>
      <c r="J67" s="159" t="s">
        <v>312</v>
      </c>
      <c r="K67" s="159" t="s">
        <v>313</v>
      </c>
      <c r="L67" s="159" t="s">
        <v>314</v>
      </c>
      <c r="M67" s="159" t="s">
        <v>396</v>
      </c>
      <c r="N67" s="159" t="s">
        <v>394</v>
      </c>
      <c r="O67" s="159" t="s">
        <v>395</v>
      </c>
      <c r="P67" s="159" t="s">
        <v>248</v>
      </c>
      <c r="Q67" s="159" t="s">
        <v>249</v>
      </c>
      <c r="R67" s="159" t="s">
        <v>250</v>
      </c>
      <c r="S67" s="159" t="s">
        <v>251</v>
      </c>
      <c r="T67" s="159" t="s">
        <v>376</v>
      </c>
      <c r="U67" s="159" t="s">
        <v>252</v>
      </c>
      <c r="V67" s="159" t="s">
        <v>377</v>
      </c>
      <c r="W67" s="159" t="s">
        <v>317</v>
      </c>
      <c r="X67" s="160" t="s">
        <v>347</v>
      </c>
      <c r="Y67" s="161" t="str">
        <f>$Y$3</f>
        <v>27年度</v>
      </c>
      <c r="Z67" s="162" t="s">
        <v>71</v>
      </c>
      <c r="AA67" s="309"/>
    </row>
    <row r="68" spans="1:27" ht="13.5" customHeight="1" x14ac:dyDescent="0.15">
      <c r="A68" s="450" t="s">
        <v>325</v>
      </c>
      <c r="B68" s="450" t="s">
        <v>318</v>
      </c>
      <c r="C68" s="457" t="s">
        <v>94</v>
      </c>
      <c r="D68" s="119" t="s">
        <v>343</v>
      </c>
      <c r="E68" s="168">
        <v>39981</v>
      </c>
      <c r="F68" s="168">
        <v>6154</v>
      </c>
      <c r="G68" s="168">
        <v>8359</v>
      </c>
      <c r="H68" s="168">
        <v>7807</v>
      </c>
      <c r="I68" s="168">
        <v>9288</v>
      </c>
      <c r="J68" s="168">
        <v>16101</v>
      </c>
      <c r="K68" s="168">
        <v>9251</v>
      </c>
      <c r="L68" s="168">
        <v>99</v>
      </c>
      <c r="M68" s="172">
        <v>1237</v>
      </c>
      <c r="N68" s="172">
        <v>615</v>
      </c>
      <c r="O68" s="172">
        <v>65</v>
      </c>
      <c r="P68" s="168">
        <v>232</v>
      </c>
      <c r="Q68" s="168">
        <v>852</v>
      </c>
      <c r="R68" s="168">
        <v>496</v>
      </c>
      <c r="S68" s="168">
        <v>267</v>
      </c>
      <c r="T68" s="168">
        <v>5747</v>
      </c>
      <c r="U68" s="168">
        <v>996</v>
      </c>
      <c r="V68" s="168">
        <v>3383</v>
      </c>
      <c r="W68" s="168">
        <v>3435</v>
      </c>
      <c r="X68" s="168">
        <v>114365</v>
      </c>
      <c r="Y68" s="168">
        <v>93846</v>
      </c>
      <c r="Z68" s="169">
        <f t="shared" ref="Z68:Z79" si="14">IF(Y68=0,0,X68/Y68)</f>
        <v>1.2186454404023612</v>
      </c>
      <c r="AA68" s="310"/>
    </row>
    <row r="69" spans="1:27" ht="13.5" customHeight="1" x14ac:dyDescent="0.15">
      <c r="A69" s="448"/>
      <c r="B69" s="448"/>
      <c r="C69" s="457"/>
      <c r="D69" s="119" t="s">
        <v>77</v>
      </c>
      <c r="E69" s="168">
        <v>45428</v>
      </c>
      <c r="F69" s="168">
        <v>7139</v>
      </c>
      <c r="G69" s="168">
        <v>9281</v>
      </c>
      <c r="H69" s="168">
        <v>8673</v>
      </c>
      <c r="I69" s="168">
        <v>10770</v>
      </c>
      <c r="J69" s="168">
        <v>17288</v>
      </c>
      <c r="K69" s="168">
        <v>10955</v>
      </c>
      <c r="L69" s="168">
        <v>99</v>
      </c>
      <c r="M69" s="168">
        <v>1310</v>
      </c>
      <c r="N69" s="168">
        <v>834</v>
      </c>
      <c r="O69" s="168">
        <v>70</v>
      </c>
      <c r="P69" s="168">
        <v>252</v>
      </c>
      <c r="Q69" s="168">
        <v>945</v>
      </c>
      <c r="R69" s="168">
        <v>517</v>
      </c>
      <c r="S69" s="168">
        <v>434</v>
      </c>
      <c r="T69" s="168">
        <v>6682</v>
      </c>
      <c r="U69" s="168">
        <v>1062</v>
      </c>
      <c r="V69" s="168">
        <v>3777</v>
      </c>
      <c r="W69" s="168">
        <v>4497</v>
      </c>
      <c r="X69" s="168">
        <v>130013</v>
      </c>
      <c r="Y69" s="168">
        <v>99012</v>
      </c>
      <c r="Z69" s="169">
        <f t="shared" si="14"/>
        <v>1.3131034622066011</v>
      </c>
      <c r="AA69" s="310"/>
    </row>
    <row r="70" spans="1:27" ht="13.5" customHeight="1" x14ac:dyDescent="0.15">
      <c r="A70" s="108"/>
      <c r="B70" s="107"/>
      <c r="C70" s="457" t="s">
        <v>95</v>
      </c>
      <c r="D70" s="119" t="s">
        <v>343</v>
      </c>
      <c r="E70" s="168">
        <v>149</v>
      </c>
      <c r="F70" s="168">
        <v>16</v>
      </c>
      <c r="G70" s="168">
        <v>4</v>
      </c>
      <c r="H70" s="168">
        <v>0</v>
      </c>
      <c r="I70" s="168">
        <v>2</v>
      </c>
      <c r="J70" s="168">
        <v>0</v>
      </c>
      <c r="K70" s="168">
        <v>2</v>
      </c>
      <c r="L70" s="168">
        <v>2</v>
      </c>
      <c r="M70" s="168">
        <v>0</v>
      </c>
      <c r="N70" s="168">
        <v>1</v>
      </c>
      <c r="O70" s="168">
        <v>2</v>
      </c>
      <c r="P70" s="168">
        <v>0</v>
      </c>
      <c r="Q70" s="168">
        <v>0</v>
      </c>
      <c r="R70" s="168">
        <v>1</v>
      </c>
      <c r="S70" s="168">
        <v>1</v>
      </c>
      <c r="T70" s="168">
        <v>6</v>
      </c>
      <c r="U70" s="168">
        <v>0</v>
      </c>
      <c r="V70" s="168">
        <v>0</v>
      </c>
      <c r="W70" s="168">
        <v>13</v>
      </c>
      <c r="X70" s="168">
        <v>199</v>
      </c>
      <c r="Y70" s="168">
        <v>170</v>
      </c>
      <c r="Z70" s="169">
        <f t="shared" si="14"/>
        <v>1.1705882352941177</v>
      </c>
      <c r="AA70" s="310"/>
    </row>
    <row r="71" spans="1:27" ht="13.5" customHeight="1" x14ac:dyDescent="0.15">
      <c r="A71" s="108"/>
      <c r="B71" s="107"/>
      <c r="C71" s="457"/>
      <c r="D71" s="119" t="s">
        <v>77</v>
      </c>
      <c r="E71" s="168">
        <v>173</v>
      </c>
      <c r="F71" s="168">
        <v>34</v>
      </c>
      <c r="G71" s="168">
        <v>15</v>
      </c>
      <c r="H71" s="168">
        <v>0</v>
      </c>
      <c r="I71" s="168">
        <v>12</v>
      </c>
      <c r="J71" s="168">
        <v>0</v>
      </c>
      <c r="K71" s="168">
        <v>3</v>
      </c>
      <c r="L71" s="168">
        <v>2</v>
      </c>
      <c r="M71" s="168">
        <v>0</v>
      </c>
      <c r="N71" s="168">
        <v>1</v>
      </c>
      <c r="O71" s="168">
        <v>4</v>
      </c>
      <c r="P71" s="168">
        <v>0</v>
      </c>
      <c r="Q71" s="168">
        <v>0</v>
      </c>
      <c r="R71" s="168">
        <v>1</v>
      </c>
      <c r="S71" s="168">
        <v>1</v>
      </c>
      <c r="T71" s="168">
        <v>9</v>
      </c>
      <c r="U71" s="168">
        <v>0</v>
      </c>
      <c r="V71" s="168">
        <v>0</v>
      </c>
      <c r="W71" s="168">
        <v>24</v>
      </c>
      <c r="X71" s="168">
        <v>279</v>
      </c>
      <c r="Y71" s="168">
        <v>935</v>
      </c>
      <c r="Z71" s="169">
        <f t="shared" si="14"/>
        <v>0.29839572192513369</v>
      </c>
      <c r="AA71" s="310"/>
    </row>
    <row r="72" spans="1:27" ht="13.5" customHeight="1" x14ac:dyDescent="0.15">
      <c r="A72" s="108"/>
      <c r="B72" s="107"/>
      <c r="C72" s="457" t="s">
        <v>96</v>
      </c>
      <c r="D72" s="119" t="s">
        <v>343</v>
      </c>
      <c r="E72" s="168">
        <v>15900</v>
      </c>
      <c r="F72" s="168">
        <v>4467</v>
      </c>
      <c r="G72" s="168">
        <v>1333</v>
      </c>
      <c r="H72" s="168">
        <v>2758</v>
      </c>
      <c r="I72" s="168">
        <v>2305</v>
      </c>
      <c r="J72" s="168">
        <v>5083</v>
      </c>
      <c r="K72" s="168">
        <v>1632</v>
      </c>
      <c r="L72" s="168">
        <v>0</v>
      </c>
      <c r="M72" s="168">
        <v>32</v>
      </c>
      <c r="N72" s="168">
        <v>19</v>
      </c>
      <c r="O72" s="168">
        <v>0</v>
      </c>
      <c r="P72" s="168">
        <v>8</v>
      </c>
      <c r="Q72" s="168">
        <v>7</v>
      </c>
      <c r="R72" s="168">
        <v>12</v>
      </c>
      <c r="S72" s="168">
        <v>8</v>
      </c>
      <c r="T72" s="168">
        <v>103</v>
      </c>
      <c r="U72" s="168">
        <v>10</v>
      </c>
      <c r="V72" s="168">
        <v>48</v>
      </c>
      <c r="W72" s="168">
        <v>2087</v>
      </c>
      <c r="X72" s="168">
        <v>35812</v>
      </c>
      <c r="Y72" s="168">
        <v>40652</v>
      </c>
      <c r="Z72" s="169">
        <f t="shared" si="14"/>
        <v>0.88094066712584862</v>
      </c>
      <c r="AA72" s="310"/>
    </row>
    <row r="73" spans="1:27" ht="13.5" customHeight="1" x14ac:dyDescent="0.15">
      <c r="A73" s="108"/>
      <c r="B73" s="107"/>
      <c r="C73" s="457"/>
      <c r="D73" s="119" t="s">
        <v>77</v>
      </c>
      <c r="E73" s="168">
        <v>16517</v>
      </c>
      <c r="F73" s="168">
        <v>4935</v>
      </c>
      <c r="G73" s="168">
        <v>1444</v>
      </c>
      <c r="H73" s="168">
        <v>2813</v>
      </c>
      <c r="I73" s="168">
        <v>2391</v>
      </c>
      <c r="J73" s="168">
        <v>5216</v>
      </c>
      <c r="K73" s="168">
        <v>1693</v>
      </c>
      <c r="L73" s="168">
        <v>0</v>
      </c>
      <c r="M73" s="168">
        <v>32</v>
      </c>
      <c r="N73" s="168">
        <v>19</v>
      </c>
      <c r="O73" s="168">
        <v>0</v>
      </c>
      <c r="P73" s="168">
        <v>8</v>
      </c>
      <c r="Q73" s="168">
        <v>7</v>
      </c>
      <c r="R73" s="168">
        <v>12</v>
      </c>
      <c r="S73" s="168">
        <v>8</v>
      </c>
      <c r="T73" s="168">
        <v>103</v>
      </c>
      <c r="U73" s="168">
        <v>10</v>
      </c>
      <c r="V73" s="168">
        <v>48</v>
      </c>
      <c r="W73" s="168">
        <v>2149</v>
      </c>
      <c r="X73" s="168">
        <v>37405</v>
      </c>
      <c r="Y73" s="168">
        <v>40652</v>
      </c>
      <c r="Z73" s="169">
        <f t="shared" si="14"/>
        <v>0.92012693102430387</v>
      </c>
      <c r="AA73" s="310"/>
    </row>
    <row r="74" spans="1:27" ht="13.5" customHeight="1" x14ac:dyDescent="0.15">
      <c r="A74" s="108"/>
      <c r="B74" s="107"/>
      <c r="C74" s="457" t="s">
        <v>300</v>
      </c>
      <c r="D74" s="119" t="s">
        <v>343</v>
      </c>
      <c r="E74" s="168">
        <v>0</v>
      </c>
      <c r="F74" s="168">
        <v>0</v>
      </c>
      <c r="G74" s="168">
        <v>0</v>
      </c>
      <c r="H74" s="168">
        <v>0</v>
      </c>
      <c r="I74" s="168">
        <v>0</v>
      </c>
      <c r="J74" s="168">
        <v>0</v>
      </c>
      <c r="K74" s="168">
        <v>0</v>
      </c>
      <c r="L74" s="168">
        <v>0</v>
      </c>
      <c r="M74" s="168">
        <v>0</v>
      </c>
      <c r="N74" s="168">
        <v>0</v>
      </c>
      <c r="O74" s="168">
        <v>0</v>
      </c>
      <c r="P74" s="168">
        <v>0</v>
      </c>
      <c r="Q74" s="168">
        <v>0</v>
      </c>
      <c r="R74" s="168">
        <v>0</v>
      </c>
      <c r="S74" s="168">
        <v>0</v>
      </c>
      <c r="T74" s="168">
        <v>0</v>
      </c>
      <c r="U74" s="168">
        <v>0</v>
      </c>
      <c r="V74" s="168">
        <v>0</v>
      </c>
      <c r="W74" s="168">
        <v>0</v>
      </c>
      <c r="X74" s="168">
        <v>0</v>
      </c>
      <c r="Y74" s="168">
        <v>0</v>
      </c>
      <c r="Z74" s="169">
        <f t="shared" si="14"/>
        <v>0</v>
      </c>
      <c r="AA74" s="310"/>
    </row>
    <row r="75" spans="1:27" ht="13.5" customHeight="1" x14ac:dyDescent="0.15">
      <c r="A75" s="108"/>
      <c r="B75" s="107"/>
      <c r="C75" s="457"/>
      <c r="D75" s="119" t="s">
        <v>77</v>
      </c>
      <c r="E75" s="168">
        <v>0</v>
      </c>
      <c r="F75" s="168">
        <v>0</v>
      </c>
      <c r="G75" s="168">
        <v>0</v>
      </c>
      <c r="H75" s="168">
        <v>0</v>
      </c>
      <c r="I75" s="168">
        <v>0</v>
      </c>
      <c r="J75" s="168">
        <v>0</v>
      </c>
      <c r="K75" s="168">
        <v>0</v>
      </c>
      <c r="L75" s="168">
        <v>0</v>
      </c>
      <c r="M75" s="168">
        <v>0</v>
      </c>
      <c r="N75" s="168">
        <v>0</v>
      </c>
      <c r="O75" s="168">
        <v>0</v>
      </c>
      <c r="P75" s="168">
        <v>0</v>
      </c>
      <c r="Q75" s="168">
        <v>0</v>
      </c>
      <c r="R75" s="168">
        <v>0</v>
      </c>
      <c r="S75" s="168">
        <v>0</v>
      </c>
      <c r="T75" s="168">
        <v>0</v>
      </c>
      <c r="U75" s="168">
        <v>0</v>
      </c>
      <c r="V75" s="168">
        <v>0</v>
      </c>
      <c r="W75" s="168">
        <v>0</v>
      </c>
      <c r="X75" s="168">
        <v>0</v>
      </c>
      <c r="Y75" s="168">
        <v>0</v>
      </c>
      <c r="Z75" s="169">
        <f t="shared" si="14"/>
        <v>0</v>
      </c>
      <c r="AA75" s="310"/>
    </row>
    <row r="76" spans="1:27" ht="13.5" customHeight="1" x14ac:dyDescent="0.15">
      <c r="A76" s="108"/>
      <c r="B76" s="109"/>
      <c r="C76" s="457" t="s">
        <v>97</v>
      </c>
      <c r="D76" s="119" t="s">
        <v>343</v>
      </c>
      <c r="E76" s="168">
        <v>0</v>
      </c>
      <c r="F76" s="168">
        <v>139</v>
      </c>
      <c r="G76" s="168">
        <v>14</v>
      </c>
      <c r="H76" s="168">
        <v>0</v>
      </c>
      <c r="I76" s="168">
        <v>0</v>
      </c>
      <c r="J76" s="168">
        <v>0</v>
      </c>
      <c r="K76" s="168">
        <v>16</v>
      </c>
      <c r="L76" s="168">
        <v>0</v>
      </c>
      <c r="M76" s="168">
        <v>0</v>
      </c>
      <c r="N76" s="168">
        <v>0</v>
      </c>
      <c r="O76" s="168">
        <v>0</v>
      </c>
      <c r="P76" s="168">
        <v>0</v>
      </c>
      <c r="Q76" s="168">
        <v>0</v>
      </c>
      <c r="R76" s="168">
        <v>0</v>
      </c>
      <c r="S76" s="168">
        <v>0</v>
      </c>
      <c r="T76" s="168">
        <v>12</v>
      </c>
      <c r="U76" s="168">
        <v>0</v>
      </c>
      <c r="V76" s="168">
        <v>0</v>
      </c>
      <c r="W76" s="168">
        <v>10</v>
      </c>
      <c r="X76" s="168">
        <v>191</v>
      </c>
      <c r="Y76" s="168">
        <v>9</v>
      </c>
      <c r="Z76" s="169">
        <f t="shared" si="14"/>
        <v>21.222222222222221</v>
      </c>
      <c r="AA76" s="310"/>
    </row>
    <row r="77" spans="1:27" ht="13.5" customHeight="1" x14ac:dyDescent="0.15">
      <c r="A77" s="108"/>
      <c r="B77" s="109"/>
      <c r="C77" s="457"/>
      <c r="D77" s="119" t="s">
        <v>77</v>
      </c>
      <c r="E77" s="168">
        <v>0</v>
      </c>
      <c r="F77" s="168">
        <v>190</v>
      </c>
      <c r="G77" s="168">
        <v>17</v>
      </c>
      <c r="H77" s="168">
        <v>0</v>
      </c>
      <c r="I77" s="168">
        <v>0</v>
      </c>
      <c r="J77" s="168">
        <v>0</v>
      </c>
      <c r="K77" s="168">
        <v>48</v>
      </c>
      <c r="L77" s="168">
        <v>0</v>
      </c>
      <c r="M77" s="168">
        <v>0</v>
      </c>
      <c r="N77" s="168">
        <v>0</v>
      </c>
      <c r="O77" s="168">
        <v>0</v>
      </c>
      <c r="P77" s="168">
        <v>0</v>
      </c>
      <c r="Q77" s="168">
        <v>0</v>
      </c>
      <c r="R77" s="168">
        <v>0</v>
      </c>
      <c r="S77" s="168">
        <v>0</v>
      </c>
      <c r="T77" s="168">
        <v>12</v>
      </c>
      <c r="U77" s="168">
        <v>0</v>
      </c>
      <c r="V77" s="168">
        <v>0</v>
      </c>
      <c r="W77" s="168">
        <v>15</v>
      </c>
      <c r="X77" s="168">
        <v>282</v>
      </c>
      <c r="Y77" s="168">
        <v>33</v>
      </c>
      <c r="Z77" s="169">
        <f t="shared" si="14"/>
        <v>8.545454545454545</v>
      </c>
      <c r="AA77" s="310"/>
    </row>
    <row r="78" spans="1:27" ht="13.5" customHeight="1" x14ac:dyDescent="0.15">
      <c r="A78" s="108"/>
      <c r="B78" s="107"/>
      <c r="C78" s="457" t="s">
        <v>98</v>
      </c>
      <c r="D78" s="119" t="s">
        <v>343</v>
      </c>
      <c r="E78" s="168">
        <v>10</v>
      </c>
      <c r="F78" s="168">
        <v>2</v>
      </c>
      <c r="G78" s="168">
        <v>24</v>
      </c>
      <c r="H78" s="168">
        <v>2</v>
      </c>
      <c r="I78" s="168">
        <v>11</v>
      </c>
      <c r="J78" s="168">
        <v>7</v>
      </c>
      <c r="K78" s="168">
        <v>194</v>
      </c>
      <c r="L78" s="168">
        <v>0</v>
      </c>
      <c r="M78" s="168">
        <v>0</v>
      </c>
      <c r="N78" s="168">
        <v>0</v>
      </c>
      <c r="O78" s="168">
        <v>0</v>
      </c>
      <c r="P78" s="168">
        <v>0</v>
      </c>
      <c r="Q78" s="168">
        <v>0</v>
      </c>
      <c r="R78" s="168">
        <v>0</v>
      </c>
      <c r="S78" s="168">
        <v>0</v>
      </c>
      <c r="T78" s="168">
        <v>0</v>
      </c>
      <c r="U78" s="168">
        <v>0</v>
      </c>
      <c r="V78" s="168">
        <v>0</v>
      </c>
      <c r="W78" s="168">
        <v>0</v>
      </c>
      <c r="X78" s="168">
        <v>250</v>
      </c>
      <c r="Y78" s="168">
        <v>465</v>
      </c>
      <c r="Z78" s="169">
        <f t="shared" si="14"/>
        <v>0.5376344086021505</v>
      </c>
      <c r="AA78" s="310"/>
    </row>
    <row r="79" spans="1:27" ht="13.5" customHeight="1" thickBot="1" x14ac:dyDescent="0.2">
      <c r="A79" s="108"/>
      <c r="B79" s="107"/>
      <c r="C79" s="459"/>
      <c r="D79" s="121" t="s">
        <v>77</v>
      </c>
      <c r="E79" s="168">
        <v>10</v>
      </c>
      <c r="F79" s="168">
        <v>2</v>
      </c>
      <c r="G79" s="168">
        <v>24</v>
      </c>
      <c r="H79" s="168">
        <v>2</v>
      </c>
      <c r="I79" s="168">
        <v>11</v>
      </c>
      <c r="J79" s="168">
        <v>7</v>
      </c>
      <c r="K79" s="168">
        <v>194</v>
      </c>
      <c r="L79" s="168">
        <v>0</v>
      </c>
      <c r="M79" s="168">
        <v>0</v>
      </c>
      <c r="N79" s="168">
        <v>0</v>
      </c>
      <c r="O79" s="168">
        <v>0</v>
      </c>
      <c r="P79" s="168">
        <v>0</v>
      </c>
      <c r="Q79" s="168">
        <v>0</v>
      </c>
      <c r="R79" s="168">
        <v>0</v>
      </c>
      <c r="S79" s="168">
        <v>0</v>
      </c>
      <c r="T79" s="168">
        <v>0</v>
      </c>
      <c r="U79" s="168">
        <v>0</v>
      </c>
      <c r="V79" s="168">
        <v>0</v>
      </c>
      <c r="W79" s="168">
        <v>0</v>
      </c>
      <c r="X79" s="168">
        <v>250</v>
      </c>
      <c r="Y79" s="168">
        <v>472</v>
      </c>
      <c r="Z79" s="169">
        <f t="shared" si="14"/>
        <v>0.52966101694915257</v>
      </c>
      <c r="AA79" s="310"/>
    </row>
    <row r="80" spans="1:27" ht="13.5" customHeight="1" x14ac:dyDescent="0.15">
      <c r="A80" s="108"/>
      <c r="B80" s="441" t="s">
        <v>326</v>
      </c>
      <c r="C80" s="442"/>
      <c r="D80" s="116" t="s">
        <v>343</v>
      </c>
      <c r="E80" s="68">
        <f t="shared" ref="E80:Y80" si="15">E82+E84+E86+E88+E90+E92+E94+E96+E98+E100+E102+E104+E106+E108+E110+E112+E114+E116+E118+E120</f>
        <v>91770</v>
      </c>
      <c r="F80" s="68">
        <f t="shared" si="15"/>
        <v>56433</v>
      </c>
      <c r="G80" s="68">
        <f t="shared" si="15"/>
        <v>55633</v>
      </c>
      <c r="H80" s="68">
        <f t="shared" si="15"/>
        <v>74175</v>
      </c>
      <c r="I80" s="68">
        <f t="shared" si="15"/>
        <v>36811</v>
      </c>
      <c r="J80" s="68">
        <f t="shared" si="15"/>
        <v>19043</v>
      </c>
      <c r="K80" s="68">
        <f t="shared" si="15"/>
        <v>33766</v>
      </c>
      <c r="L80" s="68">
        <f t="shared" si="15"/>
        <v>186</v>
      </c>
      <c r="M80" s="68">
        <f t="shared" ref="M80:O81" si="16">M82+M84+M86+M88+M90+M92+M94+M96+M98+M100+M102+M104+M106+M108+M110+M112+M114+M116+M118+M120</f>
        <v>3990</v>
      </c>
      <c r="N80" s="68">
        <f t="shared" si="16"/>
        <v>2419</v>
      </c>
      <c r="O80" s="68">
        <f t="shared" si="16"/>
        <v>632</v>
      </c>
      <c r="P80" s="68">
        <f t="shared" si="15"/>
        <v>1389</v>
      </c>
      <c r="Q80" s="68">
        <f t="shared" si="15"/>
        <v>3855</v>
      </c>
      <c r="R80" s="68">
        <f t="shared" si="15"/>
        <v>1041</v>
      </c>
      <c r="S80" s="68">
        <f t="shared" si="15"/>
        <v>1299</v>
      </c>
      <c r="T80" s="68">
        <f t="shared" si="15"/>
        <v>14556</v>
      </c>
      <c r="U80" s="68">
        <f t="shared" si="15"/>
        <v>3053</v>
      </c>
      <c r="V80" s="68">
        <f t="shared" si="15"/>
        <v>48375</v>
      </c>
      <c r="W80" s="68">
        <f t="shared" si="15"/>
        <v>36584</v>
      </c>
      <c r="X80" s="68">
        <f t="shared" si="15"/>
        <v>485010</v>
      </c>
      <c r="Y80" s="68">
        <f t="shared" si="15"/>
        <v>441537</v>
      </c>
      <c r="Z80" s="132">
        <f t="shared" ref="Z80:Z121" si="17">IF(Y80=0,0,X80/Y80)</f>
        <v>1.098458339844679</v>
      </c>
      <c r="AA80" s="165"/>
    </row>
    <row r="81" spans="1:27" ht="13.5" customHeight="1" thickBot="1" x14ac:dyDescent="0.2">
      <c r="A81" s="108"/>
      <c r="B81" s="443"/>
      <c r="C81" s="442"/>
      <c r="D81" s="117" t="s">
        <v>77</v>
      </c>
      <c r="E81" s="127">
        <f t="shared" ref="E81:Y81" si="18">E83+E85+E87+E89+E91+E93+E95+E97+E99+E101+E103+E105+E107+E109+E111+E113+E115+E117+E119+E121</f>
        <v>134298</v>
      </c>
      <c r="F81" s="127">
        <f t="shared" si="18"/>
        <v>86815</v>
      </c>
      <c r="G81" s="127">
        <f t="shared" si="18"/>
        <v>78955</v>
      </c>
      <c r="H81" s="127">
        <f t="shared" si="18"/>
        <v>140955</v>
      </c>
      <c r="I81" s="127">
        <f t="shared" si="18"/>
        <v>79053</v>
      </c>
      <c r="J81" s="127">
        <f t="shared" si="18"/>
        <v>30504</v>
      </c>
      <c r="K81" s="127">
        <f t="shared" si="18"/>
        <v>52931</v>
      </c>
      <c r="L81" s="127">
        <f t="shared" si="18"/>
        <v>466</v>
      </c>
      <c r="M81" s="127">
        <f t="shared" si="16"/>
        <v>8740</v>
      </c>
      <c r="N81" s="127">
        <f t="shared" si="16"/>
        <v>5598</v>
      </c>
      <c r="O81" s="127">
        <f t="shared" si="16"/>
        <v>1337</v>
      </c>
      <c r="P81" s="127">
        <f t="shared" si="18"/>
        <v>3381</v>
      </c>
      <c r="Q81" s="127">
        <f t="shared" si="18"/>
        <v>11619</v>
      </c>
      <c r="R81" s="127">
        <f t="shared" si="18"/>
        <v>2893</v>
      </c>
      <c r="S81" s="127">
        <f t="shared" si="18"/>
        <v>3745</v>
      </c>
      <c r="T81" s="127">
        <f t="shared" si="18"/>
        <v>32277</v>
      </c>
      <c r="U81" s="127">
        <f t="shared" si="18"/>
        <v>7122</v>
      </c>
      <c r="V81" s="127">
        <f t="shared" si="18"/>
        <v>140243</v>
      </c>
      <c r="W81" s="127">
        <f t="shared" si="18"/>
        <v>79386</v>
      </c>
      <c r="X81" s="127">
        <f t="shared" si="18"/>
        <v>900318</v>
      </c>
      <c r="Y81" s="127">
        <f t="shared" si="18"/>
        <v>883564</v>
      </c>
      <c r="Z81" s="133">
        <f t="shared" si="17"/>
        <v>1.018961840907959</v>
      </c>
      <c r="AA81" s="165"/>
    </row>
    <row r="82" spans="1:27" ht="13.5" customHeight="1" x14ac:dyDescent="0.15">
      <c r="A82" s="108"/>
      <c r="B82" s="108"/>
      <c r="C82" s="458" t="s">
        <v>99</v>
      </c>
      <c r="D82" s="122" t="s">
        <v>343</v>
      </c>
      <c r="E82" s="168">
        <v>44208</v>
      </c>
      <c r="F82" s="168">
        <v>26742</v>
      </c>
      <c r="G82" s="168">
        <v>24075</v>
      </c>
      <c r="H82" s="168">
        <v>26470</v>
      </c>
      <c r="I82" s="168">
        <v>11753</v>
      </c>
      <c r="J82" s="168">
        <v>8058</v>
      </c>
      <c r="K82" s="168">
        <v>14587</v>
      </c>
      <c r="L82" s="168">
        <v>28</v>
      </c>
      <c r="M82" s="168">
        <v>738</v>
      </c>
      <c r="N82" s="168">
        <v>616</v>
      </c>
      <c r="O82" s="168">
        <v>149</v>
      </c>
      <c r="P82" s="168">
        <v>628</v>
      </c>
      <c r="Q82" s="168">
        <v>141</v>
      </c>
      <c r="R82" s="168">
        <v>165</v>
      </c>
      <c r="S82" s="168">
        <v>388</v>
      </c>
      <c r="T82" s="168">
        <v>3549</v>
      </c>
      <c r="U82" s="168">
        <v>1132</v>
      </c>
      <c r="V82" s="168">
        <v>2288</v>
      </c>
      <c r="W82" s="168">
        <v>5111</v>
      </c>
      <c r="X82" s="168">
        <v>170826</v>
      </c>
      <c r="Y82" s="168">
        <v>128223</v>
      </c>
      <c r="Z82" s="169">
        <f t="shared" si="17"/>
        <v>1.3322570833625793</v>
      </c>
      <c r="AA82" s="310"/>
    </row>
    <row r="83" spans="1:27" ht="13.5" customHeight="1" x14ac:dyDescent="0.15">
      <c r="A83" s="108"/>
      <c r="B83" s="107"/>
      <c r="C83" s="457"/>
      <c r="D83" s="119" t="s">
        <v>77</v>
      </c>
      <c r="E83" s="168">
        <v>49418</v>
      </c>
      <c r="F83" s="168">
        <v>28937</v>
      </c>
      <c r="G83" s="168">
        <v>25764</v>
      </c>
      <c r="H83" s="168">
        <v>29350</v>
      </c>
      <c r="I83" s="168">
        <v>13537</v>
      </c>
      <c r="J83" s="168">
        <v>9103</v>
      </c>
      <c r="K83" s="168">
        <v>15700</v>
      </c>
      <c r="L83" s="168">
        <v>40</v>
      </c>
      <c r="M83" s="168">
        <v>875</v>
      </c>
      <c r="N83" s="168">
        <v>711</v>
      </c>
      <c r="O83" s="168">
        <v>166</v>
      </c>
      <c r="P83" s="168">
        <v>1365</v>
      </c>
      <c r="Q83" s="168">
        <v>190</v>
      </c>
      <c r="R83" s="168">
        <v>213</v>
      </c>
      <c r="S83" s="168">
        <v>703</v>
      </c>
      <c r="T83" s="168">
        <v>4696</v>
      </c>
      <c r="U83" s="168">
        <v>1379</v>
      </c>
      <c r="V83" s="168">
        <v>4160</v>
      </c>
      <c r="W83" s="168">
        <v>6262</v>
      </c>
      <c r="X83" s="168">
        <v>192569</v>
      </c>
      <c r="Y83" s="168">
        <v>146619</v>
      </c>
      <c r="Z83" s="169">
        <f t="shared" si="17"/>
        <v>1.3133973086707726</v>
      </c>
      <c r="AA83" s="310"/>
    </row>
    <row r="84" spans="1:27" ht="13.5" customHeight="1" x14ac:dyDescent="0.15">
      <c r="A84" s="108"/>
      <c r="B84" s="107"/>
      <c r="C84" s="457" t="s">
        <v>100</v>
      </c>
      <c r="D84" s="119" t="s">
        <v>343</v>
      </c>
      <c r="E84" s="168">
        <v>5</v>
      </c>
      <c r="F84" s="168">
        <v>0</v>
      </c>
      <c r="G84" s="168">
        <v>1</v>
      </c>
      <c r="H84" s="168">
        <v>0</v>
      </c>
      <c r="I84" s="168">
        <v>0</v>
      </c>
      <c r="J84" s="168">
        <v>0</v>
      </c>
      <c r="K84" s="168">
        <v>0</v>
      </c>
      <c r="L84" s="168">
        <v>0</v>
      </c>
      <c r="M84" s="168">
        <v>0</v>
      </c>
      <c r="N84" s="168">
        <v>0</v>
      </c>
      <c r="O84" s="168">
        <v>0</v>
      </c>
      <c r="P84" s="168">
        <v>0</v>
      </c>
      <c r="Q84" s="168">
        <v>28</v>
      </c>
      <c r="R84" s="168">
        <v>1</v>
      </c>
      <c r="S84" s="168">
        <v>7</v>
      </c>
      <c r="T84" s="168">
        <v>96</v>
      </c>
      <c r="U84" s="168">
        <v>3</v>
      </c>
      <c r="V84" s="168">
        <v>49</v>
      </c>
      <c r="W84" s="168">
        <v>45</v>
      </c>
      <c r="X84" s="168">
        <v>235</v>
      </c>
      <c r="Y84" s="168">
        <v>71</v>
      </c>
      <c r="Z84" s="169">
        <f t="shared" si="17"/>
        <v>3.3098591549295775</v>
      </c>
      <c r="AA84" s="310"/>
    </row>
    <row r="85" spans="1:27" ht="13.5" customHeight="1" x14ac:dyDescent="0.15">
      <c r="A85" s="108"/>
      <c r="B85" s="107"/>
      <c r="C85" s="457"/>
      <c r="D85" s="119" t="s">
        <v>77</v>
      </c>
      <c r="E85" s="168">
        <v>10</v>
      </c>
      <c r="F85" s="168">
        <v>0</v>
      </c>
      <c r="G85" s="168">
        <v>1</v>
      </c>
      <c r="H85" s="168">
        <v>0</v>
      </c>
      <c r="I85" s="168">
        <v>0</v>
      </c>
      <c r="J85" s="168">
        <v>0</v>
      </c>
      <c r="K85" s="168">
        <v>0</v>
      </c>
      <c r="L85" s="168">
        <v>0</v>
      </c>
      <c r="M85" s="168">
        <v>0</v>
      </c>
      <c r="N85" s="168">
        <v>0</v>
      </c>
      <c r="O85" s="168">
        <v>0</v>
      </c>
      <c r="P85" s="168">
        <v>0</v>
      </c>
      <c r="Q85" s="168">
        <v>56</v>
      </c>
      <c r="R85" s="168">
        <v>2</v>
      </c>
      <c r="S85" s="168">
        <v>12</v>
      </c>
      <c r="T85" s="168">
        <v>192</v>
      </c>
      <c r="U85" s="168">
        <v>6</v>
      </c>
      <c r="V85" s="168">
        <v>129</v>
      </c>
      <c r="W85" s="168">
        <v>90</v>
      </c>
      <c r="X85" s="168">
        <v>498</v>
      </c>
      <c r="Y85" s="168">
        <v>138</v>
      </c>
      <c r="Z85" s="169">
        <f t="shared" si="17"/>
        <v>3.6086956521739131</v>
      </c>
      <c r="AA85" s="310"/>
    </row>
    <row r="86" spans="1:27" ht="13.5" customHeight="1" x14ac:dyDescent="0.15">
      <c r="A86" s="108"/>
      <c r="B86" s="107"/>
      <c r="C86" s="457" t="s">
        <v>101</v>
      </c>
      <c r="D86" s="119" t="s">
        <v>343</v>
      </c>
      <c r="E86" s="168">
        <v>0</v>
      </c>
      <c r="F86" s="168">
        <v>0</v>
      </c>
      <c r="G86" s="168">
        <v>0</v>
      </c>
      <c r="H86" s="168">
        <v>0</v>
      </c>
      <c r="I86" s="168">
        <v>0</v>
      </c>
      <c r="J86" s="168">
        <v>0</v>
      </c>
      <c r="K86" s="168">
        <v>0</v>
      </c>
      <c r="L86" s="168">
        <v>0</v>
      </c>
      <c r="M86" s="168">
        <v>0</v>
      </c>
      <c r="N86" s="168">
        <v>0</v>
      </c>
      <c r="O86" s="168">
        <v>0</v>
      </c>
      <c r="P86" s="168">
        <v>0</v>
      </c>
      <c r="Q86" s="168">
        <v>0</v>
      </c>
      <c r="R86" s="168">
        <v>0</v>
      </c>
      <c r="S86" s="168">
        <v>0</v>
      </c>
      <c r="T86" s="168">
        <v>0</v>
      </c>
      <c r="U86" s="168">
        <v>0</v>
      </c>
      <c r="V86" s="168">
        <v>0</v>
      </c>
      <c r="W86" s="168">
        <v>0</v>
      </c>
      <c r="X86" s="168">
        <v>0</v>
      </c>
      <c r="Y86" s="168">
        <v>0</v>
      </c>
      <c r="Z86" s="169">
        <f t="shared" si="17"/>
        <v>0</v>
      </c>
      <c r="AA86" s="310"/>
    </row>
    <row r="87" spans="1:27" ht="13.5" customHeight="1" x14ac:dyDescent="0.15">
      <c r="A87" s="108"/>
      <c r="B87" s="107"/>
      <c r="C87" s="457"/>
      <c r="D87" s="119" t="s">
        <v>77</v>
      </c>
      <c r="E87" s="168">
        <v>0</v>
      </c>
      <c r="F87" s="168">
        <v>0</v>
      </c>
      <c r="G87" s="168">
        <v>0</v>
      </c>
      <c r="H87" s="168">
        <v>0</v>
      </c>
      <c r="I87" s="168">
        <v>0</v>
      </c>
      <c r="J87" s="168">
        <v>0</v>
      </c>
      <c r="K87" s="168">
        <v>0</v>
      </c>
      <c r="L87" s="168">
        <v>0</v>
      </c>
      <c r="M87" s="168">
        <v>0</v>
      </c>
      <c r="N87" s="168">
        <v>0</v>
      </c>
      <c r="O87" s="168">
        <v>0</v>
      </c>
      <c r="P87" s="168">
        <v>0</v>
      </c>
      <c r="Q87" s="168">
        <v>0</v>
      </c>
      <c r="R87" s="168">
        <v>0</v>
      </c>
      <c r="S87" s="168">
        <v>0</v>
      </c>
      <c r="T87" s="168">
        <v>0</v>
      </c>
      <c r="U87" s="168">
        <v>0</v>
      </c>
      <c r="V87" s="168">
        <v>0</v>
      </c>
      <c r="W87" s="168">
        <v>0</v>
      </c>
      <c r="X87" s="168">
        <v>0</v>
      </c>
      <c r="Y87" s="168">
        <v>0</v>
      </c>
      <c r="Z87" s="169">
        <f t="shared" si="17"/>
        <v>0</v>
      </c>
      <c r="AA87" s="310"/>
    </row>
    <row r="88" spans="1:27" ht="13.5" customHeight="1" x14ac:dyDescent="0.15">
      <c r="A88" s="108"/>
      <c r="B88" s="107"/>
      <c r="C88" s="457" t="s">
        <v>102</v>
      </c>
      <c r="D88" s="119" t="s">
        <v>343</v>
      </c>
      <c r="E88" s="168">
        <v>13</v>
      </c>
      <c r="F88" s="168">
        <v>0</v>
      </c>
      <c r="G88" s="168">
        <v>56</v>
      </c>
      <c r="H88" s="168">
        <v>7</v>
      </c>
      <c r="I88" s="168">
        <v>0</v>
      </c>
      <c r="J88" s="168">
        <v>2</v>
      </c>
      <c r="K88" s="168">
        <v>1</v>
      </c>
      <c r="L88" s="168">
        <v>0</v>
      </c>
      <c r="M88" s="168">
        <v>0</v>
      </c>
      <c r="N88" s="168">
        <v>0</v>
      </c>
      <c r="O88" s="168">
        <v>1</v>
      </c>
      <c r="P88" s="168">
        <v>1</v>
      </c>
      <c r="Q88" s="168">
        <v>6</v>
      </c>
      <c r="R88" s="168">
        <v>1</v>
      </c>
      <c r="S88" s="168">
        <v>0</v>
      </c>
      <c r="T88" s="168">
        <v>0</v>
      </c>
      <c r="U88" s="168">
        <v>0</v>
      </c>
      <c r="V88" s="168">
        <v>0</v>
      </c>
      <c r="W88" s="168">
        <v>4</v>
      </c>
      <c r="X88" s="168">
        <v>92</v>
      </c>
      <c r="Y88" s="168">
        <v>147</v>
      </c>
      <c r="Z88" s="169">
        <f t="shared" si="17"/>
        <v>0.62585034013605445</v>
      </c>
      <c r="AA88" s="310"/>
    </row>
    <row r="89" spans="1:27" ht="13.5" customHeight="1" x14ac:dyDescent="0.15">
      <c r="A89" s="108"/>
      <c r="B89" s="107"/>
      <c r="C89" s="457"/>
      <c r="D89" s="119" t="s">
        <v>77</v>
      </c>
      <c r="E89" s="168">
        <v>50</v>
      </c>
      <c r="F89" s="168">
        <v>0</v>
      </c>
      <c r="G89" s="168">
        <v>407</v>
      </c>
      <c r="H89" s="168">
        <v>39</v>
      </c>
      <c r="I89" s="168">
        <v>0</v>
      </c>
      <c r="J89" s="168">
        <v>26</v>
      </c>
      <c r="K89" s="168">
        <v>9</v>
      </c>
      <c r="L89" s="168">
        <v>0</v>
      </c>
      <c r="M89" s="168">
        <v>0</v>
      </c>
      <c r="N89" s="168">
        <v>0</v>
      </c>
      <c r="O89" s="168">
        <v>9</v>
      </c>
      <c r="P89" s="168">
        <v>5</v>
      </c>
      <c r="Q89" s="168">
        <v>44</v>
      </c>
      <c r="R89" s="168">
        <v>12</v>
      </c>
      <c r="S89" s="168">
        <v>0</v>
      </c>
      <c r="T89" s="168">
        <v>0</v>
      </c>
      <c r="U89" s="168">
        <v>0</v>
      </c>
      <c r="V89" s="168">
        <v>0</v>
      </c>
      <c r="W89" s="168">
        <v>34</v>
      </c>
      <c r="X89" s="168">
        <v>635</v>
      </c>
      <c r="Y89" s="168">
        <v>914</v>
      </c>
      <c r="Z89" s="169">
        <f t="shared" si="17"/>
        <v>0.69474835886214437</v>
      </c>
      <c r="AA89" s="310"/>
    </row>
    <row r="90" spans="1:27" ht="13.5" customHeight="1" x14ac:dyDescent="0.15">
      <c r="A90" s="108"/>
      <c r="B90" s="107"/>
      <c r="C90" s="457" t="s">
        <v>103</v>
      </c>
      <c r="D90" s="119" t="s">
        <v>343</v>
      </c>
      <c r="E90" s="168">
        <v>10</v>
      </c>
      <c r="F90" s="168">
        <v>4</v>
      </c>
      <c r="G90" s="168">
        <v>14</v>
      </c>
      <c r="H90" s="168">
        <v>37</v>
      </c>
      <c r="I90" s="168">
        <v>0</v>
      </c>
      <c r="J90" s="168">
        <v>0</v>
      </c>
      <c r="K90" s="168">
        <v>0</v>
      </c>
      <c r="L90" s="168">
        <v>0</v>
      </c>
      <c r="M90" s="168">
        <v>0</v>
      </c>
      <c r="N90" s="168">
        <v>24</v>
      </c>
      <c r="O90" s="168">
        <v>0</v>
      </c>
      <c r="P90" s="168">
        <v>0</v>
      </c>
      <c r="Q90" s="168">
        <v>0</v>
      </c>
      <c r="R90" s="168">
        <v>27</v>
      </c>
      <c r="S90" s="168">
        <v>0</v>
      </c>
      <c r="T90" s="168">
        <v>23</v>
      </c>
      <c r="U90" s="168">
        <v>0</v>
      </c>
      <c r="V90" s="168">
        <v>113</v>
      </c>
      <c r="W90" s="168">
        <v>14</v>
      </c>
      <c r="X90" s="168">
        <v>266</v>
      </c>
      <c r="Y90" s="168">
        <v>434</v>
      </c>
      <c r="Z90" s="169">
        <f t="shared" si="17"/>
        <v>0.61290322580645162</v>
      </c>
      <c r="AA90" s="310"/>
    </row>
    <row r="91" spans="1:27" ht="13.5" customHeight="1" x14ac:dyDescent="0.15">
      <c r="A91" s="108"/>
      <c r="B91" s="107"/>
      <c r="C91" s="457"/>
      <c r="D91" s="119" t="s">
        <v>77</v>
      </c>
      <c r="E91" s="168">
        <v>19</v>
      </c>
      <c r="F91" s="168">
        <v>4</v>
      </c>
      <c r="G91" s="168">
        <v>14</v>
      </c>
      <c r="H91" s="168">
        <v>45</v>
      </c>
      <c r="I91" s="168">
        <v>0</v>
      </c>
      <c r="J91" s="168">
        <v>0</v>
      </c>
      <c r="K91" s="168">
        <v>0</v>
      </c>
      <c r="L91" s="168">
        <v>0</v>
      </c>
      <c r="M91" s="168">
        <v>0</v>
      </c>
      <c r="N91" s="168">
        <v>24</v>
      </c>
      <c r="O91" s="168">
        <v>0</v>
      </c>
      <c r="P91" s="168">
        <v>0</v>
      </c>
      <c r="Q91" s="168">
        <v>0</v>
      </c>
      <c r="R91" s="168">
        <v>65</v>
      </c>
      <c r="S91" s="168">
        <v>0</v>
      </c>
      <c r="T91" s="168">
        <v>35</v>
      </c>
      <c r="U91" s="168">
        <v>0</v>
      </c>
      <c r="V91" s="168">
        <v>167</v>
      </c>
      <c r="W91" s="168">
        <v>92</v>
      </c>
      <c r="X91" s="168">
        <v>465</v>
      </c>
      <c r="Y91" s="168">
        <v>721</v>
      </c>
      <c r="Z91" s="169">
        <f t="shared" si="17"/>
        <v>0.64493758668515955</v>
      </c>
      <c r="AA91" s="310"/>
    </row>
    <row r="92" spans="1:27" ht="13.5" customHeight="1" x14ac:dyDescent="0.15">
      <c r="A92" s="108"/>
      <c r="B92" s="107"/>
      <c r="C92" s="457" t="s">
        <v>104</v>
      </c>
      <c r="D92" s="119" t="s">
        <v>343</v>
      </c>
      <c r="E92" s="168">
        <v>16597</v>
      </c>
      <c r="F92" s="168">
        <v>12997</v>
      </c>
      <c r="G92" s="168">
        <v>16926</v>
      </c>
      <c r="H92" s="168">
        <v>17150</v>
      </c>
      <c r="I92" s="168">
        <v>6762</v>
      </c>
      <c r="J92" s="168">
        <v>3395</v>
      </c>
      <c r="K92" s="168">
        <v>5821</v>
      </c>
      <c r="L92" s="168">
        <v>52</v>
      </c>
      <c r="M92" s="168">
        <v>741</v>
      </c>
      <c r="N92" s="168">
        <v>446</v>
      </c>
      <c r="O92" s="168">
        <v>345</v>
      </c>
      <c r="P92" s="168">
        <v>191</v>
      </c>
      <c r="Q92" s="168">
        <v>1105</v>
      </c>
      <c r="R92" s="168">
        <v>370</v>
      </c>
      <c r="S92" s="168">
        <v>394</v>
      </c>
      <c r="T92" s="168">
        <v>3502</v>
      </c>
      <c r="U92" s="168">
        <v>601</v>
      </c>
      <c r="V92" s="168">
        <v>17476</v>
      </c>
      <c r="W92" s="168">
        <v>2661</v>
      </c>
      <c r="X92" s="168">
        <v>107532</v>
      </c>
      <c r="Y92" s="168">
        <v>92564</v>
      </c>
      <c r="Z92" s="169">
        <f t="shared" si="17"/>
        <v>1.1617043342984315</v>
      </c>
      <c r="AA92" s="310"/>
    </row>
    <row r="93" spans="1:27" ht="13.5" customHeight="1" x14ac:dyDescent="0.15">
      <c r="A93" s="108"/>
      <c r="B93" s="107"/>
      <c r="C93" s="457"/>
      <c r="D93" s="119" t="s">
        <v>77</v>
      </c>
      <c r="E93" s="168">
        <v>39902</v>
      </c>
      <c r="F93" s="168">
        <v>18912</v>
      </c>
      <c r="G93" s="168">
        <v>29024</v>
      </c>
      <c r="H93" s="168">
        <v>33616</v>
      </c>
      <c r="I93" s="168">
        <v>14822</v>
      </c>
      <c r="J93" s="168">
        <v>7281</v>
      </c>
      <c r="K93" s="168">
        <v>10201</v>
      </c>
      <c r="L93" s="168">
        <v>91</v>
      </c>
      <c r="M93" s="168">
        <v>1552</v>
      </c>
      <c r="N93" s="168">
        <v>584</v>
      </c>
      <c r="O93" s="168">
        <v>896</v>
      </c>
      <c r="P93" s="168">
        <v>440</v>
      </c>
      <c r="Q93" s="168">
        <v>2914</v>
      </c>
      <c r="R93" s="168">
        <v>905</v>
      </c>
      <c r="S93" s="168">
        <v>1023</v>
      </c>
      <c r="T93" s="168">
        <v>8216</v>
      </c>
      <c r="U93" s="168">
        <v>1490</v>
      </c>
      <c r="V93" s="168">
        <v>24856</v>
      </c>
      <c r="W93" s="168">
        <v>7769</v>
      </c>
      <c r="X93" s="168">
        <v>204494</v>
      </c>
      <c r="Y93" s="168">
        <v>177012</v>
      </c>
      <c r="Z93" s="169">
        <f t="shared" si="17"/>
        <v>1.1552550109597088</v>
      </c>
      <c r="AA93" s="310"/>
    </row>
    <row r="94" spans="1:27" ht="13.5" customHeight="1" x14ac:dyDescent="0.15">
      <c r="A94" s="108"/>
      <c r="B94" s="107"/>
      <c r="C94" s="457" t="s">
        <v>105</v>
      </c>
      <c r="D94" s="119" t="s">
        <v>343</v>
      </c>
      <c r="E94" s="168">
        <v>5</v>
      </c>
      <c r="F94" s="168">
        <v>3</v>
      </c>
      <c r="G94" s="168">
        <v>14</v>
      </c>
      <c r="H94" s="168">
        <v>6</v>
      </c>
      <c r="I94" s="168">
        <v>2</v>
      </c>
      <c r="J94" s="168">
        <v>13</v>
      </c>
      <c r="K94" s="168">
        <v>0</v>
      </c>
      <c r="L94" s="168">
        <v>0</v>
      </c>
      <c r="M94" s="168">
        <v>0</v>
      </c>
      <c r="N94" s="168">
        <v>0</v>
      </c>
      <c r="O94" s="168">
        <v>0</v>
      </c>
      <c r="P94" s="168">
        <v>0</v>
      </c>
      <c r="Q94" s="168">
        <v>3</v>
      </c>
      <c r="R94" s="168">
        <v>15</v>
      </c>
      <c r="S94" s="168">
        <v>0</v>
      </c>
      <c r="T94" s="168">
        <v>26</v>
      </c>
      <c r="U94" s="168">
        <v>0</v>
      </c>
      <c r="V94" s="168">
        <v>3</v>
      </c>
      <c r="W94" s="168">
        <v>22</v>
      </c>
      <c r="X94" s="168">
        <v>112</v>
      </c>
      <c r="Y94" s="168">
        <v>95</v>
      </c>
      <c r="Z94" s="169">
        <f t="shared" si="17"/>
        <v>1.1789473684210525</v>
      </c>
      <c r="AA94" s="310"/>
    </row>
    <row r="95" spans="1:27" ht="13.5" customHeight="1" x14ac:dyDescent="0.15">
      <c r="A95" s="108"/>
      <c r="B95" s="107"/>
      <c r="C95" s="457"/>
      <c r="D95" s="119" t="s">
        <v>77</v>
      </c>
      <c r="E95" s="168">
        <v>13</v>
      </c>
      <c r="F95" s="168">
        <v>24</v>
      </c>
      <c r="G95" s="168">
        <v>41</v>
      </c>
      <c r="H95" s="168">
        <v>6</v>
      </c>
      <c r="I95" s="168">
        <v>2</v>
      </c>
      <c r="J95" s="168">
        <v>27</v>
      </c>
      <c r="K95" s="168">
        <v>0</v>
      </c>
      <c r="L95" s="168">
        <v>0</v>
      </c>
      <c r="M95" s="168">
        <v>0</v>
      </c>
      <c r="N95" s="168">
        <v>0</v>
      </c>
      <c r="O95" s="168">
        <v>0</v>
      </c>
      <c r="P95" s="168">
        <v>0</v>
      </c>
      <c r="Q95" s="168">
        <v>16</v>
      </c>
      <c r="R95" s="168">
        <v>40</v>
      </c>
      <c r="S95" s="168">
        <v>0</v>
      </c>
      <c r="T95" s="168">
        <v>55</v>
      </c>
      <c r="U95" s="168">
        <v>0</v>
      </c>
      <c r="V95" s="168">
        <v>24</v>
      </c>
      <c r="W95" s="168">
        <v>70</v>
      </c>
      <c r="X95" s="168">
        <v>318</v>
      </c>
      <c r="Y95" s="168">
        <v>218</v>
      </c>
      <c r="Z95" s="169">
        <f t="shared" si="17"/>
        <v>1.4587155963302751</v>
      </c>
      <c r="AA95" s="310"/>
    </row>
    <row r="96" spans="1:27" ht="13.5" customHeight="1" x14ac:dyDescent="0.15">
      <c r="A96" s="108"/>
      <c r="B96" s="107"/>
      <c r="C96" s="457" t="s">
        <v>106</v>
      </c>
      <c r="D96" s="119" t="s">
        <v>343</v>
      </c>
      <c r="E96" s="168">
        <v>14528</v>
      </c>
      <c r="F96" s="168">
        <v>11105</v>
      </c>
      <c r="G96" s="168">
        <v>5386</v>
      </c>
      <c r="H96" s="168">
        <v>3015</v>
      </c>
      <c r="I96" s="168">
        <v>4822</v>
      </c>
      <c r="J96" s="168">
        <v>4465</v>
      </c>
      <c r="K96" s="168">
        <v>1667</v>
      </c>
      <c r="L96" s="168">
        <v>12</v>
      </c>
      <c r="M96" s="168">
        <v>836</v>
      </c>
      <c r="N96" s="168">
        <v>162</v>
      </c>
      <c r="O96" s="168">
        <v>72</v>
      </c>
      <c r="P96" s="168">
        <v>51</v>
      </c>
      <c r="Q96" s="168">
        <v>160</v>
      </c>
      <c r="R96" s="168">
        <v>12</v>
      </c>
      <c r="S96" s="168">
        <v>32</v>
      </c>
      <c r="T96" s="168">
        <v>958</v>
      </c>
      <c r="U96" s="168">
        <v>41</v>
      </c>
      <c r="V96" s="168">
        <v>2296</v>
      </c>
      <c r="W96" s="168">
        <v>7277</v>
      </c>
      <c r="X96" s="168">
        <v>56897</v>
      </c>
      <c r="Y96" s="168">
        <v>63929</v>
      </c>
      <c r="Z96" s="169">
        <f t="shared" si="17"/>
        <v>0.89000297204711476</v>
      </c>
      <c r="AA96" s="310"/>
    </row>
    <row r="97" spans="1:27" ht="13.5" customHeight="1" x14ac:dyDescent="0.15">
      <c r="A97" s="108"/>
      <c r="B97" s="107"/>
      <c r="C97" s="457"/>
      <c r="D97" s="119" t="s">
        <v>77</v>
      </c>
      <c r="E97" s="168">
        <v>16581</v>
      </c>
      <c r="F97" s="168">
        <v>28890</v>
      </c>
      <c r="G97" s="168">
        <v>7980</v>
      </c>
      <c r="H97" s="168">
        <v>6805</v>
      </c>
      <c r="I97" s="168">
        <v>5659</v>
      </c>
      <c r="J97" s="168">
        <v>5059</v>
      </c>
      <c r="K97" s="168">
        <v>1876</v>
      </c>
      <c r="L97" s="168">
        <v>12</v>
      </c>
      <c r="M97" s="168">
        <v>933</v>
      </c>
      <c r="N97" s="168">
        <v>162</v>
      </c>
      <c r="O97" s="168">
        <v>72</v>
      </c>
      <c r="P97" s="168">
        <v>51</v>
      </c>
      <c r="Q97" s="168">
        <v>183</v>
      </c>
      <c r="R97" s="168">
        <v>12</v>
      </c>
      <c r="S97" s="168">
        <v>32</v>
      </c>
      <c r="T97" s="168">
        <v>2096</v>
      </c>
      <c r="U97" s="168">
        <v>117</v>
      </c>
      <c r="V97" s="168">
        <v>9631</v>
      </c>
      <c r="W97" s="168">
        <v>14796</v>
      </c>
      <c r="X97" s="168">
        <v>100947</v>
      </c>
      <c r="Y97" s="168">
        <v>114006</v>
      </c>
      <c r="Z97" s="169">
        <f t="shared" si="17"/>
        <v>0.88545339718962157</v>
      </c>
      <c r="AA97" s="310"/>
    </row>
    <row r="98" spans="1:27" ht="13.5" customHeight="1" x14ac:dyDescent="0.15">
      <c r="A98" s="108"/>
      <c r="B98" s="107"/>
      <c r="C98" s="457" t="s">
        <v>107</v>
      </c>
      <c r="D98" s="119" t="s">
        <v>343</v>
      </c>
      <c r="E98" s="168">
        <v>0</v>
      </c>
      <c r="F98" s="168">
        <v>0</v>
      </c>
      <c r="G98" s="168">
        <v>0</v>
      </c>
      <c r="H98" s="168">
        <v>0</v>
      </c>
      <c r="I98" s="168">
        <v>0</v>
      </c>
      <c r="J98" s="168">
        <v>0</v>
      </c>
      <c r="K98" s="168">
        <v>0</v>
      </c>
      <c r="L98" s="168">
        <v>0</v>
      </c>
      <c r="M98" s="168">
        <v>0</v>
      </c>
      <c r="N98" s="168">
        <v>0</v>
      </c>
      <c r="O98" s="168">
        <v>0</v>
      </c>
      <c r="P98" s="168">
        <v>0</v>
      </c>
      <c r="Q98" s="168">
        <v>0</v>
      </c>
      <c r="R98" s="168">
        <v>0</v>
      </c>
      <c r="S98" s="168">
        <v>0</v>
      </c>
      <c r="T98" s="168">
        <v>0</v>
      </c>
      <c r="U98" s="168">
        <v>0</v>
      </c>
      <c r="V98" s="168">
        <v>0</v>
      </c>
      <c r="W98" s="168">
        <v>0</v>
      </c>
      <c r="X98" s="168">
        <v>0</v>
      </c>
      <c r="Y98" s="168">
        <v>0</v>
      </c>
      <c r="Z98" s="169">
        <f t="shared" si="17"/>
        <v>0</v>
      </c>
      <c r="AA98" s="310"/>
    </row>
    <row r="99" spans="1:27" ht="13.5" customHeight="1" x14ac:dyDescent="0.15">
      <c r="A99" s="108"/>
      <c r="B99" s="107"/>
      <c r="C99" s="457"/>
      <c r="D99" s="119" t="s">
        <v>77</v>
      </c>
      <c r="E99" s="168">
        <v>0</v>
      </c>
      <c r="F99" s="168">
        <v>0</v>
      </c>
      <c r="G99" s="168">
        <v>0</v>
      </c>
      <c r="H99" s="168">
        <v>0</v>
      </c>
      <c r="I99" s="168">
        <v>0</v>
      </c>
      <c r="J99" s="168">
        <v>0</v>
      </c>
      <c r="K99" s="168">
        <v>0</v>
      </c>
      <c r="L99" s="168">
        <v>0</v>
      </c>
      <c r="M99" s="168">
        <v>0</v>
      </c>
      <c r="N99" s="168">
        <v>0</v>
      </c>
      <c r="O99" s="168">
        <v>0</v>
      </c>
      <c r="P99" s="168">
        <v>0</v>
      </c>
      <c r="Q99" s="168">
        <v>0</v>
      </c>
      <c r="R99" s="168">
        <v>0</v>
      </c>
      <c r="S99" s="168">
        <v>0</v>
      </c>
      <c r="T99" s="168">
        <v>0</v>
      </c>
      <c r="U99" s="168">
        <v>0</v>
      </c>
      <c r="V99" s="168">
        <v>0</v>
      </c>
      <c r="W99" s="168">
        <v>0</v>
      </c>
      <c r="X99" s="168">
        <v>0</v>
      </c>
      <c r="Y99" s="168">
        <v>0</v>
      </c>
      <c r="Z99" s="169">
        <f t="shared" si="17"/>
        <v>0</v>
      </c>
      <c r="AA99" s="310"/>
    </row>
    <row r="100" spans="1:27" ht="13.5" customHeight="1" x14ac:dyDescent="0.15">
      <c r="A100" s="108"/>
      <c r="B100" s="107"/>
      <c r="C100" s="457" t="s">
        <v>108</v>
      </c>
      <c r="D100" s="119" t="s">
        <v>343</v>
      </c>
      <c r="E100" s="168">
        <v>0</v>
      </c>
      <c r="F100" s="168">
        <v>0</v>
      </c>
      <c r="G100" s="168">
        <v>0</v>
      </c>
      <c r="H100" s="168">
        <v>0</v>
      </c>
      <c r="I100" s="168">
        <v>0</v>
      </c>
      <c r="J100" s="168">
        <v>0</v>
      </c>
      <c r="K100" s="168">
        <v>0</v>
      </c>
      <c r="L100" s="168">
        <v>0</v>
      </c>
      <c r="M100" s="168">
        <v>0</v>
      </c>
      <c r="N100" s="168">
        <v>0</v>
      </c>
      <c r="O100" s="168">
        <v>0</v>
      </c>
      <c r="P100" s="168">
        <v>0</v>
      </c>
      <c r="Q100" s="168">
        <v>0</v>
      </c>
      <c r="R100" s="168">
        <v>0</v>
      </c>
      <c r="S100" s="168">
        <v>0</v>
      </c>
      <c r="T100" s="168">
        <v>0</v>
      </c>
      <c r="U100" s="168">
        <v>0</v>
      </c>
      <c r="V100" s="168">
        <v>0</v>
      </c>
      <c r="W100" s="168">
        <v>0</v>
      </c>
      <c r="X100" s="168">
        <v>0</v>
      </c>
      <c r="Y100" s="168">
        <v>0</v>
      </c>
      <c r="Z100" s="169">
        <f t="shared" si="17"/>
        <v>0</v>
      </c>
      <c r="AA100" s="310"/>
    </row>
    <row r="101" spans="1:27" ht="13.5" customHeight="1" x14ac:dyDescent="0.15">
      <c r="A101" s="108"/>
      <c r="B101" s="107"/>
      <c r="C101" s="457"/>
      <c r="D101" s="119" t="s">
        <v>77</v>
      </c>
      <c r="E101" s="168">
        <v>0</v>
      </c>
      <c r="F101" s="168">
        <v>0</v>
      </c>
      <c r="G101" s="168">
        <v>0</v>
      </c>
      <c r="H101" s="168">
        <v>0</v>
      </c>
      <c r="I101" s="168">
        <v>0</v>
      </c>
      <c r="J101" s="168">
        <v>0</v>
      </c>
      <c r="K101" s="168">
        <v>0</v>
      </c>
      <c r="L101" s="168">
        <v>0</v>
      </c>
      <c r="M101" s="168">
        <v>0</v>
      </c>
      <c r="N101" s="168">
        <v>0</v>
      </c>
      <c r="O101" s="168">
        <v>0</v>
      </c>
      <c r="P101" s="168">
        <v>0</v>
      </c>
      <c r="Q101" s="168">
        <v>0</v>
      </c>
      <c r="R101" s="168">
        <v>0</v>
      </c>
      <c r="S101" s="168">
        <v>0</v>
      </c>
      <c r="T101" s="168">
        <v>0</v>
      </c>
      <c r="U101" s="168">
        <v>0</v>
      </c>
      <c r="V101" s="168">
        <v>0</v>
      </c>
      <c r="W101" s="168">
        <v>0</v>
      </c>
      <c r="X101" s="168">
        <v>0</v>
      </c>
      <c r="Y101" s="168">
        <v>0</v>
      </c>
      <c r="Z101" s="169">
        <f t="shared" si="17"/>
        <v>0</v>
      </c>
      <c r="AA101" s="310"/>
    </row>
    <row r="102" spans="1:27" ht="13.5" customHeight="1" x14ac:dyDescent="0.15">
      <c r="A102" s="108"/>
      <c r="B102" s="107"/>
      <c r="C102" s="457" t="s">
        <v>109</v>
      </c>
      <c r="D102" s="119" t="s">
        <v>343</v>
      </c>
      <c r="E102" s="168">
        <v>9857</v>
      </c>
      <c r="F102" s="168">
        <v>3324</v>
      </c>
      <c r="G102" s="168">
        <v>3614</v>
      </c>
      <c r="H102" s="168">
        <v>23152</v>
      </c>
      <c r="I102" s="168">
        <v>10875</v>
      </c>
      <c r="J102" s="168">
        <v>2686</v>
      </c>
      <c r="K102" s="168">
        <v>4778</v>
      </c>
      <c r="L102" s="168">
        <v>94</v>
      </c>
      <c r="M102" s="168">
        <v>1537</v>
      </c>
      <c r="N102" s="168">
        <v>1117</v>
      </c>
      <c r="O102" s="168">
        <v>42</v>
      </c>
      <c r="P102" s="168">
        <v>486</v>
      </c>
      <c r="Q102" s="168">
        <v>2286</v>
      </c>
      <c r="R102" s="168">
        <v>405</v>
      </c>
      <c r="S102" s="168">
        <v>429</v>
      </c>
      <c r="T102" s="168">
        <v>5088</v>
      </c>
      <c r="U102" s="168">
        <v>1193</v>
      </c>
      <c r="V102" s="168">
        <v>24431</v>
      </c>
      <c r="W102" s="168">
        <v>20785</v>
      </c>
      <c r="X102" s="168">
        <v>116179</v>
      </c>
      <c r="Y102" s="168">
        <v>103295</v>
      </c>
      <c r="Z102" s="169">
        <f t="shared" si="17"/>
        <v>1.1247301418268068</v>
      </c>
      <c r="AA102" s="310"/>
    </row>
    <row r="103" spans="1:27" ht="13.5" customHeight="1" x14ac:dyDescent="0.15">
      <c r="A103" s="108"/>
      <c r="B103" s="107"/>
      <c r="C103" s="457"/>
      <c r="D103" s="119" t="s">
        <v>77</v>
      </c>
      <c r="E103" s="168">
        <v>18900</v>
      </c>
      <c r="F103" s="168">
        <v>6939</v>
      </c>
      <c r="G103" s="168">
        <v>9259</v>
      </c>
      <c r="H103" s="168">
        <v>65331</v>
      </c>
      <c r="I103" s="168">
        <v>41868</v>
      </c>
      <c r="J103" s="168">
        <v>8428</v>
      </c>
      <c r="K103" s="168">
        <v>14624</v>
      </c>
      <c r="L103" s="168">
        <v>323</v>
      </c>
      <c r="M103" s="168">
        <v>5176</v>
      </c>
      <c r="N103" s="168">
        <v>4038</v>
      </c>
      <c r="O103" s="168">
        <v>150</v>
      </c>
      <c r="P103" s="168">
        <v>1487</v>
      </c>
      <c r="Q103" s="168">
        <v>8000</v>
      </c>
      <c r="R103" s="168">
        <v>1580</v>
      </c>
      <c r="S103" s="168">
        <v>1899</v>
      </c>
      <c r="T103" s="168">
        <v>15018</v>
      </c>
      <c r="U103" s="168">
        <v>4010</v>
      </c>
      <c r="V103" s="168">
        <v>97966</v>
      </c>
      <c r="W103" s="168">
        <v>49307</v>
      </c>
      <c r="X103" s="168">
        <v>354303</v>
      </c>
      <c r="Y103" s="168">
        <v>391149</v>
      </c>
      <c r="Z103" s="169">
        <f t="shared" si="17"/>
        <v>0.90580060283932717</v>
      </c>
      <c r="AA103" s="310"/>
    </row>
    <row r="104" spans="1:27" ht="13.5" customHeight="1" x14ac:dyDescent="0.15">
      <c r="A104" s="108"/>
      <c r="B104" s="107"/>
      <c r="C104" s="457" t="s">
        <v>110</v>
      </c>
      <c r="D104" s="119" t="s">
        <v>343</v>
      </c>
      <c r="E104" s="168">
        <v>0</v>
      </c>
      <c r="F104" s="168">
        <v>0</v>
      </c>
      <c r="G104" s="168">
        <v>0</v>
      </c>
      <c r="H104" s="168">
        <v>0</v>
      </c>
      <c r="I104" s="168">
        <v>0</v>
      </c>
      <c r="J104" s="168">
        <v>0</v>
      </c>
      <c r="K104" s="168">
        <v>0</v>
      </c>
      <c r="L104" s="168">
        <v>0</v>
      </c>
      <c r="M104" s="168">
        <v>0</v>
      </c>
      <c r="N104" s="168">
        <v>0</v>
      </c>
      <c r="O104" s="168">
        <v>0</v>
      </c>
      <c r="P104" s="168">
        <v>0</v>
      </c>
      <c r="Q104" s="168">
        <v>0</v>
      </c>
      <c r="R104" s="168">
        <v>0</v>
      </c>
      <c r="S104" s="168">
        <v>0</v>
      </c>
      <c r="T104" s="168">
        <v>0</v>
      </c>
      <c r="U104" s="168">
        <v>0</v>
      </c>
      <c r="V104" s="168">
        <v>0</v>
      </c>
      <c r="W104" s="168">
        <v>0</v>
      </c>
      <c r="X104" s="168">
        <v>0</v>
      </c>
      <c r="Y104" s="168">
        <v>0</v>
      </c>
      <c r="Z104" s="169">
        <f t="shared" si="17"/>
        <v>0</v>
      </c>
      <c r="AA104" s="310"/>
    </row>
    <row r="105" spans="1:27" ht="13.5" customHeight="1" x14ac:dyDescent="0.15">
      <c r="A105" s="108"/>
      <c r="B105" s="107"/>
      <c r="C105" s="457"/>
      <c r="D105" s="119" t="s">
        <v>77</v>
      </c>
      <c r="E105" s="168">
        <v>0</v>
      </c>
      <c r="F105" s="168">
        <v>0</v>
      </c>
      <c r="G105" s="168">
        <v>0</v>
      </c>
      <c r="H105" s="168">
        <v>0</v>
      </c>
      <c r="I105" s="168">
        <v>0</v>
      </c>
      <c r="J105" s="168">
        <v>0</v>
      </c>
      <c r="K105" s="168">
        <v>0</v>
      </c>
      <c r="L105" s="168">
        <v>0</v>
      </c>
      <c r="M105" s="168">
        <v>0</v>
      </c>
      <c r="N105" s="168">
        <v>0</v>
      </c>
      <c r="O105" s="168">
        <v>0</v>
      </c>
      <c r="P105" s="168">
        <v>0</v>
      </c>
      <c r="Q105" s="168">
        <v>0</v>
      </c>
      <c r="R105" s="168">
        <v>0</v>
      </c>
      <c r="S105" s="168">
        <v>0</v>
      </c>
      <c r="T105" s="168">
        <v>0</v>
      </c>
      <c r="U105" s="168">
        <v>0</v>
      </c>
      <c r="V105" s="168">
        <v>0</v>
      </c>
      <c r="W105" s="168">
        <v>0</v>
      </c>
      <c r="X105" s="168">
        <v>0</v>
      </c>
      <c r="Y105" s="168">
        <v>0</v>
      </c>
      <c r="Z105" s="169">
        <f t="shared" si="17"/>
        <v>0</v>
      </c>
      <c r="AA105" s="310"/>
    </row>
    <row r="106" spans="1:27" ht="13.5" customHeight="1" x14ac:dyDescent="0.15">
      <c r="A106" s="108"/>
      <c r="B106" s="107"/>
      <c r="C106" s="457" t="s">
        <v>111</v>
      </c>
      <c r="D106" s="119" t="s">
        <v>343</v>
      </c>
      <c r="E106" s="168">
        <v>51</v>
      </c>
      <c r="F106" s="168">
        <v>15</v>
      </c>
      <c r="G106" s="168">
        <v>46</v>
      </c>
      <c r="H106" s="168">
        <v>18</v>
      </c>
      <c r="I106" s="168">
        <v>6</v>
      </c>
      <c r="J106" s="168">
        <v>2</v>
      </c>
      <c r="K106" s="168">
        <v>40</v>
      </c>
      <c r="L106" s="168">
        <v>0</v>
      </c>
      <c r="M106" s="168">
        <v>0</v>
      </c>
      <c r="N106" s="168">
        <v>0</v>
      </c>
      <c r="O106" s="168">
        <v>3</v>
      </c>
      <c r="P106" s="168">
        <v>9</v>
      </c>
      <c r="Q106" s="168">
        <v>0</v>
      </c>
      <c r="R106" s="168">
        <v>7</v>
      </c>
      <c r="S106" s="168">
        <v>2</v>
      </c>
      <c r="T106" s="168">
        <v>4</v>
      </c>
      <c r="U106" s="168">
        <v>1</v>
      </c>
      <c r="V106" s="168">
        <v>1</v>
      </c>
      <c r="W106" s="168">
        <v>3</v>
      </c>
      <c r="X106" s="168">
        <v>208</v>
      </c>
      <c r="Y106" s="168">
        <v>255</v>
      </c>
      <c r="Z106" s="169">
        <f t="shared" si="17"/>
        <v>0.81568627450980391</v>
      </c>
      <c r="AA106" s="310"/>
    </row>
    <row r="107" spans="1:27" ht="13.5" customHeight="1" x14ac:dyDescent="0.15">
      <c r="A107" s="108"/>
      <c r="B107" s="107"/>
      <c r="C107" s="457"/>
      <c r="D107" s="119" t="s">
        <v>77</v>
      </c>
      <c r="E107" s="168">
        <v>55</v>
      </c>
      <c r="F107" s="168">
        <v>15</v>
      </c>
      <c r="G107" s="168">
        <v>69</v>
      </c>
      <c r="H107" s="168">
        <v>24</v>
      </c>
      <c r="I107" s="168">
        <v>6</v>
      </c>
      <c r="J107" s="168">
        <v>6</v>
      </c>
      <c r="K107" s="168">
        <v>40</v>
      </c>
      <c r="L107" s="168">
        <v>0</v>
      </c>
      <c r="M107" s="168">
        <v>0</v>
      </c>
      <c r="N107" s="168">
        <v>0</v>
      </c>
      <c r="O107" s="168">
        <v>3</v>
      </c>
      <c r="P107" s="168">
        <v>9</v>
      </c>
      <c r="Q107" s="168">
        <v>0</v>
      </c>
      <c r="R107" s="168">
        <v>21</v>
      </c>
      <c r="S107" s="168">
        <v>4</v>
      </c>
      <c r="T107" s="168">
        <v>6</v>
      </c>
      <c r="U107" s="168">
        <v>1</v>
      </c>
      <c r="V107" s="168">
        <v>1</v>
      </c>
      <c r="W107" s="168">
        <v>3</v>
      </c>
      <c r="X107" s="168">
        <v>263</v>
      </c>
      <c r="Y107" s="168">
        <v>263</v>
      </c>
      <c r="Z107" s="169">
        <f t="shared" si="17"/>
        <v>1</v>
      </c>
      <c r="AA107" s="310"/>
    </row>
    <row r="108" spans="1:27" ht="13.5" customHeight="1" x14ac:dyDescent="0.15">
      <c r="A108" s="108"/>
      <c r="B108" s="107"/>
      <c r="C108" s="457" t="s">
        <v>112</v>
      </c>
      <c r="D108" s="119" t="s">
        <v>343</v>
      </c>
      <c r="E108" s="168">
        <v>0</v>
      </c>
      <c r="F108" s="168">
        <v>0</v>
      </c>
      <c r="G108" s="168">
        <v>0</v>
      </c>
      <c r="H108" s="168">
        <v>0</v>
      </c>
      <c r="I108" s="168">
        <v>0</v>
      </c>
      <c r="J108" s="168">
        <v>0</v>
      </c>
      <c r="K108" s="168">
        <v>0</v>
      </c>
      <c r="L108" s="168">
        <v>0</v>
      </c>
      <c r="M108" s="168">
        <v>0</v>
      </c>
      <c r="N108" s="168">
        <v>0</v>
      </c>
      <c r="O108" s="168">
        <v>0</v>
      </c>
      <c r="P108" s="168">
        <v>0</v>
      </c>
      <c r="Q108" s="168">
        <v>0</v>
      </c>
      <c r="R108" s="168">
        <v>0</v>
      </c>
      <c r="S108" s="168">
        <v>0</v>
      </c>
      <c r="T108" s="168">
        <v>0</v>
      </c>
      <c r="U108" s="168">
        <v>0</v>
      </c>
      <c r="V108" s="168">
        <v>0</v>
      </c>
      <c r="W108" s="168">
        <v>0</v>
      </c>
      <c r="X108" s="168">
        <v>0</v>
      </c>
      <c r="Y108" s="168">
        <v>0</v>
      </c>
      <c r="Z108" s="169">
        <f t="shared" si="17"/>
        <v>0</v>
      </c>
      <c r="AA108" s="310"/>
    </row>
    <row r="109" spans="1:27" ht="13.5" customHeight="1" x14ac:dyDescent="0.15">
      <c r="A109" s="108"/>
      <c r="B109" s="107"/>
      <c r="C109" s="457"/>
      <c r="D109" s="119" t="s">
        <v>77</v>
      </c>
      <c r="E109" s="168">
        <v>0</v>
      </c>
      <c r="F109" s="168">
        <v>0</v>
      </c>
      <c r="G109" s="168">
        <v>0</v>
      </c>
      <c r="H109" s="168">
        <v>0</v>
      </c>
      <c r="I109" s="168">
        <v>0</v>
      </c>
      <c r="J109" s="168">
        <v>0</v>
      </c>
      <c r="K109" s="168">
        <v>0</v>
      </c>
      <c r="L109" s="168">
        <v>0</v>
      </c>
      <c r="M109" s="168">
        <v>0</v>
      </c>
      <c r="N109" s="168">
        <v>0</v>
      </c>
      <c r="O109" s="168">
        <v>0</v>
      </c>
      <c r="P109" s="168">
        <v>0</v>
      </c>
      <c r="Q109" s="168">
        <v>0</v>
      </c>
      <c r="R109" s="168">
        <v>0</v>
      </c>
      <c r="S109" s="168">
        <v>0</v>
      </c>
      <c r="T109" s="168">
        <v>0</v>
      </c>
      <c r="U109" s="168">
        <v>0</v>
      </c>
      <c r="V109" s="168">
        <v>0</v>
      </c>
      <c r="W109" s="168">
        <v>0</v>
      </c>
      <c r="X109" s="168">
        <v>0</v>
      </c>
      <c r="Y109" s="168">
        <v>0</v>
      </c>
      <c r="Z109" s="169">
        <f t="shared" si="17"/>
        <v>0</v>
      </c>
      <c r="AA109" s="310"/>
    </row>
    <row r="110" spans="1:27" ht="13.5" customHeight="1" x14ac:dyDescent="0.15">
      <c r="A110" s="108"/>
      <c r="B110" s="107"/>
      <c r="C110" s="457" t="s">
        <v>297</v>
      </c>
      <c r="D110" s="119" t="s">
        <v>343</v>
      </c>
      <c r="E110" s="168">
        <v>0</v>
      </c>
      <c r="F110" s="168">
        <v>0</v>
      </c>
      <c r="G110" s="168">
        <v>2</v>
      </c>
      <c r="H110" s="168">
        <v>0</v>
      </c>
      <c r="I110" s="168">
        <v>0</v>
      </c>
      <c r="J110" s="168">
        <v>0</v>
      </c>
      <c r="K110" s="168">
        <v>0</v>
      </c>
      <c r="L110" s="168">
        <v>0</v>
      </c>
      <c r="M110" s="168">
        <v>0</v>
      </c>
      <c r="N110" s="168">
        <v>0</v>
      </c>
      <c r="O110" s="168">
        <v>0</v>
      </c>
      <c r="P110" s="168">
        <v>0</v>
      </c>
      <c r="Q110" s="168">
        <v>0</v>
      </c>
      <c r="R110" s="168">
        <v>0</v>
      </c>
      <c r="S110" s="168">
        <v>0</v>
      </c>
      <c r="T110" s="168">
        <v>7</v>
      </c>
      <c r="U110" s="168">
        <v>0</v>
      </c>
      <c r="V110" s="168">
        <v>0</v>
      </c>
      <c r="W110" s="168">
        <v>0</v>
      </c>
      <c r="X110" s="168">
        <v>9</v>
      </c>
      <c r="Y110" s="168">
        <v>6</v>
      </c>
      <c r="Z110" s="169">
        <f t="shared" si="17"/>
        <v>1.5</v>
      </c>
      <c r="AA110" s="310"/>
    </row>
    <row r="111" spans="1:27" ht="13.5" customHeight="1" x14ac:dyDescent="0.15">
      <c r="A111" s="108"/>
      <c r="B111" s="107"/>
      <c r="C111" s="457"/>
      <c r="D111" s="119" t="s">
        <v>77</v>
      </c>
      <c r="E111" s="168">
        <v>0</v>
      </c>
      <c r="F111" s="168">
        <v>0</v>
      </c>
      <c r="G111" s="168">
        <v>2</v>
      </c>
      <c r="H111" s="168">
        <v>0</v>
      </c>
      <c r="I111" s="168">
        <v>0</v>
      </c>
      <c r="J111" s="168">
        <v>0</v>
      </c>
      <c r="K111" s="168">
        <v>0</v>
      </c>
      <c r="L111" s="168">
        <v>0</v>
      </c>
      <c r="M111" s="168">
        <v>0</v>
      </c>
      <c r="N111" s="168">
        <v>0</v>
      </c>
      <c r="O111" s="168">
        <v>0</v>
      </c>
      <c r="P111" s="168">
        <v>0</v>
      </c>
      <c r="Q111" s="168">
        <v>0</v>
      </c>
      <c r="R111" s="168">
        <v>0</v>
      </c>
      <c r="S111" s="168">
        <v>0</v>
      </c>
      <c r="T111" s="168">
        <v>7</v>
      </c>
      <c r="U111" s="168">
        <v>0</v>
      </c>
      <c r="V111" s="168">
        <v>0</v>
      </c>
      <c r="W111" s="168">
        <v>0</v>
      </c>
      <c r="X111" s="168">
        <v>9</v>
      </c>
      <c r="Y111" s="168">
        <v>6</v>
      </c>
      <c r="Z111" s="169">
        <f t="shared" si="17"/>
        <v>1.5</v>
      </c>
      <c r="AA111" s="310"/>
    </row>
    <row r="112" spans="1:27" ht="13.5" customHeight="1" x14ac:dyDescent="0.15">
      <c r="A112" s="108"/>
      <c r="B112" s="107"/>
      <c r="C112" s="457" t="s">
        <v>113</v>
      </c>
      <c r="D112" s="119" t="s">
        <v>343</v>
      </c>
      <c r="E112" s="168">
        <v>32</v>
      </c>
      <c r="F112" s="168">
        <v>16</v>
      </c>
      <c r="G112" s="168">
        <v>64</v>
      </c>
      <c r="H112" s="168">
        <v>145</v>
      </c>
      <c r="I112" s="168">
        <v>4</v>
      </c>
      <c r="J112" s="168">
        <v>0</v>
      </c>
      <c r="K112" s="168">
        <v>7</v>
      </c>
      <c r="L112" s="168">
        <v>0</v>
      </c>
      <c r="M112" s="168">
        <v>0</v>
      </c>
      <c r="N112" s="168">
        <v>0</v>
      </c>
      <c r="O112" s="168">
        <v>0</v>
      </c>
      <c r="P112" s="168">
        <v>0</v>
      </c>
      <c r="Q112" s="168">
        <v>0</v>
      </c>
      <c r="R112" s="168">
        <v>0</v>
      </c>
      <c r="S112" s="168">
        <v>0</v>
      </c>
      <c r="T112" s="168">
        <v>0</v>
      </c>
      <c r="U112" s="168">
        <v>0</v>
      </c>
      <c r="V112" s="168">
        <v>0</v>
      </c>
      <c r="W112" s="168">
        <v>0</v>
      </c>
      <c r="X112" s="168">
        <v>268</v>
      </c>
      <c r="Y112" s="168">
        <v>190</v>
      </c>
      <c r="Z112" s="169">
        <f t="shared" si="17"/>
        <v>1.4105263157894736</v>
      </c>
      <c r="AA112" s="310"/>
    </row>
    <row r="113" spans="1:27" ht="13.5" customHeight="1" x14ac:dyDescent="0.15">
      <c r="A113" s="108"/>
      <c r="B113" s="107"/>
      <c r="C113" s="457"/>
      <c r="D113" s="119" t="s">
        <v>77</v>
      </c>
      <c r="E113" s="168">
        <v>32</v>
      </c>
      <c r="F113" s="168">
        <v>16</v>
      </c>
      <c r="G113" s="168">
        <v>64</v>
      </c>
      <c r="H113" s="168">
        <v>145</v>
      </c>
      <c r="I113" s="168">
        <v>4</v>
      </c>
      <c r="J113" s="168">
        <v>0</v>
      </c>
      <c r="K113" s="168">
        <v>7</v>
      </c>
      <c r="L113" s="168">
        <v>0</v>
      </c>
      <c r="M113" s="168">
        <v>0</v>
      </c>
      <c r="N113" s="168">
        <v>0</v>
      </c>
      <c r="O113" s="168">
        <v>0</v>
      </c>
      <c r="P113" s="168">
        <v>0</v>
      </c>
      <c r="Q113" s="168">
        <v>0</v>
      </c>
      <c r="R113" s="168">
        <v>0</v>
      </c>
      <c r="S113" s="168">
        <v>0</v>
      </c>
      <c r="T113" s="168">
        <v>0</v>
      </c>
      <c r="U113" s="168">
        <v>0</v>
      </c>
      <c r="V113" s="168">
        <v>0</v>
      </c>
      <c r="W113" s="168">
        <v>0</v>
      </c>
      <c r="X113" s="168">
        <v>268</v>
      </c>
      <c r="Y113" s="168">
        <v>190</v>
      </c>
      <c r="Z113" s="169">
        <f t="shared" si="17"/>
        <v>1.4105263157894736</v>
      </c>
      <c r="AA113" s="310"/>
    </row>
    <row r="114" spans="1:27" ht="13.5" customHeight="1" x14ac:dyDescent="0.15">
      <c r="A114" s="108"/>
      <c r="B114" s="107"/>
      <c r="C114" s="457" t="s">
        <v>114</v>
      </c>
      <c r="D114" s="119" t="s">
        <v>343</v>
      </c>
      <c r="E114" s="168">
        <v>0</v>
      </c>
      <c r="F114" s="168">
        <v>0</v>
      </c>
      <c r="G114" s="168">
        <v>0</v>
      </c>
      <c r="H114" s="168">
        <v>0</v>
      </c>
      <c r="I114" s="168">
        <v>0</v>
      </c>
      <c r="J114" s="168">
        <v>0</v>
      </c>
      <c r="K114" s="168">
        <v>0</v>
      </c>
      <c r="L114" s="168">
        <v>0</v>
      </c>
      <c r="M114" s="168">
        <v>0</v>
      </c>
      <c r="N114" s="168">
        <v>0</v>
      </c>
      <c r="O114" s="168">
        <v>0</v>
      </c>
      <c r="P114" s="168">
        <v>0</v>
      </c>
      <c r="Q114" s="168">
        <v>0</v>
      </c>
      <c r="R114" s="168">
        <v>0</v>
      </c>
      <c r="S114" s="168">
        <v>0</v>
      </c>
      <c r="T114" s="168">
        <v>0</v>
      </c>
      <c r="U114" s="168">
        <v>0</v>
      </c>
      <c r="V114" s="168">
        <v>0</v>
      </c>
      <c r="W114" s="168">
        <v>0</v>
      </c>
      <c r="X114" s="168">
        <v>0</v>
      </c>
      <c r="Y114" s="168">
        <v>0</v>
      </c>
      <c r="Z114" s="169">
        <f t="shared" si="17"/>
        <v>0</v>
      </c>
      <c r="AA114" s="310"/>
    </row>
    <row r="115" spans="1:27" ht="13.5" customHeight="1" x14ac:dyDescent="0.15">
      <c r="A115" s="108"/>
      <c r="B115" s="107"/>
      <c r="C115" s="457"/>
      <c r="D115" s="119" t="s">
        <v>77</v>
      </c>
      <c r="E115" s="168">
        <v>0</v>
      </c>
      <c r="F115" s="168">
        <v>0</v>
      </c>
      <c r="G115" s="168">
        <v>0</v>
      </c>
      <c r="H115" s="168">
        <v>0</v>
      </c>
      <c r="I115" s="168">
        <v>0</v>
      </c>
      <c r="J115" s="168">
        <v>0</v>
      </c>
      <c r="K115" s="168">
        <v>0</v>
      </c>
      <c r="L115" s="168">
        <v>0</v>
      </c>
      <c r="M115" s="168">
        <v>0</v>
      </c>
      <c r="N115" s="168">
        <v>0</v>
      </c>
      <c r="O115" s="168">
        <v>0</v>
      </c>
      <c r="P115" s="168">
        <v>0</v>
      </c>
      <c r="Q115" s="168">
        <v>0</v>
      </c>
      <c r="R115" s="168">
        <v>0</v>
      </c>
      <c r="S115" s="168">
        <v>0</v>
      </c>
      <c r="T115" s="168">
        <v>0</v>
      </c>
      <c r="U115" s="168">
        <v>0</v>
      </c>
      <c r="V115" s="168">
        <v>0</v>
      </c>
      <c r="W115" s="168">
        <v>0</v>
      </c>
      <c r="X115" s="168">
        <v>0</v>
      </c>
      <c r="Y115" s="168">
        <v>0</v>
      </c>
      <c r="Z115" s="169">
        <f t="shared" si="17"/>
        <v>0</v>
      </c>
      <c r="AA115" s="310"/>
    </row>
    <row r="116" spans="1:27" ht="13.5" customHeight="1" x14ac:dyDescent="0.15">
      <c r="A116" s="108"/>
      <c r="B116" s="107"/>
      <c r="C116" s="457" t="s">
        <v>115</v>
      </c>
      <c r="D116" s="119" t="s">
        <v>343</v>
      </c>
      <c r="E116" s="168">
        <v>0</v>
      </c>
      <c r="F116" s="168">
        <v>0</v>
      </c>
      <c r="G116" s="168">
        <v>0</v>
      </c>
      <c r="H116" s="168">
        <v>5</v>
      </c>
      <c r="I116" s="168">
        <v>0</v>
      </c>
      <c r="J116" s="168">
        <v>0</v>
      </c>
      <c r="K116" s="168">
        <v>0</v>
      </c>
      <c r="L116" s="168">
        <v>0</v>
      </c>
      <c r="M116" s="168">
        <v>0</v>
      </c>
      <c r="N116" s="168">
        <v>0</v>
      </c>
      <c r="O116" s="168">
        <v>0</v>
      </c>
      <c r="P116" s="168">
        <v>0</v>
      </c>
      <c r="Q116" s="168">
        <v>0</v>
      </c>
      <c r="R116" s="168">
        <v>0</v>
      </c>
      <c r="S116" s="168">
        <v>0</v>
      </c>
      <c r="T116" s="168">
        <v>0</v>
      </c>
      <c r="U116" s="168">
        <v>0</v>
      </c>
      <c r="V116" s="168">
        <v>0</v>
      </c>
      <c r="W116" s="168">
        <v>0</v>
      </c>
      <c r="X116" s="168">
        <v>5</v>
      </c>
      <c r="Y116" s="168">
        <v>0</v>
      </c>
      <c r="Z116" s="169">
        <f t="shared" si="17"/>
        <v>0</v>
      </c>
      <c r="AA116" s="310"/>
    </row>
    <row r="117" spans="1:27" ht="13.5" customHeight="1" x14ac:dyDescent="0.15">
      <c r="A117" s="108"/>
      <c r="B117" s="107"/>
      <c r="C117" s="457"/>
      <c r="D117" s="119" t="s">
        <v>77</v>
      </c>
      <c r="E117" s="168">
        <v>0</v>
      </c>
      <c r="F117" s="168">
        <v>0</v>
      </c>
      <c r="G117" s="168">
        <v>0</v>
      </c>
      <c r="H117" s="168">
        <v>5</v>
      </c>
      <c r="I117" s="168">
        <v>0</v>
      </c>
      <c r="J117" s="168">
        <v>0</v>
      </c>
      <c r="K117" s="168">
        <v>0</v>
      </c>
      <c r="L117" s="168">
        <v>0</v>
      </c>
      <c r="M117" s="168">
        <v>0</v>
      </c>
      <c r="N117" s="168">
        <v>0</v>
      </c>
      <c r="O117" s="168">
        <v>0</v>
      </c>
      <c r="P117" s="168">
        <v>0</v>
      </c>
      <c r="Q117" s="168">
        <v>0</v>
      </c>
      <c r="R117" s="168">
        <v>0</v>
      </c>
      <c r="S117" s="168">
        <v>0</v>
      </c>
      <c r="T117" s="168">
        <v>0</v>
      </c>
      <c r="U117" s="168">
        <v>0</v>
      </c>
      <c r="V117" s="168">
        <v>0</v>
      </c>
      <c r="W117" s="168">
        <v>0</v>
      </c>
      <c r="X117" s="168">
        <v>5</v>
      </c>
      <c r="Y117" s="168">
        <v>0</v>
      </c>
      <c r="Z117" s="169">
        <f t="shared" si="17"/>
        <v>0</v>
      </c>
      <c r="AA117" s="310"/>
    </row>
    <row r="118" spans="1:27" ht="13.5" customHeight="1" x14ac:dyDescent="0.15">
      <c r="A118" s="108"/>
      <c r="B118" s="107"/>
      <c r="C118" s="457" t="s">
        <v>116</v>
      </c>
      <c r="D118" s="119" t="s">
        <v>343</v>
      </c>
      <c r="E118" s="168">
        <v>400</v>
      </c>
      <c r="F118" s="168">
        <v>87</v>
      </c>
      <c r="G118" s="168">
        <v>55</v>
      </c>
      <c r="H118" s="168">
        <v>42</v>
      </c>
      <c r="I118" s="168">
        <v>2</v>
      </c>
      <c r="J118" s="168">
        <v>1</v>
      </c>
      <c r="K118" s="168">
        <v>0</v>
      </c>
      <c r="L118" s="168">
        <v>0</v>
      </c>
      <c r="M118" s="168">
        <v>0</v>
      </c>
      <c r="N118" s="168">
        <v>0</v>
      </c>
      <c r="O118" s="168">
        <v>1</v>
      </c>
      <c r="P118" s="168">
        <v>0</v>
      </c>
      <c r="Q118" s="168">
        <v>1</v>
      </c>
      <c r="R118" s="168">
        <v>0</v>
      </c>
      <c r="S118" s="168">
        <v>1</v>
      </c>
      <c r="T118" s="168">
        <v>4</v>
      </c>
      <c r="U118" s="168">
        <v>0</v>
      </c>
      <c r="V118" s="168">
        <v>2</v>
      </c>
      <c r="W118" s="168">
        <v>1</v>
      </c>
      <c r="X118" s="168">
        <v>597</v>
      </c>
      <c r="Y118" s="168">
        <v>212</v>
      </c>
      <c r="Z118" s="169">
        <f t="shared" si="17"/>
        <v>2.8160377358490565</v>
      </c>
      <c r="AA118" s="310"/>
    </row>
    <row r="119" spans="1:27" ht="13.5" customHeight="1" x14ac:dyDescent="0.15">
      <c r="A119" s="108"/>
      <c r="B119" s="107"/>
      <c r="C119" s="457"/>
      <c r="D119" s="119" t="s">
        <v>77</v>
      </c>
      <c r="E119" s="168">
        <v>401</v>
      </c>
      <c r="F119" s="168">
        <v>87</v>
      </c>
      <c r="G119" s="168">
        <v>55</v>
      </c>
      <c r="H119" s="168">
        <v>42</v>
      </c>
      <c r="I119" s="168">
        <v>2</v>
      </c>
      <c r="J119" s="168">
        <v>1</v>
      </c>
      <c r="K119" s="168">
        <v>0</v>
      </c>
      <c r="L119" s="168">
        <v>0</v>
      </c>
      <c r="M119" s="168">
        <v>0</v>
      </c>
      <c r="N119" s="168">
        <v>0</v>
      </c>
      <c r="O119" s="168">
        <v>1</v>
      </c>
      <c r="P119" s="168">
        <v>0</v>
      </c>
      <c r="Q119" s="168">
        <v>2</v>
      </c>
      <c r="R119" s="168">
        <v>0</v>
      </c>
      <c r="S119" s="168">
        <v>1</v>
      </c>
      <c r="T119" s="168">
        <v>4</v>
      </c>
      <c r="U119" s="168">
        <v>0</v>
      </c>
      <c r="V119" s="168">
        <v>2</v>
      </c>
      <c r="W119" s="168">
        <v>1</v>
      </c>
      <c r="X119" s="168">
        <v>599</v>
      </c>
      <c r="Y119" s="168">
        <v>212</v>
      </c>
      <c r="Z119" s="169">
        <f t="shared" si="17"/>
        <v>2.8254716981132075</v>
      </c>
      <c r="AA119" s="310"/>
    </row>
    <row r="120" spans="1:27" ht="13.5" customHeight="1" x14ac:dyDescent="0.15">
      <c r="A120" s="108"/>
      <c r="B120" s="107"/>
      <c r="C120" s="457" t="s">
        <v>117</v>
      </c>
      <c r="D120" s="119" t="s">
        <v>343</v>
      </c>
      <c r="E120" s="168">
        <v>6064</v>
      </c>
      <c r="F120" s="168">
        <v>2140</v>
      </c>
      <c r="G120" s="168">
        <v>5380</v>
      </c>
      <c r="H120" s="168">
        <v>4128</v>
      </c>
      <c r="I120" s="168">
        <v>2585</v>
      </c>
      <c r="J120" s="168">
        <v>421</v>
      </c>
      <c r="K120" s="168">
        <v>6865</v>
      </c>
      <c r="L120" s="168">
        <v>0</v>
      </c>
      <c r="M120" s="168">
        <v>138</v>
      </c>
      <c r="N120" s="168">
        <v>54</v>
      </c>
      <c r="O120" s="168">
        <v>19</v>
      </c>
      <c r="P120" s="168">
        <v>23</v>
      </c>
      <c r="Q120" s="168">
        <v>125</v>
      </c>
      <c r="R120" s="168">
        <v>38</v>
      </c>
      <c r="S120" s="168">
        <v>46</v>
      </c>
      <c r="T120" s="168">
        <v>1299</v>
      </c>
      <c r="U120" s="168">
        <v>82</v>
      </c>
      <c r="V120" s="168">
        <v>1716</v>
      </c>
      <c r="W120" s="168">
        <v>661</v>
      </c>
      <c r="X120" s="168">
        <v>31784</v>
      </c>
      <c r="Y120" s="168">
        <v>52116</v>
      </c>
      <c r="Z120" s="169">
        <f t="shared" si="17"/>
        <v>0.60987028935451681</v>
      </c>
      <c r="AA120" s="310"/>
    </row>
    <row r="121" spans="1:27" ht="13.5" customHeight="1" thickBot="1" x14ac:dyDescent="0.2">
      <c r="A121" s="108"/>
      <c r="B121" s="107"/>
      <c r="C121" s="459"/>
      <c r="D121" s="121" t="s">
        <v>77</v>
      </c>
      <c r="E121" s="170">
        <v>8917</v>
      </c>
      <c r="F121" s="170">
        <v>2991</v>
      </c>
      <c r="G121" s="170">
        <v>6275</v>
      </c>
      <c r="H121" s="170">
        <v>5547</v>
      </c>
      <c r="I121" s="170">
        <v>3153</v>
      </c>
      <c r="J121" s="170">
        <v>573</v>
      </c>
      <c r="K121" s="170">
        <v>10474</v>
      </c>
      <c r="L121" s="170">
        <v>0</v>
      </c>
      <c r="M121" s="170">
        <v>204</v>
      </c>
      <c r="N121" s="170">
        <v>79</v>
      </c>
      <c r="O121" s="170">
        <v>40</v>
      </c>
      <c r="P121" s="170">
        <v>24</v>
      </c>
      <c r="Q121" s="170">
        <v>214</v>
      </c>
      <c r="R121" s="170">
        <v>43</v>
      </c>
      <c r="S121" s="170">
        <v>71</v>
      </c>
      <c r="T121" s="170">
        <v>1952</v>
      </c>
      <c r="U121" s="170">
        <v>119</v>
      </c>
      <c r="V121" s="170">
        <v>3307</v>
      </c>
      <c r="W121" s="170">
        <v>962</v>
      </c>
      <c r="X121" s="170">
        <v>44945</v>
      </c>
      <c r="Y121" s="170">
        <v>52116</v>
      </c>
      <c r="Z121" s="171">
        <f t="shared" si="17"/>
        <v>0.86240310077519378</v>
      </c>
      <c r="AA121" s="310"/>
    </row>
    <row r="122" spans="1:27" ht="13.5" customHeight="1" x14ac:dyDescent="0.15">
      <c r="A122" s="108"/>
      <c r="B122" s="441" t="s">
        <v>327</v>
      </c>
      <c r="C122" s="442"/>
      <c r="D122" s="116" t="s">
        <v>343</v>
      </c>
      <c r="E122" s="68">
        <f t="shared" ref="E122:Y122" si="19">E124+E126+E132+E134+E136+E138+E140+E142+E144+E146+E148</f>
        <v>220232</v>
      </c>
      <c r="F122" s="68">
        <f t="shared" si="19"/>
        <v>189212</v>
      </c>
      <c r="G122" s="68">
        <f t="shared" si="19"/>
        <v>321301</v>
      </c>
      <c r="H122" s="68">
        <f t="shared" si="19"/>
        <v>72609</v>
      </c>
      <c r="I122" s="68">
        <f t="shared" si="19"/>
        <v>31983</v>
      </c>
      <c r="J122" s="68">
        <f t="shared" si="19"/>
        <v>43523</v>
      </c>
      <c r="K122" s="68">
        <f t="shared" si="19"/>
        <v>31961</v>
      </c>
      <c r="L122" s="68">
        <f t="shared" si="19"/>
        <v>241</v>
      </c>
      <c r="M122" s="68">
        <f t="shared" ref="M122:O123" si="20">M124+M126+M132+M134+M136+M138+M140+M142+M144+M146+M148</f>
        <v>5730</v>
      </c>
      <c r="N122" s="68">
        <f t="shared" si="20"/>
        <v>3054</v>
      </c>
      <c r="O122" s="68">
        <f t="shared" si="20"/>
        <v>705</v>
      </c>
      <c r="P122" s="68">
        <f t="shared" si="19"/>
        <v>1171</v>
      </c>
      <c r="Q122" s="68">
        <f t="shared" si="19"/>
        <v>836</v>
      </c>
      <c r="R122" s="68">
        <f t="shared" si="19"/>
        <v>834</v>
      </c>
      <c r="S122" s="68">
        <f t="shared" si="19"/>
        <v>732</v>
      </c>
      <c r="T122" s="68">
        <f t="shared" si="19"/>
        <v>6732</v>
      </c>
      <c r="U122" s="68">
        <f t="shared" si="19"/>
        <v>1108</v>
      </c>
      <c r="V122" s="68">
        <f t="shared" si="19"/>
        <v>3049</v>
      </c>
      <c r="W122" s="68">
        <f t="shared" si="19"/>
        <v>42080</v>
      </c>
      <c r="X122" s="68">
        <f t="shared" si="19"/>
        <v>977093</v>
      </c>
      <c r="Y122" s="68">
        <f t="shared" si="19"/>
        <v>940806</v>
      </c>
      <c r="Z122" s="132">
        <f t="shared" ref="Z122:Z127" si="21">IF(Y122=0,0,X122/Y122)</f>
        <v>1.0385701196633526</v>
      </c>
      <c r="AA122" s="165"/>
    </row>
    <row r="123" spans="1:27" ht="13.5" customHeight="1" thickBot="1" x14ac:dyDescent="0.2">
      <c r="A123" s="108"/>
      <c r="B123" s="443"/>
      <c r="C123" s="442"/>
      <c r="D123" s="117" t="s">
        <v>77</v>
      </c>
      <c r="E123" s="127">
        <f t="shared" ref="E123:Y123" si="22">E125+E127+E133+E135+E137+E139+E141+E143+E145+E147+E149</f>
        <v>232350</v>
      </c>
      <c r="F123" s="127">
        <f t="shared" si="22"/>
        <v>192563</v>
      </c>
      <c r="G123" s="127">
        <f t="shared" si="22"/>
        <v>327518</v>
      </c>
      <c r="H123" s="127">
        <f t="shared" si="22"/>
        <v>77960</v>
      </c>
      <c r="I123" s="127">
        <f t="shared" si="22"/>
        <v>33172</v>
      </c>
      <c r="J123" s="127">
        <f t="shared" si="22"/>
        <v>44285</v>
      </c>
      <c r="K123" s="127">
        <f t="shared" si="22"/>
        <v>32494</v>
      </c>
      <c r="L123" s="127">
        <f t="shared" si="22"/>
        <v>246</v>
      </c>
      <c r="M123" s="127">
        <f t="shared" si="20"/>
        <v>5930</v>
      </c>
      <c r="N123" s="127">
        <f t="shared" si="20"/>
        <v>3172</v>
      </c>
      <c r="O123" s="127">
        <f t="shared" si="20"/>
        <v>781</v>
      </c>
      <c r="P123" s="127">
        <f t="shared" si="22"/>
        <v>1429</v>
      </c>
      <c r="Q123" s="127">
        <f t="shared" si="22"/>
        <v>1081</v>
      </c>
      <c r="R123" s="127">
        <f t="shared" si="22"/>
        <v>1089</v>
      </c>
      <c r="S123" s="127">
        <f t="shared" si="22"/>
        <v>845</v>
      </c>
      <c r="T123" s="127">
        <f t="shared" si="22"/>
        <v>7160</v>
      </c>
      <c r="U123" s="127">
        <f t="shared" si="22"/>
        <v>1228</v>
      </c>
      <c r="V123" s="127">
        <f t="shared" si="22"/>
        <v>3443</v>
      </c>
      <c r="W123" s="127">
        <f t="shared" si="22"/>
        <v>42761</v>
      </c>
      <c r="X123" s="127">
        <f t="shared" si="22"/>
        <v>1009507</v>
      </c>
      <c r="Y123" s="127">
        <f t="shared" si="22"/>
        <v>974334</v>
      </c>
      <c r="Z123" s="133">
        <f t="shared" si="21"/>
        <v>1.0360995305511251</v>
      </c>
      <c r="AA123" s="165"/>
    </row>
    <row r="124" spans="1:27" ht="13.5" customHeight="1" x14ac:dyDescent="0.15">
      <c r="A124" s="108"/>
      <c r="B124" s="108"/>
      <c r="C124" s="458" t="s">
        <v>142</v>
      </c>
      <c r="D124" s="122" t="s">
        <v>343</v>
      </c>
      <c r="E124" s="168">
        <v>11788</v>
      </c>
      <c r="F124" s="168">
        <v>198</v>
      </c>
      <c r="G124" s="168">
        <v>2655</v>
      </c>
      <c r="H124" s="168">
        <v>387</v>
      </c>
      <c r="I124" s="168">
        <v>149</v>
      </c>
      <c r="J124" s="168">
        <v>137</v>
      </c>
      <c r="K124" s="168">
        <v>175</v>
      </c>
      <c r="L124" s="168">
        <v>21</v>
      </c>
      <c r="M124" s="168">
        <v>91</v>
      </c>
      <c r="N124" s="168">
        <v>26</v>
      </c>
      <c r="O124" s="168">
        <v>0</v>
      </c>
      <c r="P124" s="168">
        <v>11</v>
      </c>
      <c r="Q124" s="168">
        <v>34</v>
      </c>
      <c r="R124" s="168">
        <v>85</v>
      </c>
      <c r="S124" s="168">
        <v>18</v>
      </c>
      <c r="T124" s="168">
        <v>30</v>
      </c>
      <c r="U124" s="168">
        <v>34</v>
      </c>
      <c r="V124" s="168">
        <v>28</v>
      </c>
      <c r="W124" s="168">
        <v>1823</v>
      </c>
      <c r="X124" s="168">
        <v>17690</v>
      </c>
      <c r="Y124" s="168">
        <v>6768</v>
      </c>
      <c r="Z124" s="169">
        <f t="shared" si="21"/>
        <v>2.6137706855791962</v>
      </c>
      <c r="AA124" s="310"/>
    </row>
    <row r="125" spans="1:27" ht="13.5" customHeight="1" x14ac:dyDescent="0.15">
      <c r="A125" s="108"/>
      <c r="B125" s="107"/>
      <c r="C125" s="457"/>
      <c r="D125" s="119" t="s">
        <v>77</v>
      </c>
      <c r="E125" s="168">
        <v>12089</v>
      </c>
      <c r="F125" s="168">
        <v>345</v>
      </c>
      <c r="G125" s="168">
        <v>2689</v>
      </c>
      <c r="H125" s="168">
        <v>423</v>
      </c>
      <c r="I125" s="168">
        <v>181</v>
      </c>
      <c r="J125" s="168">
        <v>171</v>
      </c>
      <c r="K125" s="168">
        <v>191</v>
      </c>
      <c r="L125" s="168">
        <v>26</v>
      </c>
      <c r="M125" s="168">
        <v>116</v>
      </c>
      <c r="N125" s="168">
        <v>35</v>
      </c>
      <c r="O125" s="168">
        <v>0</v>
      </c>
      <c r="P125" s="168">
        <v>64</v>
      </c>
      <c r="Q125" s="168">
        <v>57</v>
      </c>
      <c r="R125" s="168">
        <v>236</v>
      </c>
      <c r="S125" s="168">
        <v>56</v>
      </c>
      <c r="T125" s="168">
        <v>43</v>
      </c>
      <c r="U125" s="168">
        <v>50</v>
      </c>
      <c r="V125" s="168">
        <v>36</v>
      </c>
      <c r="W125" s="168">
        <v>1935</v>
      </c>
      <c r="X125" s="168">
        <v>18743</v>
      </c>
      <c r="Y125" s="168">
        <v>8854</v>
      </c>
      <c r="Z125" s="169">
        <f t="shared" si="21"/>
        <v>2.1168963180483398</v>
      </c>
      <c r="AA125" s="310"/>
    </row>
    <row r="126" spans="1:27" ht="13.5" customHeight="1" x14ac:dyDescent="0.15">
      <c r="A126" s="108"/>
      <c r="B126" s="107"/>
      <c r="C126" s="457" t="s">
        <v>143</v>
      </c>
      <c r="D126" s="119" t="s">
        <v>343</v>
      </c>
      <c r="E126" s="168">
        <v>17826</v>
      </c>
      <c r="F126" s="168">
        <v>5304</v>
      </c>
      <c r="G126" s="168">
        <v>3181</v>
      </c>
      <c r="H126" s="168">
        <v>6612</v>
      </c>
      <c r="I126" s="168">
        <v>573</v>
      </c>
      <c r="J126" s="168">
        <v>597</v>
      </c>
      <c r="K126" s="168">
        <v>467</v>
      </c>
      <c r="L126" s="168">
        <v>31</v>
      </c>
      <c r="M126" s="168">
        <v>16</v>
      </c>
      <c r="N126" s="168">
        <v>118</v>
      </c>
      <c r="O126" s="168">
        <v>17</v>
      </c>
      <c r="P126" s="168">
        <v>375</v>
      </c>
      <c r="Q126" s="168">
        <v>191</v>
      </c>
      <c r="R126" s="168">
        <v>347</v>
      </c>
      <c r="S126" s="168">
        <v>356</v>
      </c>
      <c r="T126" s="168">
        <v>222</v>
      </c>
      <c r="U126" s="168">
        <v>137</v>
      </c>
      <c r="V126" s="168">
        <v>78</v>
      </c>
      <c r="W126" s="168">
        <v>2021</v>
      </c>
      <c r="X126" s="168">
        <v>38469</v>
      </c>
      <c r="Y126" s="168">
        <v>35321</v>
      </c>
      <c r="Z126" s="169">
        <f t="shared" si="21"/>
        <v>1.0891254494493361</v>
      </c>
      <c r="AA126" s="310"/>
    </row>
    <row r="127" spans="1:27" ht="13.5" customHeight="1" x14ac:dyDescent="0.15">
      <c r="A127" s="108"/>
      <c r="B127" s="107"/>
      <c r="C127" s="457"/>
      <c r="D127" s="119" t="s">
        <v>77</v>
      </c>
      <c r="E127" s="168">
        <v>17991</v>
      </c>
      <c r="F127" s="168">
        <v>5347</v>
      </c>
      <c r="G127" s="168">
        <v>3283</v>
      </c>
      <c r="H127" s="168">
        <v>6668</v>
      </c>
      <c r="I127" s="168">
        <v>605</v>
      </c>
      <c r="J127" s="168">
        <v>620</v>
      </c>
      <c r="K127" s="168">
        <v>515</v>
      </c>
      <c r="L127" s="168">
        <v>31</v>
      </c>
      <c r="M127" s="168">
        <v>18</v>
      </c>
      <c r="N127" s="168">
        <v>118</v>
      </c>
      <c r="O127" s="168">
        <v>84</v>
      </c>
      <c r="P127" s="168">
        <v>375</v>
      </c>
      <c r="Q127" s="168">
        <v>191</v>
      </c>
      <c r="R127" s="168">
        <v>347</v>
      </c>
      <c r="S127" s="168">
        <v>363</v>
      </c>
      <c r="T127" s="168">
        <v>235</v>
      </c>
      <c r="U127" s="168">
        <v>141</v>
      </c>
      <c r="V127" s="168">
        <v>82</v>
      </c>
      <c r="W127" s="168">
        <v>2042</v>
      </c>
      <c r="X127" s="168">
        <v>39056</v>
      </c>
      <c r="Y127" s="168">
        <v>37994</v>
      </c>
      <c r="Z127" s="169">
        <f t="shared" si="21"/>
        <v>1.0279517818602937</v>
      </c>
      <c r="AA127" s="310"/>
    </row>
    <row r="128" spans="1:27" s="89" customFormat="1" ht="13.5" customHeight="1" x14ac:dyDescent="0.15">
      <c r="A128" s="107"/>
      <c r="B128" s="107"/>
      <c r="C128" s="308"/>
      <c r="D128" s="125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41"/>
      <c r="AA128" s="165"/>
    </row>
    <row r="129" spans="1:27" ht="21" customHeight="1" x14ac:dyDescent="0.15">
      <c r="A129" s="151" t="str">
        <f>$A$1</f>
        <v>６　平成28年度市町村別・国別訪日外国人宿泊者数（延べ人数）</v>
      </c>
    </row>
    <row r="130" spans="1:27" ht="13.5" customHeight="1" thickBot="1" x14ac:dyDescent="0.2">
      <c r="A130" s="111"/>
      <c r="Z130" s="153" t="str">
        <f>$Z$2</f>
        <v>単位：宿泊客数→人、宿泊客延数→人泊、対前年比→％</v>
      </c>
      <c r="AA130" s="153"/>
    </row>
    <row r="131" spans="1:27" s="142" customFormat="1" ht="13.5" customHeight="1" thickBot="1" x14ac:dyDescent="0.2">
      <c r="A131" s="154" t="s">
        <v>58</v>
      </c>
      <c r="B131" s="154" t="s">
        <v>353</v>
      </c>
      <c r="C131" s="307" t="s">
        <v>59</v>
      </c>
      <c r="D131" s="158" t="s">
        <v>60</v>
      </c>
      <c r="E131" s="159" t="s">
        <v>378</v>
      </c>
      <c r="F131" s="159" t="s">
        <v>379</v>
      </c>
      <c r="G131" s="159" t="s">
        <v>380</v>
      </c>
      <c r="H131" s="159" t="s">
        <v>381</v>
      </c>
      <c r="I131" s="159" t="s">
        <v>247</v>
      </c>
      <c r="J131" s="159" t="s">
        <v>312</v>
      </c>
      <c r="K131" s="159" t="s">
        <v>313</v>
      </c>
      <c r="L131" s="159" t="s">
        <v>314</v>
      </c>
      <c r="M131" s="159" t="s">
        <v>396</v>
      </c>
      <c r="N131" s="159" t="s">
        <v>394</v>
      </c>
      <c r="O131" s="159" t="s">
        <v>395</v>
      </c>
      <c r="P131" s="159" t="s">
        <v>248</v>
      </c>
      <c r="Q131" s="159" t="s">
        <v>249</v>
      </c>
      <c r="R131" s="159" t="s">
        <v>250</v>
      </c>
      <c r="S131" s="159" t="s">
        <v>251</v>
      </c>
      <c r="T131" s="159" t="s">
        <v>376</v>
      </c>
      <c r="U131" s="159" t="s">
        <v>252</v>
      </c>
      <c r="V131" s="159" t="s">
        <v>377</v>
      </c>
      <c r="W131" s="159" t="s">
        <v>317</v>
      </c>
      <c r="X131" s="160" t="s">
        <v>347</v>
      </c>
      <c r="Y131" s="161" t="str">
        <f>$Y$3</f>
        <v>27年度</v>
      </c>
      <c r="Z131" s="162" t="s">
        <v>71</v>
      </c>
      <c r="AA131" s="309"/>
    </row>
    <row r="132" spans="1:27" ht="13.5" customHeight="1" x14ac:dyDescent="0.15">
      <c r="A132" s="450" t="s">
        <v>325</v>
      </c>
      <c r="B132" s="450" t="s">
        <v>328</v>
      </c>
      <c r="C132" s="457" t="s">
        <v>144</v>
      </c>
      <c r="D132" s="119" t="s">
        <v>343</v>
      </c>
      <c r="E132" s="168">
        <v>83088</v>
      </c>
      <c r="F132" s="168">
        <v>96701</v>
      </c>
      <c r="G132" s="168">
        <v>172529</v>
      </c>
      <c r="H132" s="168">
        <v>39776</v>
      </c>
      <c r="I132" s="168">
        <v>14382</v>
      </c>
      <c r="J132" s="168">
        <v>19628</v>
      </c>
      <c r="K132" s="168">
        <v>12085</v>
      </c>
      <c r="L132" s="168">
        <v>183</v>
      </c>
      <c r="M132" s="168">
        <v>702</v>
      </c>
      <c r="N132" s="168">
        <v>1687</v>
      </c>
      <c r="O132" s="168">
        <v>36</v>
      </c>
      <c r="P132" s="168">
        <v>735</v>
      </c>
      <c r="Q132" s="168">
        <v>337</v>
      </c>
      <c r="R132" s="168">
        <v>180</v>
      </c>
      <c r="S132" s="168">
        <v>178</v>
      </c>
      <c r="T132" s="168">
        <v>4273</v>
      </c>
      <c r="U132" s="168">
        <v>672</v>
      </c>
      <c r="V132" s="168">
        <v>1772</v>
      </c>
      <c r="W132" s="168">
        <v>21164</v>
      </c>
      <c r="X132" s="168">
        <v>470108</v>
      </c>
      <c r="Y132" s="168">
        <v>461688</v>
      </c>
      <c r="Z132" s="169">
        <f t="shared" ref="Z132:Z149" si="23">IF(Y132=0,0,X132/Y132)</f>
        <v>1.0182374244078252</v>
      </c>
      <c r="AA132" s="310"/>
    </row>
    <row r="133" spans="1:27" ht="13.5" customHeight="1" x14ac:dyDescent="0.15">
      <c r="A133" s="448"/>
      <c r="B133" s="448"/>
      <c r="C133" s="457"/>
      <c r="D133" s="119" t="s">
        <v>77</v>
      </c>
      <c r="E133" s="168">
        <v>86227</v>
      </c>
      <c r="F133" s="168">
        <v>98717</v>
      </c>
      <c r="G133" s="168">
        <v>174524</v>
      </c>
      <c r="H133" s="168">
        <v>40899</v>
      </c>
      <c r="I133" s="168">
        <v>14809</v>
      </c>
      <c r="J133" s="168">
        <v>19883</v>
      </c>
      <c r="K133" s="168">
        <v>12230</v>
      </c>
      <c r="L133" s="168">
        <v>183</v>
      </c>
      <c r="M133" s="168">
        <v>713</v>
      </c>
      <c r="N133" s="168">
        <v>1702</v>
      </c>
      <c r="O133" s="168">
        <v>36</v>
      </c>
      <c r="P133" s="168">
        <v>907</v>
      </c>
      <c r="Q133" s="168">
        <v>351</v>
      </c>
      <c r="R133" s="168">
        <v>196</v>
      </c>
      <c r="S133" s="168">
        <v>203</v>
      </c>
      <c r="T133" s="168">
        <v>4389</v>
      </c>
      <c r="U133" s="168">
        <v>708</v>
      </c>
      <c r="V133" s="168">
        <v>1865</v>
      </c>
      <c r="W133" s="168">
        <v>21314</v>
      </c>
      <c r="X133" s="168">
        <v>479856</v>
      </c>
      <c r="Y133" s="168">
        <v>470502</v>
      </c>
      <c r="Z133" s="169">
        <f t="shared" si="23"/>
        <v>1.019880893173674</v>
      </c>
      <c r="AA133" s="310"/>
    </row>
    <row r="134" spans="1:27" ht="13.5" customHeight="1" x14ac:dyDescent="0.15">
      <c r="A134" s="108"/>
      <c r="B134" s="107"/>
      <c r="C134" s="457" t="s">
        <v>287</v>
      </c>
      <c r="D134" s="119" t="s">
        <v>343</v>
      </c>
      <c r="E134" s="168">
        <v>1578</v>
      </c>
      <c r="F134" s="168">
        <v>16363</v>
      </c>
      <c r="G134" s="168">
        <v>8803</v>
      </c>
      <c r="H134" s="168">
        <v>8251</v>
      </c>
      <c r="I134" s="168">
        <v>1159</v>
      </c>
      <c r="J134" s="168">
        <v>2385</v>
      </c>
      <c r="K134" s="168">
        <v>1425</v>
      </c>
      <c r="L134" s="168">
        <v>3</v>
      </c>
      <c r="M134" s="168">
        <v>393</v>
      </c>
      <c r="N134" s="168">
        <v>0</v>
      </c>
      <c r="O134" s="168">
        <v>0</v>
      </c>
      <c r="P134" s="168">
        <v>15</v>
      </c>
      <c r="Q134" s="168">
        <v>18</v>
      </c>
      <c r="R134" s="168">
        <v>31</v>
      </c>
      <c r="S134" s="168">
        <v>20</v>
      </c>
      <c r="T134" s="168">
        <v>50</v>
      </c>
      <c r="U134" s="168">
        <v>45</v>
      </c>
      <c r="V134" s="168">
        <v>120</v>
      </c>
      <c r="W134" s="168">
        <v>2027</v>
      </c>
      <c r="X134" s="168">
        <v>42686</v>
      </c>
      <c r="Y134" s="168">
        <v>30694</v>
      </c>
      <c r="Z134" s="169">
        <f t="shared" si="23"/>
        <v>1.3906952498859713</v>
      </c>
      <c r="AA134" s="310"/>
    </row>
    <row r="135" spans="1:27" ht="13.5" customHeight="1" x14ac:dyDescent="0.15">
      <c r="A135" s="108"/>
      <c r="B135" s="107"/>
      <c r="C135" s="457"/>
      <c r="D135" s="119" t="s">
        <v>77</v>
      </c>
      <c r="E135" s="168">
        <v>1658</v>
      </c>
      <c r="F135" s="168">
        <v>16409</v>
      </c>
      <c r="G135" s="168">
        <v>8915</v>
      </c>
      <c r="H135" s="168">
        <v>11496</v>
      </c>
      <c r="I135" s="168">
        <v>1183</v>
      </c>
      <c r="J135" s="168">
        <v>2484</v>
      </c>
      <c r="K135" s="168">
        <v>1427</v>
      </c>
      <c r="L135" s="168">
        <v>3</v>
      </c>
      <c r="M135" s="168">
        <v>393</v>
      </c>
      <c r="N135" s="168">
        <v>0</v>
      </c>
      <c r="O135" s="168">
        <v>0</v>
      </c>
      <c r="P135" s="168">
        <v>15</v>
      </c>
      <c r="Q135" s="168">
        <v>37</v>
      </c>
      <c r="R135" s="168">
        <v>34</v>
      </c>
      <c r="S135" s="168">
        <v>24</v>
      </c>
      <c r="T135" s="168">
        <v>55</v>
      </c>
      <c r="U135" s="168">
        <v>48</v>
      </c>
      <c r="V135" s="168">
        <v>126</v>
      </c>
      <c r="W135" s="168">
        <v>2050</v>
      </c>
      <c r="X135" s="168">
        <v>46357</v>
      </c>
      <c r="Y135" s="168">
        <v>35372</v>
      </c>
      <c r="Z135" s="169">
        <f t="shared" si="23"/>
        <v>1.3105563722718534</v>
      </c>
      <c r="AA135" s="310"/>
    </row>
    <row r="136" spans="1:27" ht="13.5" customHeight="1" x14ac:dyDescent="0.15">
      <c r="A136" s="108"/>
      <c r="B136" s="107"/>
      <c r="C136" s="457" t="s">
        <v>145</v>
      </c>
      <c r="D136" s="119" t="s">
        <v>343</v>
      </c>
      <c r="E136" s="168">
        <v>7</v>
      </c>
      <c r="F136" s="168">
        <v>2</v>
      </c>
      <c r="G136" s="168">
        <v>9</v>
      </c>
      <c r="H136" s="168">
        <v>6</v>
      </c>
      <c r="I136" s="168">
        <v>6</v>
      </c>
      <c r="J136" s="168">
        <v>0</v>
      </c>
      <c r="K136" s="168">
        <v>11</v>
      </c>
      <c r="L136" s="168">
        <v>0</v>
      </c>
      <c r="M136" s="168">
        <v>0</v>
      </c>
      <c r="N136" s="168">
        <v>0</v>
      </c>
      <c r="O136" s="168">
        <v>0</v>
      </c>
      <c r="P136" s="168">
        <v>0</v>
      </c>
      <c r="Q136" s="168">
        <v>1</v>
      </c>
      <c r="R136" s="168">
        <v>2</v>
      </c>
      <c r="S136" s="168">
        <v>0</v>
      </c>
      <c r="T136" s="168">
        <v>6</v>
      </c>
      <c r="U136" s="168">
        <v>3</v>
      </c>
      <c r="V136" s="168">
        <v>2</v>
      </c>
      <c r="W136" s="168">
        <v>13</v>
      </c>
      <c r="X136" s="168">
        <v>68</v>
      </c>
      <c r="Y136" s="168">
        <v>24</v>
      </c>
      <c r="Z136" s="169">
        <f t="shared" si="23"/>
        <v>2.8333333333333335</v>
      </c>
      <c r="AA136" s="310"/>
    </row>
    <row r="137" spans="1:27" ht="13.5" customHeight="1" x14ac:dyDescent="0.15">
      <c r="A137" s="108"/>
      <c r="B137" s="107"/>
      <c r="C137" s="457"/>
      <c r="D137" s="119" t="s">
        <v>77</v>
      </c>
      <c r="E137" s="168">
        <v>13</v>
      </c>
      <c r="F137" s="168">
        <v>2</v>
      </c>
      <c r="G137" s="168">
        <v>9</v>
      </c>
      <c r="H137" s="168">
        <v>12</v>
      </c>
      <c r="I137" s="168">
        <v>6</v>
      </c>
      <c r="J137" s="168">
        <v>0</v>
      </c>
      <c r="K137" s="168">
        <v>11</v>
      </c>
      <c r="L137" s="168">
        <v>0</v>
      </c>
      <c r="M137" s="168">
        <v>0</v>
      </c>
      <c r="N137" s="168">
        <v>0</v>
      </c>
      <c r="O137" s="168">
        <v>0</v>
      </c>
      <c r="P137" s="168">
        <v>0</v>
      </c>
      <c r="Q137" s="168">
        <v>1</v>
      </c>
      <c r="R137" s="168">
        <v>2</v>
      </c>
      <c r="S137" s="168">
        <v>0</v>
      </c>
      <c r="T137" s="168">
        <v>6</v>
      </c>
      <c r="U137" s="168">
        <v>6</v>
      </c>
      <c r="V137" s="168">
        <v>2</v>
      </c>
      <c r="W137" s="168">
        <v>26</v>
      </c>
      <c r="X137" s="168">
        <v>96</v>
      </c>
      <c r="Y137" s="168">
        <v>24</v>
      </c>
      <c r="Z137" s="169">
        <f t="shared" si="23"/>
        <v>4</v>
      </c>
      <c r="AA137" s="310"/>
    </row>
    <row r="138" spans="1:27" ht="13.5" customHeight="1" x14ac:dyDescent="0.15">
      <c r="A138" s="108"/>
      <c r="B138" s="109"/>
      <c r="C138" s="457" t="s">
        <v>148</v>
      </c>
      <c r="D138" s="119" t="s">
        <v>343</v>
      </c>
      <c r="E138" s="168">
        <v>27761</v>
      </c>
      <c r="F138" s="168">
        <v>35166</v>
      </c>
      <c r="G138" s="168">
        <v>44548</v>
      </c>
      <c r="H138" s="168">
        <v>1455</v>
      </c>
      <c r="I138" s="168">
        <v>4962</v>
      </c>
      <c r="J138" s="168">
        <v>8385</v>
      </c>
      <c r="K138" s="168">
        <v>5882</v>
      </c>
      <c r="L138" s="168">
        <v>0</v>
      </c>
      <c r="M138" s="168">
        <v>2273</v>
      </c>
      <c r="N138" s="168">
        <v>540</v>
      </c>
      <c r="O138" s="168">
        <v>94</v>
      </c>
      <c r="P138" s="168">
        <v>6</v>
      </c>
      <c r="Q138" s="168">
        <v>1</v>
      </c>
      <c r="R138" s="168">
        <v>5</v>
      </c>
      <c r="S138" s="168">
        <v>30</v>
      </c>
      <c r="T138" s="168">
        <v>238</v>
      </c>
      <c r="U138" s="168">
        <v>23</v>
      </c>
      <c r="V138" s="168">
        <v>25</v>
      </c>
      <c r="W138" s="168">
        <v>4872</v>
      </c>
      <c r="X138" s="168">
        <v>136266</v>
      </c>
      <c r="Y138" s="168">
        <v>155606</v>
      </c>
      <c r="Z138" s="169">
        <f t="shared" si="23"/>
        <v>0.87571173348071407</v>
      </c>
      <c r="AA138" s="310"/>
    </row>
    <row r="139" spans="1:27" ht="13.5" customHeight="1" x14ac:dyDescent="0.15">
      <c r="A139" s="108"/>
      <c r="B139" s="109"/>
      <c r="C139" s="457"/>
      <c r="D139" s="119" t="s">
        <v>77</v>
      </c>
      <c r="E139" s="168">
        <v>28430</v>
      </c>
      <c r="F139" s="168">
        <v>35876</v>
      </c>
      <c r="G139" s="168">
        <v>44560</v>
      </c>
      <c r="H139" s="168">
        <v>1521</v>
      </c>
      <c r="I139" s="168">
        <v>4992</v>
      </c>
      <c r="J139" s="168">
        <v>8398</v>
      </c>
      <c r="K139" s="168">
        <v>5923</v>
      </c>
      <c r="L139" s="168">
        <v>0</v>
      </c>
      <c r="M139" s="168">
        <v>2273</v>
      </c>
      <c r="N139" s="168">
        <v>561</v>
      </c>
      <c r="O139" s="168">
        <v>94</v>
      </c>
      <c r="P139" s="168">
        <v>6</v>
      </c>
      <c r="Q139" s="168">
        <v>1</v>
      </c>
      <c r="R139" s="168">
        <v>5</v>
      </c>
      <c r="S139" s="168">
        <v>30</v>
      </c>
      <c r="T139" s="168">
        <v>255</v>
      </c>
      <c r="U139" s="168">
        <v>23</v>
      </c>
      <c r="V139" s="168">
        <v>55</v>
      </c>
      <c r="W139" s="168">
        <v>4874</v>
      </c>
      <c r="X139" s="168">
        <v>137877</v>
      </c>
      <c r="Y139" s="168">
        <v>157494</v>
      </c>
      <c r="Z139" s="169">
        <f t="shared" si="23"/>
        <v>0.87544287401424814</v>
      </c>
      <c r="AA139" s="310"/>
    </row>
    <row r="140" spans="1:27" ht="13.5" customHeight="1" x14ac:dyDescent="0.15">
      <c r="A140" s="108"/>
      <c r="B140" s="107"/>
      <c r="C140" s="457" t="s">
        <v>149</v>
      </c>
      <c r="D140" s="119" t="s">
        <v>343</v>
      </c>
      <c r="E140" s="168">
        <v>2483</v>
      </c>
      <c r="F140" s="168">
        <v>666</v>
      </c>
      <c r="G140" s="168">
        <v>659</v>
      </c>
      <c r="H140" s="168">
        <v>751</v>
      </c>
      <c r="I140" s="168">
        <v>514</v>
      </c>
      <c r="J140" s="168">
        <v>127</v>
      </c>
      <c r="K140" s="168">
        <v>161</v>
      </c>
      <c r="L140" s="168">
        <v>3</v>
      </c>
      <c r="M140" s="168">
        <v>1</v>
      </c>
      <c r="N140" s="168">
        <v>0</v>
      </c>
      <c r="O140" s="168">
        <v>0</v>
      </c>
      <c r="P140" s="168">
        <v>6</v>
      </c>
      <c r="Q140" s="168">
        <v>5</v>
      </c>
      <c r="R140" s="168">
        <v>6</v>
      </c>
      <c r="S140" s="168">
        <v>7</v>
      </c>
      <c r="T140" s="168">
        <v>125</v>
      </c>
      <c r="U140" s="168">
        <v>0</v>
      </c>
      <c r="V140" s="168">
        <v>7</v>
      </c>
      <c r="W140" s="168">
        <v>90</v>
      </c>
      <c r="X140" s="168">
        <v>5611</v>
      </c>
      <c r="Y140" s="168">
        <v>2836</v>
      </c>
      <c r="Z140" s="169">
        <f t="shared" si="23"/>
        <v>1.9784908321579691</v>
      </c>
      <c r="AA140" s="310"/>
    </row>
    <row r="141" spans="1:27" ht="13.5" customHeight="1" x14ac:dyDescent="0.15">
      <c r="A141" s="108"/>
      <c r="B141" s="107"/>
      <c r="C141" s="457"/>
      <c r="D141" s="119" t="s">
        <v>77</v>
      </c>
      <c r="E141" s="168">
        <v>2483</v>
      </c>
      <c r="F141" s="168">
        <v>666</v>
      </c>
      <c r="G141" s="168">
        <v>659</v>
      </c>
      <c r="H141" s="168">
        <v>751</v>
      </c>
      <c r="I141" s="168">
        <v>514</v>
      </c>
      <c r="J141" s="168">
        <v>127</v>
      </c>
      <c r="K141" s="168">
        <v>161</v>
      </c>
      <c r="L141" s="168">
        <v>3</v>
      </c>
      <c r="M141" s="168">
        <v>1</v>
      </c>
      <c r="N141" s="168">
        <v>0</v>
      </c>
      <c r="O141" s="168">
        <v>0</v>
      </c>
      <c r="P141" s="168">
        <v>6</v>
      </c>
      <c r="Q141" s="168">
        <v>5</v>
      </c>
      <c r="R141" s="168">
        <v>6</v>
      </c>
      <c r="S141" s="168">
        <v>7</v>
      </c>
      <c r="T141" s="168">
        <v>125</v>
      </c>
      <c r="U141" s="168">
        <v>0</v>
      </c>
      <c r="V141" s="168">
        <v>7</v>
      </c>
      <c r="W141" s="168">
        <v>90</v>
      </c>
      <c r="X141" s="168">
        <v>5611</v>
      </c>
      <c r="Y141" s="168">
        <v>2836</v>
      </c>
      <c r="Z141" s="169">
        <f t="shared" si="23"/>
        <v>1.9784908321579691</v>
      </c>
      <c r="AA141" s="310"/>
    </row>
    <row r="142" spans="1:27" ht="13.5" customHeight="1" x14ac:dyDescent="0.15">
      <c r="A142" s="108"/>
      <c r="B142" s="107"/>
      <c r="C142" s="457" t="s">
        <v>150</v>
      </c>
      <c r="D142" s="119" t="s">
        <v>343</v>
      </c>
      <c r="E142" s="168">
        <v>0</v>
      </c>
      <c r="F142" s="168">
        <v>0</v>
      </c>
      <c r="G142" s="168">
        <v>0</v>
      </c>
      <c r="H142" s="168">
        <v>0</v>
      </c>
      <c r="I142" s="168">
        <v>0</v>
      </c>
      <c r="J142" s="168">
        <v>0</v>
      </c>
      <c r="K142" s="168">
        <v>0</v>
      </c>
      <c r="L142" s="168">
        <v>0</v>
      </c>
      <c r="M142" s="168">
        <v>0</v>
      </c>
      <c r="N142" s="168">
        <v>0</v>
      </c>
      <c r="O142" s="168">
        <v>0</v>
      </c>
      <c r="P142" s="168">
        <v>0</v>
      </c>
      <c r="Q142" s="168">
        <v>0</v>
      </c>
      <c r="R142" s="168">
        <v>0</v>
      </c>
      <c r="S142" s="168">
        <v>0</v>
      </c>
      <c r="T142" s="168">
        <v>0</v>
      </c>
      <c r="U142" s="168">
        <v>0</v>
      </c>
      <c r="V142" s="168">
        <v>0</v>
      </c>
      <c r="W142" s="168">
        <v>0</v>
      </c>
      <c r="X142" s="168">
        <v>0</v>
      </c>
      <c r="Y142" s="168">
        <v>0</v>
      </c>
      <c r="Z142" s="169">
        <f t="shared" si="23"/>
        <v>0</v>
      </c>
      <c r="AA142" s="310"/>
    </row>
    <row r="143" spans="1:27" ht="13.5" customHeight="1" x14ac:dyDescent="0.15">
      <c r="A143" s="108"/>
      <c r="B143" s="107"/>
      <c r="C143" s="457"/>
      <c r="D143" s="119" t="s">
        <v>77</v>
      </c>
      <c r="E143" s="168">
        <v>0</v>
      </c>
      <c r="F143" s="168">
        <v>0</v>
      </c>
      <c r="G143" s="168">
        <v>0</v>
      </c>
      <c r="H143" s="168">
        <v>0</v>
      </c>
      <c r="I143" s="168">
        <v>0</v>
      </c>
      <c r="J143" s="168">
        <v>0</v>
      </c>
      <c r="K143" s="168">
        <v>0</v>
      </c>
      <c r="L143" s="168">
        <v>0</v>
      </c>
      <c r="M143" s="168">
        <v>0</v>
      </c>
      <c r="N143" s="168">
        <v>0</v>
      </c>
      <c r="O143" s="168">
        <v>0</v>
      </c>
      <c r="P143" s="168">
        <v>0</v>
      </c>
      <c r="Q143" s="168">
        <v>0</v>
      </c>
      <c r="R143" s="168">
        <v>0</v>
      </c>
      <c r="S143" s="168">
        <v>0</v>
      </c>
      <c r="T143" s="168">
        <v>0</v>
      </c>
      <c r="U143" s="168">
        <v>0</v>
      </c>
      <c r="V143" s="168">
        <v>0</v>
      </c>
      <c r="W143" s="168">
        <v>0</v>
      </c>
      <c r="X143" s="168">
        <v>0</v>
      </c>
      <c r="Y143" s="168">
        <v>0</v>
      </c>
      <c r="Z143" s="169">
        <f t="shared" si="23"/>
        <v>0</v>
      </c>
      <c r="AA143" s="310"/>
    </row>
    <row r="144" spans="1:27" ht="13.5" customHeight="1" x14ac:dyDescent="0.15">
      <c r="A144" s="108"/>
      <c r="B144" s="107"/>
      <c r="C144" s="457" t="s">
        <v>301</v>
      </c>
      <c r="D144" s="119" t="s">
        <v>343</v>
      </c>
      <c r="E144" s="168">
        <v>75654</v>
      </c>
      <c r="F144" s="168">
        <v>34810</v>
      </c>
      <c r="G144" s="168">
        <v>88907</v>
      </c>
      <c r="H144" s="168">
        <v>15371</v>
      </c>
      <c r="I144" s="168">
        <v>10234</v>
      </c>
      <c r="J144" s="168">
        <v>12264</v>
      </c>
      <c r="K144" s="168">
        <v>11755</v>
      </c>
      <c r="L144" s="168">
        <v>0</v>
      </c>
      <c r="M144" s="168">
        <v>2254</v>
      </c>
      <c r="N144" s="168">
        <v>683</v>
      </c>
      <c r="O144" s="168">
        <v>558</v>
      </c>
      <c r="P144" s="168">
        <v>23</v>
      </c>
      <c r="Q144" s="168">
        <v>248</v>
      </c>
      <c r="R144" s="168">
        <v>174</v>
      </c>
      <c r="S144" s="168">
        <v>123</v>
      </c>
      <c r="T144" s="168">
        <v>1786</v>
      </c>
      <c r="U144" s="168">
        <v>194</v>
      </c>
      <c r="V144" s="168">
        <v>1011</v>
      </c>
      <c r="W144" s="168">
        <v>10057</v>
      </c>
      <c r="X144" s="168">
        <v>266106</v>
      </c>
      <c r="Y144" s="168">
        <v>247848</v>
      </c>
      <c r="Z144" s="169">
        <f t="shared" si="23"/>
        <v>1.0736661179432556</v>
      </c>
      <c r="AA144" s="310"/>
    </row>
    <row r="145" spans="1:27" ht="13.5" customHeight="1" x14ac:dyDescent="0.15">
      <c r="A145" s="108"/>
      <c r="B145" s="107"/>
      <c r="C145" s="457"/>
      <c r="D145" s="119" t="s">
        <v>77</v>
      </c>
      <c r="E145" s="168">
        <v>83412</v>
      </c>
      <c r="F145" s="168">
        <v>35199</v>
      </c>
      <c r="G145" s="168">
        <v>92869</v>
      </c>
      <c r="H145" s="168">
        <v>16190</v>
      </c>
      <c r="I145" s="168">
        <v>10878</v>
      </c>
      <c r="J145" s="168">
        <v>12602</v>
      </c>
      <c r="K145" s="168">
        <v>12036</v>
      </c>
      <c r="L145" s="168">
        <v>0</v>
      </c>
      <c r="M145" s="168">
        <v>2416</v>
      </c>
      <c r="N145" s="168">
        <v>756</v>
      </c>
      <c r="O145" s="168">
        <v>567</v>
      </c>
      <c r="P145" s="168">
        <v>56</v>
      </c>
      <c r="Q145" s="168">
        <v>437</v>
      </c>
      <c r="R145" s="168">
        <v>259</v>
      </c>
      <c r="S145" s="168">
        <v>162</v>
      </c>
      <c r="T145" s="168">
        <v>2050</v>
      </c>
      <c r="U145" s="168">
        <v>252</v>
      </c>
      <c r="V145" s="168">
        <v>1264</v>
      </c>
      <c r="W145" s="168">
        <v>10417</v>
      </c>
      <c r="X145" s="168">
        <v>281822</v>
      </c>
      <c r="Y145" s="168">
        <v>261234</v>
      </c>
      <c r="Z145" s="169">
        <f t="shared" si="23"/>
        <v>1.0788105683027478</v>
      </c>
      <c r="AA145" s="310"/>
    </row>
    <row r="146" spans="1:27" ht="13.5" customHeight="1" x14ac:dyDescent="0.15">
      <c r="A146" s="108"/>
      <c r="B146" s="107"/>
      <c r="C146" s="457" t="s">
        <v>329</v>
      </c>
      <c r="D146" s="119" t="s">
        <v>343</v>
      </c>
      <c r="E146" s="168">
        <v>13</v>
      </c>
      <c r="F146" s="168">
        <v>0</v>
      </c>
      <c r="G146" s="168">
        <v>10</v>
      </c>
      <c r="H146" s="168">
        <v>0</v>
      </c>
      <c r="I146" s="168">
        <v>0</v>
      </c>
      <c r="J146" s="168">
        <v>0</v>
      </c>
      <c r="K146" s="168">
        <v>0</v>
      </c>
      <c r="L146" s="168">
        <v>0</v>
      </c>
      <c r="M146" s="168">
        <v>0</v>
      </c>
      <c r="N146" s="168">
        <v>0</v>
      </c>
      <c r="O146" s="168">
        <v>0</v>
      </c>
      <c r="P146" s="168">
        <v>0</v>
      </c>
      <c r="Q146" s="168">
        <v>0</v>
      </c>
      <c r="R146" s="168">
        <v>0</v>
      </c>
      <c r="S146" s="168">
        <v>0</v>
      </c>
      <c r="T146" s="168">
        <v>1</v>
      </c>
      <c r="U146" s="168">
        <v>0</v>
      </c>
      <c r="V146" s="168">
        <v>0</v>
      </c>
      <c r="W146" s="168">
        <v>12</v>
      </c>
      <c r="X146" s="168">
        <v>36</v>
      </c>
      <c r="Y146" s="168">
        <v>0</v>
      </c>
      <c r="Z146" s="169">
        <f t="shared" si="23"/>
        <v>0</v>
      </c>
      <c r="AA146" s="310"/>
    </row>
    <row r="147" spans="1:27" ht="13.5" customHeight="1" x14ac:dyDescent="0.15">
      <c r="A147" s="108"/>
      <c r="B147" s="107"/>
      <c r="C147" s="457"/>
      <c r="D147" s="119" t="s">
        <v>77</v>
      </c>
      <c r="E147" s="168">
        <v>13</v>
      </c>
      <c r="F147" s="168">
        <v>0</v>
      </c>
      <c r="G147" s="168">
        <v>10</v>
      </c>
      <c r="H147" s="168">
        <v>0</v>
      </c>
      <c r="I147" s="168">
        <v>0</v>
      </c>
      <c r="J147" s="168">
        <v>0</v>
      </c>
      <c r="K147" s="168">
        <v>0</v>
      </c>
      <c r="L147" s="168">
        <v>0</v>
      </c>
      <c r="M147" s="168">
        <v>0</v>
      </c>
      <c r="N147" s="168">
        <v>0</v>
      </c>
      <c r="O147" s="168">
        <v>0</v>
      </c>
      <c r="P147" s="168">
        <v>0</v>
      </c>
      <c r="Q147" s="168">
        <v>0</v>
      </c>
      <c r="R147" s="168">
        <v>0</v>
      </c>
      <c r="S147" s="168">
        <v>0</v>
      </c>
      <c r="T147" s="168">
        <v>1</v>
      </c>
      <c r="U147" s="168">
        <v>0</v>
      </c>
      <c r="V147" s="168">
        <v>0</v>
      </c>
      <c r="W147" s="168">
        <v>12</v>
      </c>
      <c r="X147" s="168">
        <v>36</v>
      </c>
      <c r="Y147" s="168">
        <v>0</v>
      </c>
      <c r="Z147" s="169">
        <f t="shared" si="23"/>
        <v>0</v>
      </c>
      <c r="AA147" s="310"/>
    </row>
    <row r="148" spans="1:27" ht="13.5" customHeight="1" x14ac:dyDescent="0.15">
      <c r="A148" s="108"/>
      <c r="B148" s="109"/>
      <c r="C148" s="457" t="s">
        <v>345</v>
      </c>
      <c r="D148" s="119" t="s">
        <v>343</v>
      </c>
      <c r="E148" s="168">
        <v>34</v>
      </c>
      <c r="F148" s="168">
        <v>2</v>
      </c>
      <c r="G148" s="168">
        <v>0</v>
      </c>
      <c r="H148" s="168">
        <v>0</v>
      </c>
      <c r="I148" s="168">
        <v>4</v>
      </c>
      <c r="J148" s="168">
        <v>0</v>
      </c>
      <c r="K148" s="168">
        <v>0</v>
      </c>
      <c r="L148" s="168">
        <v>0</v>
      </c>
      <c r="M148" s="168">
        <v>0</v>
      </c>
      <c r="N148" s="168">
        <v>0</v>
      </c>
      <c r="O148" s="168">
        <v>0</v>
      </c>
      <c r="P148" s="168">
        <v>0</v>
      </c>
      <c r="Q148" s="168">
        <v>1</v>
      </c>
      <c r="R148" s="168">
        <v>4</v>
      </c>
      <c r="S148" s="168">
        <v>0</v>
      </c>
      <c r="T148" s="168">
        <v>1</v>
      </c>
      <c r="U148" s="168">
        <v>0</v>
      </c>
      <c r="V148" s="168">
        <v>6</v>
      </c>
      <c r="W148" s="168">
        <v>1</v>
      </c>
      <c r="X148" s="168">
        <v>53</v>
      </c>
      <c r="Y148" s="168">
        <v>21</v>
      </c>
      <c r="Z148" s="169">
        <f t="shared" si="23"/>
        <v>2.5238095238095237</v>
      </c>
      <c r="AA148" s="310"/>
    </row>
    <row r="149" spans="1:27" ht="13.5" customHeight="1" thickBot="1" x14ac:dyDescent="0.2">
      <c r="A149" s="108"/>
      <c r="B149" s="109"/>
      <c r="C149" s="459"/>
      <c r="D149" s="121" t="s">
        <v>77</v>
      </c>
      <c r="E149" s="170">
        <v>34</v>
      </c>
      <c r="F149" s="170">
        <v>2</v>
      </c>
      <c r="G149" s="170">
        <v>0</v>
      </c>
      <c r="H149" s="170">
        <v>0</v>
      </c>
      <c r="I149" s="170">
        <v>4</v>
      </c>
      <c r="J149" s="170">
        <v>0</v>
      </c>
      <c r="K149" s="170">
        <v>0</v>
      </c>
      <c r="L149" s="170">
        <v>0</v>
      </c>
      <c r="M149" s="170">
        <v>0</v>
      </c>
      <c r="N149" s="170">
        <v>0</v>
      </c>
      <c r="O149" s="170">
        <v>0</v>
      </c>
      <c r="P149" s="170">
        <v>0</v>
      </c>
      <c r="Q149" s="170">
        <v>1</v>
      </c>
      <c r="R149" s="170">
        <v>4</v>
      </c>
      <c r="S149" s="170">
        <v>0</v>
      </c>
      <c r="T149" s="170">
        <v>1</v>
      </c>
      <c r="U149" s="170">
        <v>0</v>
      </c>
      <c r="V149" s="170">
        <v>6</v>
      </c>
      <c r="W149" s="170">
        <v>1</v>
      </c>
      <c r="X149" s="170">
        <v>53</v>
      </c>
      <c r="Y149" s="170">
        <v>24</v>
      </c>
      <c r="Z149" s="171">
        <f t="shared" si="23"/>
        <v>2.2083333333333335</v>
      </c>
      <c r="AA149" s="310"/>
    </row>
    <row r="150" spans="1:27" ht="13.5" customHeight="1" x14ac:dyDescent="0.15">
      <c r="A150" s="108"/>
      <c r="B150" s="441" t="s">
        <v>330</v>
      </c>
      <c r="C150" s="442"/>
      <c r="D150" s="116" t="s">
        <v>343</v>
      </c>
      <c r="E150" s="68">
        <f t="shared" ref="E150:Y150" si="24">E152+E154+E156+E158+E160+E162+E164</f>
        <v>451</v>
      </c>
      <c r="F150" s="68">
        <f t="shared" si="24"/>
        <v>1206</v>
      </c>
      <c r="G150" s="68">
        <f t="shared" si="24"/>
        <v>141</v>
      </c>
      <c r="H150" s="68">
        <f t="shared" si="24"/>
        <v>113</v>
      </c>
      <c r="I150" s="68">
        <f t="shared" si="24"/>
        <v>12</v>
      </c>
      <c r="J150" s="68">
        <f t="shared" si="24"/>
        <v>22</v>
      </c>
      <c r="K150" s="68">
        <f t="shared" si="24"/>
        <v>761</v>
      </c>
      <c r="L150" s="68">
        <f t="shared" si="24"/>
        <v>3</v>
      </c>
      <c r="M150" s="68">
        <f t="shared" ref="M150:O151" si="25">M152+M154+M156+M158+M160+M162+M164</f>
        <v>4</v>
      </c>
      <c r="N150" s="68">
        <f t="shared" si="25"/>
        <v>0</v>
      </c>
      <c r="O150" s="68">
        <f t="shared" si="25"/>
        <v>117</v>
      </c>
      <c r="P150" s="68">
        <f t="shared" si="24"/>
        <v>8</v>
      </c>
      <c r="Q150" s="68">
        <f t="shared" si="24"/>
        <v>50</v>
      </c>
      <c r="R150" s="68">
        <f t="shared" si="24"/>
        <v>19</v>
      </c>
      <c r="S150" s="68">
        <f t="shared" si="24"/>
        <v>16</v>
      </c>
      <c r="T150" s="68">
        <f t="shared" si="24"/>
        <v>62</v>
      </c>
      <c r="U150" s="68">
        <f t="shared" si="24"/>
        <v>4</v>
      </c>
      <c r="V150" s="68">
        <f t="shared" si="24"/>
        <v>15</v>
      </c>
      <c r="W150" s="68">
        <f t="shared" si="24"/>
        <v>105</v>
      </c>
      <c r="X150" s="68">
        <f t="shared" si="24"/>
        <v>3109</v>
      </c>
      <c r="Y150" s="68">
        <f t="shared" si="24"/>
        <v>964</v>
      </c>
      <c r="Z150" s="132">
        <f t="shared" ref="Z150:Z165" si="26">IF(Y150=0,0,X150/Y150)</f>
        <v>3.2251037344398341</v>
      </c>
      <c r="AA150" s="165"/>
    </row>
    <row r="151" spans="1:27" ht="13.5" customHeight="1" thickBot="1" x14ac:dyDescent="0.2">
      <c r="A151" s="108"/>
      <c r="B151" s="443"/>
      <c r="C151" s="442"/>
      <c r="D151" s="117" t="s">
        <v>77</v>
      </c>
      <c r="E151" s="127">
        <f t="shared" ref="E151:Y151" si="27">E153+E155+E157+E159+E161+E163+E165</f>
        <v>909</v>
      </c>
      <c r="F151" s="127">
        <f t="shared" si="27"/>
        <v>6359</v>
      </c>
      <c r="G151" s="127">
        <f t="shared" si="27"/>
        <v>145</v>
      </c>
      <c r="H151" s="127">
        <f t="shared" si="27"/>
        <v>117</v>
      </c>
      <c r="I151" s="127">
        <f t="shared" si="27"/>
        <v>12</v>
      </c>
      <c r="J151" s="127">
        <f t="shared" si="27"/>
        <v>22</v>
      </c>
      <c r="K151" s="127">
        <f t="shared" si="27"/>
        <v>761</v>
      </c>
      <c r="L151" s="127">
        <f t="shared" si="27"/>
        <v>11</v>
      </c>
      <c r="M151" s="127">
        <f t="shared" si="25"/>
        <v>4</v>
      </c>
      <c r="N151" s="127">
        <f t="shared" si="25"/>
        <v>0</v>
      </c>
      <c r="O151" s="127">
        <f t="shared" si="25"/>
        <v>401</v>
      </c>
      <c r="P151" s="127">
        <f t="shared" si="27"/>
        <v>8</v>
      </c>
      <c r="Q151" s="127">
        <f t="shared" si="27"/>
        <v>50</v>
      </c>
      <c r="R151" s="127">
        <f t="shared" si="27"/>
        <v>21</v>
      </c>
      <c r="S151" s="127">
        <f t="shared" si="27"/>
        <v>18</v>
      </c>
      <c r="T151" s="127">
        <f t="shared" si="27"/>
        <v>66</v>
      </c>
      <c r="U151" s="127">
        <f t="shared" si="27"/>
        <v>8</v>
      </c>
      <c r="V151" s="127">
        <f t="shared" si="27"/>
        <v>20</v>
      </c>
      <c r="W151" s="127">
        <f t="shared" si="27"/>
        <v>126</v>
      </c>
      <c r="X151" s="127">
        <f t="shared" si="27"/>
        <v>9058</v>
      </c>
      <c r="Y151" s="127">
        <f t="shared" si="27"/>
        <v>1294</v>
      </c>
      <c r="Z151" s="133">
        <f t="shared" si="26"/>
        <v>7</v>
      </c>
      <c r="AA151" s="165"/>
    </row>
    <row r="152" spans="1:27" ht="13.5" customHeight="1" x14ac:dyDescent="0.15">
      <c r="A152" s="108"/>
      <c r="B152" s="108"/>
      <c r="C152" s="458" t="s">
        <v>288</v>
      </c>
      <c r="D152" s="118" t="s">
        <v>343</v>
      </c>
      <c r="E152" s="168">
        <v>268</v>
      </c>
      <c r="F152" s="168">
        <v>993</v>
      </c>
      <c r="G152" s="168">
        <v>16</v>
      </c>
      <c r="H152" s="168">
        <v>30</v>
      </c>
      <c r="I152" s="168">
        <v>0</v>
      </c>
      <c r="J152" s="168">
        <v>0</v>
      </c>
      <c r="K152" s="168">
        <v>0</v>
      </c>
      <c r="L152" s="168">
        <v>0</v>
      </c>
      <c r="M152" s="168">
        <v>0</v>
      </c>
      <c r="N152" s="168">
        <v>0</v>
      </c>
      <c r="O152" s="168">
        <v>0</v>
      </c>
      <c r="P152" s="168">
        <v>1</v>
      </c>
      <c r="Q152" s="168">
        <v>5</v>
      </c>
      <c r="R152" s="168">
        <v>0</v>
      </c>
      <c r="S152" s="168">
        <v>5</v>
      </c>
      <c r="T152" s="168">
        <v>7</v>
      </c>
      <c r="U152" s="168">
        <v>1</v>
      </c>
      <c r="V152" s="168">
        <v>1</v>
      </c>
      <c r="W152" s="168">
        <v>13</v>
      </c>
      <c r="X152" s="168">
        <v>1340</v>
      </c>
      <c r="Y152" s="168">
        <v>141</v>
      </c>
      <c r="Z152" s="169">
        <f t="shared" si="26"/>
        <v>9.5035460992907801</v>
      </c>
      <c r="AA152" s="310"/>
    </row>
    <row r="153" spans="1:27" ht="13.5" customHeight="1" x14ac:dyDescent="0.15">
      <c r="A153" s="108"/>
      <c r="B153" s="107"/>
      <c r="C153" s="457"/>
      <c r="D153" s="119" t="s">
        <v>77</v>
      </c>
      <c r="E153" s="168">
        <v>653</v>
      </c>
      <c r="F153" s="168">
        <v>6066</v>
      </c>
      <c r="G153" s="168">
        <v>20</v>
      </c>
      <c r="H153" s="168">
        <v>30</v>
      </c>
      <c r="I153" s="168">
        <v>0</v>
      </c>
      <c r="J153" s="168">
        <v>0</v>
      </c>
      <c r="K153" s="168">
        <v>0</v>
      </c>
      <c r="L153" s="168">
        <v>0</v>
      </c>
      <c r="M153" s="168">
        <v>0</v>
      </c>
      <c r="N153" s="168">
        <v>0</v>
      </c>
      <c r="O153" s="168">
        <v>0</v>
      </c>
      <c r="P153" s="168">
        <v>1</v>
      </c>
      <c r="Q153" s="168">
        <v>5</v>
      </c>
      <c r="R153" s="168">
        <v>0</v>
      </c>
      <c r="S153" s="168">
        <v>5</v>
      </c>
      <c r="T153" s="168">
        <v>7</v>
      </c>
      <c r="U153" s="168">
        <v>2</v>
      </c>
      <c r="V153" s="168">
        <v>4</v>
      </c>
      <c r="W153" s="168">
        <v>16</v>
      </c>
      <c r="X153" s="168">
        <v>6809</v>
      </c>
      <c r="Y153" s="168">
        <v>146</v>
      </c>
      <c r="Z153" s="169">
        <f t="shared" si="26"/>
        <v>46.636986301369866</v>
      </c>
      <c r="AA153" s="310"/>
    </row>
    <row r="154" spans="1:27" ht="13.5" customHeight="1" x14ac:dyDescent="0.15">
      <c r="A154" s="108"/>
      <c r="B154" s="107"/>
      <c r="C154" s="457" t="s">
        <v>302</v>
      </c>
      <c r="D154" s="119" t="s">
        <v>343</v>
      </c>
      <c r="E154" s="168">
        <v>0</v>
      </c>
      <c r="F154" s="168">
        <v>0</v>
      </c>
      <c r="G154" s="168">
        <v>0</v>
      </c>
      <c r="H154" s="168">
        <v>0</v>
      </c>
      <c r="I154" s="168">
        <v>0</v>
      </c>
      <c r="J154" s="168">
        <v>0</v>
      </c>
      <c r="K154" s="168">
        <v>0</v>
      </c>
      <c r="L154" s="168">
        <v>0</v>
      </c>
      <c r="M154" s="168">
        <v>0</v>
      </c>
      <c r="N154" s="168">
        <v>0</v>
      </c>
      <c r="O154" s="168">
        <v>0</v>
      </c>
      <c r="P154" s="168">
        <v>0</v>
      </c>
      <c r="Q154" s="168">
        <v>0</v>
      </c>
      <c r="R154" s="168">
        <v>0</v>
      </c>
      <c r="S154" s="168">
        <v>0</v>
      </c>
      <c r="T154" s="168">
        <v>0</v>
      </c>
      <c r="U154" s="168">
        <v>0</v>
      </c>
      <c r="V154" s="168">
        <v>0</v>
      </c>
      <c r="W154" s="168">
        <v>0</v>
      </c>
      <c r="X154" s="168">
        <v>0</v>
      </c>
      <c r="Y154" s="168">
        <v>0</v>
      </c>
      <c r="Z154" s="169">
        <f t="shared" si="26"/>
        <v>0</v>
      </c>
      <c r="AA154" s="310"/>
    </row>
    <row r="155" spans="1:27" ht="13.5" customHeight="1" x14ac:dyDescent="0.15">
      <c r="A155" s="108"/>
      <c r="B155" s="107"/>
      <c r="C155" s="457"/>
      <c r="D155" s="119" t="s">
        <v>77</v>
      </c>
      <c r="E155" s="168">
        <v>0</v>
      </c>
      <c r="F155" s="168">
        <v>0</v>
      </c>
      <c r="G155" s="168">
        <v>0</v>
      </c>
      <c r="H155" s="168">
        <v>0</v>
      </c>
      <c r="I155" s="168">
        <v>0</v>
      </c>
      <c r="J155" s="168">
        <v>0</v>
      </c>
      <c r="K155" s="168">
        <v>0</v>
      </c>
      <c r="L155" s="168">
        <v>0</v>
      </c>
      <c r="M155" s="168">
        <v>0</v>
      </c>
      <c r="N155" s="168">
        <v>0</v>
      </c>
      <c r="O155" s="168">
        <v>0</v>
      </c>
      <c r="P155" s="168">
        <v>0</v>
      </c>
      <c r="Q155" s="168">
        <v>0</v>
      </c>
      <c r="R155" s="168">
        <v>0</v>
      </c>
      <c r="S155" s="168">
        <v>0</v>
      </c>
      <c r="T155" s="168">
        <v>0</v>
      </c>
      <c r="U155" s="168">
        <v>0</v>
      </c>
      <c r="V155" s="168">
        <v>0</v>
      </c>
      <c r="W155" s="168">
        <v>0</v>
      </c>
      <c r="X155" s="168">
        <v>0</v>
      </c>
      <c r="Y155" s="168">
        <v>0</v>
      </c>
      <c r="Z155" s="169">
        <f t="shared" si="26"/>
        <v>0</v>
      </c>
      <c r="AA155" s="310"/>
    </row>
    <row r="156" spans="1:27" ht="13.5" customHeight="1" x14ac:dyDescent="0.15">
      <c r="A156" s="108"/>
      <c r="B156" s="107"/>
      <c r="C156" s="457" t="s">
        <v>151</v>
      </c>
      <c r="D156" s="119" t="s">
        <v>343</v>
      </c>
      <c r="E156" s="168">
        <v>13</v>
      </c>
      <c r="F156" s="168">
        <v>19</v>
      </c>
      <c r="G156" s="168">
        <v>26</v>
      </c>
      <c r="H156" s="168">
        <v>23</v>
      </c>
      <c r="I156" s="168">
        <v>2</v>
      </c>
      <c r="J156" s="168">
        <v>0</v>
      </c>
      <c r="K156" s="168">
        <v>28</v>
      </c>
      <c r="L156" s="168">
        <v>0</v>
      </c>
      <c r="M156" s="168">
        <v>0</v>
      </c>
      <c r="N156" s="168">
        <v>0</v>
      </c>
      <c r="O156" s="168">
        <v>0</v>
      </c>
      <c r="P156" s="168">
        <v>0</v>
      </c>
      <c r="Q156" s="168">
        <v>10</v>
      </c>
      <c r="R156" s="168">
        <v>10</v>
      </c>
      <c r="S156" s="168">
        <v>1</v>
      </c>
      <c r="T156" s="168">
        <v>26</v>
      </c>
      <c r="U156" s="168">
        <v>0</v>
      </c>
      <c r="V156" s="168">
        <v>3</v>
      </c>
      <c r="W156" s="168">
        <v>3</v>
      </c>
      <c r="X156" s="168">
        <v>164</v>
      </c>
      <c r="Y156" s="168">
        <v>89</v>
      </c>
      <c r="Z156" s="169">
        <f t="shared" si="26"/>
        <v>1.8426966292134832</v>
      </c>
      <c r="AA156" s="310"/>
    </row>
    <row r="157" spans="1:27" ht="13.5" customHeight="1" x14ac:dyDescent="0.15">
      <c r="A157" s="108"/>
      <c r="B157" s="107"/>
      <c r="C157" s="457"/>
      <c r="D157" s="119" t="s">
        <v>77</v>
      </c>
      <c r="E157" s="168">
        <v>13</v>
      </c>
      <c r="F157" s="168">
        <v>20</v>
      </c>
      <c r="G157" s="168">
        <v>26</v>
      </c>
      <c r="H157" s="168">
        <v>23</v>
      </c>
      <c r="I157" s="168">
        <v>2</v>
      </c>
      <c r="J157" s="168">
        <v>0</v>
      </c>
      <c r="K157" s="168">
        <v>28</v>
      </c>
      <c r="L157" s="168">
        <v>0</v>
      </c>
      <c r="M157" s="168">
        <v>0</v>
      </c>
      <c r="N157" s="168">
        <v>0</v>
      </c>
      <c r="O157" s="168">
        <v>0</v>
      </c>
      <c r="P157" s="168">
        <v>0</v>
      </c>
      <c r="Q157" s="168">
        <v>10</v>
      </c>
      <c r="R157" s="168">
        <v>10</v>
      </c>
      <c r="S157" s="168">
        <v>3</v>
      </c>
      <c r="T157" s="168">
        <v>26</v>
      </c>
      <c r="U157" s="168">
        <v>0</v>
      </c>
      <c r="V157" s="168">
        <v>5</v>
      </c>
      <c r="W157" s="168">
        <v>6</v>
      </c>
      <c r="X157" s="168">
        <v>172</v>
      </c>
      <c r="Y157" s="168">
        <v>115</v>
      </c>
      <c r="Z157" s="169">
        <f t="shared" si="26"/>
        <v>1.4956521739130435</v>
      </c>
      <c r="AA157" s="310"/>
    </row>
    <row r="158" spans="1:27" ht="13.5" customHeight="1" x14ac:dyDescent="0.15">
      <c r="A158" s="108"/>
      <c r="B158" s="107"/>
      <c r="C158" s="457" t="s">
        <v>152</v>
      </c>
      <c r="D158" s="119" t="s">
        <v>343</v>
      </c>
      <c r="E158" s="168">
        <v>52</v>
      </c>
      <c r="F158" s="168">
        <v>103</v>
      </c>
      <c r="G158" s="168">
        <v>39</v>
      </c>
      <c r="H158" s="168">
        <v>11</v>
      </c>
      <c r="I158" s="168">
        <v>4</v>
      </c>
      <c r="J158" s="168">
        <v>10</v>
      </c>
      <c r="K158" s="168">
        <v>2</v>
      </c>
      <c r="L158" s="168">
        <v>3</v>
      </c>
      <c r="M158" s="168">
        <v>3</v>
      </c>
      <c r="N158" s="168">
        <v>0</v>
      </c>
      <c r="O158" s="168">
        <v>100</v>
      </c>
      <c r="P158" s="168">
        <v>7</v>
      </c>
      <c r="Q158" s="168">
        <v>8</v>
      </c>
      <c r="R158" s="168">
        <v>7</v>
      </c>
      <c r="S158" s="168">
        <v>8</v>
      </c>
      <c r="T158" s="168">
        <v>3</v>
      </c>
      <c r="U158" s="168">
        <v>0</v>
      </c>
      <c r="V158" s="168">
        <v>2</v>
      </c>
      <c r="W158" s="168">
        <v>19</v>
      </c>
      <c r="X158" s="168">
        <v>381</v>
      </c>
      <c r="Y158" s="168">
        <v>214</v>
      </c>
      <c r="Z158" s="169">
        <f t="shared" si="26"/>
        <v>1.780373831775701</v>
      </c>
      <c r="AA158" s="310"/>
    </row>
    <row r="159" spans="1:27" ht="13.5" customHeight="1" x14ac:dyDescent="0.15">
      <c r="A159" s="108"/>
      <c r="B159" s="107"/>
      <c r="C159" s="457"/>
      <c r="D159" s="119" t="s">
        <v>77</v>
      </c>
      <c r="E159" s="168">
        <v>59</v>
      </c>
      <c r="F159" s="168">
        <v>103</v>
      </c>
      <c r="G159" s="168">
        <v>39</v>
      </c>
      <c r="H159" s="168">
        <v>11</v>
      </c>
      <c r="I159" s="168">
        <v>4</v>
      </c>
      <c r="J159" s="168">
        <v>10</v>
      </c>
      <c r="K159" s="168">
        <v>2</v>
      </c>
      <c r="L159" s="168">
        <v>11</v>
      </c>
      <c r="M159" s="168">
        <v>3</v>
      </c>
      <c r="N159" s="168">
        <v>0</v>
      </c>
      <c r="O159" s="168">
        <v>100</v>
      </c>
      <c r="P159" s="168">
        <v>7</v>
      </c>
      <c r="Q159" s="168">
        <v>8</v>
      </c>
      <c r="R159" s="168">
        <v>7</v>
      </c>
      <c r="S159" s="168">
        <v>8</v>
      </c>
      <c r="T159" s="168">
        <v>3</v>
      </c>
      <c r="U159" s="168">
        <v>0</v>
      </c>
      <c r="V159" s="168">
        <v>2</v>
      </c>
      <c r="W159" s="168">
        <v>19</v>
      </c>
      <c r="X159" s="168">
        <v>396</v>
      </c>
      <c r="Y159" s="168">
        <v>216</v>
      </c>
      <c r="Z159" s="169">
        <f t="shared" si="26"/>
        <v>1.8333333333333333</v>
      </c>
      <c r="AA159" s="310"/>
    </row>
    <row r="160" spans="1:27" ht="13.5" customHeight="1" x14ac:dyDescent="0.15">
      <c r="A160" s="108"/>
      <c r="B160" s="107"/>
      <c r="C160" s="457" t="s">
        <v>153</v>
      </c>
      <c r="D160" s="119" t="s">
        <v>343</v>
      </c>
      <c r="E160" s="168">
        <v>3</v>
      </c>
      <c r="F160" s="168">
        <v>2</v>
      </c>
      <c r="G160" s="168">
        <v>4</v>
      </c>
      <c r="H160" s="168">
        <v>0</v>
      </c>
      <c r="I160" s="168">
        <v>1</v>
      </c>
      <c r="J160" s="168">
        <v>1</v>
      </c>
      <c r="K160" s="168">
        <v>4</v>
      </c>
      <c r="L160" s="168">
        <v>0</v>
      </c>
      <c r="M160" s="168">
        <v>0</v>
      </c>
      <c r="N160" s="168">
        <v>0</v>
      </c>
      <c r="O160" s="168">
        <v>16</v>
      </c>
      <c r="P160" s="168">
        <v>0</v>
      </c>
      <c r="Q160" s="168">
        <v>0</v>
      </c>
      <c r="R160" s="168">
        <v>0</v>
      </c>
      <c r="S160" s="168">
        <v>0</v>
      </c>
      <c r="T160" s="168">
        <v>0</v>
      </c>
      <c r="U160" s="168">
        <v>0</v>
      </c>
      <c r="V160" s="168">
        <v>1</v>
      </c>
      <c r="W160" s="168">
        <v>6</v>
      </c>
      <c r="X160" s="168">
        <v>38</v>
      </c>
      <c r="Y160" s="168">
        <v>30</v>
      </c>
      <c r="Z160" s="169">
        <f t="shared" si="26"/>
        <v>1.2666666666666666</v>
      </c>
      <c r="AA160" s="310"/>
    </row>
    <row r="161" spans="1:27" ht="13.5" customHeight="1" x14ac:dyDescent="0.15">
      <c r="A161" s="108"/>
      <c r="B161" s="107"/>
      <c r="C161" s="457"/>
      <c r="D161" s="119" t="s">
        <v>77</v>
      </c>
      <c r="E161" s="168">
        <v>3</v>
      </c>
      <c r="F161" s="168">
        <v>2</v>
      </c>
      <c r="G161" s="168">
        <v>4</v>
      </c>
      <c r="H161" s="168">
        <v>0</v>
      </c>
      <c r="I161" s="168">
        <v>1</v>
      </c>
      <c r="J161" s="168">
        <v>1</v>
      </c>
      <c r="K161" s="168">
        <v>4</v>
      </c>
      <c r="L161" s="168">
        <v>0</v>
      </c>
      <c r="M161" s="168">
        <v>0</v>
      </c>
      <c r="N161" s="168">
        <v>0</v>
      </c>
      <c r="O161" s="168">
        <v>300</v>
      </c>
      <c r="P161" s="168">
        <v>0</v>
      </c>
      <c r="Q161" s="168">
        <v>0</v>
      </c>
      <c r="R161" s="168">
        <v>0</v>
      </c>
      <c r="S161" s="168">
        <v>0</v>
      </c>
      <c r="T161" s="168">
        <v>0</v>
      </c>
      <c r="U161" s="168">
        <v>0</v>
      </c>
      <c r="V161" s="168">
        <v>1</v>
      </c>
      <c r="W161" s="168">
        <v>6</v>
      </c>
      <c r="X161" s="168">
        <v>322</v>
      </c>
      <c r="Y161" s="168">
        <v>42</v>
      </c>
      <c r="Z161" s="169">
        <f t="shared" si="26"/>
        <v>7.666666666666667</v>
      </c>
      <c r="AA161" s="310"/>
    </row>
    <row r="162" spans="1:27" ht="13.5" customHeight="1" x14ac:dyDescent="0.15">
      <c r="A162" s="108"/>
      <c r="B162" s="109"/>
      <c r="C162" s="457" t="s">
        <v>154</v>
      </c>
      <c r="D162" s="119" t="s">
        <v>343</v>
      </c>
      <c r="E162" s="168">
        <v>6</v>
      </c>
      <c r="F162" s="168">
        <v>16</v>
      </c>
      <c r="G162" s="168">
        <v>20</v>
      </c>
      <c r="H162" s="168">
        <v>10</v>
      </c>
      <c r="I162" s="168">
        <v>0</v>
      </c>
      <c r="J162" s="168">
        <v>0</v>
      </c>
      <c r="K162" s="168">
        <v>0</v>
      </c>
      <c r="L162" s="168">
        <v>0</v>
      </c>
      <c r="M162" s="168">
        <v>0</v>
      </c>
      <c r="N162" s="168">
        <v>0</v>
      </c>
      <c r="O162" s="168">
        <v>0</v>
      </c>
      <c r="P162" s="168">
        <v>0</v>
      </c>
      <c r="Q162" s="168">
        <v>24</v>
      </c>
      <c r="R162" s="168">
        <v>0</v>
      </c>
      <c r="S162" s="168">
        <v>2</v>
      </c>
      <c r="T162" s="168">
        <v>16</v>
      </c>
      <c r="U162" s="168">
        <v>0</v>
      </c>
      <c r="V162" s="168">
        <v>0</v>
      </c>
      <c r="W162" s="168">
        <v>0</v>
      </c>
      <c r="X162" s="168">
        <v>94</v>
      </c>
      <c r="Y162" s="168">
        <v>42</v>
      </c>
      <c r="Z162" s="169">
        <f t="shared" si="26"/>
        <v>2.2380952380952381</v>
      </c>
      <c r="AA162" s="310"/>
    </row>
    <row r="163" spans="1:27" ht="13.5" customHeight="1" x14ac:dyDescent="0.15">
      <c r="A163" s="108"/>
      <c r="B163" s="109"/>
      <c r="C163" s="457"/>
      <c r="D163" s="119" t="s">
        <v>77</v>
      </c>
      <c r="E163" s="168">
        <v>8</v>
      </c>
      <c r="F163" s="168">
        <v>16</v>
      </c>
      <c r="G163" s="168">
        <v>20</v>
      </c>
      <c r="H163" s="168">
        <v>10</v>
      </c>
      <c r="I163" s="168">
        <v>0</v>
      </c>
      <c r="J163" s="168">
        <v>0</v>
      </c>
      <c r="K163" s="168">
        <v>0</v>
      </c>
      <c r="L163" s="168">
        <v>0</v>
      </c>
      <c r="M163" s="168">
        <v>0</v>
      </c>
      <c r="N163" s="168">
        <v>0</v>
      </c>
      <c r="O163" s="168">
        <v>0</v>
      </c>
      <c r="P163" s="168">
        <v>0</v>
      </c>
      <c r="Q163" s="168">
        <v>24</v>
      </c>
      <c r="R163" s="168">
        <v>0</v>
      </c>
      <c r="S163" s="168">
        <v>2</v>
      </c>
      <c r="T163" s="168">
        <v>16</v>
      </c>
      <c r="U163" s="168">
        <v>0</v>
      </c>
      <c r="V163" s="168">
        <v>0</v>
      </c>
      <c r="W163" s="168">
        <v>0</v>
      </c>
      <c r="X163" s="168">
        <v>96</v>
      </c>
      <c r="Y163" s="168">
        <v>70</v>
      </c>
      <c r="Z163" s="169">
        <f t="shared" si="26"/>
        <v>1.3714285714285714</v>
      </c>
      <c r="AA163" s="310"/>
    </row>
    <row r="164" spans="1:27" ht="13.5" customHeight="1" x14ac:dyDescent="0.15">
      <c r="A164" s="108"/>
      <c r="B164" s="109"/>
      <c r="C164" s="457" t="s">
        <v>296</v>
      </c>
      <c r="D164" s="119" t="s">
        <v>343</v>
      </c>
      <c r="E164" s="168">
        <v>109</v>
      </c>
      <c r="F164" s="168">
        <v>73</v>
      </c>
      <c r="G164" s="168">
        <v>36</v>
      </c>
      <c r="H164" s="168">
        <v>39</v>
      </c>
      <c r="I164" s="168">
        <v>5</v>
      </c>
      <c r="J164" s="168">
        <v>11</v>
      </c>
      <c r="K164" s="168">
        <v>727</v>
      </c>
      <c r="L164" s="168">
        <v>0</v>
      </c>
      <c r="M164" s="168">
        <v>1</v>
      </c>
      <c r="N164" s="168">
        <v>0</v>
      </c>
      <c r="O164" s="168">
        <v>1</v>
      </c>
      <c r="P164" s="168">
        <v>0</v>
      </c>
      <c r="Q164" s="168">
        <v>3</v>
      </c>
      <c r="R164" s="168">
        <v>2</v>
      </c>
      <c r="S164" s="168">
        <v>0</v>
      </c>
      <c r="T164" s="168">
        <v>10</v>
      </c>
      <c r="U164" s="168">
        <v>3</v>
      </c>
      <c r="V164" s="168">
        <v>8</v>
      </c>
      <c r="W164" s="168">
        <v>64</v>
      </c>
      <c r="X164" s="168">
        <v>1092</v>
      </c>
      <c r="Y164" s="168">
        <v>448</v>
      </c>
      <c r="Z164" s="169">
        <f t="shared" si="26"/>
        <v>2.4375</v>
      </c>
      <c r="AA164" s="310"/>
    </row>
    <row r="165" spans="1:27" ht="13.5" customHeight="1" thickBot="1" x14ac:dyDescent="0.2">
      <c r="A165" s="108"/>
      <c r="B165" s="109"/>
      <c r="C165" s="459"/>
      <c r="D165" s="120" t="s">
        <v>77</v>
      </c>
      <c r="E165" s="170">
        <v>173</v>
      </c>
      <c r="F165" s="170">
        <v>152</v>
      </c>
      <c r="G165" s="170">
        <v>36</v>
      </c>
      <c r="H165" s="170">
        <v>43</v>
      </c>
      <c r="I165" s="170">
        <v>5</v>
      </c>
      <c r="J165" s="170">
        <v>11</v>
      </c>
      <c r="K165" s="170">
        <v>727</v>
      </c>
      <c r="L165" s="170">
        <v>0</v>
      </c>
      <c r="M165" s="170">
        <v>1</v>
      </c>
      <c r="N165" s="170">
        <v>0</v>
      </c>
      <c r="O165" s="170">
        <v>1</v>
      </c>
      <c r="P165" s="170">
        <v>0</v>
      </c>
      <c r="Q165" s="170">
        <v>3</v>
      </c>
      <c r="R165" s="170">
        <v>4</v>
      </c>
      <c r="S165" s="170">
        <v>0</v>
      </c>
      <c r="T165" s="170">
        <v>14</v>
      </c>
      <c r="U165" s="170">
        <v>6</v>
      </c>
      <c r="V165" s="170">
        <v>8</v>
      </c>
      <c r="W165" s="170">
        <v>79</v>
      </c>
      <c r="X165" s="170">
        <v>1263</v>
      </c>
      <c r="Y165" s="170">
        <v>705</v>
      </c>
      <c r="Z165" s="171">
        <f t="shared" si="26"/>
        <v>1.7914893617021277</v>
      </c>
      <c r="AA165" s="310"/>
    </row>
    <row r="166" spans="1:27" ht="13.5" customHeight="1" x14ac:dyDescent="0.15">
      <c r="A166" s="441" t="s">
        <v>15</v>
      </c>
      <c r="B166" s="445"/>
      <c r="C166" s="442"/>
      <c r="D166" s="178" t="s">
        <v>343</v>
      </c>
      <c r="E166" s="179">
        <f t="shared" ref="E166:Y166" si="28">E168+E196</f>
        <v>104183</v>
      </c>
      <c r="F166" s="68">
        <f t="shared" si="28"/>
        <v>21884</v>
      </c>
      <c r="G166" s="68">
        <f t="shared" si="28"/>
        <v>248413</v>
      </c>
      <c r="H166" s="68">
        <f t="shared" si="28"/>
        <v>14606</v>
      </c>
      <c r="I166" s="68">
        <f t="shared" si="28"/>
        <v>15757</v>
      </c>
      <c r="J166" s="68">
        <f t="shared" si="28"/>
        <v>15125</v>
      </c>
      <c r="K166" s="68">
        <f t="shared" si="28"/>
        <v>20024</v>
      </c>
      <c r="L166" s="68">
        <f t="shared" si="28"/>
        <v>2654</v>
      </c>
      <c r="M166" s="68">
        <f t="shared" ref="M166:O167" si="29">M168+M196</f>
        <v>4717</v>
      </c>
      <c r="N166" s="68">
        <f t="shared" si="29"/>
        <v>570</v>
      </c>
      <c r="O166" s="68">
        <f t="shared" si="29"/>
        <v>181</v>
      </c>
      <c r="P166" s="68">
        <f t="shared" si="28"/>
        <v>207</v>
      </c>
      <c r="Q166" s="68">
        <f t="shared" si="28"/>
        <v>792</v>
      </c>
      <c r="R166" s="68">
        <f t="shared" si="28"/>
        <v>405</v>
      </c>
      <c r="S166" s="68">
        <f t="shared" si="28"/>
        <v>283</v>
      </c>
      <c r="T166" s="68">
        <f t="shared" si="28"/>
        <v>7133</v>
      </c>
      <c r="U166" s="68">
        <f t="shared" si="28"/>
        <v>1571</v>
      </c>
      <c r="V166" s="68">
        <f t="shared" si="28"/>
        <v>2904</v>
      </c>
      <c r="W166" s="68">
        <f t="shared" si="28"/>
        <v>7067</v>
      </c>
      <c r="X166" s="68">
        <f t="shared" si="28"/>
        <v>468476</v>
      </c>
      <c r="Y166" s="68">
        <f t="shared" si="28"/>
        <v>453873</v>
      </c>
      <c r="Z166" s="132">
        <f t="shared" ref="Z166:Z191" si="30">IF(Y166=0,0,X166/Y166)</f>
        <v>1.0321741985092747</v>
      </c>
      <c r="AA166" s="165"/>
    </row>
    <row r="167" spans="1:27" ht="13.5" customHeight="1" thickBot="1" x14ac:dyDescent="0.2">
      <c r="A167" s="443"/>
      <c r="B167" s="446"/>
      <c r="C167" s="442"/>
      <c r="D167" s="125" t="s">
        <v>77</v>
      </c>
      <c r="E167" s="180">
        <f t="shared" ref="E167:Y167" si="31">E169+E197</f>
        <v>107447</v>
      </c>
      <c r="F167" s="127">
        <f t="shared" si="31"/>
        <v>22393</v>
      </c>
      <c r="G167" s="127">
        <f t="shared" si="31"/>
        <v>251449</v>
      </c>
      <c r="H167" s="127">
        <f t="shared" si="31"/>
        <v>15378</v>
      </c>
      <c r="I167" s="127">
        <f t="shared" si="31"/>
        <v>16689</v>
      </c>
      <c r="J167" s="127">
        <f t="shared" si="31"/>
        <v>15946</v>
      </c>
      <c r="K167" s="127">
        <f t="shared" si="31"/>
        <v>21056</v>
      </c>
      <c r="L167" s="127">
        <f t="shared" si="31"/>
        <v>2664</v>
      </c>
      <c r="M167" s="127">
        <f t="shared" si="29"/>
        <v>5038</v>
      </c>
      <c r="N167" s="127">
        <f t="shared" si="29"/>
        <v>622</v>
      </c>
      <c r="O167" s="127">
        <f t="shared" si="29"/>
        <v>183</v>
      </c>
      <c r="P167" s="127">
        <f t="shared" si="31"/>
        <v>213</v>
      </c>
      <c r="Q167" s="127">
        <f t="shared" si="31"/>
        <v>977</v>
      </c>
      <c r="R167" s="127">
        <f t="shared" si="31"/>
        <v>464</v>
      </c>
      <c r="S167" s="127">
        <f t="shared" si="31"/>
        <v>512</v>
      </c>
      <c r="T167" s="127">
        <f t="shared" si="31"/>
        <v>7546</v>
      </c>
      <c r="U167" s="127">
        <f t="shared" si="31"/>
        <v>1662</v>
      </c>
      <c r="V167" s="127">
        <f t="shared" si="31"/>
        <v>3158</v>
      </c>
      <c r="W167" s="127">
        <f t="shared" si="31"/>
        <v>7430</v>
      </c>
      <c r="X167" s="127">
        <f t="shared" si="31"/>
        <v>480827</v>
      </c>
      <c r="Y167" s="127">
        <f t="shared" si="31"/>
        <v>478103</v>
      </c>
      <c r="Z167" s="133">
        <f t="shared" si="30"/>
        <v>1.0056975170622231</v>
      </c>
      <c r="AA167" s="165"/>
    </row>
    <row r="168" spans="1:27" ht="13.5" customHeight="1" x14ac:dyDescent="0.15">
      <c r="A168" s="108"/>
      <c r="B168" s="441" t="s">
        <v>331</v>
      </c>
      <c r="C168" s="447"/>
      <c r="D168" s="116" t="s">
        <v>343</v>
      </c>
      <c r="E168" s="68">
        <f t="shared" ref="E168:Y168" si="32">E170+E172+E174+E176+E178+E180+E182+E184+E186+E188+E190</f>
        <v>104077</v>
      </c>
      <c r="F168" s="68">
        <f t="shared" si="32"/>
        <v>21858</v>
      </c>
      <c r="G168" s="68">
        <f t="shared" si="32"/>
        <v>248327</v>
      </c>
      <c r="H168" s="68">
        <f t="shared" si="32"/>
        <v>14550</v>
      </c>
      <c r="I168" s="68">
        <f t="shared" si="32"/>
        <v>15732</v>
      </c>
      <c r="J168" s="68">
        <f t="shared" si="32"/>
        <v>15122</v>
      </c>
      <c r="K168" s="68">
        <f t="shared" si="32"/>
        <v>20018</v>
      </c>
      <c r="L168" s="68">
        <f t="shared" si="32"/>
        <v>2654</v>
      </c>
      <c r="M168" s="68">
        <f t="shared" ref="M168:O169" si="33">M170+M172+M174+M176+M178+M180+M182+M184+M186+M188+M190</f>
        <v>4709</v>
      </c>
      <c r="N168" s="68">
        <f t="shared" si="33"/>
        <v>568</v>
      </c>
      <c r="O168" s="68">
        <f t="shared" si="33"/>
        <v>181</v>
      </c>
      <c r="P168" s="68">
        <f t="shared" si="32"/>
        <v>202</v>
      </c>
      <c r="Q168" s="68">
        <f t="shared" si="32"/>
        <v>788</v>
      </c>
      <c r="R168" s="68">
        <f t="shared" si="32"/>
        <v>404</v>
      </c>
      <c r="S168" s="68">
        <f t="shared" si="32"/>
        <v>280</v>
      </c>
      <c r="T168" s="68">
        <f t="shared" si="32"/>
        <v>7082</v>
      </c>
      <c r="U168" s="68">
        <f t="shared" si="32"/>
        <v>1567</v>
      </c>
      <c r="V168" s="68">
        <f t="shared" si="32"/>
        <v>2896</v>
      </c>
      <c r="W168" s="68">
        <f t="shared" si="32"/>
        <v>7048</v>
      </c>
      <c r="X168" s="68">
        <f t="shared" si="32"/>
        <v>468063</v>
      </c>
      <c r="Y168" s="68">
        <f t="shared" si="32"/>
        <v>453685</v>
      </c>
      <c r="Z168" s="132">
        <f t="shared" si="30"/>
        <v>1.0316915921840044</v>
      </c>
      <c r="AA168" s="165"/>
    </row>
    <row r="169" spans="1:27" ht="13.5" customHeight="1" thickBot="1" x14ac:dyDescent="0.2">
      <c r="A169" s="108"/>
      <c r="B169" s="443"/>
      <c r="C169" s="442"/>
      <c r="D169" s="117" t="s">
        <v>77</v>
      </c>
      <c r="E169" s="72">
        <f t="shared" ref="E169:Y169" si="34">E171+E173+E175+E177+E179+E181+E183+E185+E187+E189+E191</f>
        <v>107297</v>
      </c>
      <c r="F169" s="72">
        <f t="shared" si="34"/>
        <v>22367</v>
      </c>
      <c r="G169" s="72">
        <f t="shared" si="34"/>
        <v>251358</v>
      </c>
      <c r="H169" s="72">
        <f t="shared" si="34"/>
        <v>15314</v>
      </c>
      <c r="I169" s="72">
        <f t="shared" si="34"/>
        <v>16664</v>
      </c>
      <c r="J169" s="72">
        <f t="shared" si="34"/>
        <v>15943</v>
      </c>
      <c r="K169" s="72">
        <f t="shared" si="34"/>
        <v>21050</v>
      </c>
      <c r="L169" s="72">
        <f t="shared" si="34"/>
        <v>2664</v>
      </c>
      <c r="M169" s="72">
        <f t="shared" si="33"/>
        <v>5026</v>
      </c>
      <c r="N169" s="72">
        <f t="shared" si="33"/>
        <v>617</v>
      </c>
      <c r="O169" s="72">
        <f t="shared" si="33"/>
        <v>183</v>
      </c>
      <c r="P169" s="72">
        <f t="shared" si="34"/>
        <v>208</v>
      </c>
      <c r="Q169" s="72">
        <f t="shared" si="34"/>
        <v>965</v>
      </c>
      <c r="R169" s="72">
        <f t="shared" si="34"/>
        <v>463</v>
      </c>
      <c r="S169" s="72">
        <f t="shared" si="34"/>
        <v>507</v>
      </c>
      <c r="T169" s="72">
        <f t="shared" si="34"/>
        <v>7491</v>
      </c>
      <c r="U169" s="72">
        <f t="shared" si="34"/>
        <v>1658</v>
      </c>
      <c r="V169" s="72">
        <f t="shared" si="34"/>
        <v>3150</v>
      </c>
      <c r="W169" s="72">
        <f t="shared" si="34"/>
        <v>7411</v>
      </c>
      <c r="X169" s="72">
        <f t="shared" si="34"/>
        <v>480336</v>
      </c>
      <c r="Y169" s="72">
        <f t="shared" si="34"/>
        <v>477888</v>
      </c>
      <c r="Z169" s="133">
        <f t="shared" si="30"/>
        <v>1.0051225391723584</v>
      </c>
      <c r="AA169" s="165"/>
    </row>
    <row r="170" spans="1:27" ht="13.5" customHeight="1" x14ac:dyDescent="0.15">
      <c r="A170" s="108"/>
      <c r="B170" s="108"/>
      <c r="C170" s="458" t="s">
        <v>78</v>
      </c>
      <c r="D170" s="116" t="s">
        <v>343</v>
      </c>
      <c r="E170" s="174">
        <v>81081</v>
      </c>
      <c r="F170" s="174">
        <v>17020</v>
      </c>
      <c r="G170" s="174">
        <v>220684</v>
      </c>
      <c r="H170" s="174">
        <v>13067</v>
      </c>
      <c r="I170" s="174">
        <v>14555</v>
      </c>
      <c r="J170" s="174">
        <v>14424</v>
      </c>
      <c r="K170" s="174">
        <v>18841</v>
      </c>
      <c r="L170" s="174">
        <v>2654</v>
      </c>
      <c r="M170" s="174">
        <v>3665</v>
      </c>
      <c r="N170" s="174">
        <v>555</v>
      </c>
      <c r="O170" s="174">
        <v>173</v>
      </c>
      <c r="P170" s="174">
        <v>185</v>
      </c>
      <c r="Q170" s="174">
        <v>746</v>
      </c>
      <c r="R170" s="174">
        <v>394</v>
      </c>
      <c r="S170" s="174">
        <v>270</v>
      </c>
      <c r="T170" s="174">
        <v>6753</v>
      </c>
      <c r="U170" s="174">
        <v>1537</v>
      </c>
      <c r="V170" s="174">
        <v>2785</v>
      </c>
      <c r="W170" s="174">
        <v>5588</v>
      </c>
      <c r="X170" s="174">
        <v>404977</v>
      </c>
      <c r="Y170" s="174">
        <v>397468</v>
      </c>
      <c r="Z170" s="175">
        <f t="shared" si="30"/>
        <v>1.0188920869101412</v>
      </c>
      <c r="AA170" s="310"/>
    </row>
    <row r="171" spans="1:27" ht="13.5" customHeight="1" x14ac:dyDescent="0.15">
      <c r="A171" s="108"/>
      <c r="B171" s="107"/>
      <c r="C171" s="457"/>
      <c r="D171" s="164" t="s">
        <v>77</v>
      </c>
      <c r="E171" s="168">
        <v>84224</v>
      </c>
      <c r="F171" s="168">
        <v>17507</v>
      </c>
      <c r="G171" s="168">
        <v>223683</v>
      </c>
      <c r="H171" s="168">
        <v>13795</v>
      </c>
      <c r="I171" s="168">
        <v>15472</v>
      </c>
      <c r="J171" s="168">
        <v>15241</v>
      </c>
      <c r="K171" s="168">
        <v>19862</v>
      </c>
      <c r="L171" s="168">
        <v>2664</v>
      </c>
      <c r="M171" s="168">
        <v>3932</v>
      </c>
      <c r="N171" s="168">
        <v>604</v>
      </c>
      <c r="O171" s="168">
        <v>175</v>
      </c>
      <c r="P171" s="168">
        <v>191</v>
      </c>
      <c r="Q171" s="168">
        <v>913</v>
      </c>
      <c r="R171" s="168">
        <v>433</v>
      </c>
      <c r="S171" s="168">
        <v>497</v>
      </c>
      <c r="T171" s="168">
        <v>7125</v>
      </c>
      <c r="U171" s="168">
        <v>1624</v>
      </c>
      <c r="V171" s="168">
        <v>3037</v>
      </c>
      <c r="W171" s="168">
        <v>5938</v>
      </c>
      <c r="X171" s="168">
        <v>416917</v>
      </c>
      <c r="Y171" s="168">
        <v>418213</v>
      </c>
      <c r="Z171" s="169">
        <f t="shared" si="30"/>
        <v>0.99690110063532222</v>
      </c>
      <c r="AA171" s="310"/>
    </row>
    <row r="172" spans="1:27" ht="13.5" customHeight="1" x14ac:dyDescent="0.15">
      <c r="A172" s="108"/>
      <c r="B172" s="107"/>
      <c r="C172" s="457" t="s">
        <v>299</v>
      </c>
      <c r="D172" s="164" t="s">
        <v>343</v>
      </c>
      <c r="E172" s="168">
        <v>0</v>
      </c>
      <c r="F172" s="168">
        <v>4</v>
      </c>
      <c r="G172" s="168">
        <v>0</v>
      </c>
      <c r="H172" s="168">
        <v>0</v>
      </c>
      <c r="I172" s="168">
        <v>0</v>
      </c>
      <c r="J172" s="168">
        <v>0</v>
      </c>
      <c r="K172" s="168">
        <v>0</v>
      </c>
      <c r="L172" s="168">
        <v>0</v>
      </c>
      <c r="M172" s="168">
        <v>0</v>
      </c>
      <c r="N172" s="168">
        <v>0</v>
      </c>
      <c r="O172" s="168">
        <v>0</v>
      </c>
      <c r="P172" s="168">
        <v>0</v>
      </c>
      <c r="Q172" s="168">
        <v>0</v>
      </c>
      <c r="R172" s="168">
        <v>0</v>
      </c>
      <c r="S172" s="168">
        <v>0</v>
      </c>
      <c r="T172" s="168">
        <v>0</v>
      </c>
      <c r="U172" s="168">
        <v>0</v>
      </c>
      <c r="V172" s="168">
        <v>0</v>
      </c>
      <c r="W172" s="168">
        <v>0</v>
      </c>
      <c r="X172" s="168">
        <v>4</v>
      </c>
      <c r="Y172" s="168">
        <v>2</v>
      </c>
      <c r="Z172" s="169">
        <f t="shared" si="30"/>
        <v>2</v>
      </c>
      <c r="AA172" s="310"/>
    </row>
    <row r="173" spans="1:27" ht="13.5" customHeight="1" x14ac:dyDescent="0.15">
      <c r="A173" s="108"/>
      <c r="B173" s="107"/>
      <c r="C173" s="457"/>
      <c r="D173" s="164" t="s">
        <v>77</v>
      </c>
      <c r="E173" s="168">
        <v>0</v>
      </c>
      <c r="F173" s="168">
        <v>26</v>
      </c>
      <c r="G173" s="168">
        <v>0</v>
      </c>
      <c r="H173" s="168">
        <v>0</v>
      </c>
      <c r="I173" s="168">
        <v>0</v>
      </c>
      <c r="J173" s="168">
        <v>0</v>
      </c>
      <c r="K173" s="168">
        <v>0</v>
      </c>
      <c r="L173" s="168">
        <v>0</v>
      </c>
      <c r="M173" s="168">
        <v>0</v>
      </c>
      <c r="N173" s="168">
        <v>0</v>
      </c>
      <c r="O173" s="168">
        <v>0</v>
      </c>
      <c r="P173" s="168">
        <v>0</v>
      </c>
      <c r="Q173" s="168">
        <v>0</v>
      </c>
      <c r="R173" s="168">
        <v>0</v>
      </c>
      <c r="S173" s="168">
        <v>0</v>
      </c>
      <c r="T173" s="168">
        <v>0</v>
      </c>
      <c r="U173" s="168">
        <v>0</v>
      </c>
      <c r="V173" s="168">
        <v>0</v>
      </c>
      <c r="W173" s="168">
        <v>0</v>
      </c>
      <c r="X173" s="168">
        <v>26</v>
      </c>
      <c r="Y173" s="168">
        <v>4</v>
      </c>
      <c r="Z173" s="169">
        <f t="shared" si="30"/>
        <v>6.5</v>
      </c>
      <c r="AA173" s="310"/>
    </row>
    <row r="174" spans="1:27" ht="13.5" customHeight="1" x14ac:dyDescent="0.15">
      <c r="A174" s="108"/>
      <c r="B174" s="107"/>
      <c r="C174" s="457" t="s">
        <v>79</v>
      </c>
      <c r="D174" s="164" t="s">
        <v>343</v>
      </c>
      <c r="E174" s="168">
        <v>37</v>
      </c>
      <c r="F174" s="168">
        <v>0</v>
      </c>
      <c r="G174" s="168">
        <v>1</v>
      </c>
      <c r="H174" s="168">
        <v>1</v>
      </c>
      <c r="I174" s="168">
        <v>11</v>
      </c>
      <c r="J174" s="168">
        <v>0</v>
      </c>
      <c r="K174" s="168">
        <v>0</v>
      </c>
      <c r="L174" s="168">
        <v>0</v>
      </c>
      <c r="M174" s="168">
        <v>0</v>
      </c>
      <c r="N174" s="168">
        <v>0</v>
      </c>
      <c r="O174" s="168">
        <v>0</v>
      </c>
      <c r="P174" s="168">
        <v>0</v>
      </c>
      <c r="Q174" s="168">
        <v>0</v>
      </c>
      <c r="R174" s="168">
        <v>0</v>
      </c>
      <c r="S174" s="168">
        <v>0</v>
      </c>
      <c r="T174" s="168">
        <v>19</v>
      </c>
      <c r="U174" s="168">
        <v>2</v>
      </c>
      <c r="V174" s="168">
        <v>0</v>
      </c>
      <c r="W174" s="168">
        <v>8</v>
      </c>
      <c r="X174" s="168">
        <v>79</v>
      </c>
      <c r="Y174" s="168">
        <v>54</v>
      </c>
      <c r="Z174" s="169">
        <f t="shared" si="30"/>
        <v>1.462962962962963</v>
      </c>
      <c r="AA174" s="310"/>
    </row>
    <row r="175" spans="1:27" ht="13.5" customHeight="1" x14ac:dyDescent="0.15">
      <c r="A175" s="108"/>
      <c r="B175" s="107"/>
      <c r="C175" s="457"/>
      <c r="D175" s="164" t="s">
        <v>77</v>
      </c>
      <c r="E175" s="168">
        <v>37</v>
      </c>
      <c r="F175" s="168">
        <v>0</v>
      </c>
      <c r="G175" s="168">
        <v>1</v>
      </c>
      <c r="H175" s="168">
        <v>1</v>
      </c>
      <c r="I175" s="168">
        <v>11</v>
      </c>
      <c r="J175" s="168">
        <v>0</v>
      </c>
      <c r="K175" s="168">
        <v>0</v>
      </c>
      <c r="L175" s="168">
        <v>0</v>
      </c>
      <c r="M175" s="168">
        <v>0</v>
      </c>
      <c r="N175" s="168">
        <v>0</v>
      </c>
      <c r="O175" s="168">
        <v>0</v>
      </c>
      <c r="P175" s="168">
        <v>0</v>
      </c>
      <c r="Q175" s="168">
        <v>0</v>
      </c>
      <c r="R175" s="168">
        <v>0</v>
      </c>
      <c r="S175" s="168">
        <v>0</v>
      </c>
      <c r="T175" s="168">
        <v>19</v>
      </c>
      <c r="U175" s="168">
        <v>2</v>
      </c>
      <c r="V175" s="168">
        <v>0</v>
      </c>
      <c r="W175" s="168">
        <v>8</v>
      </c>
      <c r="X175" s="168">
        <v>79</v>
      </c>
      <c r="Y175" s="168">
        <v>54</v>
      </c>
      <c r="Z175" s="169">
        <f t="shared" si="30"/>
        <v>1.462962962962963</v>
      </c>
      <c r="AA175" s="310"/>
    </row>
    <row r="176" spans="1:27" ht="13.5" customHeight="1" x14ac:dyDescent="0.15">
      <c r="A176" s="108"/>
      <c r="B176" s="107"/>
      <c r="C176" s="457" t="s">
        <v>80</v>
      </c>
      <c r="D176" s="164" t="s">
        <v>343</v>
      </c>
      <c r="E176" s="168">
        <v>0</v>
      </c>
      <c r="F176" s="168">
        <v>0</v>
      </c>
      <c r="G176" s="168">
        <v>0</v>
      </c>
      <c r="H176" s="168">
        <v>0</v>
      </c>
      <c r="I176" s="168">
        <v>0</v>
      </c>
      <c r="J176" s="168">
        <v>0</v>
      </c>
      <c r="K176" s="168">
        <v>0</v>
      </c>
      <c r="L176" s="168">
        <v>0</v>
      </c>
      <c r="M176" s="168">
        <v>0</v>
      </c>
      <c r="N176" s="168">
        <v>0</v>
      </c>
      <c r="O176" s="168">
        <v>0</v>
      </c>
      <c r="P176" s="168">
        <v>0</v>
      </c>
      <c r="Q176" s="168">
        <v>0</v>
      </c>
      <c r="R176" s="168">
        <v>0</v>
      </c>
      <c r="S176" s="168">
        <v>0</v>
      </c>
      <c r="T176" s="168">
        <v>0</v>
      </c>
      <c r="U176" s="168">
        <v>0</v>
      </c>
      <c r="V176" s="168">
        <v>0</v>
      </c>
      <c r="W176" s="168">
        <v>0</v>
      </c>
      <c r="X176" s="168">
        <v>0</v>
      </c>
      <c r="Y176" s="168">
        <v>0</v>
      </c>
      <c r="Z176" s="169">
        <f t="shared" si="30"/>
        <v>0</v>
      </c>
      <c r="AA176" s="310"/>
    </row>
    <row r="177" spans="1:27" ht="13.5" customHeight="1" x14ac:dyDescent="0.15">
      <c r="A177" s="108"/>
      <c r="B177" s="107"/>
      <c r="C177" s="457"/>
      <c r="D177" s="164" t="s">
        <v>77</v>
      </c>
      <c r="E177" s="168">
        <v>0</v>
      </c>
      <c r="F177" s="168">
        <v>0</v>
      </c>
      <c r="G177" s="168">
        <v>0</v>
      </c>
      <c r="H177" s="168">
        <v>0</v>
      </c>
      <c r="I177" s="168">
        <v>0</v>
      </c>
      <c r="J177" s="168">
        <v>0</v>
      </c>
      <c r="K177" s="168">
        <v>0</v>
      </c>
      <c r="L177" s="168">
        <v>0</v>
      </c>
      <c r="M177" s="168">
        <v>0</v>
      </c>
      <c r="N177" s="168">
        <v>0</v>
      </c>
      <c r="O177" s="168">
        <v>0</v>
      </c>
      <c r="P177" s="168">
        <v>0</v>
      </c>
      <c r="Q177" s="168">
        <v>0</v>
      </c>
      <c r="R177" s="168">
        <v>0</v>
      </c>
      <c r="S177" s="168">
        <v>0</v>
      </c>
      <c r="T177" s="168">
        <v>0</v>
      </c>
      <c r="U177" s="168">
        <v>0</v>
      </c>
      <c r="V177" s="168">
        <v>0</v>
      </c>
      <c r="W177" s="168">
        <v>0</v>
      </c>
      <c r="X177" s="168">
        <v>0</v>
      </c>
      <c r="Y177" s="168">
        <v>0</v>
      </c>
      <c r="Z177" s="169">
        <f t="shared" si="30"/>
        <v>0</v>
      </c>
      <c r="AA177" s="310"/>
    </row>
    <row r="178" spans="1:27" ht="13.5" customHeight="1" x14ac:dyDescent="0.15">
      <c r="A178" s="108"/>
      <c r="B178" s="107"/>
      <c r="C178" s="457" t="s">
        <v>81</v>
      </c>
      <c r="D178" s="164" t="s">
        <v>343</v>
      </c>
      <c r="E178" s="168">
        <v>0</v>
      </c>
      <c r="F178" s="168">
        <v>0</v>
      </c>
      <c r="G178" s="168">
        <v>0</v>
      </c>
      <c r="H178" s="168">
        <v>0</v>
      </c>
      <c r="I178" s="168">
        <v>0</v>
      </c>
      <c r="J178" s="168">
        <v>0</v>
      </c>
      <c r="K178" s="168">
        <v>0</v>
      </c>
      <c r="L178" s="168">
        <v>0</v>
      </c>
      <c r="M178" s="168">
        <v>0</v>
      </c>
      <c r="N178" s="168">
        <v>0</v>
      </c>
      <c r="O178" s="168">
        <v>0</v>
      </c>
      <c r="P178" s="168">
        <v>0</v>
      </c>
      <c r="Q178" s="168">
        <v>0</v>
      </c>
      <c r="R178" s="168">
        <v>0</v>
      </c>
      <c r="S178" s="168">
        <v>0</v>
      </c>
      <c r="T178" s="168">
        <v>0</v>
      </c>
      <c r="U178" s="168">
        <v>0</v>
      </c>
      <c r="V178" s="168">
        <v>0</v>
      </c>
      <c r="W178" s="168">
        <v>0</v>
      </c>
      <c r="X178" s="168">
        <v>0</v>
      </c>
      <c r="Y178" s="168">
        <v>0</v>
      </c>
      <c r="Z178" s="169">
        <f t="shared" si="30"/>
        <v>0</v>
      </c>
      <c r="AA178" s="310"/>
    </row>
    <row r="179" spans="1:27" ht="13.5" customHeight="1" x14ac:dyDescent="0.15">
      <c r="A179" s="108"/>
      <c r="B179" s="107"/>
      <c r="C179" s="457"/>
      <c r="D179" s="164" t="s">
        <v>77</v>
      </c>
      <c r="E179" s="168">
        <v>0</v>
      </c>
      <c r="F179" s="168">
        <v>0</v>
      </c>
      <c r="G179" s="168">
        <v>0</v>
      </c>
      <c r="H179" s="168">
        <v>0</v>
      </c>
      <c r="I179" s="168">
        <v>0</v>
      </c>
      <c r="J179" s="168">
        <v>0</v>
      </c>
      <c r="K179" s="168">
        <v>0</v>
      </c>
      <c r="L179" s="168">
        <v>0</v>
      </c>
      <c r="M179" s="168">
        <v>0</v>
      </c>
      <c r="N179" s="168">
        <v>0</v>
      </c>
      <c r="O179" s="168">
        <v>0</v>
      </c>
      <c r="P179" s="168">
        <v>0</v>
      </c>
      <c r="Q179" s="168">
        <v>0</v>
      </c>
      <c r="R179" s="168">
        <v>0</v>
      </c>
      <c r="S179" s="168">
        <v>0</v>
      </c>
      <c r="T179" s="168">
        <v>0</v>
      </c>
      <c r="U179" s="168">
        <v>0</v>
      </c>
      <c r="V179" s="168">
        <v>0</v>
      </c>
      <c r="W179" s="168">
        <v>0</v>
      </c>
      <c r="X179" s="168">
        <v>0</v>
      </c>
      <c r="Y179" s="168">
        <v>0</v>
      </c>
      <c r="Z179" s="169">
        <f t="shared" si="30"/>
        <v>0</v>
      </c>
      <c r="AA179" s="310"/>
    </row>
    <row r="180" spans="1:27" ht="13.5" customHeight="1" x14ac:dyDescent="0.15">
      <c r="A180" s="108"/>
      <c r="B180" s="107"/>
      <c r="C180" s="457" t="s">
        <v>82</v>
      </c>
      <c r="D180" s="164" t="s">
        <v>343</v>
      </c>
      <c r="E180" s="168">
        <v>0</v>
      </c>
      <c r="F180" s="168">
        <v>0</v>
      </c>
      <c r="G180" s="168">
        <v>0</v>
      </c>
      <c r="H180" s="168">
        <v>0</v>
      </c>
      <c r="I180" s="168">
        <v>0</v>
      </c>
      <c r="J180" s="168">
        <v>0</v>
      </c>
      <c r="K180" s="168">
        <v>0</v>
      </c>
      <c r="L180" s="168">
        <v>0</v>
      </c>
      <c r="M180" s="168">
        <v>0</v>
      </c>
      <c r="N180" s="168">
        <v>0</v>
      </c>
      <c r="O180" s="168">
        <v>0</v>
      </c>
      <c r="P180" s="168">
        <v>0</v>
      </c>
      <c r="Q180" s="168">
        <v>0</v>
      </c>
      <c r="R180" s="168">
        <v>0</v>
      </c>
      <c r="S180" s="168">
        <v>0</v>
      </c>
      <c r="T180" s="168">
        <v>0</v>
      </c>
      <c r="U180" s="168">
        <v>0</v>
      </c>
      <c r="V180" s="168">
        <v>0</v>
      </c>
      <c r="W180" s="168">
        <v>0</v>
      </c>
      <c r="X180" s="168">
        <v>0</v>
      </c>
      <c r="Y180" s="168">
        <v>0</v>
      </c>
      <c r="Z180" s="169">
        <f t="shared" si="30"/>
        <v>0</v>
      </c>
      <c r="AA180" s="310"/>
    </row>
    <row r="181" spans="1:27" ht="13.5" customHeight="1" x14ac:dyDescent="0.15">
      <c r="A181" s="108"/>
      <c r="B181" s="107"/>
      <c r="C181" s="457"/>
      <c r="D181" s="164" t="s">
        <v>77</v>
      </c>
      <c r="E181" s="168">
        <v>0</v>
      </c>
      <c r="F181" s="168">
        <v>0</v>
      </c>
      <c r="G181" s="168">
        <v>0</v>
      </c>
      <c r="H181" s="168">
        <v>0</v>
      </c>
      <c r="I181" s="168">
        <v>0</v>
      </c>
      <c r="J181" s="168">
        <v>0</v>
      </c>
      <c r="K181" s="168">
        <v>0</v>
      </c>
      <c r="L181" s="168">
        <v>0</v>
      </c>
      <c r="M181" s="168">
        <v>0</v>
      </c>
      <c r="N181" s="168">
        <v>0</v>
      </c>
      <c r="O181" s="168">
        <v>0</v>
      </c>
      <c r="P181" s="168">
        <v>0</v>
      </c>
      <c r="Q181" s="168">
        <v>0</v>
      </c>
      <c r="R181" s="168">
        <v>0</v>
      </c>
      <c r="S181" s="168">
        <v>0</v>
      </c>
      <c r="T181" s="168">
        <v>0</v>
      </c>
      <c r="U181" s="168">
        <v>0</v>
      </c>
      <c r="V181" s="168">
        <v>0</v>
      </c>
      <c r="W181" s="168">
        <v>0</v>
      </c>
      <c r="X181" s="168">
        <v>0</v>
      </c>
      <c r="Y181" s="168">
        <v>0</v>
      </c>
      <c r="Z181" s="169">
        <f t="shared" si="30"/>
        <v>0</v>
      </c>
      <c r="AA181" s="310"/>
    </row>
    <row r="182" spans="1:27" ht="13.5" customHeight="1" x14ac:dyDescent="0.15">
      <c r="A182" s="108"/>
      <c r="B182" s="109"/>
      <c r="C182" s="457" t="s">
        <v>83</v>
      </c>
      <c r="D182" s="164" t="s">
        <v>343</v>
      </c>
      <c r="E182" s="168">
        <v>10728</v>
      </c>
      <c r="F182" s="168">
        <v>3804</v>
      </c>
      <c r="G182" s="168">
        <v>22176</v>
      </c>
      <c r="H182" s="168">
        <v>466</v>
      </c>
      <c r="I182" s="168">
        <v>687</v>
      </c>
      <c r="J182" s="168">
        <v>277</v>
      </c>
      <c r="K182" s="168">
        <v>760</v>
      </c>
      <c r="L182" s="168">
        <v>0</v>
      </c>
      <c r="M182" s="168">
        <v>858</v>
      </c>
      <c r="N182" s="168">
        <v>13</v>
      </c>
      <c r="O182" s="168">
        <v>0</v>
      </c>
      <c r="P182" s="168">
        <v>3</v>
      </c>
      <c r="Q182" s="168">
        <v>25</v>
      </c>
      <c r="R182" s="168">
        <v>8</v>
      </c>
      <c r="S182" s="168">
        <v>7</v>
      </c>
      <c r="T182" s="168">
        <v>250</v>
      </c>
      <c r="U182" s="168">
        <v>18</v>
      </c>
      <c r="V182" s="168">
        <v>94</v>
      </c>
      <c r="W182" s="168">
        <v>1369</v>
      </c>
      <c r="X182" s="168">
        <v>41543</v>
      </c>
      <c r="Y182" s="168">
        <v>29601</v>
      </c>
      <c r="Z182" s="169">
        <f t="shared" si="30"/>
        <v>1.4034323164757947</v>
      </c>
      <c r="AA182" s="310"/>
    </row>
    <row r="183" spans="1:27" ht="13.5" customHeight="1" x14ac:dyDescent="0.15">
      <c r="A183" s="108"/>
      <c r="B183" s="109"/>
      <c r="C183" s="457"/>
      <c r="D183" s="164" t="s">
        <v>77</v>
      </c>
      <c r="E183" s="168">
        <v>10775</v>
      </c>
      <c r="F183" s="168">
        <v>3804</v>
      </c>
      <c r="G183" s="168">
        <v>22208</v>
      </c>
      <c r="H183" s="168">
        <v>478</v>
      </c>
      <c r="I183" s="168">
        <v>689</v>
      </c>
      <c r="J183" s="168">
        <v>277</v>
      </c>
      <c r="K183" s="168">
        <v>767</v>
      </c>
      <c r="L183" s="168">
        <v>0</v>
      </c>
      <c r="M183" s="168">
        <v>862</v>
      </c>
      <c r="N183" s="168">
        <v>13</v>
      </c>
      <c r="O183" s="168">
        <v>0</v>
      </c>
      <c r="P183" s="168">
        <v>3</v>
      </c>
      <c r="Q183" s="168">
        <v>35</v>
      </c>
      <c r="R183" s="168">
        <v>8</v>
      </c>
      <c r="S183" s="168">
        <v>7</v>
      </c>
      <c r="T183" s="168">
        <v>259</v>
      </c>
      <c r="U183" s="168">
        <v>22</v>
      </c>
      <c r="V183" s="168">
        <v>96</v>
      </c>
      <c r="W183" s="168">
        <v>1374</v>
      </c>
      <c r="X183" s="168">
        <v>41677</v>
      </c>
      <c r="Y183" s="168">
        <v>32986</v>
      </c>
      <c r="Z183" s="169">
        <f t="shared" si="30"/>
        <v>1.2634754138119202</v>
      </c>
      <c r="AA183" s="310"/>
    </row>
    <row r="184" spans="1:27" ht="13.5" customHeight="1" x14ac:dyDescent="0.15">
      <c r="A184" s="108"/>
      <c r="B184" s="107"/>
      <c r="C184" s="457" t="s">
        <v>84</v>
      </c>
      <c r="D184" s="164" t="s">
        <v>343</v>
      </c>
      <c r="E184" s="168">
        <v>8273</v>
      </c>
      <c r="F184" s="168">
        <v>734</v>
      </c>
      <c r="G184" s="168">
        <v>1200</v>
      </c>
      <c r="H184" s="168">
        <v>342</v>
      </c>
      <c r="I184" s="168">
        <v>64</v>
      </c>
      <c r="J184" s="168">
        <v>98</v>
      </c>
      <c r="K184" s="168">
        <v>66</v>
      </c>
      <c r="L184" s="168">
        <v>0</v>
      </c>
      <c r="M184" s="168">
        <v>146</v>
      </c>
      <c r="N184" s="168">
        <v>0</v>
      </c>
      <c r="O184" s="168">
        <v>0</v>
      </c>
      <c r="P184" s="168">
        <v>0</v>
      </c>
      <c r="Q184" s="168">
        <v>0</v>
      </c>
      <c r="R184" s="168">
        <v>2</v>
      </c>
      <c r="S184" s="168">
        <v>0</v>
      </c>
      <c r="T184" s="168">
        <v>24</v>
      </c>
      <c r="U184" s="168">
        <v>8</v>
      </c>
      <c r="V184" s="168">
        <v>0</v>
      </c>
      <c r="W184" s="168">
        <v>10</v>
      </c>
      <c r="X184" s="168">
        <v>10967</v>
      </c>
      <c r="Y184" s="168">
        <v>17688</v>
      </c>
      <c r="Z184" s="169">
        <f t="shared" si="30"/>
        <v>0.62002487562189057</v>
      </c>
      <c r="AA184" s="310"/>
    </row>
    <row r="185" spans="1:27" ht="13.5" customHeight="1" x14ac:dyDescent="0.15">
      <c r="A185" s="108"/>
      <c r="B185" s="107"/>
      <c r="C185" s="457"/>
      <c r="D185" s="164" t="s">
        <v>77</v>
      </c>
      <c r="E185" s="168">
        <v>8303</v>
      </c>
      <c r="F185" s="168">
        <v>734</v>
      </c>
      <c r="G185" s="168">
        <v>1200</v>
      </c>
      <c r="H185" s="168">
        <v>366</v>
      </c>
      <c r="I185" s="168">
        <v>77</v>
      </c>
      <c r="J185" s="168">
        <v>102</v>
      </c>
      <c r="K185" s="168">
        <v>70</v>
      </c>
      <c r="L185" s="168">
        <v>0</v>
      </c>
      <c r="M185" s="168">
        <v>192</v>
      </c>
      <c r="N185" s="168">
        <v>0</v>
      </c>
      <c r="O185" s="168">
        <v>0</v>
      </c>
      <c r="P185" s="168">
        <v>0</v>
      </c>
      <c r="Q185" s="168">
        <v>0</v>
      </c>
      <c r="R185" s="168">
        <v>22</v>
      </c>
      <c r="S185" s="168">
        <v>0</v>
      </c>
      <c r="T185" s="168">
        <v>52</v>
      </c>
      <c r="U185" s="168">
        <v>8</v>
      </c>
      <c r="V185" s="168">
        <v>0</v>
      </c>
      <c r="W185" s="168">
        <v>18</v>
      </c>
      <c r="X185" s="168">
        <v>11144</v>
      </c>
      <c r="Y185" s="168">
        <v>17754</v>
      </c>
      <c r="Z185" s="169">
        <f t="shared" si="30"/>
        <v>0.62768953475273181</v>
      </c>
      <c r="AA185" s="310"/>
    </row>
    <row r="186" spans="1:27" ht="13.5" customHeight="1" x14ac:dyDescent="0.15">
      <c r="A186" s="108"/>
      <c r="B186" s="107"/>
      <c r="C186" s="457" t="s">
        <v>85</v>
      </c>
      <c r="D186" s="164" t="s">
        <v>343</v>
      </c>
      <c r="E186" s="168">
        <v>3932</v>
      </c>
      <c r="F186" s="168">
        <v>289</v>
      </c>
      <c r="G186" s="168">
        <v>4210</v>
      </c>
      <c r="H186" s="168">
        <v>646</v>
      </c>
      <c r="I186" s="168">
        <v>379</v>
      </c>
      <c r="J186" s="168">
        <v>323</v>
      </c>
      <c r="K186" s="168">
        <v>351</v>
      </c>
      <c r="L186" s="168">
        <v>0</v>
      </c>
      <c r="M186" s="168">
        <v>36</v>
      </c>
      <c r="N186" s="168">
        <v>0</v>
      </c>
      <c r="O186" s="168">
        <v>8</v>
      </c>
      <c r="P186" s="168">
        <v>14</v>
      </c>
      <c r="Q186" s="168">
        <v>15</v>
      </c>
      <c r="R186" s="168">
        <v>0</v>
      </c>
      <c r="S186" s="168">
        <v>3</v>
      </c>
      <c r="T186" s="168">
        <v>31</v>
      </c>
      <c r="U186" s="168">
        <v>0</v>
      </c>
      <c r="V186" s="168">
        <v>12</v>
      </c>
      <c r="W186" s="168">
        <v>71</v>
      </c>
      <c r="X186" s="168">
        <v>10320</v>
      </c>
      <c r="Y186" s="168">
        <v>8732</v>
      </c>
      <c r="Z186" s="169">
        <f t="shared" si="30"/>
        <v>1.1818598259276225</v>
      </c>
      <c r="AA186" s="310"/>
    </row>
    <row r="187" spans="1:27" ht="13.5" customHeight="1" x14ac:dyDescent="0.15">
      <c r="A187" s="108"/>
      <c r="B187" s="107"/>
      <c r="C187" s="457"/>
      <c r="D187" s="164" t="s">
        <v>77</v>
      </c>
      <c r="E187" s="168">
        <v>3932</v>
      </c>
      <c r="F187" s="168">
        <v>289</v>
      </c>
      <c r="G187" s="168">
        <v>4210</v>
      </c>
      <c r="H187" s="168">
        <v>646</v>
      </c>
      <c r="I187" s="168">
        <v>379</v>
      </c>
      <c r="J187" s="168">
        <v>323</v>
      </c>
      <c r="K187" s="168">
        <v>351</v>
      </c>
      <c r="L187" s="168">
        <v>0</v>
      </c>
      <c r="M187" s="168">
        <v>36</v>
      </c>
      <c r="N187" s="168">
        <v>0</v>
      </c>
      <c r="O187" s="168">
        <v>8</v>
      </c>
      <c r="P187" s="168">
        <v>14</v>
      </c>
      <c r="Q187" s="168">
        <v>15</v>
      </c>
      <c r="R187" s="168">
        <v>0</v>
      </c>
      <c r="S187" s="168">
        <v>3</v>
      </c>
      <c r="T187" s="168">
        <v>31</v>
      </c>
      <c r="U187" s="168">
        <v>0</v>
      </c>
      <c r="V187" s="168">
        <v>12</v>
      </c>
      <c r="W187" s="168">
        <v>71</v>
      </c>
      <c r="X187" s="168">
        <v>10320</v>
      </c>
      <c r="Y187" s="168">
        <v>8733</v>
      </c>
      <c r="Z187" s="169">
        <f t="shared" si="30"/>
        <v>1.1817244933012709</v>
      </c>
      <c r="AA187" s="310"/>
    </row>
    <row r="188" spans="1:27" ht="13.5" customHeight="1" x14ac:dyDescent="0.15">
      <c r="A188" s="108"/>
      <c r="B188" s="107"/>
      <c r="C188" s="457" t="s">
        <v>285</v>
      </c>
      <c r="D188" s="164" t="s">
        <v>343</v>
      </c>
      <c r="E188" s="168">
        <v>26</v>
      </c>
      <c r="F188" s="168">
        <v>7</v>
      </c>
      <c r="G188" s="168">
        <v>56</v>
      </c>
      <c r="H188" s="168">
        <v>28</v>
      </c>
      <c r="I188" s="168">
        <v>36</v>
      </c>
      <c r="J188" s="168">
        <v>0</v>
      </c>
      <c r="K188" s="168">
        <v>0</v>
      </c>
      <c r="L188" s="168">
        <v>0</v>
      </c>
      <c r="M188" s="168">
        <v>4</v>
      </c>
      <c r="N188" s="168">
        <v>0</v>
      </c>
      <c r="O188" s="168">
        <v>0</v>
      </c>
      <c r="P188" s="168">
        <v>0</v>
      </c>
      <c r="Q188" s="168">
        <v>2</v>
      </c>
      <c r="R188" s="168">
        <v>0</v>
      </c>
      <c r="S188" s="168">
        <v>0</v>
      </c>
      <c r="T188" s="168">
        <v>5</v>
      </c>
      <c r="U188" s="168">
        <v>2</v>
      </c>
      <c r="V188" s="168">
        <v>5</v>
      </c>
      <c r="W188" s="168">
        <v>2</v>
      </c>
      <c r="X188" s="168">
        <v>173</v>
      </c>
      <c r="Y188" s="168">
        <v>140</v>
      </c>
      <c r="Z188" s="169">
        <f t="shared" si="30"/>
        <v>1.2357142857142858</v>
      </c>
      <c r="AA188" s="310"/>
    </row>
    <row r="189" spans="1:27" ht="13.5" customHeight="1" x14ac:dyDescent="0.15">
      <c r="A189" s="108"/>
      <c r="B189" s="107"/>
      <c r="C189" s="457"/>
      <c r="D189" s="164" t="s">
        <v>77</v>
      </c>
      <c r="E189" s="168">
        <v>26</v>
      </c>
      <c r="F189" s="168">
        <v>7</v>
      </c>
      <c r="G189" s="168">
        <v>56</v>
      </c>
      <c r="H189" s="168">
        <v>28</v>
      </c>
      <c r="I189" s="168">
        <v>36</v>
      </c>
      <c r="J189" s="168">
        <v>0</v>
      </c>
      <c r="K189" s="168">
        <v>0</v>
      </c>
      <c r="L189" s="168">
        <v>0</v>
      </c>
      <c r="M189" s="168">
        <v>4</v>
      </c>
      <c r="N189" s="168">
        <v>0</v>
      </c>
      <c r="O189" s="168">
        <v>0</v>
      </c>
      <c r="P189" s="168">
        <v>0</v>
      </c>
      <c r="Q189" s="168">
        <v>2</v>
      </c>
      <c r="R189" s="168">
        <v>0</v>
      </c>
      <c r="S189" s="168">
        <v>0</v>
      </c>
      <c r="T189" s="168">
        <v>5</v>
      </c>
      <c r="U189" s="168">
        <v>2</v>
      </c>
      <c r="V189" s="168">
        <v>5</v>
      </c>
      <c r="W189" s="168">
        <v>2</v>
      </c>
      <c r="X189" s="168">
        <v>173</v>
      </c>
      <c r="Y189" s="168">
        <v>144</v>
      </c>
      <c r="Z189" s="169">
        <f t="shared" si="30"/>
        <v>1.2013888888888888</v>
      </c>
      <c r="AA189" s="310"/>
    </row>
    <row r="190" spans="1:27" ht="13.5" customHeight="1" x14ac:dyDescent="0.15">
      <c r="A190" s="108"/>
      <c r="B190" s="109"/>
      <c r="C190" s="457" t="s">
        <v>86</v>
      </c>
      <c r="D190" s="164" t="s">
        <v>343</v>
      </c>
      <c r="E190" s="168">
        <v>0</v>
      </c>
      <c r="F190" s="168">
        <v>0</v>
      </c>
      <c r="G190" s="168">
        <v>0</v>
      </c>
      <c r="H190" s="168">
        <v>0</v>
      </c>
      <c r="I190" s="168">
        <v>0</v>
      </c>
      <c r="J190" s="168">
        <v>0</v>
      </c>
      <c r="K190" s="168">
        <v>0</v>
      </c>
      <c r="L190" s="168">
        <v>0</v>
      </c>
      <c r="M190" s="168">
        <v>0</v>
      </c>
      <c r="N190" s="168">
        <v>0</v>
      </c>
      <c r="O190" s="168">
        <v>0</v>
      </c>
      <c r="P190" s="168">
        <v>0</v>
      </c>
      <c r="Q190" s="168">
        <v>0</v>
      </c>
      <c r="R190" s="168">
        <v>0</v>
      </c>
      <c r="S190" s="168">
        <v>0</v>
      </c>
      <c r="T190" s="168">
        <v>0</v>
      </c>
      <c r="U190" s="168">
        <v>0</v>
      </c>
      <c r="V190" s="168">
        <v>0</v>
      </c>
      <c r="W190" s="168">
        <v>0</v>
      </c>
      <c r="X190" s="168">
        <v>0</v>
      </c>
      <c r="Y190" s="168">
        <v>0</v>
      </c>
      <c r="Z190" s="169">
        <f t="shared" si="30"/>
        <v>0</v>
      </c>
      <c r="AA190" s="310"/>
    </row>
    <row r="191" spans="1:27" ht="13.5" customHeight="1" thickBot="1" x14ac:dyDescent="0.2">
      <c r="A191" s="112"/>
      <c r="B191" s="113"/>
      <c r="C191" s="459"/>
      <c r="D191" s="117" t="s">
        <v>77</v>
      </c>
      <c r="E191" s="176">
        <v>0</v>
      </c>
      <c r="F191" s="176">
        <v>0</v>
      </c>
      <c r="G191" s="176">
        <v>0</v>
      </c>
      <c r="H191" s="176">
        <v>0</v>
      </c>
      <c r="I191" s="176">
        <v>0</v>
      </c>
      <c r="J191" s="176">
        <v>0</v>
      </c>
      <c r="K191" s="176">
        <v>0</v>
      </c>
      <c r="L191" s="176">
        <v>0</v>
      </c>
      <c r="M191" s="176">
        <v>0</v>
      </c>
      <c r="N191" s="176">
        <v>0</v>
      </c>
      <c r="O191" s="176">
        <v>0</v>
      </c>
      <c r="P191" s="176">
        <v>0</v>
      </c>
      <c r="Q191" s="176">
        <v>0</v>
      </c>
      <c r="R191" s="176">
        <v>0</v>
      </c>
      <c r="S191" s="176">
        <v>0</v>
      </c>
      <c r="T191" s="176">
        <v>0</v>
      </c>
      <c r="U191" s="176">
        <v>0</v>
      </c>
      <c r="V191" s="176">
        <v>0</v>
      </c>
      <c r="W191" s="176">
        <v>0</v>
      </c>
      <c r="X191" s="176">
        <v>0</v>
      </c>
      <c r="Y191" s="176">
        <v>0</v>
      </c>
      <c r="Z191" s="177">
        <f t="shared" si="30"/>
        <v>0</v>
      </c>
      <c r="AA191" s="310"/>
    </row>
    <row r="192" spans="1:27" s="89" customFormat="1" ht="13.5" customHeight="1" x14ac:dyDescent="0.15">
      <c r="A192" s="107"/>
      <c r="B192" s="107"/>
      <c r="C192" s="308"/>
      <c r="D192" s="107"/>
      <c r="Z192" s="165"/>
      <c r="AA192" s="165"/>
    </row>
    <row r="193" spans="1:27" ht="21.75" customHeight="1" x14ac:dyDescent="0.15">
      <c r="A193" s="151" t="str">
        <f>$A$1</f>
        <v>６　平成28年度市町村別・国別訪日外国人宿泊者数（延べ人数）</v>
      </c>
    </row>
    <row r="194" spans="1:27" ht="13.5" customHeight="1" thickBot="1" x14ac:dyDescent="0.2">
      <c r="A194" s="111"/>
      <c r="Z194" s="153" t="str">
        <f>$Z$2</f>
        <v>単位：宿泊客数→人、宿泊客延数→人泊、対前年比→％</v>
      </c>
      <c r="AA194" s="153"/>
    </row>
    <row r="195" spans="1:27" s="142" customFormat="1" ht="13.5" customHeight="1" thickBot="1" x14ac:dyDescent="0.2">
      <c r="A195" s="154" t="s">
        <v>58</v>
      </c>
      <c r="B195" s="154" t="s">
        <v>353</v>
      </c>
      <c r="C195" s="307" t="s">
        <v>59</v>
      </c>
      <c r="D195" s="158" t="s">
        <v>60</v>
      </c>
      <c r="E195" s="159" t="s">
        <v>378</v>
      </c>
      <c r="F195" s="159" t="s">
        <v>379</v>
      </c>
      <c r="G195" s="159" t="s">
        <v>380</v>
      </c>
      <c r="H195" s="159" t="s">
        <v>381</v>
      </c>
      <c r="I195" s="159" t="s">
        <v>247</v>
      </c>
      <c r="J195" s="159" t="s">
        <v>312</v>
      </c>
      <c r="K195" s="159" t="s">
        <v>313</v>
      </c>
      <c r="L195" s="159" t="s">
        <v>314</v>
      </c>
      <c r="M195" s="156" t="s">
        <v>396</v>
      </c>
      <c r="N195" s="156" t="s">
        <v>394</v>
      </c>
      <c r="O195" s="156" t="s">
        <v>395</v>
      </c>
      <c r="P195" s="159" t="s">
        <v>248</v>
      </c>
      <c r="Q195" s="159" t="s">
        <v>249</v>
      </c>
      <c r="R195" s="159" t="s">
        <v>250</v>
      </c>
      <c r="S195" s="159" t="s">
        <v>251</v>
      </c>
      <c r="T195" s="159" t="s">
        <v>376</v>
      </c>
      <c r="U195" s="159" t="s">
        <v>252</v>
      </c>
      <c r="V195" s="159" t="s">
        <v>377</v>
      </c>
      <c r="W195" s="159" t="s">
        <v>317</v>
      </c>
      <c r="X195" s="160" t="s">
        <v>347</v>
      </c>
      <c r="Y195" s="161" t="str">
        <f>$Y$3</f>
        <v>27年度</v>
      </c>
      <c r="Z195" s="162" t="s">
        <v>71</v>
      </c>
      <c r="AA195" s="309"/>
    </row>
    <row r="196" spans="1:27" ht="13.5" customHeight="1" x14ac:dyDescent="0.15">
      <c r="A196" s="450" t="s">
        <v>332</v>
      </c>
      <c r="B196" s="441" t="s">
        <v>333</v>
      </c>
      <c r="C196" s="442"/>
      <c r="D196" s="116" t="s">
        <v>343</v>
      </c>
      <c r="E196" s="68">
        <f t="shared" ref="E196:Y196" si="35">E198+E200+E202+E204+E206+E208+E210</f>
        <v>106</v>
      </c>
      <c r="F196" s="68">
        <f t="shared" si="35"/>
        <v>26</v>
      </c>
      <c r="G196" s="68">
        <f t="shared" si="35"/>
        <v>86</v>
      </c>
      <c r="H196" s="68">
        <f t="shared" si="35"/>
        <v>56</v>
      </c>
      <c r="I196" s="68">
        <f t="shared" si="35"/>
        <v>25</v>
      </c>
      <c r="J196" s="68">
        <f t="shared" si="35"/>
        <v>3</v>
      </c>
      <c r="K196" s="68">
        <f t="shared" si="35"/>
        <v>6</v>
      </c>
      <c r="L196" s="68">
        <f t="shared" si="35"/>
        <v>0</v>
      </c>
      <c r="M196" s="68">
        <f t="shared" ref="M196:O197" si="36">M198+M200+M202+M204+M206+M208+M210</f>
        <v>8</v>
      </c>
      <c r="N196" s="68">
        <f t="shared" si="36"/>
        <v>2</v>
      </c>
      <c r="O196" s="68">
        <f t="shared" si="36"/>
        <v>0</v>
      </c>
      <c r="P196" s="68">
        <f t="shared" si="35"/>
        <v>5</v>
      </c>
      <c r="Q196" s="68">
        <f t="shared" si="35"/>
        <v>4</v>
      </c>
      <c r="R196" s="68">
        <f t="shared" si="35"/>
        <v>1</v>
      </c>
      <c r="S196" s="68">
        <f t="shared" si="35"/>
        <v>3</v>
      </c>
      <c r="T196" s="68">
        <f t="shared" si="35"/>
        <v>51</v>
      </c>
      <c r="U196" s="68">
        <f t="shared" si="35"/>
        <v>4</v>
      </c>
      <c r="V196" s="68">
        <f t="shared" si="35"/>
        <v>8</v>
      </c>
      <c r="W196" s="68">
        <f t="shared" si="35"/>
        <v>19</v>
      </c>
      <c r="X196" s="68">
        <f t="shared" si="35"/>
        <v>413</v>
      </c>
      <c r="Y196" s="68">
        <f t="shared" si="35"/>
        <v>188</v>
      </c>
      <c r="Z196" s="132">
        <f t="shared" ref="Z196:Z255" si="37">IF(Y196=0,0,X196/Y196)</f>
        <v>2.1968085106382977</v>
      </c>
      <c r="AA196" s="165"/>
    </row>
    <row r="197" spans="1:27" ht="13.5" customHeight="1" thickBot="1" x14ac:dyDescent="0.2">
      <c r="A197" s="448"/>
      <c r="B197" s="443"/>
      <c r="C197" s="442"/>
      <c r="D197" s="117" t="s">
        <v>77</v>
      </c>
      <c r="E197" s="127">
        <f t="shared" ref="E197:Y197" si="38">E199+E201+E203+E205+E207+E209+E211</f>
        <v>150</v>
      </c>
      <c r="F197" s="127">
        <f t="shared" si="38"/>
        <v>26</v>
      </c>
      <c r="G197" s="127">
        <f t="shared" si="38"/>
        <v>91</v>
      </c>
      <c r="H197" s="127">
        <f t="shared" si="38"/>
        <v>64</v>
      </c>
      <c r="I197" s="127">
        <f t="shared" si="38"/>
        <v>25</v>
      </c>
      <c r="J197" s="127">
        <f t="shared" si="38"/>
        <v>3</v>
      </c>
      <c r="K197" s="127">
        <f t="shared" si="38"/>
        <v>6</v>
      </c>
      <c r="L197" s="127">
        <f t="shared" si="38"/>
        <v>0</v>
      </c>
      <c r="M197" s="127">
        <f t="shared" si="36"/>
        <v>12</v>
      </c>
      <c r="N197" s="127">
        <f t="shared" si="36"/>
        <v>5</v>
      </c>
      <c r="O197" s="127">
        <f t="shared" si="36"/>
        <v>0</v>
      </c>
      <c r="P197" s="127">
        <f t="shared" si="38"/>
        <v>5</v>
      </c>
      <c r="Q197" s="127">
        <f t="shared" si="38"/>
        <v>12</v>
      </c>
      <c r="R197" s="127">
        <f t="shared" si="38"/>
        <v>1</v>
      </c>
      <c r="S197" s="127">
        <f t="shared" si="38"/>
        <v>5</v>
      </c>
      <c r="T197" s="127">
        <f t="shared" si="38"/>
        <v>55</v>
      </c>
      <c r="U197" s="127">
        <f t="shared" si="38"/>
        <v>4</v>
      </c>
      <c r="V197" s="127">
        <f t="shared" si="38"/>
        <v>8</v>
      </c>
      <c r="W197" s="127">
        <f t="shared" si="38"/>
        <v>19</v>
      </c>
      <c r="X197" s="127">
        <f t="shared" si="38"/>
        <v>491</v>
      </c>
      <c r="Y197" s="127">
        <f t="shared" si="38"/>
        <v>215</v>
      </c>
      <c r="Z197" s="133">
        <f t="shared" si="37"/>
        <v>2.2837209302325583</v>
      </c>
      <c r="AA197" s="165"/>
    </row>
    <row r="198" spans="1:27" ht="13.5" customHeight="1" x14ac:dyDescent="0.15">
      <c r="A198" s="108"/>
      <c r="B198" s="108"/>
      <c r="C198" s="458" t="s">
        <v>87</v>
      </c>
      <c r="D198" s="118" t="s">
        <v>343</v>
      </c>
      <c r="E198" s="172">
        <v>16</v>
      </c>
      <c r="F198" s="172">
        <v>12</v>
      </c>
      <c r="G198" s="172">
        <v>31</v>
      </c>
      <c r="H198" s="172">
        <v>47</v>
      </c>
      <c r="I198" s="172">
        <v>7</v>
      </c>
      <c r="J198" s="172">
        <v>0</v>
      </c>
      <c r="K198" s="172">
        <v>0</v>
      </c>
      <c r="L198" s="172">
        <v>0</v>
      </c>
      <c r="M198" s="172">
        <v>0</v>
      </c>
      <c r="N198" s="172">
        <v>0</v>
      </c>
      <c r="O198" s="172">
        <v>0</v>
      </c>
      <c r="P198" s="172">
        <v>1</v>
      </c>
      <c r="Q198" s="172">
        <v>0</v>
      </c>
      <c r="R198" s="172">
        <v>0</v>
      </c>
      <c r="S198" s="172">
        <v>2</v>
      </c>
      <c r="T198" s="172">
        <v>6</v>
      </c>
      <c r="U198" s="172">
        <v>2</v>
      </c>
      <c r="V198" s="172">
        <v>0</v>
      </c>
      <c r="W198" s="172">
        <v>3</v>
      </c>
      <c r="X198" s="172">
        <v>127</v>
      </c>
      <c r="Y198" s="172">
        <v>81</v>
      </c>
      <c r="Z198" s="173">
        <f t="shared" si="37"/>
        <v>1.5679012345679013</v>
      </c>
      <c r="AA198" s="310"/>
    </row>
    <row r="199" spans="1:27" ht="13.5" customHeight="1" x14ac:dyDescent="0.15">
      <c r="A199" s="108"/>
      <c r="B199" s="107"/>
      <c r="C199" s="457"/>
      <c r="D199" s="119" t="s">
        <v>77</v>
      </c>
      <c r="E199" s="168">
        <v>16</v>
      </c>
      <c r="F199" s="168">
        <v>12</v>
      </c>
      <c r="G199" s="168">
        <v>31</v>
      </c>
      <c r="H199" s="168">
        <v>55</v>
      </c>
      <c r="I199" s="168">
        <v>7</v>
      </c>
      <c r="J199" s="168">
        <v>0</v>
      </c>
      <c r="K199" s="168">
        <v>0</v>
      </c>
      <c r="L199" s="168">
        <v>0</v>
      </c>
      <c r="M199" s="168">
        <v>0</v>
      </c>
      <c r="N199" s="168">
        <v>0</v>
      </c>
      <c r="O199" s="168">
        <v>0</v>
      </c>
      <c r="P199" s="168">
        <v>1</v>
      </c>
      <c r="Q199" s="168">
        <v>0</v>
      </c>
      <c r="R199" s="168">
        <v>0</v>
      </c>
      <c r="S199" s="168">
        <v>4</v>
      </c>
      <c r="T199" s="168">
        <v>10</v>
      </c>
      <c r="U199" s="168">
        <v>2</v>
      </c>
      <c r="V199" s="168">
        <v>0</v>
      </c>
      <c r="W199" s="168">
        <v>3</v>
      </c>
      <c r="X199" s="168">
        <v>141</v>
      </c>
      <c r="Y199" s="168">
        <v>91</v>
      </c>
      <c r="Z199" s="169">
        <f t="shared" si="37"/>
        <v>1.5494505494505495</v>
      </c>
      <c r="AA199" s="310"/>
    </row>
    <row r="200" spans="1:27" ht="13.5" customHeight="1" x14ac:dyDescent="0.15">
      <c r="A200" s="108"/>
      <c r="B200" s="107"/>
      <c r="C200" s="457" t="s">
        <v>88</v>
      </c>
      <c r="D200" s="119" t="s">
        <v>343</v>
      </c>
      <c r="E200" s="168">
        <v>0</v>
      </c>
      <c r="F200" s="168">
        <v>0</v>
      </c>
      <c r="G200" s="168">
        <v>2</v>
      </c>
      <c r="H200" s="168">
        <v>0</v>
      </c>
      <c r="I200" s="168">
        <v>0</v>
      </c>
      <c r="J200" s="168">
        <v>0</v>
      </c>
      <c r="K200" s="168">
        <v>0</v>
      </c>
      <c r="L200" s="168">
        <v>0</v>
      </c>
      <c r="M200" s="168">
        <v>0</v>
      </c>
      <c r="N200" s="168">
        <v>0</v>
      </c>
      <c r="O200" s="168">
        <v>0</v>
      </c>
      <c r="P200" s="168">
        <v>0</v>
      </c>
      <c r="Q200" s="168">
        <v>0</v>
      </c>
      <c r="R200" s="168">
        <v>0</v>
      </c>
      <c r="S200" s="168">
        <v>0</v>
      </c>
      <c r="T200" s="168">
        <v>5</v>
      </c>
      <c r="U200" s="168">
        <v>0</v>
      </c>
      <c r="V200" s="168">
        <v>0</v>
      </c>
      <c r="W200" s="168">
        <v>0</v>
      </c>
      <c r="X200" s="168">
        <v>7</v>
      </c>
      <c r="Y200" s="168">
        <v>1</v>
      </c>
      <c r="Z200" s="169">
        <f t="shared" si="37"/>
        <v>7</v>
      </c>
      <c r="AA200" s="310"/>
    </row>
    <row r="201" spans="1:27" ht="13.5" customHeight="1" x14ac:dyDescent="0.15">
      <c r="A201" s="108"/>
      <c r="B201" s="107"/>
      <c r="C201" s="457"/>
      <c r="D201" s="119" t="s">
        <v>77</v>
      </c>
      <c r="E201" s="168">
        <v>0</v>
      </c>
      <c r="F201" s="168">
        <v>0</v>
      </c>
      <c r="G201" s="168">
        <v>2</v>
      </c>
      <c r="H201" s="168">
        <v>0</v>
      </c>
      <c r="I201" s="168">
        <v>0</v>
      </c>
      <c r="J201" s="168">
        <v>0</v>
      </c>
      <c r="K201" s="168">
        <v>0</v>
      </c>
      <c r="L201" s="168">
        <v>0</v>
      </c>
      <c r="M201" s="168">
        <v>0</v>
      </c>
      <c r="N201" s="168">
        <v>0</v>
      </c>
      <c r="O201" s="168">
        <v>0</v>
      </c>
      <c r="P201" s="168">
        <v>0</v>
      </c>
      <c r="Q201" s="168">
        <v>0</v>
      </c>
      <c r="R201" s="168">
        <v>0</v>
      </c>
      <c r="S201" s="168">
        <v>0</v>
      </c>
      <c r="T201" s="168">
        <v>5</v>
      </c>
      <c r="U201" s="168">
        <v>0</v>
      </c>
      <c r="V201" s="168">
        <v>0</v>
      </c>
      <c r="W201" s="168">
        <v>0</v>
      </c>
      <c r="X201" s="168">
        <v>7</v>
      </c>
      <c r="Y201" s="168">
        <v>1</v>
      </c>
      <c r="Z201" s="169">
        <f t="shared" si="37"/>
        <v>7</v>
      </c>
      <c r="AA201" s="310"/>
    </row>
    <row r="202" spans="1:27" ht="13.5" customHeight="1" x14ac:dyDescent="0.15">
      <c r="A202" s="108"/>
      <c r="B202" s="107"/>
      <c r="C202" s="457" t="s">
        <v>89</v>
      </c>
      <c r="D202" s="119" t="s">
        <v>343</v>
      </c>
      <c r="E202" s="168">
        <v>0</v>
      </c>
      <c r="F202" s="168">
        <v>0</v>
      </c>
      <c r="G202" s="168">
        <v>0</v>
      </c>
      <c r="H202" s="168">
        <v>0</v>
      </c>
      <c r="I202" s="168">
        <v>0</v>
      </c>
      <c r="J202" s="168">
        <v>0</v>
      </c>
      <c r="K202" s="168">
        <v>0</v>
      </c>
      <c r="L202" s="168">
        <v>0</v>
      </c>
      <c r="M202" s="168">
        <v>0</v>
      </c>
      <c r="N202" s="168">
        <v>0</v>
      </c>
      <c r="O202" s="168">
        <v>0</v>
      </c>
      <c r="P202" s="168">
        <v>0</v>
      </c>
      <c r="Q202" s="168">
        <v>0</v>
      </c>
      <c r="R202" s="168">
        <v>0</v>
      </c>
      <c r="S202" s="168">
        <v>0</v>
      </c>
      <c r="T202" s="168">
        <v>13</v>
      </c>
      <c r="U202" s="168">
        <v>0</v>
      </c>
      <c r="V202" s="168">
        <v>4</v>
      </c>
      <c r="W202" s="168">
        <v>0</v>
      </c>
      <c r="X202" s="168">
        <v>17</v>
      </c>
      <c r="Y202" s="168">
        <v>0</v>
      </c>
      <c r="Z202" s="169">
        <f t="shared" si="37"/>
        <v>0</v>
      </c>
      <c r="AA202" s="310"/>
    </row>
    <row r="203" spans="1:27" ht="13.5" customHeight="1" x14ac:dyDescent="0.15">
      <c r="A203" s="108"/>
      <c r="B203" s="107"/>
      <c r="C203" s="457"/>
      <c r="D203" s="119" t="s">
        <v>77</v>
      </c>
      <c r="E203" s="168">
        <v>0</v>
      </c>
      <c r="F203" s="168">
        <v>0</v>
      </c>
      <c r="G203" s="168">
        <v>0</v>
      </c>
      <c r="H203" s="168">
        <v>0</v>
      </c>
      <c r="I203" s="168">
        <v>0</v>
      </c>
      <c r="J203" s="168">
        <v>0</v>
      </c>
      <c r="K203" s="168">
        <v>0</v>
      </c>
      <c r="L203" s="168">
        <v>0</v>
      </c>
      <c r="M203" s="168">
        <v>0</v>
      </c>
      <c r="N203" s="168">
        <v>0</v>
      </c>
      <c r="O203" s="168">
        <v>0</v>
      </c>
      <c r="P203" s="168">
        <v>0</v>
      </c>
      <c r="Q203" s="168">
        <v>0</v>
      </c>
      <c r="R203" s="168">
        <v>0</v>
      </c>
      <c r="S203" s="168">
        <v>0</v>
      </c>
      <c r="T203" s="168">
        <v>13</v>
      </c>
      <c r="U203" s="168">
        <v>0</v>
      </c>
      <c r="V203" s="168">
        <v>4</v>
      </c>
      <c r="W203" s="168">
        <v>0</v>
      </c>
      <c r="X203" s="168">
        <v>17</v>
      </c>
      <c r="Y203" s="168">
        <v>0</v>
      </c>
      <c r="Z203" s="169">
        <f t="shared" si="37"/>
        <v>0</v>
      </c>
      <c r="AA203" s="310"/>
    </row>
    <row r="204" spans="1:27" ht="13.5" customHeight="1" x14ac:dyDescent="0.15">
      <c r="A204" s="108"/>
      <c r="B204" s="107"/>
      <c r="C204" s="457" t="s">
        <v>90</v>
      </c>
      <c r="D204" s="119" t="s">
        <v>343</v>
      </c>
      <c r="E204" s="168">
        <v>2</v>
      </c>
      <c r="F204" s="168">
        <v>2</v>
      </c>
      <c r="G204" s="168">
        <v>1</v>
      </c>
      <c r="H204" s="168">
        <v>0</v>
      </c>
      <c r="I204" s="168">
        <v>6</v>
      </c>
      <c r="J204" s="168">
        <v>3</v>
      </c>
      <c r="K204" s="168">
        <v>0</v>
      </c>
      <c r="L204" s="168">
        <v>0</v>
      </c>
      <c r="M204" s="168">
        <v>0</v>
      </c>
      <c r="N204" s="168">
        <v>0</v>
      </c>
      <c r="O204" s="168">
        <v>0</v>
      </c>
      <c r="P204" s="168">
        <v>0</v>
      </c>
      <c r="Q204" s="168">
        <v>0</v>
      </c>
      <c r="R204" s="168">
        <v>0</v>
      </c>
      <c r="S204" s="168">
        <v>0</v>
      </c>
      <c r="T204" s="168">
        <v>3</v>
      </c>
      <c r="U204" s="168">
        <v>0</v>
      </c>
      <c r="V204" s="168">
        <v>0</v>
      </c>
      <c r="W204" s="168">
        <v>6</v>
      </c>
      <c r="X204" s="168">
        <v>23</v>
      </c>
      <c r="Y204" s="168">
        <v>25</v>
      </c>
      <c r="Z204" s="169">
        <f t="shared" si="37"/>
        <v>0.92</v>
      </c>
      <c r="AA204" s="310"/>
    </row>
    <row r="205" spans="1:27" ht="13.5" customHeight="1" x14ac:dyDescent="0.15">
      <c r="A205" s="108"/>
      <c r="B205" s="107"/>
      <c r="C205" s="457"/>
      <c r="D205" s="119" t="s">
        <v>77</v>
      </c>
      <c r="E205" s="168">
        <v>30</v>
      </c>
      <c r="F205" s="168">
        <v>2</v>
      </c>
      <c r="G205" s="168">
        <v>1</v>
      </c>
      <c r="H205" s="168">
        <v>0</v>
      </c>
      <c r="I205" s="168">
        <v>6</v>
      </c>
      <c r="J205" s="168">
        <v>3</v>
      </c>
      <c r="K205" s="168">
        <v>0</v>
      </c>
      <c r="L205" s="168">
        <v>0</v>
      </c>
      <c r="M205" s="168">
        <v>0</v>
      </c>
      <c r="N205" s="168">
        <v>0</v>
      </c>
      <c r="O205" s="168">
        <v>0</v>
      </c>
      <c r="P205" s="168">
        <v>0</v>
      </c>
      <c r="Q205" s="168">
        <v>0</v>
      </c>
      <c r="R205" s="168">
        <v>0</v>
      </c>
      <c r="S205" s="168">
        <v>0</v>
      </c>
      <c r="T205" s="168">
        <v>3</v>
      </c>
      <c r="U205" s="168">
        <v>0</v>
      </c>
      <c r="V205" s="168">
        <v>0</v>
      </c>
      <c r="W205" s="168">
        <v>6</v>
      </c>
      <c r="X205" s="168">
        <v>51</v>
      </c>
      <c r="Y205" s="168">
        <v>26</v>
      </c>
      <c r="Z205" s="169">
        <f t="shared" si="37"/>
        <v>1.9615384615384615</v>
      </c>
      <c r="AA205" s="310"/>
    </row>
    <row r="206" spans="1:27" ht="13.5" customHeight="1" x14ac:dyDescent="0.15">
      <c r="A206" s="108"/>
      <c r="B206" s="107"/>
      <c r="C206" s="457" t="s">
        <v>91</v>
      </c>
      <c r="D206" s="119" t="s">
        <v>343</v>
      </c>
      <c r="E206" s="168">
        <v>10</v>
      </c>
      <c r="F206" s="168">
        <v>0</v>
      </c>
      <c r="G206" s="168">
        <v>6</v>
      </c>
      <c r="H206" s="168">
        <v>0</v>
      </c>
      <c r="I206" s="168">
        <v>0</v>
      </c>
      <c r="J206" s="168">
        <v>0</v>
      </c>
      <c r="K206" s="168">
        <v>0</v>
      </c>
      <c r="L206" s="168">
        <v>0</v>
      </c>
      <c r="M206" s="168">
        <v>4</v>
      </c>
      <c r="N206" s="168">
        <v>2</v>
      </c>
      <c r="O206" s="168">
        <v>0</v>
      </c>
      <c r="P206" s="168">
        <v>0</v>
      </c>
      <c r="Q206" s="168">
        <v>4</v>
      </c>
      <c r="R206" s="168">
        <v>0</v>
      </c>
      <c r="S206" s="168">
        <v>0</v>
      </c>
      <c r="T206" s="168">
        <v>3</v>
      </c>
      <c r="U206" s="168">
        <v>0</v>
      </c>
      <c r="V206" s="168">
        <v>0</v>
      </c>
      <c r="W206" s="168">
        <v>1</v>
      </c>
      <c r="X206" s="168">
        <v>30</v>
      </c>
      <c r="Y206" s="168">
        <v>24</v>
      </c>
      <c r="Z206" s="169">
        <f t="shared" si="37"/>
        <v>1.25</v>
      </c>
      <c r="AA206" s="310"/>
    </row>
    <row r="207" spans="1:27" ht="13.5" customHeight="1" x14ac:dyDescent="0.15">
      <c r="A207" s="108"/>
      <c r="B207" s="107"/>
      <c r="C207" s="457"/>
      <c r="D207" s="119" t="s">
        <v>77</v>
      </c>
      <c r="E207" s="168">
        <v>15</v>
      </c>
      <c r="F207" s="168">
        <v>0</v>
      </c>
      <c r="G207" s="168">
        <v>11</v>
      </c>
      <c r="H207" s="168">
        <v>0</v>
      </c>
      <c r="I207" s="168">
        <v>0</v>
      </c>
      <c r="J207" s="168">
        <v>0</v>
      </c>
      <c r="K207" s="168">
        <v>0</v>
      </c>
      <c r="L207" s="168">
        <v>0</v>
      </c>
      <c r="M207" s="168">
        <v>8</v>
      </c>
      <c r="N207" s="168">
        <v>5</v>
      </c>
      <c r="O207" s="168">
        <v>0</v>
      </c>
      <c r="P207" s="168">
        <v>0</v>
      </c>
      <c r="Q207" s="168">
        <v>12</v>
      </c>
      <c r="R207" s="168">
        <v>0</v>
      </c>
      <c r="S207" s="168">
        <v>0</v>
      </c>
      <c r="T207" s="168">
        <v>3</v>
      </c>
      <c r="U207" s="168">
        <v>0</v>
      </c>
      <c r="V207" s="168">
        <v>0</v>
      </c>
      <c r="W207" s="168">
        <v>1</v>
      </c>
      <c r="X207" s="168">
        <v>55</v>
      </c>
      <c r="Y207" s="168">
        <v>34</v>
      </c>
      <c r="Z207" s="169">
        <f t="shared" si="37"/>
        <v>1.6176470588235294</v>
      </c>
      <c r="AA207" s="310"/>
    </row>
    <row r="208" spans="1:27" ht="13.5" customHeight="1" x14ac:dyDescent="0.15">
      <c r="A208" s="108"/>
      <c r="B208" s="107"/>
      <c r="C208" s="457" t="s">
        <v>92</v>
      </c>
      <c r="D208" s="119" t="s">
        <v>343</v>
      </c>
      <c r="E208" s="168">
        <v>10</v>
      </c>
      <c r="F208" s="168">
        <v>5</v>
      </c>
      <c r="G208" s="168">
        <v>45</v>
      </c>
      <c r="H208" s="168">
        <v>5</v>
      </c>
      <c r="I208" s="168">
        <v>8</v>
      </c>
      <c r="J208" s="168">
        <v>0</v>
      </c>
      <c r="K208" s="168">
        <v>4</v>
      </c>
      <c r="L208" s="168">
        <v>0</v>
      </c>
      <c r="M208" s="168">
        <v>0</v>
      </c>
      <c r="N208" s="168">
        <v>0</v>
      </c>
      <c r="O208" s="168">
        <v>0</v>
      </c>
      <c r="P208" s="168">
        <v>0</v>
      </c>
      <c r="Q208" s="168">
        <v>0</v>
      </c>
      <c r="R208" s="168">
        <v>0</v>
      </c>
      <c r="S208" s="168">
        <v>0</v>
      </c>
      <c r="T208" s="168">
        <v>0</v>
      </c>
      <c r="U208" s="168">
        <v>0</v>
      </c>
      <c r="V208" s="168">
        <v>4</v>
      </c>
      <c r="W208" s="168">
        <v>3</v>
      </c>
      <c r="X208" s="168">
        <v>84</v>
      </c>
      <c r="Y208" s="168">
        <v>4</v>
      </c>
      <c r="Z208" s="169">
        <f t="shared" si="37"/>
        <v>21</v>
      </c>
      <c r="AA208" s="310"/>
    </row>
    <row r="209" spans="1:27" ht="13.5" customHeight="1" x14ac:dyDescent="0.15">
      <c r="A209" s="108"/>
      <c r="B209" s="107"/>
      <c r="C209" s="457"/>
      <c r="D209" s="119" t="s">
        <v>77</v>
      </c>
      <c r="E209" s="168">
        <v>10</v>
      </c>
      <c r="F209" s="168">
        <v>5</v>
      </c>
      <c r="G209" s="168">
        <v>45</v>
      </c>
      <c r="H209" s="168">
        <v>5</v>
      </c>
      <c r="I209" s="168">
        <v>8</v>
      </c>
      <c r="J209" s="168">
        <v>0</v>
      </c>
      <c r="K209" s="168">
        <v>4</v>
      </c>
      <c r="L209" s="168">
        <v>0</v>
      </c>
      <c r="M209" s="168">
        <v>0</v>
      </c>
      <c r="N209" s="168">
        <v>0</v>
      </c>
      <c r="O209" s="168">
        <v>0</v>
      </c>
      <c r="P209" s="168">
        <v>0</v>
      </c>
      <c r="Q209" s="168">
        <v>0</v>
      </c>
      <c r="R209" s="168">
        <v>0</v>
      </c>
      <c r="S209" s="168">
        <v>0</v>
      </c>
      <c r="T209" s="168">
        <v>0</v>
      </c>
      <c r="U209" s="168">
        <v>0</v>
      </c>
      <c r="V209" s="168">
        <v>4</v>
      </c>
      <c r="W209" s="168">
        <v>3</v>
      </c>
      <c r="X209" s="168">
        <v>84</v>
      </c>
      <c r="Y209" s="168">
        <v>8</v>
      </c>
      <c r="Z209" s="169">
        <f t="shared" si="37"/>
        <v>10.5</v>
      </c>
      <c r="AA209" s="310"/>
    </row>
    <row r="210" spans="1:27" ht="13.5" customHeight="1" x14ac:dyDescent="0.15">
      <c r="A210" s="108"/>
      <c r="B210" s="109"/>
      <c r="C210" s="457" t="s">
        <v>346</v>
      </c>
      <c r="D210" s="119" t="s">
        <v>343</v>
      </c>
      <c r="E210" s="168">
        <v>68</v>
      </c>
      <c r="F210" s="168">
        <v>7</v>
      </c>
      <c r="G210" s="168">
        <v>1</v>
      </c>
      <c r="H210" s="168">
        <v>4</v>
      </c>
      <c r="I210" s="168">
        <v>4</v>
      </c>
      <c r="J210" s="168">
        <v>0</v>
      </c>
      <c r="K210" s="168">
        <v>2</v>
      </c>
      <c r="L210" s="168">
        <v>0</v>
      </c>
      <c r="M210" s="168">
        <v>4</v>
      </c>
      <c r="N210" s="168">
        <v>0</v>
      </c>
      <c r="O210" s="168">
        <v>0</v>
      </c>
      <c r="P210" s="168">
        <v>4</v>
      </c>
      <c r="Q210" s="168">
        <v>0</v>
      </c>
      <c r="R210" s="168">
        <v>1</v>
      </c>
      <c r="S210" s="168">
        <v>1</v>
      </c>
      <c r="T210" s="168">
        <v>21</v>
      </c>
      <c r="U210" s="168">
        <v>2</v>
      </c>
      <c r="V210" s="168">
        <v>0</v>
      </c>
      <c r="W210" s="168">
        <v>6</v>
      </c>
      <c r="X210" s="168">
        <v>125</v>
      </c>
      <c r="Y210" s="168">
        <v>53</v>
      </c>
      <c r="Z210" s="169">
        <f t="shared" si="37"/>
        <v>2.358490566037736</v>
      </c>
      <c r="AA210" s="310"/>
    </row>
    <row r="211" spans="1:27" ht="13.5" customHeight="1" thickBot="1" x14ac:dyDescent="0.2">
      <c r="A211" s="108"/>
      <c r="B211" s="109"/>
      <c r="C211" s="459"/>
      <c r="D211" s="121" t="s">
        <v>77</v>
      </c>
      <c r="E211" s="170">
        <v>79</v>
      </c>
      <c r="F211" s="170">
        <v>7</v>
      </c>
      <c r="G211" s="170">
        <v>1</v>
      </c>
      <c r="H211" s="170">
        <v>4</v>
      </c>
      <c r="I211" s="170">
        <v>4</v>
      </c>
      <c r="J211" s="170">
        <v>0</v>
      </c>
      <c r="K211" s="170">
        <v>2</v>
      </c>
      <c r="L211" s="170">
        <v>0</v>
      </c>
      <c r="M211" s="170">
        <v>4</v>
      </c>
      <c r="N211" s="170">
        <v>0</v>
      </c>
      <c r="O211" s="170">
        <v>0</v>
      </c>
      <c r="P211" s="170">
        <v>4</v>
      </c>
      <c r="Q211" s="170">
        <v>0</v>
      </c>
      <c r="R211" s="170">
        <v>1</v>
      </c>
      <c r="S211" s="170">
        <v>1</v>
      </c>
      <c r="T211" s="170">
        <v>21</v>
      </c>
      <c r="U211" s="170">
        <v>2</v>
      </c>
      <c r="V211" s="170">
        <v>0</v>
      </c>
      <c r="W211" s="170">
        <v>6</v>
      </c>
      <c r="X211" s="170">
        <v>136</v>
      </c>
      <c r="Y211" s="170">
        <v>55</v>
      </c>
      <c r="Z211" s="171">
        <f t="shared" si="37"/>
        <v>2.4727272727272727</v>
      </c>
      <c r="AA211" s="310"/>
    </row>
    <row r="212" spans="1:27" ht="13.5" customHeight="1" x14ac:dyDescent="0.15">
      <c r="A212" s="441" t="s">
        <v>17</v>
      </c>
      <c r="B212" s="445"/>
      <c r="C212" s="442"/>
      <c r="D212" s="116" t="s">
        <v>343</v>
      </c>
      <c r="E212" s="68">
        <f t="shared" ref="E212:Y212" si="39">E214+E266+E284</f>
        <v>160833</v>
      </c>
      <c r="F212" s="68">
        <f t="shared" si="39"/>
        <v>41665</v>
      </c>
      <c r="G212" s="68">
        <f t="shared" si="39"/>
        <v>175347</v>
      </c>
      <c r="H212" s="68">
        <f t="shared" si="39"/>
        <v>65617</v>
      </c>
      <c r="I212" s="68">
        <f t="shared" si="39"/>
        <v>36161</v>
      </c>
      <c r="J212" s="68">
        <f t="shared" si="39"/>
        <v>24450</v>
      </c>
      <c r="K212" s="68">
        <f t="shared" si="39"/>
        <v>46282</v>
      </c>
      <c r="L212" s="68">
        <f t="shared" si="39"/>
        <v>293</v>
      </c>
      <c r="M212" s="68">
        <f t="shared" ref="M212:O213" si="40">M214+M266+M284</f>
        <v>6436</v>
      </c>
      <c r="N212" s="68">
        <f t="shared" si="40"/>
        <v>1834</v>
      </c>
      <c r="O212" s="68">
        <f t="shared" si="40"/>
        <v>421</v>
      </c>
      <c r="P212" s="68">
        <f t="shared" si="39"/>
        <v>591</v>
      </c>
      <c r="Q212" s="68">
        <f t="shared" si="39"/>
        <v>1454</v>
      </c>
      <c r="R212" s="68">
        <f t="shared" si="39"/>
        <v>1315</v>
      </c>
      <c r="S212" s="68">
        <f t="shared" si="39"/>
        <v>965</v>
      </c>
      <c r="T212" s="68">
        <f t="shared" si="39"/>
        <v>7137</v>
      </c>
      <c r="U212" s="68">
        <f t="shared" si="39"/>
        <v>1511</v>
      </c>
      <c r="V212" s="68">
        <f t="shared" si="39"/>
        <v>8664</v>
      </c>
      <c r="W212" s="68">
        <f t="shared" si="39"/>
        <v>14262</v>
      </c>
      <c r="X212" s="68">
        <f t="shared" si="39"/>
        <v>595238</v>
      </c>
      <c r="Y212" s="68">
        <f t="shared" si="39"/>
        <v>593022</v>
      </c>
      <c r="Z212" s="132">
        <f t="shared" si="37"/>
        <v>1.0037367922269325</v>
      </c>
      <c r="AA212" s="165"/>
    </row>
    <row r="213" spans="1:27" ht="13.5" customHeight="1" thickBot="1" x14ac:dyDescent="0.2">
      <c r="A213" s="443"/>
      <c r="B213" s="446"/>
      <c r="C213" s="442"/>
      <c r="D213" s="117" t="s">
        <v>77</v>
      </c>
      <c r="E213" s="127">
        <f t="shared" ref="E213:Y213" si="41">E215+E267+E285</f>
        <v>217557</v>
      </c>
      <c r="F213" s="127">
        <f t="shared" si="41"/>
        <v>67039</v>
      </c>
      <c r="G213" s="127">
        <f t="shared" si="41"/>
        <v>203348</v>
      </c>
      <c r="H213" s="127">
        <f t="shared" si="41"/>
        <v>91901</v>
      </c>
      <c r="I213" s="127">
        <f t="shared" si="41"/>
        <v>49160</v>
      </c>
      <c r="J213" s="127">
        <f t="shared" si="41"/>
        <v>28309</v>
      </c>
      <c r="K213" s="127">
        <f t="shared" si="41"/>
        <v>56057</v>
      </c>
      <c r="L213" s="127">
        <f t="shared" si="41"/>
        <v>541</v>
      </c>
      <c r="M213" s="127">
        <f t="shared" si="40"/>
        <v>7222</v>
      </c>
      <c r="N213" s="127">
        <f t="shared" si="40"/>
        <v>2022</v>
      </c>
      <c r="O213" s="127">
        <f t="shared" si="40"/>
        <v>473</v>
      </c>
      <c r="P213" s="127">
        <f t="shared" si="41"/>
        <v>1173</v>
      </c>
      <c r="Q213" s="127">
        <f t="shared" si="41"/>
        <v>2724</v>
      </c>
      <c r="R213" s="127">
        <f t="shared" si="41"/>
        <v>2505</v>
      </c>
      <c r="S213" s="127">
        <f t="shared" si="41"/>
        <v>1609</v>
      </c>
      <c r="T213" s="127">
        <f t="shared" si="41"/>
        <v>11668</v>
      </c>
      <c r="U213" s="127">
        <f t="shared" si="41"/>
        <v>2650</v>
      </c>
      <c r="V213" s="127">
        <f t="shared" si="41"/>
        <v>31146</v>
      </c>
      <c r="W213" s="127">
        <f t="shared" si="41"/>
        <v>19263</v>
      </c>
      <c r="X213" s="127">
        <f t="shared" si="41"/>
        <v>796367</v>
      </c>
      <c r="Y213" s="127">
        <f t="shared" si="41"/>
        <v>736876</v>
      </c>
      <c r="Z213" s="133">
        <f t="shared" si="37"/>
        <v>1.0807340719469762</v>
      </c>
      <c r="AA213" s="165"/>
    </row>
    <row r="214" spans="1:27" ht="13.5" customHeight="1" x14ac:dyDescent="0.15">
      <c r="A214" s="108"/>
      <c r="B214" s="441" t="s">
        <v>334</v>
      </c>
      <c r="C214" s="447"/>
      <c r="D214" s="116" t="s">
        <v>343</v>
      </c>
      <c r="E214" s="68">
        <f t="shared" ref="E214:Y214" si="42">E216+E218+E220+E222+E224+E226+E228+E230+E232+E234+E236+E238+E240+E242+E244+E246+E248+E250+E252+E254+E260+E262+E264</f>
        <v>159541</v>
      </c>
      <c r="F214" s="68">
        <f t="shared" si="42"/>
        <v>40898</v>
      </c>
      <c r="G214" s="68">
        <f t="shared" si="42"/>
        <v>170221</v>
      </c>
      <c r="H214" s="68">
        <f t="shared" si="42"/>
        <v>62976</v>
      </c>
      <c r="I214" s="68">
        <f t="shared" si="42"/>
        <v>35604</v>
      </c>
      <c r="J214" s="68">
        <f t="shared" si="42"/>
        <v>24244</v>
      </c>
      <c r="K214" s="68">
        <f t="shared" si="42"/>
        <v>45921</v>
      </c>
      <c r="L214" s="68">
        <f t="shared" si="42"/>
        <v>278</v>
      </c>
      <c r="M214" s="68">
        <f t="shared" ref="M214:O215" si="43">M216+M218+M220+M222+M224+M226+M228+M230+M232+M234+M236+M238+M240+M242+M244+M246+M248+M250+M252+M254+M260+M262+M264</f>
        <v>6403</v>
      </c>
      <c r="N214" s="68">
        <f t="shared" si="43"/>
        <v>1819</v>
      </c>
      <c r="O214" s="68">
        <f t="shared" si="43"/>
        <v>387</v>
      </c>
      <c r="P214" s="68">
        <f t="shared" si="42"/>
        <v>269</v>
      </c>
      <c r="Q214" s="68">
        <f t="shared" si="42"/>
        <v>1296</v>
      </c>
      <c r="R214" s="68">
        <f t="shared" si="42"/>
        <v>1082</v>
      </c>
      <c r="S214" s="68">
        <f t="shared" si="42"/>
        <v>788</v>
      </c>
      <c r="T214" s="68">
        <f t="shared" si="42"/>
        <v>6424</v>
      </c>
      <c r="U214" s="68">
        <f t="shared" si="42"/>
        <v>1306</v>
      </c>
      <c r="V214" s="68">
        <f t="shared" si="42"/>
        <v>8366</v>
      </c>
      <c r="W214" s="68">
        <f t="shared" si="42"/>
        <v>12069</v>
      </c>
      <c r="X214" s="68">
        <f t="shared" si="42"/>
        <v>579892</v>
      </c>
      <c r="Y214" s="68">
        <f t="shared" si="42"/>
        <v>579508</v>
      </c>
      <c r="Z214" s="132">
        <f t="shared" si="37"/>
        <v>1.0006626310594504</v>
      </c>
      <c r="AA214" s="165"/>
    </row>
    <row r="215" spans="1:27" ht="13.5" customHeight="1" thickBot="1" x14ac:dyDescent="0.2">
      <c r="A215" s="108"/>
      <c r="B215" s="443"/>
      <c r="C215" s="442"/>
      <c r="D215" s="117" t="s">
        <v>77</v>
      </c>
      <c r="E215" s="72">
        <f t="shared" ref="E215:Y215" si="44">E217+E219+E221+E223+E225+E227+E229+E231+E233+E235+E237+E239+E241+E243+E245+E247+E249+E251+E253+E255+E261+E263+E265</f>
        <v>215885</v>
      </c>
      <c r="F215" s="72">
        <f t="shared" si="44"/>
        <v>65915</v>
      </c>
      <c r="G215" s="72">
        <f t="shared" si="44"/>
        <v>197281</v>
      </c>
      <c r="H215" s="72">
        <f t="shared" si="44"/>
        <v>88691</v>
      </c>
      <c r="I215" s="72">
        <f t="shared" si="44"/>
        <v>48469</v>
      </c>
      <c r="J215" s="72">
        <f t="shared" si="44"/>
        <v>28064</v>
      </c>
      <c r="K215" s="72">
        <f t="shared" si="44"/>
        <v>55661</v>
      </c>
      <c r="L215" s="72">
        <f t="shared" si="44"/>
        <v>515</v>
      </c>
      <c r="M215" s="72">
        <f t="shared" si="43"/>
        <v>7180</v>
      </c>
      <c r="N215" s="72">
        <f t="shared" si="43"/>
        <v>2001</v>
      </c>
      <c r="O215" s="72">
        <f t="shared" si="43"/>
        <v>431</v>
      </c>
      <c r="P215" s="72">
        <f t="shared" si="44"/>
        <v>463</v>
      </c>
      <c r="Q215" s="72">
        <f t="shared" si="44"/>
        <v>2458</v>
      </c>
      <c r="R215" s="72">
        <f t="shared" si="44"/>
        <v>2136</v>
      </c>
      <c r="S215" s="72">
        <f t="shared" si="44"/>
        <v>1296</v>
      </c>
      <c r="T215" s="72">
        <f t="shared" si="44"/>
        <v>10528</v>
      </c>
      <c r="U215" s="72">
        <f t="shared" si="44"/>
        <v>2242</v>
      </c>
      <c r="V215" s="72">
        <f t="shared" si="44"/>
        <v>30703</v>
      </c>
      <c r="W215" s="72">
        <f t="shared" si="44"/>
        <v>16290</v>
      </c>
      <c r="X215" s="72">
        <f t="shared" si="44"/>
        <v>776209</v>
      </c>
      <c r="Y215" s="72">
        <f t="shared" si="44"/>
        <v>719433</v>
      </c>
      <c r="Z215" s="133">
        <f t="shared" si="37"/>
        <v>1.0789177032468624</v>
      </c>
      <c r="AA215" s="165"/>
    </row>
    <row r="216" spans="1:27" ht="13.5" customHeight="1" x14ac:dyDescent="0.15">
      <c r="A216" s="108"/>
      <c r="B216" s="108"/>
      <c r="C216" s="458" t="s">
        <v>155</v>
      </c>
      <c r="D216" s="118" t="s">
        <v>343</v>
      </c>
      <c r="E216" s="168">
        <v>64760</v>
      </c>
      <c r="F216" s="168">
        <v>11015</v>
      </c>
      <c r="G216" s="168">
        <v>20839</v>
      </c>
      <c r="H216" s="168">
        <v>17369</v>
      </c>
      <c r="I216" s="168">
        <v>10420</v>
      </c>
      <c r="J216" s="168">
        <v>6875</v>
      </c>
      <c r="K216" s="168">
        <v>15847</v>
      </c>
      <c r="L216" s="168">
        <v>126</v>
      </c>
      <c r="M216" s="168">
        <v>3097</v>
      </c>
      <c r="N216" s="168">
        <v>544</v>
      </c>
      <c r="O216" s="168">
        <v>213</v>
      </c>
      <c r="P216" s="168">
        <v>181</v>
      </c>
      <c r="Q216" s="168">
        <v>476</v>
      </c>
      <c r="R216" s="168">
        <v>407</v>
      </c>
      <c r="S216" s="168">
        <v>460</v>
      </c>
      <c r="T216" s="168">
        <v>3468</v>
      </c>
      <c r="U216" s="168">
        <v>507</v>
      </c>
      <c r="V216" s="168">
        <v>1646</v>
      </c>
      <c r="W216" s="168">
        <v>3319</v>
      </c>
      <c r="X216" s="168">
        <v>161569</v>
      </c>
      <c r="Y216" s="168">
        <v>124849</v>
      </c>
      <c r="Z216" s="169">
        <f t="shared" si="37"/>
        <v>1.2941152912718563</v>
      </c>
      <c r="AA216" s="310"/>
    </row>
    <row r="217" spans="1:27" ht="13.5" customHeight="1" x14ac:dyDescent="0.15">
      <c r="A217" s="108"/>
      <c r="B217" s="107"/>
      <c r="C217" s="457"/>
      <c r="D217" s="119" t="s">
        <v>77</v>
      </c>
      <c r="E217" s="168">
        <v>74190</v>
      </c>
      <c r="F217" s="168">
        <v>12153</v>
      </c>
      <c r="G217" s="168">
        <v>23437</v>
      </c>
      <c r="H217" s="168">
        <v>19697</v>
      </c>
      <c r="I217" s="168">
        <v>11186</v>
      </c>
      <c r="J217" s="168">
        <v>7877</v>
      </c>
      <c r="K217" s="168">
        <v>22787</v>
      </c>
      <c r="L217" s="168">
        <v>258</v>
      </c>
      <c r="M217" s="168">
        <v>3271</v>
      </c>
      <c r="N217" s="168">
        <v>576</v>
      </c>
      <c r="O217" s="168">
        <v>245</v>
      </c>
      <c r="P217" s="168">
        <v>205</v>
      </c>
      <c r="Q217" s="168">
        <v>581</v>
      </c>
      <c r="R217" s="168">
        <v>454</v>
      </c>
      <c r="S217" s="168">
        <v>517</v>
      </c>
      <c r="T217" s="168">
        <v>3988</v>
      </c>
      <c r="U217" s="168">
        <v>653</v>
      </c>
      <c r="V217" s="168">
        <v>2040</v>
      </c>
      <c r="W217" s="168">
        <v>4250</v>
      </c>
      <c r="X217" s="168">
        <v>188365</v>
      </c>
      <c r="Y217" s="168">
        <v>152182</v>
      </c>
      <c r="Z217" s="169">
        <f t="shared" si="37"/>
        <v>1.2377613646817627</v>
      </c>
      <c r="AA217" s="310"/>
    </row>
    <row r="218" spans="1:27" ht="13.5" customHeight="1" x14ac:dyDescent="0.15">
      <c r="A218" s="108"/>
      <c r="B218" s="107"/>
      <c r="C218" s="457" t="s">
        <v>289</v>
      </c>
      <c r="D218" s="119" t="s">
        <v>343</v>
      </c>
      <c r="E218" s="168">
        <v>18</v>
      </c>
      <c r="F218" s="168">
        <v>97</v>
      </c>
      <c r="G218" s="168">
        <v>2</v>
      </c>
      <c r="H218" s="168">
        <v>0</v>
      </c>
      <c r="I218" s="168">
        <v>0</v>
      </c>
      <c r="J218" s="168">
        <v>0</v>
      </c>
      <c r="K218" s="168">
        <v>17</v>
      </c>
      <c r="L218" s="168">
        <v>3</v>
      </c>
      <c r="M218" s="168">
        <v>3</v>
      </c>
      <c r="N218" s="168">
        <v>4</v>
      </c>
      <c r="O218" s="168">
        <v>2</v>
      </c>
      <c r="P218" s="168">
        <v>0</v>
      </c>
      <c r="Q218" s="168">
        <v>0</v>
      </c>
      <c r="R218" s="168">
        <v>0</v>
      </c>
      <c r="S218" s="168">
        <v>9</v>
      </c>
      <c r="T218" s="168">
        <v>29</v>
      </c>
      <c r="U218" s="168">
        <v>0</v>
      </c>
      <c r="V218" s="168">
        <v>11</v>
      </c>
      <c r="W218" s="168">
        <v>4</v>
      </c>
      <c r="X218" s="168">
        <v>199</v>
      </c>
      <c r="Y218" s="168">
        <v>93</v>
      </c>
      <c r="Z218" s="169">
        <f t="shared" si="37"/>
        <v>2.139784946236559</v>
      </c>
      <c r="AA218" s="310"/>
    </row>
    <row r="219" spans="1:27" ht="13.5" customHeight="1" x14ac:dyDescent="0.15">
      <c r="A219" s="108"/>
      <c r="B219" s="107"/>
      <c r="C219" s="457"/>
      <c r="D219" s="119" t="s">
        <v>77</v>
      </c>
      <c r="E219" s="168">
        <v>38</v>
      </c>
      <c r="F219" s="168">
        <v>266</v>
      </c>
      <c r="G219" s="168">
        <v>2</v>
      </c>
      <c r="H219" s="168">
        <v>0</v>
      </c>
      <c r="I219" s="168">
        <v>0</v>
      </c>
      <c r="J219" s="168">
        <v>0</v>
      </c>
      <c r="K219" s="168">
        <v>34</v>
      </c>
      <c r="L219" s="168">
        <v>3</v>
      </c>
      <c r="M219" s="168">
        <v>3</v>
      </c>
      <c r="N219" s="168">
        <v>4</v>
      </c>
      <c r="O219" s="168">
        <v>2</v>
      </c>
      <c r="P219" s="168">
        <v>0</v>
      </c>
      <c r="Q219" s="168">
        <v>0</v>
      </c>
      <c r="R219" s="168">
        <v>0</v>
      </c>
      <c r="S219" s="168">
        <v>33</v>
      </c>
      <c r="T219" s="168">
        <v>76</v>
      </c>
      <c r="U219" s="168">
        <v>0</v>
      </c>
      <c r="V219" s="168">
        <v>35</v>
      </c>
      <c r="W219" s="168">
        <v>20</v>
      </c>
      <c r="X219" s="168">
        <v>516</v>
      </c>
      <c r="Y219" s="168">
        <v>159</v>
      </c>
      <c r="Z219" s="169">
        <f t="shared" si="37"/>
        <v>3.2452830188679247</v>
      </c>
      <c r="AA219" s="310"/>
    </row>
    <row r="220" spans="1:27" ht="13.5" customHeight="1" x14ac:dyDescent="0.15">
      <c r="A220" s="108"/>
      <c r="B220" s="107"/>
      <c r="C220" s="457" t="s">
        <v>290</v>
      </c>
      <c r="D220" s="119" t="s">
        <v>343</v>
      </c>
      <c r="E220" s="168">
        <v>15</v>
      </c>
      <c r="F220" s="168">
        <v>136</v>
      </c>
      <c r="G220" s="168">
        <v>87</v>
      </c>
      <c r="H220" s="168">
        <v>0</v>
      </c>
      <c r="I220" s="168">
        <v>31</v>
      </c>
      <c r="J220" s="168">
        <v>4</v>
      </c>
      <c r="K220" s="168">
        <v>4</v>
      </c>
      <c r="L220" s="168">
        <v>0</v>
      </c>
      <c r="M220" s="168">
        <v>0</v>
      </c>
      <c r="N220" s="168">
        <v>0</v>
      </c>
      <c r="O220" s="168">
        <v>0</v>
      </c>
      <c r="P220" s="168">
        <v>0</v>
      </c>
      <c r="Q220" s="168">
        <v>0</v>
      </c>
      <c r="R220" s="168">
        <v>0</v>
      </c>
      <c r="S220" s="168">
        <v>0</v>
      </c>
      <c r="T220" s="168">
        <v>26</v>
      </c>
      <c r="U220" s="168">
        <v>0</v>
      </c>
      <c r="V220" s="168">
        <v>12</v>
      </c>
      <c r="W220" s="168">
        <v>34</v>
      </c>
      <c r="X220" s="168">
        <v>349</v>
      </c>
      <c r="Y220" s="168">
        <v>387</v>
      </c>
      <c r="Z220" s="169">
        <f t="shared" si="37"/>
        <v>0.90180878552971577</v>
      </c>
      <c r="AA220" s="310"/>
    </row>
    <row r="221" spans="1:27" ht="13.5" customHeight="1" x14ac:dyDescent="0.15">
      <c r="A221" s="108"/>
      <c r="B221" s="107"/>
      <c r="C221" s="457"/>
      <c r="D221" s="119" t="s">
        <v>77</v>
      </c>
      <c r="E221" s="168">
        <v>15</v>
      </c>
      <c r="F221" s="168">
        <v>136</v>
      </c>
      <c r="G221" s="168">
        <v>117</v>
      </c>
      <c r="H221" s="168">
        <v>0</v>
      </c>
      <c r="I221" s="168">
        <v>31</v>
      </c>
      <c r="J221" s="168">
        <v>4</v>
      </c>
      <c r="K221" s="168">
        <v>4</v>
      </c>
      <c r="L221" s="168">
        <v>0</v>
      </c>
      <c r="M221" s="168">
        <v>0</v>
      </c>
      <c r="N221" s="168">
        <v>0</v>
      </c>
      <c r="O221" s="168">
        <v>0</v>
      </c>
      <c r="P221" s="168">
        <v>0</v>
      </c>
      <c r="Q221" s="168">
        <v>0</v>
      </c>
      <c r="R221" s="168">
        <v>0</v>
      </c>
      <c r="S221" s="168">
        <v>0</v>
      </c>
      <c r="T221" s="168">
        <v>56</v>
      </c>
      <c r="U221" s="168">
        <v>0</v>
      </c>
      <c r="V221" s="168">
        <v>12</v>
      </c>
      <c r="W221" s="168">
        <v>42</v>
      </c>
      <c r="X221" s="168">
        <v>417</v>
      </c>
      <c r="Y221" s="168">
        <v>545</v>
      </c>
      <c r="Z221" s="169">
        <f t="shared" si="37"/>
        <v>0.76513761467889907</v>
      </c>
      <c r="AA221" s="310"/>
    </row>
    <row r="222" spans="1:27" ht="13.5" customHeight="1" x14ac:dyDescent="0.15">
      <c r="A222" s="108"/>
      <c r="B222" s="107"/>
      <c r="C222" s="457" t="s">
        <v>156</v>
      </c>
      <c r="D222" s="119" t="s">
        <v>343</v>
      </c>
      <c r="E222" s="168">
        <v>21396</v>
      </c>
      <c r="F222" s="168">
        <v>4523</v>
      </c>
      <c r="G222" s="168">
        <v>10128</v>
      </c>
      <c r="H222" s="168">
        <v>15040</v>
      </c>
      <c r="I222" s="168">
        <v>8606</v>
      </c>
      <c r="J222" s="168">
        <v>2805</v>
      </c>
      <c r="K222" s="168">
        <v>4103</v>
      </c>
      <c r="L222" s="168">
        <v>67</v>
      </c>
      <c r="M222" s="168">
        <v>873</v>
      </c>
      <c r="N222" s="168">
        <v>575</v>
      </c>
      <c r="O222" s="168">
        <v>84</v>
      </c>
      <c r="P222" s="168">
        <v>33</v>
      </c>
      <c r="Q222" s="168">
        <v>518</v>
      </c>
      <c r="R222" s="168">
        <v>384</v>
      </c>
      <c r="S222" s="168">
        <v>161</v>
      </c>
      <c r="T222" s="168">
        <v>1312</v>
      </c>
      <c r="U222" s="168">
        <v>265</v>
      </c>
      <c r="V222" s="168">
        <v>4184</v>
      </c>
      <c r="W222" s="168">
        <v>256</v>
      </c>
      <c r="X222" s="168">
        <v>75313</v>
      </c>
      <c r="Y222" s="168">
        <v>77194</v>
      </c>
      <c r="Z222" s="169">
        <f t="shared" si="37"/>
        <v>0.97563282120372052</v>
      </c>
      <c r="AA222" s="310"/>
    </row>
    <row r="223" spans="1:27" ht="13.5" customHeight="1" x14ac:dyDescent="0.15">
      <c r="A223" s="108"/>
      <c r="B223" s="107"/>
      <c r="C223" s="457"/>
      <c r="D223" s="119" t="s">
        <v>77</v>
      </c>
      <c r="E223" s="168">
        <v>30568</v>
      </c>
      <c r="F223" s="168">
        <v>9421</v>
      </c>
      <c r="G223" s="168">
        <v>15560</v>
      </c>
      <c r="H223" s="168">
        <v>25596</v>
      </c>
      <c r="I223" s="168">
        <v>14123</v>
      </c>
      <c r="J223" s="168">
        <v>4523</v>
      </c>
      <c r="K223" s="168">
        <v>5711</v>
      </c>
      <c r="L223" s="168">
        <v>96</v>
      </c>
      <c r="M223" s="168">
        <v>1186</v>
      </c>
      <c r="N223" s="168">
        <v>640</v>
      </c>
      <c r="O223" s="168">
        <v>90</v>
      </c>
      <c r="P223" s="168">
        <v>111</v>
      </c>
      <c r="Q223" s="168">
        <v>1338</v>
      </c>
      <c r="R223" s="168">
        <v>1171</v>
      </c>
      <c r="S223" s="168">
        <v>440</v>
      </c>
      <c r="T223" s="168">
        <v>2931</v>
      </c>
      <c r="U223" s="168">
        <v>684</v>
      </c>
      <c r="V223" s="168">
        <v>17624</v>
      </c>
      <c r="W223" s="168">
        <v>386</v>
      </c>
      <c r="X223" s="168">
        <v>132199</v>
      </c>
      <c r="Y223" s="168">
        <v>122553</v>
      </c>
      <c r="Z223" s="169">
        <f t="shared" si="37"/>
        <v>1.078708803538061</v>
      </c>
      <c r="AA223" s="310"/>
    </row>
    <row r="224" spans="1:27" ht="13.5" customHeight="1" x14ac:dyDescent="0.15">
      <c r="A224" s="108"/>
      <c r="B224" s="107"/>
      <c r="C224" s="457" t="s">
        <v>157</v>
      </c>
      <c r="D224" s="119" t="s">
        <v>343</v>
      </c>
      <c r="E224" s="168">
        <v>0</v>
      </c>
      <c r="F224" s="168">
        <v>0</v>
      </c>
      <c r="G224" s="168">
        <v>0</v>
      </c>
      <c r="H224" s="168">
        <v>0</v>
      </c>
      <c r="I224" s="168">
        <v>0</v>
      </c>
      <c r="J224" s="168">
        <v>0</v>
      </c>
      <c r="K224" s="168">
        <v>0</v>
      </c>
      <c r="L224" s="168">
        <v>0</v>
      </c>
      <c r="M224" s="168">
        <v>0</v>
      </c>
      <c r="N224" s="168">
        <v>0</v>
      </c>
      <c r="O224" s="168">
        <v>0</v>
      </c>
      <c r="P224" s="168">
        <v>0</v>
      </c>
      <c r="Q224" s="168">
        <v>0</v>
      </c>
      <c r="R224" s="168">
        <v>0</v>
      </c>
      <c r="S224" s="168">
        <v>0</v>
      </c>
      <c r="T224" s="168">
        <v>0</v>
      </c>
      <c r="U224" s="168">
        <v>0</v>
      </c>
      <c r="V224" s="168">
        <v>0</v>
      </c>
      <c r="W224" s="168">
        <v>0</v>
      </c>
      <c r="X224" s="168">
        <v>0</v>
      </c>
      <c r="Y224" s="168">
        <v>0</v>
      </c>
      <c r="Z224" s="169">
        <f t="shared" si="37"/>
        <v>0</v>
      </c>
      <c r="AA224" s="310"/>
    </row>
    <row r="225" spans="1:27" ht="13.5" customHeight="1" x14ac:dyDescent="0.15">
      <c r="A225" s="108"/>
      <c r="B225" s="107"/>
      <c r="C225" s="457"/>
      <c r="D225" s="119" t="s">
        <v>77</v>
      </c>
      <c r="E225" s="168">
        <v>0</v>
      </c>
      <c r="F225" s="168">
        <v>0</v>
      </c>
      <c r="G225" s="168">
        <v>0</v>
      </c>
      <c r="H225" s="168">
        <v>0</v>
      </c>
      <c r="I225" s="168">
        <v>0</v>
      </c>
      <c r="J225" s="168">
        <v>0</v>
      </c>
      <c r="K225" s="168">
        <v>0</v>
      </c>
      <c r="L225" s="168">
        <v>0</v>
      </c>
      <c r="M225" s="168">
        <v>0</v>
      </c>
      <c r="N225" s="168">
        <v>0</v>
      </c>
      <c r="O225" s="168">
        <v>0</v>
      </c>
      <c r="P225" s="168">
        <v>0</v>
      </c>
      <c r="Q225" s="168">
        <v>0</v>
      </c>
      <c r="R225" s="168">
        <v>0</v>
      </c>
      <c r="S225" s="168">
        <v>0</v>
      </c>
      <c r="T225" s="168">
        <v>0</v>
      </c>
      <c r="U225" s="168">
        <v>0</v>
      </c>
      <c r="V225" s="168">
        <v>0</v>
      </c>
      <c r="W225" s="168">
        <v>0</v>
      </c>
      <c r="X225" s="168">
        <v>0</v>
      </c>
      <c r="Y225" s="168">
        <v>0</v>
      </c>
      <c r="Z225" s="169">
        <f t="shared" si="37"/>
        <v>0</v>
      </c>
      <c r="AA225" s="310"/>
    </row>
    <row r="226" spans="1:27" ht="13.5" customHeight="1" x14ac:dyDescent="0.15">
      <c r="A226" s="108"/>
      <c r="B226" s="107"/>
      <c r="C226" s="457" t="s">
        <v>158</v>
      </c>
      <c r="D226" s="119" t="s">
        <v>343</v>
      </c>
      <c r="E226" s="168">
        <v>609</v>
      </c>
      <c r="F226" s="168">
        <v>282</v>
      </c>
      <c r="G226" s="168">
        <v>311</v>
      </c>
      <c r="H226" s="168">
        <v>485</v>
      </c>
      <c r="I226" s="168">
        <v>87</v>
      </c>
      <c r="J226" s="168">
        <v>45</v>
      </c>
      <c r="K226" s="168">
        <v>30</v>
      </c>
      <c r="L226" s="168">
        <v>6</v>
      </c>
      <c r="M226" s="168">
        <v>0</v>
      </c>
      <c r="N226" s="168">
        <v>3</v>
      </c>
      <c r="O226" s="168">
        <v>0</v>
      </c>
      <c r="P226" s="168">
        <v>0</v>
      </c>
      <c r="Q226" s="168">
        <v>7</v>
      </c>
      <c r="R226" s="168">
        <v>0</v>
      </c>
      <c r="S226" s="168">
        <v>2</v>
      </c>
      <c r="T226" s="168">
        <v>45</v>
      </c>
      <c r="U226" s="168">
        <v>28</v>
      </c>
      <c r="V226" s="168">
        <v>9</v>
      </c>
      <c r="W226" s="168">
        <v>33</v>
      </c>
      <c r="X226" s="168">
        <v>1982</v>
      </c>
      <c r="Y226" s="168">
        <v>1425</v>
      </c>
      <c r="Z226" s="169">
        <f t="shared" si="37"/>
        <v>1.3908771929824562</v>
      </c>
      <c r="AA226" s="310"/>
    </row>
    <row r="227" spans="1:27" ht="13.5" customHeight="1" x14ac:dyDescent="0.15">
      <c r="A227" s="108"/>
      <c r="B227" s="107"/>
      <c r="C227" s="457"/>
      <c r="D227" s="119" t="s">
        <v>77</v>
      </c>
      <c r="E227" s="168">
        <v>658</v>
      </c>
      <c r="F227" s="168">
        <v>328</v>
      </c>
      <c r="G227" s="168">
        <v>418</v>
      </c>
      <c r="H227" s="168">
        <v>533</v>
      </c>
      <c r="I227" s="168">
        <v>126</v>
      </c>
      <c r="J227" s="168">
        <v>55</v>
      </c>
      <c r="K227" s="168">
        <v>35</v>
      </c>
      <c r="L227" s="168">
        <v>6</v>
      </c>
      <c r="M227" s="168">
        <v>0</v>
      </c>
      <c r="N227" s="168">
        <v>6</v>
      </c>
      <c r="O227" s="168">
        <v>0</v>
      </c>
      <c r="P227" s="168">
        <v>0</v>
      </c>
      <c r="Q227" s="168">
        <v>10</v>
      </c>
      <c r="R227" s="168">
        <v>0</v>
      </c>
      <c r="S227" s="168">
        <v>10</v>
      </c>
      <c r="T227" s="168">
        <v>56</v>
      </c>
      <c r="U227" s="168">
        <v>42</v>
      </c>
      <c r="V227" s="168">
        <v>16</v>
      </c>
      <c r="W227" s="168">
        <v>109</v>
      </c>
      <c r="X227" s="168">
        <v>2408</v>
      </c>
      <c r="Y227" s="168">
        <v>1655</v>
      </c>
      <c r="Z227" s="169">
        <f t="shared" si="37"/>
        <v>1.4549848942598187</v>
      </c>
      <c r="AA227" s="310"/>
    </row>
    <row r="228" spans="1:27" ht="13.5" customHeight="1" x14ac:dyDescent="0.15">
      <c r="A228" s="108"/>
      <c r="B228" s="107"/>
      <c r="C228" s="457" t="s">
        <v>159</v>
      </c>
      <c r="D228" s="119" t="s">
        <v>343</v>
      </c>
      <c r="E228" s="168">
        <v>8</v>
      </c>
      <c r="F228" s="168">
        <v>11</v>
      </c>
      <c r="G228" s="168">
        <v>5</v>
      </c>
      <c r="H228" s="168">
        <v>21</v>
      </c>
      <c r="I228" s="168">
        <v>0</v>
      </c>
      <c r="J228" s="168">
        <v>0</v>
      </c>
      <c r="K228" s="168">
        <v>0</v>
      </c>
      <c r="L228" s="168">
        <v>0</v>
      </c>
      <c r="M228" s="168">
        <v>0</v>
      </c>
      <c r="N228" s="168">
        <v>0</v>
      </c>
      <c r="O228" s="168">
        <v>9</v>
      </c>
      <c r="P228" s="168">
        <v>0</v>
      </c>
      <c r="Q228" s="168">
        <v>0</v>
      </c>
      <c r="R228" s="168">
        <v>0</v>
      </c>
      <c r="S228" s="168">
        <v>0</v>
      </c>
      <c r="T228" s="168">
        <v>0</v>
      </c>
      <c r="U228" s="168">
        <v>0</v>
      </c>
      <c r="V228" s="168">
        <v>0</v>
      </c>
      <c r="W228" s="168">
        <v>0</v>
      </c>
      <c r="X228" s="168">
        <v>54</v>
      </c>
      <c r="Y228" s="168">
        <v>105</v>
      </c>
      <c r="Z228" s="169">
        <f t="shared" si="37"/>
        <v>0.51428571428571423</v>
      </c>
      <c r="AA228" s="310"/>
    </row>
    <row r="229" spans="1:27" ht="13.5" customHeight="1" x14ac:dyDescent="0.15">
      <c r="A229" s="108"/>
      <c r="B229" s="107"/>
      <c r="C229" s="457"/>
      <c r="D229" s="119" t="s">
        <v>77</v>
      </c>
      <c r="E229" s="168">
        <v>8</v>
      </c>
      <c r="F229" s="168">
        <v>11</v>
      </c>
      <c r="G229" s="168">
        <v>5</v>
      </c>
      <c r="H229" s="168">
        <v>21</v>
      </c>
      <c r="I229" s="168">
        <v>0</v>
      </c>
      <c r="J229" s="168">
        <v>0</v>
      </c>
      <c r="K229" s="168">
        <v>0</v>
      </c>
      <c r="L229" s="168">
        <v>0</v>
      </c>
      <c r="M229" s="168">
        <v>0</v>
      </c>
      <c r="N229" s="168">
        <v>0</v>
      </c>
      <c r="O229" s="168">
        <v>9</v>
      </c>
      <c r="P229" s="168">
        <v>0</v>
      </c>
      <c r="Q229" s="168">
        <v>0</v>
      </c>
      <c r="R229" s="168">
        <v>0</v>
      </c>
      <c r="S229" s="168">
        <v>0</v>
      </c>
      <c r="T229" s="168">
        <v>0</v>
      </c>
      <c r="U229" s="168">
        <v>0</v>
      </c>
      <c r="V229" s="168">
        <v>0</v>
      </c>
      <c r="W229" s="168">
        <v>0</v>
      </c>
      <c r="X229" s="168">
        <v>54</v>
      </c>
      <c r="Y229" s="168">
        <v>146</v>
      </c>
      <c r="Z229" s="169">
        <f t="shared" si="37"/>
        <v>0.36986301369863012</v>
      </c>
      <c r="AA229" s="310"/>
    </row>
    <row r="230" spans="1:27" ht="13.5" customHeight="1" x14ac:dyDescent="0.15">
      <c r="A230" s="108"/>
      <c r="B230" s="109"/>
      <c r="C230" s="457" t="s">
        <v>160</v>
      </c>
      <c r="D230" s="119" t="s">
        <v>343</v>
      </c>
      <c r="E230" s="168">
        <v>7</v>
      </c>
      <c r="F230" s="168">
        <v>2</v>
      </c>
      <c r="G230" s="168">
        <v>27</v>
      </c>
      <c r="H230" s="168">
        <v>6</v>
      </c>
      <c r="I230" s="168">
        <v>0</v>
      </c>
      <c r="J230" s="168">
        <v>0</v>
      </c>
      <c r="K230" s="168">
        <v>0</v>
      </c>
      <c r="L230" s="168">
        <v>0</v>
      </c>
      <c r="M230" s="168">
        <v>0</v>
      </c>
      <c r="N230" s="168">
        <v>0</v>
      </c>
      <c r="O230" s="168">
        <v>0</v>
      </c>
      <c r="P230" s="168">
        <v>0</v>
      </c>
      <c r="Q230" s="168">
        <v>0</v>
      </c>
      <c r="R230" s="168">
        <v>0</v>
      </c>
      <c r="S230" s="168">
        <v>0</v>
      </c>
      <c r="T230" s="168">
        <v>0</v>
      </c>
      <c r="U230" s="168">
        <v>0</v>
      </c>
      <c r="V230" s="168">
        <v>5</v>
      </c>
      <c r="W230" s="168">
        <v>0</v>
      </c>
      <c r="X230" s="168">
        <v>47</v>
      </c>
      <c r="Y230" s="168">
        <v>25</v>
      </c>
      <c r="Z230" s="169">
        <f t="shared" si="37"/>
        <v>1.88</v>
      </c>
      <c r="AA230" s="310"/>
    </row>
    <row r="231" spans="1:27" ht="13.5" customHeight="1" x14ac:dyDescent="0.15">
      <c r="A231" s="108"/>
      <c r="B231" s="109"/>
      <c r="C231" s="457"/>
      <c r="D231" s="119" t="s">
        <v>77</v>
      </c>
      <c r="E231" s="168">
        <v>7</v>
      </c>
      <c r="F231" s="168">
        <v>2</v>
      </c>
      <c r="G231" s="168">
        <v>27</v>
      </c>
      <c r="H231" s="168">
        <v>6</v>
      </c>
      <c r="I231" s="168">
        <v>0</v>
      </c>
      <c r="J231" s="168">
        <v>0</v>
      </c>
      <c r="K231" s="168">
        <v>0</v>
      </c>
      <c r="L231" s="168">
        <v>0</v>
      </c>
      <c r="M231" s="168">
        <v>0</v>
      </c>
      <c r="N231" s="168">
        <v>0</v>
      </c>
      <c r="O231" s="168">
        <v>0</v>
      </c>
      <c r="P231" s="168">
        <v>0</v>
      </c>
      <c r="Q231" s="168">
        <v>0</v>
      </c>
      <c r="R231" s="168">
        <v>0</v>
      </c>
      <c r="S231" s="168">
        <v>0</v>
      </c>
      <c r="T231" s="168">
        <v>0</v>
      </c>
      <c r="U231" s="168">
        <v>0</v>
      </c>
      <c r="V231" s="168">
        <v>5</v>
      </c>
      <c r="W231" s="168">
        <v>0</v>
      </c>
      <c r="X231" s="168">
        <v>47</v>
      </c>
      <c r="Y231" s="168">
        <v>25</v>
      </c>
      <c r="Z231" s="169">
        <f t="shared" si="37"/>
        <v>1.88</v>
      </c>
      <c r="AA231" s="310"/>
    </row>
    <row r="232" spans="1:27" ht="13.5" customHeight="1" x14ac:dyDescent="0.15">
      <c r="A232" s="108"/>
      <c r="B232" s="107"/>
      <c r="C232" s="457" t="s">
        <v>161</v>
      </c>
      <c r="D232" s="119" t="s">
        <v>343</v>
      </c>
      <c r="E232" s="168">
        <v>8</v>
      </c>
      <c r="F232" s="168">
        <v>5</v>
      </c>
      <c r="G232" s="168">
        <v>9</v>
      </c>
      <c r="H232" s="168">
        <v>9</v>
      </c>
      <c r="I232" s="168">
        <v>0</v>
      </c>
      <c r="J232" s="168">
        <v>0</v>
      </c>
      <c r="K232" s="168">
        <v>0</v>
      </c>
      <c r="L232" s="168">
        <v>0</v>
      </c>
      <c r="M232" s="168">
        <v>0</v>
      </c>
      <c r="N232" s="168">
        <v>0</v>
      </c>
      <c r="O232" s="168">
        <v>0</v>
      </c>
      <c r="P232" s="168">
        <v>0</v>
      </c>
      <c r="Q232" s="168">
        <v>0</v>
      </c>
      <c r="R232" s="168">
        <v>0</v>
      </c>
      <c r="S232" s="168">
        <v>4</v>
      </c>
      <c r="T232" s="168">
        <v>4</v>
      </c>
      <c r="U232" s="168">
        <v>0</v>
      </c>
      <c r="V232" s="168">
        <v>0</v>
      </c>
      <c r="W232" s="168">
        <v>3</v>
      </c>
      <c r="X232" s="168">
        <v>42</v>
      </c>
      <c r="Y232" s="168">
        <v>44</v>
      </c>
      <c r="Z232" s="169">
        <f t="shared" si="37"/>
        <v>0.95454545454545459</v>
      </c>
      <c r="AA232" s="310"/>
    </row>
    <row r="233" spans="1:27" ht="13.5" customHeight="1" x14ac:dyDescent="0.15">
      <c r="A233" s="108"/>
      <c r="B233" s="107"/>
      <c r="C233" s="457"/>
      <c r="D233" s="119" t="s">
        <v>77</v>
      </c>
      <c r="E233" s="168">
        <v>8</v>
      </c>
      <c r="F233" s="168">
        <v>5</v>
      </c>
      <c r="G233" s="168">
        <v>9</v>
      </c>
      <c r="H233" s="168">
        <v>9</v>
      </c>
      <c r="I233" s="168">
        <v>0</v>
      </c>
      <c r="J233" s="168">
        <v>0</v>
      </c>
      <c r="K233" s="168">
        <v>0</v>
      </c>
      <c r="L233" s="168">
        <v>0</v>
      </c>
      <c r="M233" s="168">
        <v>0</v>
      </c>
      <c r="N233" s="168">
        <v>0</v>
      </c>
      <c r="O233" s="168">
        <v>0</v>
      </c>
      <c r="P233" s="168">
        <v>0</v>
      </c>
      <c r="Q233" s="168">
        <v>0</v>
      </c>
      <c r="R233" s="168">
        <v>0</v>
      </c>
      <c r="S233" s="168">
        <v>4</v>
      </c>
      <c r="T233" s="168">
        <v>6</v>
      </c>
      <c r="U233" s="168">
        <v>0</v>
      </c>
      <c r="V233" s="168">
        <v>0</v>
      </c>
      <c r="W233" s="168">
        <v>3</v>
      </c>
      <c r="X233" s="168">
        <v>44</v>
      </c>
      <c r="Y233" s="168">
        <v>65</v>
      </c>
      <c r="Z233" s="169">
        <f t="shared" si="37"/>
        <v>0.67692307692307696</v>
      </c>
      <c r="AA233" s="310"/>
    </row>
    <row r="234" spans="1:27" ht="13.5" customHeight="1" x14ac:dyDescent="0.15">
      <c r="A234" s="108"/>
      <c r="B234" s="107"/>
      <c r="C234" s="457" t="s">
        <v>162</v>
      </c>
      <c r="D234" s="119" t="s">
        <v>343</v>
      </c>
      <c r="E234" s="168">
        <v>35372</v>
      </c>
      <c r="F234" s="168">
        <v>13684</v>
      </c>
      <c r="G234" s="168">
        <v>97163</v>
      </c>
      <c r="H234" s="168">
        <v>14098</v>
      </c>
      <c r="I234" s="168">
        <v>10703</v>
      </c>
      <c r="J234" s="168">
        <v>10958</v>
      </c>
      <c r="K234" s="168">
        <v>21445</v>
      </c>
      <c r="L234" s="168">
        <v>3</v>
      </c>
      <c r="M234" s="168">
        <v>1492</v>
      </c>
      <c r="N234" s="168">
        <v>505</v>
      </c>
      <c r="O234" s="168">
        <v>32</v>
      </c>
      <c r="P234" s="168">
        <v>0</v>
      </c>
      <c r="Q234" s="168">
        <v>14</v>
      </c>
      <c r="R234" s="168">
        <v>18</v>
      </c>
      <c r="S234" s="168">
        <v>3</v>
      </c>
      <c r="T234" s="168">
        <v>12</v>
      </c>
      <c r="U234" s="168">
        <v>8</v>
      </c>
      <c r="V234" s="168">
        <v>15</v>
      </c>
      <c r="W234" s="168">
        <v>2214</v>
      </c>
      <c r="X234" s="168">
        <v>207739</v>
      </c>
      <c r="Y234" s="168">
        <v>253153</v>
      </c>
      <c r="Z234" s="169">
        <f t="shared" si="37"/>
        <v>0.82060651068721291</v>
      </c>
      <c r="AA234" s="310"/>
    </row>
    <row r="235" spans="1:27" ht="13.5" customHeight="1" x14ac:dyDescent="0.15">
      <c r="A235" s="108"/>
      <c r="B235" s="107"/>
      <c r="C235" s="457"/>
      <c r="D235" s="119" t="s">
        <v>77</v>
      </c>
      <c r="E235" s="168">
        <v>35372</v>
      </c>
      <c r="F235" s="168">
        <v>13686</v>
      </c>
      <c r="G235" s="168">
        <v>97273</v>
      </c>
      <c r="H235" s="168">
        <v>14102</v>
      </c>
      <c r="I235" s="168">
        <v>10705</v>
      </c>
      <c r="J235" s="168">
        <v>10958</v>
      </c>
      <c r="K235" s="168">
        <v>21445</v>
      </c>
      <c r="L235" s="168">
        <v>3</v>
      </c>
      <c r="M235" s="168">
        <v>1492</v>
      </c>
      <c r="N235" s="168">
        <v>505</v>
      </c>
      <c r="O235" s="168">
        <v>32</v>
      </c>
      <c r="P235" s="168">
        <v>0</v>
      </c>
      <c r="Q235" s="168">
        <v>15</v>
      </c>
      <c r="R235" s="168">
        <v>18</v>
      </c>
      <c r="S235" s="168">
        <v>3</v>
      </c>
      <c r="T235" s="168">
        <v>30</v>
      </c>
      <c r="U235" s="168">
        <v>8</v>
      </c>
      <c r="V235" s="168">
        <v>15</v>
      </c>
      <c r="W235" s="168">
        <v>2216</v>
      </c>
      <c r="X235" s="168">
        <v>207878</v>
      </c>
      <c r="Y235" s="168">
        <v>253164</v>
      </c>
      <c r="Z235" s="169">
        <f t="shared" si="37"/>
        <v>0.82111990646379418</v>
      </c>
      <c r="AA235" s="310"/>
    </row>
    <row r="236" spans="1:27" ht="13.5" customHeight="1" x14ac:dyDescent="0.15">
      <c r="A236" s="108"/>
      <c r="B236" s="107"/>
      <c r="C236" s="457" t="s">
        <v>163</v>
      </c>
      <c r="D236" s="119" t="s">
        <v>343</v>
      </c>
      <c r="E236" s="168">
        <v>1787</v>
      </c>
      <c r="F236" s="168">
        <v>1058</v>
      </c>
      <c r="G236" s="168">
        <v>1525</v>
      </c>
      <c r="H236" s="168">
        <v>2578</v>
      </c>
      <c r="I236" s="168">
        <v>1284</v>
      </c>
      <c r="J236" s="168">
        <v>147</v>
      </c>
      <c r="K236" s="168">
        <v>167</v>
      </c>
      <c r="L236" s="168">
        <v>1</v>
      </c>
      <c r="M236" s="168">
        <v>16</v>
      </c>
      <c r="N236" s="168">
        <v>3</v>
      </c>
      <c r="O236" s="168">
        <v>17</v>
      </c>
      <c r="P236" s="168">
        <v>4</v>
      </c>
      <c r="Q236" s="168">
        <v>95</v>
      </c>
      <c r="R236" s="168">
        <v>61</v>
      </c>
      <c r="S236" s="168">
        <v>59</v>
      </c>
      <c r="T236" s="168">
        <v>423</v>
      </c>
      <c r="U236" s="168">
        <v>65</v>
      </c>
      <c r="V236" s="168">
        <v>353</v>
      </c>
      <c r="W236" s="168">
        <v>1004</v>
      </c>
      <c r="X236" s="168">
        <v>10647</v>
      </c>
      <c r="Y236" s="168">
        <v>13883</v>
      </c>
      <c r="Z236" s="169">
        <f t="shared" si="37"/>
        <v>0.76690916948786281</v>
      </c>
      <c r="AA236" s="310"/>
    </row>
    <row r="237" spans="1:27" ht="13.5" customHeight="1" x14ac:dyDescent="0.15">
      <c r="A237" s="108"/>
      <c r="B237" s="107"/>
      <c r="C237" s="457"/>
      <c r="D237" s="119" t="s">
        <v>77</v>
      </c>
      <c r="E237" s="168">
        <v>2357</v>
      </c>
      <c r="F237" s="168">
        <v>2207</v>
      </c>
      <c r="G237" s="168">
        <v>1760</v>
      </c>
      <c r="H237" s="168">
        <v>2719</v>
      </c>
      <c r="I237" s="168">
        <v>1484</v>
      </c>
      <c r="J237" s="168">
        <v>161</v>
      </c>
      <c r="K237" s="168">
        <v>221</v>
      </c>
      <c r="L237" s="168">
        <v>2</v>
      </c>
      <c r="M237" s="168">
        <v>60</v>
      </c>
      <c r="N237" s="168">
        <v>3</v>
      </c>
      <c r="O237" s="168">
        <v>17</v>
      </c>
      <c r="P237" s="168">
        <v>10</v>
      </c>
      <c r="Q237" s="168">
        <v>156</v>
      </c>
      <c r="R237" s="168">
        <v>113</v>
      </c>
      <c r="S237" s="168">
        <v>119</v>
      </c>
      <c r="T237" s="168">
        <v>742</v>
      </c>
      <c r="U237" s="168">
        <v>135</v>
      </c>
      <c r="V237" s="168">
        <v>816</v>
      </c>
      <c r="W237" s="168">
        <v>1296</v>
      </c>
      <c r="X237" s="168">
        <v>14378</v>
      </c>
      <c r="Y237" s="168">
        <v>18674</v>
      </c>
      <c r="Z237" s="169">
        <f t="shared" si="37"/>
        <v>0.76994752061690053</v>
      </c>
      <c r="AA237" s="310"/>
    </row>
    <row r="238" spans="1:27" ht="13.5" customHeight="1" x14ac:dyDescent="0.15">
      <c r="A238" s="108"/>
      <c r="B238" s="107"/>
      <c r="C238" s="457" t="s">
        <v>164</v>
      </c>
      <c r="D238" s="119" t="s">
        <v>343</v>
      </c>
      <c r="E238" s="168">
        <v>4126</v>
      </c>
      <c r="F238" s="168">
        <v>6425</v>
      </c>
      <c r="G238" s="168">
        <v>3543</v>
      </c>
      <c r="H238" s="168">
        <v>3747</v>
      </c>
      <c r="I238" s="168">
        <v>1067</v>
      </c>
      <c r="J238" s="168">
        <v>574</v>
      </c>
      <c r="K238" s="168">
        <v>843</v>
      </c>
      <c r="L238" s="168">
        <v>5</v>
      </c>
      <c r="M238" s="168">
        <v>37</v>
      </c>
      <c r="N238" s="168">
        <v>4</v>
      </c>
      <c r="O238" s="168">
        <v>7</v>
      </c>
      <c r="P238" s="168">
        <v>2</v>
      </c>
      <c r="Q238" s="168">
        <v>67</v>
      </c>
      <c r="R238" s="168">
        <v>50</v>
      </c>
      <c r="S238" s="168">
        <v>40</v>
      </c>
      <c r="T238" s="168">
        <v>352</v>
      </c>
      <c r="U238" s="168">
        <v>90</v>
      </c>
      <c r="V238" s="168">
        <v>142</v>
      </c>
      <c r="W238" s="168">
        <v>212</v>
      </c>
      <c r="X238" s="168">
        <v>21333</v>
      </c>
      <c r="Y238" s="168">
        <v>16726</v>
      </c>
      <c r="Z238" s="169">
        <f t="shared" si="37"/>
        <v>1.2754394356092311</v>
      </c>
      <c r="AA238" s="310"/>
    </row>
    <row r="239" spans="1:27" ht="13.5" customHeight="1" x14ac:dyDescent="0.15">
      <c r="A239" s="108"/>
      <c r="B239" s="107"/>
      <c r="C239" s="457"/>
      <c r="D239" s="119" t="s">
        <v>77</v>
      </c>
      <c r="E239" s="168">
        <v>5203</v>
      </c>
      <c r="F239" s="168">
        <v>21607</v>
      </c>
      <c r="G239" s="168">
        <v>4260</v>
      </c>
      <c r="H239" s="168">
        <v>4411</v>
      </c>
      <c r="I239" s="168">
        <v>1271</v>
      </c>
      <c r="J239" s="168">
        <v>675</v>
      </c>
      <c r="K239" s="168">
        <v>954</v>
      </c>
      <c r="L239" s="168">
        <v>6</v>
      </c>
      <c r="M239" s="168">
        <v>41</v>
      </c>
      <c r="N239" s="168">
        <v>4</v>
      </c>
      <c r="O239" s="168">
        <v>7</v>
      </c>
      <c r="P239" s="168">
        <v>2</v>
      </c>
      <c r="Q239" s="168">
        <v>79</v>
      </c>
      <c r="R239" s="168">
        <v>68</v>
      </c>
      <c r="S239" s="168">
        <v>66</v>
      </c>
      <c r="T239" s="168">
        <v>589</v>
      </c>
      <c r="U239" s="168">
        <v>113</v>
      </c>
      <c r="V239" s="168">
        <v>174</v>
      </c>
      <c r="W239" s="168">
        <v>259</v>
      </c>
      <c r="X239" s="168">
        <v>39789</v>
      </c>
      <c r="Y239" s="168">
        <v>22316</v>
      </c>
      <c r="Z239" s="169">
        <f t="shared" si="37"/>
        <v>1.7829808209356515</v>
      </c>
      <c r="AA239" s="310"/>
    </row>
    <row r="240" spans="1:27" ht="13.5" customHeight="1" x14ac:dyDescent="0.15">
      <c r="A240" s="108"/>
      <c r="B240" s="107"/>
      <c r="C240" s="457" t="s">
        <v>165</v>
      </c>
      <c r="D240" s="119" t="s">
        <v>343</v>
      </c>
      <c r="E240" s="168">
        <v>948</v>
      </c>
      <c r="F240" s="168">
        <v>1090</v>
      </c>
      <c r="G240" s="168">
        <v>3234</v>
      </c>
      <c r="H240" s="168">
        <v>1386</v>
      </c>
      <c r="I240" s="168">
        <v>413</v>
      </c>
      <c r="J240" s="168">
        <v>482</v>
      </c>
      <c r="K240" s="168">
        <v>1258</v>
      </c>
      <c r="L240" s="168">
        <v>38</v>
      </c>
      <c r="M240" s="168">
        <v>88</v>
      </c>
      <c r="N240" s="168">
        <v>108</v>
      </c>
      <c r="O240" s="168">
        <v>13</v>
      </c>
      <c r="P240" s="168">
        <v>3</v>
      </c>
      <c r="Q240" s="168">
        <v>58</v>
      </c>
      <c r="R240" s="168">
        <v>101</v>
      </c>
      <c r="S240" s="168">
        <v>28</v>
      </c>
      <c r="T240" s="168">
        <v>250</v>
      </c>
      <c r="U240" s="168">
        <v>189</v>
      </c>
      <c r="V240" s="168">
        <v>232</v>
      </c>
      <c r="W240" s="168">
        <v>328</v>
      </c>
      <c r="X240" s="168">
        <v>10247</v>
      </c>
      <c r="Y240" s="168">
        <v>8487</v>
      </c>
      <c r="Z240" s="169">
        <f t="shared" si="37"/>
        <v>1.2073759868033462</v>
      </c>
      <c r="AA240" s="310"/>
    </row>
    <row r="241" spans="1:27" ht="13.5" customHeight="1" x14ac:dyDescent="0.15">
      <c r="A241" s="108"/>
      <c r="B241" s="107"/>
      <c r="C241" s="457"/>
      <c r="D241" s="119" t="s">
        <v>77</v>
      </c>
      <c r="E241" s="168">
        <v>1323</v>
      </c>
      <c r="F241" s="168">
        <v>1394</v>
      </c>
      <c r="G241" s="168">
        <v>4273</v>
      </c>
      <c r="H241" s="168">
        <v>1823</v>
      </c>
      <c r="I241" s="168">
        <v>535</v>
      </c>
      <c r="J241" s="168">
        <v>611</v>
      </c>
      <c r="K241" s="168">
        <v>1372</v>
      </c>
      <c r="L241" s="168">
        <v>75</v>
      </c>
      <c r="M241" s="168">
        <v>120</v>
      </c>
      <c r="N241" s="168">
        <v>166</v>
      </c>
      <c r="O241" s="168">
        <v>19</v>
      </c>
      <c r="P241" s="168">
        <v>6</v>
      </c>
      <c r="Q241" s="168">
        <v>88</v>
      </c>
      <c r="R241" s="168">
        <v>191</v>
      </c>
      <c r="S241" s="168">
        <v>38</v>
      </c>
      <c r="T241" s="168">
        <v>461</v>
      </c>
      <c r="U241" s="168">
        <v>264</v>
      </c>
      <c r="V241" s="168">
        <v>374</v>
      </c>
      <c r="W241" s="168">
        <v>565</v>
      </c>
      <c r="X241" s="168">
        <v>13698</v>
      </c>
      <c r="Y241" s="168">
        <v>12291</v>
      </c>
      <c r="Z241" s="169">
        <f t="shared" si="37"/>
        <v>1.1144740053697828</v>
      </c>
      <c r="AA241" s="310"/>
    </row>
    <row r="242" spans="1:27" ht="13.5" customHeight="1" x14ac:dyDescent="0.15">
      <c r="A242" s="108"/>
      <c r="B242" s="107"/>
      <c r="C242" s="457" t="s">
        <v>166</v>
      </c>
      <c r="D242" s="119" t="s">
        <v>343</v>
      </c>
      <c r="E242" s="168">
        <v>633</v>
      </c>
      <c r="F242" s="168">
        <v>196</v>
      </c>
      <c r="G242" s="168">
        <v>900</v>
      </c>
      <c r="H242" s="168">
        <v>1488</v>
      </c>
      <c r="I242" s="168">
        <v>328</v>
      </c>
      <c r="J242" s="168">
        <v>223</v>
      </c>
      <c r="K242" s="168">
        <v>153</v>
      </c>
      <c r="L242" s="168">
        <v>5</v>
      </c>
      <c r="M242" s="168">
        <v>0</v>
      </c>
      <c r="N242" s="168">
        <v>4</v>
      </c>
      <c r="O242" s="168">
        <v>4</v>
      </c>
      <c r="P242" s="168">
        <v>0</v>
      </c>
      <c r="Q242" s="168">
        <v>13</v>
      </c>
      <c r="R242" s="168">
        <v>13</v>
      </c>
      <c r="S242" s="168">
        <v>2</v>
      </c>
      <c r="T242" s="168">
        <v>56</v>
      </c>
      <c r="U242" s="168">
        <v>30</v>
      </c>
      <c r="V242" s="168">
        <v>47</v>
      </c>
      <c r="W242" s="168">
        <v>69</v>
      </c>
      <c r="X242" s="168">
        <v>4164</v>
      </c>
      <c r="Y242" s="168">
        <v>3958</v>
      </c>
      <c r="Z242" s="169">
        <f t="shared" si="37"/>
        <v>1.0520464881253158</v>
      </c>
      <c r="AA242" s="310"/>
    </row>
    <row r="243" spans="1:27" ht="13.5" customHeight="1" x14ac:dyDescent="0.15">
      <c r="A243" s="108"/>
      <c r="B243" s="107"/>
      <c r="C243" s="457"/>
      <c r="D243" s="119" t="s">
        <v>77</v>
      </c>
      <c r="E243" s="168">
        <v>832</v>
      </c>
      <c r="F243" s="168">
        <v>230</v>
      </c>
      <c r="G243" s="168">
        <v>1004</v>
      </c>
      <c r="H243" s="168">
        <v>1846</v>
      </c>
      <c r="I243" s="168">
        <v>474</v>
      </c>
      <c r="J243" s="168">
        <v>274</v>
      </c>
      <c r="K243" s="168">
        <v>213</v>
      </c>
      <c r="L243" s="168">
        <v>5</v>
      </c>
      <c r="M243" s="168">
        <v>0</v>
      </c>
      <c r="N243" s="168">
        <v>4</v>
      </c>
      <c r="O243" s="168">
        <v>4</v>
      </c>
      <c r="P243" s="168">
        <v>0</v>
      </c>
      <c r="Q243" s="168">
        <v>31</v>
      </c>
      <c r="R243" s="168">
        <v>13</v>
      </c>
      <c r="S243" s="168">
        <v>8</v>
      </c>
      <c r="T243" s="168">
        <v>122</v>
      </c>
      <c r="U243" s="168">
        <v>32</v>
      </c>
      <c r="V243" s="168">
        <v>63</v>
      </c>
      <c r="W243" s="168">
        <v>206</v>
      </c>
      <c r="X243" s="168">
        <v>5361</v>
      </c>
      <c r="Y243" s="168">
        <v>5709</v>
      </c>
      <c r="Z243" s="169">
        <f t="shared" si="37"/>
        <v>0.93904361534419334</v>
      </c>
      <c r="AA243" s="310"/>
    </row>
    <row r="244" spans="1:27" ht="13.5" customHeight="1" x14ac:dyDescent="0.15">
      <c r="A244" s="108"/>
      <c r="B244" s="107"/>
      <c r="C244" s="457" t="s">
        <v>167</v>
      </c>
      <c r="D244" s="119" t="s">
        <v>343</v>
      </c>
      <c r="E244" s="168">
        <v>106</v>
      </c>
      <c r="F244" s="168">
        <v>90</v>
      </c>
      <c r="G244" s="168">
        <v>982</v>
      </c>
      <c r="H244" s="168">
        <v>768</v>
      </c>
      <c r="I244" s="168">
        <v>142</v>
      </c>
      <c r="J244" s="168">
        <v>128</v>
      </c>
      <c r="K244" s="168">
        <v>46</v>
      </c>
      <c r="L244" s="168">
        <v>2</v>
      </c>
      <c r="M244" s="168">
        <v>7</v>
      </c>
      <c r="N244" s="168">
        <v>0</v>
      </c>
      <c r="O244" s="168">
        <v>6</v>
      </c>
      <c r="P244" s="168">
        <v>0</v>
      </c>
      <c r="Q244" s="168">
        <v>7</v>
      </c>
      <c r="R244" s="168">
        <v>10</v>
      </c>
      <c r="S244" s="168">
        <v>0</v>
      </c>
      <c r="T244" s="168">
        <v>40</v>
      </c>
      <c r="U244" s="168">
        <v>9</v>
      </c>
      <c r="V244" s="168">
        <v>24</v>
      </c>
      <c r="W244" s="168">
        <v>18</v>
      </c>
      <c r="X244" s="168">
        <v>2385</v>
      </c>
      <c r="Y244" s="168">
        <v>2357</v>
      </c>
      <c r="Z244" s="169">
        <f t="shared" si="37"/>
        <v>1.0118795078489606</v>
      </c>
      <c r="AA244" s="310"/>
    </row>
    <row r="245" spans="1:27" ht="13.5" customHeight="1" x14ac:dyDescent="0.15">
      <c r="A245" s="108"/>
      <c r="B245" s="107"/>
      <c r="C245" s="457"/>
      <c r="D245" s="119" t="s">
        <v>77</v>
      </c>
      <c r="E245" s="168">
        <v>145</v>
      </c>
      <c r="F245" s="168">
        <v>90</v>
      </c>
      <c r="G245" s="168">
        <v>1212</v>
      </c>
      <c r="H245" s="168">
        <v>1063</v>
      </c>
      <c r="I245" s="168">
        <v>201</v>
      </c>
      <c r="J245" s="168">
        <v>150</v>
      </c>
      <c r="K245" s="168">
        <v>57</v>
      </c>
      <c r="L245" s="168">
        <v>6</v>
      </c>
      <c r="M245" s="168">
        <v>7</v>
      </c>
      <c r="N245" s="168">
        <v>0</v>
      </c>
      <c r="O245" s="168">
        <v>6</v>
      </c>
      <c r="P245" s="168">
        <v>0</v>
      </c>
      <c r="Q245" s="168">
        <v>15</v>
      </c>
      <c r="R245" s="168">
        <v>10</v>
      </c>
      <c r="S245" s="168">
        <v>0</v>
      </c>
      <c r="T245" s="168">
        <v>55</v>
      </c>
      <c r="U245" s="168">
        <v>9</v>
      </c>
      <c r="V245" s="168">
        <v>24</v>
      </c>
      <c r="W245" s="168">
        <v>26</v>
      </c>
      <c r="X245" s="168">
        <v>3076</v>
      </c>
      <c r="Y245" s="168">
        <v>2935</v>
      </c>
      <c r="Z245" s="169">
        <f t="shared" si="37"/>
        <v>1.0480408858603067</v>
      </c>
      <c r="AA245" s="310"/>
    </row>
    <row r="246" spans="1:27" ht="13.5" customHeight="1" x14ac:dyDescent="0.15">
      <c r="A246" s="108"/>
      <c r="B246" s="107"/>
      <c r="C246" s="457" t="s">
        <v>168</v>
      </c>
      <c r="D246" s="119" t="s">
        <v>343</v>
      </c>
      <c r="E246" s="168">
        <v>29695</v>
      </c>
      <c r="F246" s="168">
        <v>2174</v>
      </c>
      <c r="G246" s="168">
        <v>31308</v>
      </c>
      <c r="H246" s="168">
        <v>5934</v>
      </c>
      <c r="I246" s="168">
        <v>2521</v>
      </c>
      <c r="J246" s="168">
        <v>2001</v>
      </c>
      <c r="K246" s="168">
        <v>1986</v>
      </c>
      <c r="L246" s="168">
        <v>16</v>
      </c>
      <c r="M246" s="168">
        <v>788</v>
      </c>
      <c r="N246" s="168">
        <v>68</v>
      </c>
      <c r="O246" s="168">
        <v>0</v>
      </c>
      <c r="P246" s="168">
        <v>22</v>
      </c>
      <c r="Q246" s="168">
        <v>39</v>
      </c>
      <c r="R246" s="168">
        <v>37</v>
      </c>
      <c r="S246" s="168">
        <v>16</v>
      </c>
      <c r="T246" s="168">
        <v>385</v>
      </c>
      <c r="U246" s="168">
        <v>81</v>
      </c>
      <c r="V246" s="168">
        <v>1683</v>
      </c>
      <c r="W246" s="168">
        <v>4529</v>
      </c>
      <c r="X246" s="168">
        <v>83283</v>
      </c>
      <c r="Y246" s="168">
        <v>76461</v>
      </c>
      <c r="Z246" s="169">
        <f t="shared" si="37"/>
        <v>1.0892219562914427</v>
      </c>
      <c r="AA246" s="310"/>
    </row>
    <row r="247" spans="1:27" ht="13.5" customHeight="1" x14ac:dyDescent="0.15">
      <c r="A247" s="108"/>
      <c r="B247" s="107"/>
      <c r="C247" s="457"/>
      <c r="D247" s="119" t="s">
        <v>77</v>
      </c>
      <c r="E247" s="168">
        <v>65108</v>
      </c>
      <c r="F247" s="168">
        <v>4024</v>
      </c>
      <c r="G247" s="168">
        <v>47728</v>
      </c>
      <c r="H247" s="168">
        <v>16816</v>
      </c>
      <c r="I247" s="168">
        <v>8331</v>
      </c>
      <c r="J247" s="168">
        <v>2770</v>
      </c>
      <c r="K247" s="168">
        <v>2785</v>
      </c>
      <c r="L247" s="168">
        <v>31</v>
      </c>
      <c r="M247" s="168">
        <v>996</v>
      </c>
      <c r="N247" s="168">
        <v>91</v>
      </c>
      <c r="O247" s="168">
        <v>0</v>
      </c>
      <c r="P247" s="168">
        <v>22</v>
      </c>
      <c r="Q247" s="168">
        <v>143</v>
      </c>
      <c r="R247" s="168">
        <v>97</v>
      </c>
      <c r="S247" s="168">
        <v>54</v>
      </c>
      <c r="T247" s="168">
        <v>1317</v>
      </c>
      <c r="U247" s="168">
        <v>161</v>
      </c>
      <c r="V247" s="168">
        <v>9502</v>
      </c>
      <c r="W247" s="168">
        <v>6816</v>
      </c>
      <c r="X247" s="168">
        <v>166792</v>
      </c>
      <c r="Y247" s="168">
        <v>126584</v>
      </c>
      <c r="Z247" s="169">
        <f t="shared" si="37"/>
        <v>1.3176388801112304</v>
      </c>
      <c r="AA247" s="310"/>
    </row>
    <row r="248" spans="1:27" ht="13.5" customHeight="1" x14ac:dyDescent="0.15">
      <c r="A248" s="108"/>
      <c r="B248" s="109"/>
      <c r="C248" s="457" t="s">
        <v>169</v>
      </c>
      <c r="D248" s="119" t="s">
        <v>343</v>
      </c>
      <c r="E248" s="168">
        <v>2</v>
      </c>
      <c r="F248" s="168">
        <v>3</v>
      </c>
      <c r="G248" s="168">
        <v>1</v>
      </c>
      <c r="H248" s="168">
        <v>0</v>
      </c>
      <c r="I248" s="168">
        <v>0</v>
      </c>
      <c r="J248" s="168">
        <v>0</v>
      </c>
      <c r="K248" s="168">
        <v>6</v>
      </c>
      <c r="L248" s="168">
        <v>1</v>
      </c>
      <c r="M248" s="168">
        <v>0</v>
      </c>
      <c r="N248" s="168">
        <v>0</v>
      </c>
      <c r="O248" s="168">
        <v>0</v>
      </c>
      <c r="P248" s="168">
        <v>0</v>
      </c>
      <c r="Q248" s="168">
        <v>0</v>
      </c>
      <c r="R248" s="168">
        <v>1</v>
      </c>
      <c r="S248" s="168">
        <v>0</v>
      </c>
      <c r="T248" s="168">
        <v>0</v>
      </c>
      <c r="U248" s="168">
        <v>1</v>
      </c>
      <c r="V248" s="168">
        <v>0</v>
      </c>
      <c r="W248" s="168">
        <v>0</v>
      </c>
      <c r="X248" s="168">
        <v>15</v>
      </c>
      <c r="Y248" s="168">
        <v>73</v>
      </c>
      <c r="Z248" s="169">
        <f t="shared" si="37"/>
        <v>0.20547945205479451</v>
      </c>
      <c r="AA248" s="310"/>
    </row>
    <row r="249" spans="1:27" ht="13.5" customHeight="1" x14ac:dyDescent="0.15">
      <c r="A249" s="108"/>
      <c r="B249" s="109"/>
      <c r="C249" s="457"/>
      <c r="D249" s="119" t="s">
        <v>77</v>
      </c>
      <c r="E249" s="168">
        <v>2</v>
      </c>
      <c r="F249" s="168">
        <v>3</v>
      </c>
      <c r="G249" s="168">
        <v>1</v>
      </c>
      <c r="H249" s="168">
        <v>0</v>
      </c>
      <c r="I249" s="168">
        <v>0</v>
      </c>
      <c r="J249" s="168">
        <v>0</v>
      </c>
      <c r="K249" s="168">
        <v>6</v>
      </c>
      <c r="L249" s="168">
        <v>1</v>
      </c>
      <c r="M249" s="168">
        <v>0</v>
      </c>
      <c r="N249" s="168">
        <v>0</v>
      </c>
      <c r="O249" s="168">
        <v>0</v>
      </c>
      <c r="P249" s="168">
        <v>0</v>
      </c>
      <c r="Q249" s="168">
        <v>0</v>
      </c>
      <c r="R249" s="168">
        <v>1</v>
      </c>
      <c r="S249" s="168">
        <v>0</v>
      </c>
      <c r="T249" s="168">
        <v>0</v>
      </c>
      <c r="U249" s="168">
        <v>1</v>
      </c>
      <c r="V249" s="168">
        <v>0</v>
      </c>
      <c r="W249" s="168">
        <v>0</v>
      </c>
      <c r="X249" s="168">
        <v>15</v>
      </c>
      <c r="Y249" s="168">
        <v>73</v>
      </c>
      <c r="Z249" s="169">
        <f t="shared" si="37"/>
        <v>0.20547945205479451</v>
      </c>
      <c r="AA249" s="310"/>
    </row>
    <row r="250" spans="1:27" ht="13.5" customHeight="1" x14ac:dyDescent="0.15">
      <c r="A250" s="108"/>
      <c r="B250" s="107"/>
      <c r="C250" s="457" t="s">
        <v>170</v>
      </c>
      <c r="D250" s="119" t="s">
        <v>343</v>
      </c>
      <c r="E250" s="168">
        <v>0</v>
      </c>
      <c r="F250" s="168">
        <v>0</v>
      </c>
      <c r="G250" s="168">
        <v>6</v>
      </c>
      <c r="H250" s="168">
        <v>4</v>
      </c>
      <c r="I250" s="168">
        <v>1</v>
      </c>
      <c r="J250" s="168">
        <v>0</v>
      </c>
      <c r="K250" s="168">
        <v>12</v>
      </c>
      <c r="L250" s="168">
        <v>0</v>
      </c>
      <c r="M250" s="168">
        <v>0</v>
      </c>
      <c r="N250" s="168">
        <v>0</v>
      </c>
      <c r="O250" s="168">
        <v>0</v>
      </c>
      <c r="P250" s="168">
        <v>9</v>
      </c>
      <c r="Q250" s="168">
        <v>0</v>
      </c>
      <c r="R250" s="168">
        <v>0</v>
      </c>
      <c r="S250" s="168">
        <v>0</v>
      </c>
      <c r="T250" s="168">
        <v>5</v>
      </c>
      <c r="U250" s="168">
        <v>0</v>
      </c>
      <c r="V250" s="168">
        <v>0</v>
      </c>
      <c r="W250" s="168">
        <v>3</v>
      </c>
      <c r="X250" s="168">
        <v>40</v>
      </c>
      <c r="Y250" s="168">
        <v>40</v>
      </c>
      <c r="Z250" s="169">
        <f t="shared" si="37"/>
        <v>1</v>
      </c>
      <c r="AA250" s="310"/>
    </row>
    <row r="251" spans="1:27" ht="13.5" customHeight="1" x14ac:dyDescent="0.15">
      <c r="A251" s="108"/>
      <c r="B251" s="107"/>
      <c r="C251" s="457"/>
      <c r="D251" s="119" t="s">
        <v>77</v>
      </c>
      <c r="E251" s="168">
        <v>0</v>
      </c>
      <c r="F251" s="168">
        <v>0</v>
      </c>
      <c r="G251" s="168">
        <v>44</v>
      </c>
      <c r="H251" s="168">
        <v>6</v>
      </c>
      <c r="I251" s="168">
        <v>1</v>
      </c>
      <c r="J251" s="168">
        <v>0</v>
      </c>
      <c r="K251" s="168">
        <v>31</v>
      </c>
      <c r="L251" s="168">
        <v>0</v>
      </c>
      <c r="M251" s="168">
        <v>0</v>
      </c>
      <c r="N251" s="168">
        <v>0</v>
      </c>
      <c r="O251" s="168">
        <v>0</v>
      </c>
      <c r="P251" s="168">
        <v>32</v>
      </c>
      <c r="Q251" s="168">
        <v>0</v>
      </c>
      <c r="R251" s="168">
        <v>0</v>
      </c>
      <c r="S251" s="168">
        <v>0</v>
      </c>
      <c r="T251" s="168">
        <v>12</v>
      </c>
      <c r="U251" s="168">
        <v>0</v>
      </c>
      <c r="V251" s="168">
        <v>0</v>
      </c>
      <c r="W251" s="168">
        <v>3</v>
      </c>
      <c r="X251" s="168">
        <v>129</v>
      </c>
      <c r="Y251" s="168">
        <v>50</v>
      </c>
      <c r="Z251" s="169">
        <f t="shared" si="37"/>
        <v>2.58</v>
      </c>
      <c r="AA251" s="310"/>
    </row>
    <row r="252" spans="1:27" ht="13.5" customHeight="1" x14ac:dyDescent="0.15">
      <c r="A252" s="108"/>
      <c r="B252" s="107"/>
      <c r="C252" s="457" t="s">
        <v>171</v>
      </c>
      <c r="D252" s="119" t="s">
        <v>343</v>
      </c>
      <c r="E252" s="168">
        <v>4</v>
      </c>
      <c r="F252" s="168">
        <v>18</v>
      </c>
      <c r="G252" s="168">
        <v>0</v>
      </c>
      <c r="H252" s="168">
        <v>0</v>
      </c>
      <c r="I252" s="168">
        <v>1</v>
      </c>
      <c r="J252" s="168">
        <v>0</v>
      </c>
      <c r="K252" s="168">
        <v>0</v>
      </c>
      <c r="L252" s="168">
        <v>5</v>
      </c>
      <c r="M252" s="168">
        <v>0</v>
      </c>
      <c r="N252" s="168">
        <v>0</v>
      </c>
      <c r="O252" s="168">
        <v>0</v>
      </c>
      <c r="P252" s="168">
        <v>0</v>
      </c>
      <c r="Q252" s="168">
        <v>0</v>
      </c>
      <c r="R252" s="168">
        <v>0</v>
      </c>
      <c r="S252" s="168">
        <v>0</v>
      </c>
      <c r="T252" s="168">
        <v>1</v>
      </c>
      <c r="U252" s="168">
        <v>0</v>
      </c>
      <c r="V252" s="168">
        <v>0</v>
      </c>
      <c r="W252" s="168">
        <v>34</v>
      </c>
      <c r="X252" s="168">
        <v>63</v>
      </c>
      <c r="Y252" s="168">
        <v>9</v>
      </c>
      <c r="Z252" s="169">
        <f t="shared" si="37"/>
        <v>7</v>
      </c>
      <c r="AA252" s="310"/>
    </row>
    <row r="253" spans="1:27" ht="13.5" customHeight="1" x14ac:dyDescent="0.15">
      <c r="A253" s="108"/>
      <c r="B253" s="107"/>
      <c r="C253" s="457"/>
      <c r="D253" s="119" t="s">
        <v>77</v>
      </c>
      <c r="E253" s="168">
        <v>4</v>
      </c>
      <c r="F253" s="168">
        <v>248</v>
      </c>
      <c r="G253" s="168">
        <v>0</v>
      </c>
      <c r="H253" s="168">
        <v>0</v>
      </c>
      <c r="I253" s="168">
        <v>1</v>
      </c>
      <c r="J253" s="168">
        <v>0</v>
      </c>
      <c r="K253" s="168">
        <v>0</v>
      </c>
      <c r="L253" s="168">
        <v>23</v>
      </c>
      <c r="M253" s="168">
        <v>0</v>
      </c>
      <c r="N253" s="168">
        <v>0</v>
      </c>
      <c r="O253" s="168">
        <v>0</v>
      </c>
      <c r="P253" s="168">
        <v>0</v>
      </c>
      <c r="Q253" s="168">
        <v>0</v>
      </c>
      <c r="R253" s="168">
        <v>0</v>
      </c>
      <c r="S253" s="168">
        <v>0</v>
      </c>
      <c r="T253" s="168">
        <v>5</v>
      </c>
      <c r="U253" s="168">
        <v>0</v>
      </c>
      <c r="V253" s="168">
        <v>0</v>
      </c>
      <c r="W253" s="168">
        <v>76</v>
      </c>
      <c r="X253" s="168">
        <v>357</v>
      </c>
      <c r="Y253" s="168">
        <v>11</v>
      </c>
      <c r="Z253" s="169">
        <f t="shared" si="37"/>
        <v>32.454545454545453</v>
      </c>
      <c r="AA253" s="310"/>
    </row>
    <row r="254" spans="1:27" ht="13.5" customHeight="1" x14ac:dyDescent="0.15">
      <c r="A254" s="108"/>
      <c r="B254" s="107"/>
      <c r="C254" s="457" t="s">
        <v>172</v>
      </c>
      <c r="D254" s="119" t="s">
        <v>343</v>
      </c>
      <c r="E254" s="168">
        <v>1</v>
      </c>
      <c r="F254" s="168">
        <v>7</v>
      </c>
      <c r="G254" s="168">
        <v>14</v>
      </c>
      <c r="H254" s="168">
        <v>16</v>
      </c>
      <c r="I254" s="168">
        <v>0</v>
      </c>
      <c r="J254" s="168">
        <v>0</v>
      </c>
      <c r="K254" s="168">
        <v>4</v>
      </c>
      <c r="L254" s="168">
        <v>0</v>
      </c>
      <c r="M254" s="168">
        <v>2</v>
      </c>
      <c r="N254" s="168">
        <v>1</v>
      </c>
      <c r="O254" s="168">
        <v>0</v>
      </c>
      <c r="P254" s="168">
        <v>15</v>
      </c>
      <c r="Q254" s="168">
        <v>0</v>
      </c>
      <c r="R254" s="168">
        <v>0</v>
      </c>
      <c r="S254" s="168">
        <v>0</v>
      </c>
      <c r="T254" s="168">
        <v>13</v>
      </c>
      <c r="U254" s="168">
        <v>33</v>
      </c>
      <c r="V254" s="168">
        <v>0</v>
      </c>
      <c r="W254" s="168">
        <v>7</v>
      </c>
      <c r="X254" s="168">
        <v>113</v>
      </c>
      <c r="Y254" s="168">
        <v>34</v>
      </c>
      <c r="Z254" s="169">
        <f t="shared" si="37"/>
        <v>3.3235294117647061</v>
      </c>
      <c r="AA254" s="310"/>
    </row>
    <row r="255" spans="1:27" ht="13.5" customHeight="1" x14ac:dyDescent="0.15">
      <c r="A255" s="108"/>
      <c r="B255" s="107"/>
      <c r="C255" s="457"/>
      <c r="D255" s="119" t="s">
        <v>77</v>
      </c>
      <c r="E255" s="168">
        <v>1</v>
      </c>
      <c r="F255" s="168">
        <v>7</v>
      </c>
      <c r="G255" s="168">
        <v>14</v>
      </c>
      <c r="H255" s="168">
        <v>16</v>
      </c>
      <c r="I255" s="168">
        <v>0</v>
      </c>
      <c r="J255" s="168">
        <v>0</v>
      </c>
      <c r="K255" s="168">
        <v>6</v>
      </c>
      <c r="L255" s="168">
        <v>0</v>
      </c>
      <c r="M255" s="168">
        <v>4</v>
      </c>
      <c r="N255" s="168">
        <v>2</v>
      </c>
      <c r="O255" s="168">
        <v>0</v>
      </c>
      <c r="P255" s="168">
        <v>75</v>
      </c>
      <c r="Q255" s="168">
        <v>0</v>
      </c>
      <c r="R255" s="168">
        <v>0</v>
      </c>
      <c r="S255" s="168">
        <v>0</v>
      </c>
      <c r="T255" s="168">
        <v>79</v>
      </c>
      <c r="U255" s="168">
        <v>140</v>
      </c>
      <c r="V255" s="168">
        <v>0</v>
      </c>
      <c r="W255" s="168">
        <v>13</v>
      </c>
      <c r="X255" s="168">
        <v>357</v>
      </c>
      <c r="Y255" s="168">
        <v>58</v>
      </c>
      <c r="Z255" s="169">
        <f t="shared" si="37"/>
        <v>6.1551724137931032</v>
      </c>
      <c r="AA255" s="310"/>
    </row>
    <row r="256" spans="1:27" s="89" customFormat="1" ht="13.5" customHeight="1" x14ac:dyDescent="0.15">
      <c r="A256" s="107"/>
      <c r="B256" s="107"/>
      <c r="C256" s="308"/>
      <c r="D256" s="125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  <c r="P256" s="126"/>
      <c r="Q256" s="126"/>
      <c r="R256" s="126"/>
      <c r="S256" s="126"/>
      <c r="T256" s="126"/>
      <c r="U256" s="126"/>
      <c r="V256" s="126"/>
      <c r="W256" s="126"/>
      <c r="X256" s="126"/>
      <c r="Y256" s="126"/>
      <c r="Z256" s="141"/>
      <c r="AA256" s="165"/>
    </row>
    <row r="257" spans="1:27" ht="21.75" customHeight="1" x14ac:dyDescent="0.15">
      <c r="A257" s="151" t="str">
        <f>$A$1</f>
        <v>６　平成28年度市町村別・国別訪日外国人宿泊者数（延べ人数）</v>
      </c>
    </row>
    <row r="258" spans="1:27" ht="13.5" customHeight="1" thickBot="1" x14ac:dyDescent="0.2">
      <c r="A258" s="111"/>
      <c r="Z258" s="153" t="str">
        <f>$Z$2</f>
        <v>単位：宿泊客数→人、宿泊客延数→人泊、対前年比→％</v>
      </c>
      <c r="AA258" s="153"/>
    </row>
    <row r="259" spans="1:27" s="142" customFormat="1" ht="13.5" customHeight="1" thickBot="1" x14ac:dyDescent="0.2">
      <c r="A259" s="154" t="s">
        <v>58</v>
      </c>
      <c r="B259" s="154" t="s">
        <v>353</v>
      </c>
      <c r="C259" s="307" t="s">
        <v>59</v>
      </c>
      <c r="D259" s="158" t="s">
        <v>60</v>
      </c>
      <c r="E259" s="159" t="s">
        <v>378</v>
      </c>
      <c r="F259" s="159" t="s">
        <v>379</v>
      </c>
      <c r="G259" s="159" t="s">
        <v>380</v>
      </c>
      <c r="H259" s="159" t="s">
        <v>381</v>
      </c>
      <c r="I259" s="159" t="s">
        <v>247</v>
      </c>
      <c r="J259" s="159" t="s">
        <v>312</v>
      </c>
      <c r="K259" s="159" t="s">
        <v>313</v>
      </c>
      <c r="L259" s="159" t="s">
        <v>314</v>
      </c>
      <c r="M259" s="159" t="s">
        <v>396</v>
      </c>
      <c r="N259" s="159" t="s">
        <v>394</v>
      </c>
      <c r="O259" s="159" t="s">
        <v>395</v>
      </c>
      <c r="P259" s="159" t="s">
        <v>248</v>
      </c>
      <c r="Q259" s="159" t="s">
        <v>249</v>
      </c>
      <c r="R259" s="159" t="s">
        <v>250</v>
      </c>
      <c r="S259" s="159" t="s">
        <v>251</v>
      </c>
      <c r="T259" s="159" t="s">
        <v>376</v>
      </c>
      <c r="U259" s="159" t="s">
        <v>252</v>
      </c>
      <c r="V259" s="159" t="s">
        <v>377</v>
      </c>
      <c r="W259" s="159" t="s">
        <v>317</v>
      </c>
      <c r="X259" s="160" t="s">
        <v>347</v>
      </c>
      <c r="Y259" s="161" t="str">
        <f>$Y$3</f>
        <v>27年度</v>
      </c>
      <c r="Z259" s="162" t="s">
        <v>71</v>
      </c>
      <c r="AA259" s="309"/>
    </row>
    <row r="260" spans="1:27" ht="13.5" customHeight="1" x14ac:dyDescent="0.15">
      <c r="A260" s="450" t="s">
        <v>335</v>
      </c>
      <c r="B260" s="450" t="s">
        <v>336</v>
      </c>
      <c r="C260" s="457" t="s">
        <v>173</v>
      </c>
      <c r="D260" s="119" t="s">
        <v>343</v>
      </c>
      <c r="E260" s="168">
        <v>2</v>
      </c>
      <c r="F260" s="168">
        <v>5</v>
      </c>
      <c r="G260" s="168">
        <v>0</v>
      </c>
      <c r="H260" s="168">
        <v>2</v>
      </c>
      <c r="I260" s="168">
        <v>0</v>
      </c>
      <c r="J260" s="168">
        <v>2</v>
      </c>
      <c r="K260" s="168">
        <v>0</v>
      </c>
      <c r="L260" s="168">
        <v>0</v>
      </c>
      <c r="M260" s="168">
        <v>0</v>
      </c>
      <c r="N260" s="168">
        <v>0</v>
      </c>
      <c r="O260" s="168">
        <v>0</v>
      </c>
      <c r="P260" s="168">
        <v>0</v>
      </c>
      <c r="Q260" s="168">
        <v>0</v>
      </c>
      <c r="R260" s="168">
        <v>0</v>
      </c>
      <c r="S260" s="168">
        <v>0</v>
      </c>
      <c r="T260" s="168">
        <v>0</v>
      </c>
      <c r="U260" s="168">
        <v>0</v>
      </c>
      <c r="V260" s="168">
        <v>1</v>
      </c>
      <c r="W260" s="168">
        <v>2</v>
      </c>
      <c r="X260" s="168">
        <v>14</v>
      </c>
      <c r="Y260" s="168">
        <v>34</v>
      </c>
      <c r="Z260" s="169">
        <f t="shared" ref="Z260:Z265" si="45">IF(Y260=0,0,X260/Y260)</f>
        <v>0.41176470588235292</v>
      </c>
      <c r="AA260" s="310"/>
    </row>
    <row r="261" spans="1:27" ht="13.5" customHeight="1" x14ac:dyDescent="0.15">
      <c r="A261" s="448"/>
      <c r="B261" s="448"/>
      <c r="C261" s="457"/>
      <c r="D261" s="119" t="s">
        <v>77</v>
      </c>
      <c r="E261" s="168">
        <v>2</v>
      </c>
      <c r="F261" s="168">
        <v>20</v>
      </c>
      <c r="G261" s="168">
        <v>0</v>
      </c>
      <c r="H261" s="168">
        <v>2</v>
      </c>
      <c r="I261" s="168">
        <v>0</v>
      </c>
      <c r="J261" s="168">
        <v>6</v>
      </c>
      <c r="K261" s="168">
        <v>0</v>
      </c>
      <c r="L261" s="168">
        <v>0</v>
      </c>
      <c r="M261" s="168">
        <v>0</v>
      </c>
      <c r="N261" s="168">
        <v>0</v>
      </c>
      <c r="O261" s="168">
        <v>0</v>
      </c>
      <c r="P261" s="168">
        <v>0</v>
      </c>
      <c r="Q261" s="168">
        <v>0</v>
      </c>
      <c r="R261" s="168">
        <v>0</v>
      </c>
      <c r="S261" s="168">
        <v>0</v>
      </c>
      <c r="T261" s="168">
        <v>0</v>
      </c>
      <c r="U261" s="168">
        <v>0</v>
      </c>
      <c r="V261" s="168">
        <v>1</v>
      </c>
      <c r="W261" s="168">
        <v>4</v>
      </c>
      <c r="X261" s="168">
        <v>35</v>
      </c>
      <c r="Y261" s="168">
        <v>64</v>
      </c>
      <c r="Z261" s="169">
        <f t="shared" si="45"/>
        <v>0.546875</v>
      </c>
      <c r="AA261" s="310"/>
    </row>
    <row r="262" spans="1:27" ht="13.5" customHeight="1" x14ac:dyDescent="0.15">
      <c r="A262" s="108"/>
      <c r="B262" s="107"/>
      <c r="C262" s="457" t="s">
        <v>174</v>
      </c>
      <c r="D262" s="119" t="s">
        <v>343</v>
      </c>
      <c r="E262" s="168">
        <v>7</v>
      </c>
      <c r="F262" s="168">
        <v>0</v>
      </c>
      <c r="G262" s="168">
        <v>8</v>
      </c>
      <c r="H262" s="168">
        <v>0</v>
      </c>
      <c r="I262" s="168">
        <v>0</v>
      </c>
      <c r="J262" s="168">
        <v>0</v>
      </c>
      <c r="K262" s="168">
        <v>0</v>
      </c>
      <c r="L262" s="168">
        <v>0</v>
      </c>
      <c r="M262" s="168">
        <v>0</v>
      </c>
      <c r="N262" s="168">
        <v>0</v>
      </c>
      <c r="O262" s="168">
        <v>0</v>
      </c>
      <c r="P262" s="168">
        <v>0</v>
      </c>
      <c r="Q262" s="168">
        <v>0</v>
      </c>
      <c r="R262" s="168">
        <v>0</v>
      </c>
      <c r="S262" s="168">
        <v>3</v>
      </c>
      <c r="T262" s="168">
        <v>0</v>
      </c>
      <c r="U262" s="168">
        <v>0</v>
      </c>
      <c r="V262" s="168">
        <v>0</v>
      </c>
      <c r="W262" s="168">
        <v>0</v>
      </c>
      <c r="X262" s="168">
        <v>18</v>
      </c>
      <c r="Y262" s="168">
        <v>9</v>
      </c>
      <c r="Z262" s="169">
        <f t="shared" si="45"/>
        <v>2</v>
      </c>
      <c r="AA262" s="310"/>
    </row>
    <row r="263" spans="1:27" ht="13.5" customHeight="1" x14ac:dyDescent="0.15">
      <c r="A263" s="108"/>
      <c r="B263" s="107"/>
      <c r="C263" s="457"/>
      <c r="D263" s="119" t="s">
        <v>77</v>
      </c>
      <c r="E263" s="168">
        <v>7</v>
      </c>
      <c r="F263" s="168">
        <v>0</v>
      </c>
      <c r="G263" s="168">
        <v>8</v>
      </c>
      <c r="H263" s="168">
        <v>0</v>
      </c>
      <c r="I263" s="168">
        <v>0</v>
      </c>
      <c r="J263" s="168">
        <v>0</v>
      </c>
      <c r="K263" s="168">
        <v>0</v>
      </c>
      <c r="L263" s="168">
        <v>0</v>
      </c>
      <c r="M263" s="168">
        <v>0</v>
      </c>
      <c r="N263" s="168">
        <v>0</v>
      </c>
      <c r="O263" s="168">
        <v>0</v>
      </c>
      <c r="P263" s="168">
        <v>0</v>
      </c>
      <c r="Q263" s="168">
        <v>0</v>
      </c>
      <c r="R263" s="168">
        <v>0</v>
      </c>
      <c r="S263" s="168">
        <v>3</v>
      </c>
      <c r="T263" s="168">
        <v>0</v>
      </c>
      <c r="U263" s="168">
        <v>0</v>
      </c>
      <c r="V263" s="168">
        <v>0</v>
      </c>
      <c r="W263" s="168">
        <v>0</v>
      </c>
      <c r="X263" s="168">
        <v>18</v>
      </c>
      <c r="Y263" s="168">
        <v>9</v>
      </c>
      <c r="Z263" s="169">
        <f t="shared" si="45"/>
        <v>2</v>
      </c>
      <c r="AA263" s="310"/>
    </row>
    <row r="264" spans="1:27" ht="13.5" customHeight="1" x14ac:dyDescent="0.15">
      <c r="A264" s="108"/>
      <c r="B264" s="109"/>
      <c r="C264" s="457" t="s">
        <v>141</v>
      </c>
      <c r="D264" s="119" t="s">
        <v>343</v>
      </c>
      <c r="E264" s="168">
        <v>37</v>
      </c>
      <c r="F264" s="168">
        <v>77</v>
      </c>
      <c r="G264" s="168">
        <v>129</v>
      </c>
      <c r="H264" s="168">
        <v>25</v>
      </c>
      <c r="I264" s="168">
        <v>0</v>
      </c>
      <c r="J264" s="168">
        <v>0</v>
      </c>
      <c r="K264" s="168">
        <v>0</v>
      </c>
      <c r="L264" s="168">
        <v>0</v>
      </c>
      <c r="M264" s="168">
        <v>0</v>
      </c>
      <c r="N264" s="168">
        <v>0</v>
      </c>
      <c r="O264" s="168">
        <v>0</v>
      </c>
      <c r="P264" s="168">
        <v>0</v>
      </c>
      <c r="Q264" s="168">
        <v>2</v>
      </c>
      <c r="R264" s="168">
        <v>0</v>
      </c>
      <c r="S264" s="168">
        <v>1</v>
      </c>
      <c r="T264" s="168">
        <v>3</v>
      </c>
      <c r="U264" s="168">
        <v>0</v>
      </c>
      <c r="V264" s="168">
        <v>2</v>
      </c>
      <c r="W264" s="168">
        <v>0</v>
      </c>
      <c r="X264" s="168">
        <v>276</v>
      </c>
      <c r="Y264" s="168">
        <v>162</v>
      </c>
      <c r="Z264" s="169">
        <f t="shared" si="45"/>
        <v>1.7037037037037037</v>
      </c>
      <c r="AA264" s="310"/>
    </row>
    <row r="265" spans="1:27" ht="13.5" customHeight="1" thickBot="1" x14ac:dyDescent="0.2">
      <c r="A265" s="108"/>
      <c r="B265" s="109"/>
      <c r="C265" s="459"/>
      <c r="D265" s="121" t="s">
        <v>77</v>
      </c>
      <c r="E265" s="170">
        <v>37</v>
      </c>
      <c r="F265" s="170">
        <v>77</v>
      </c>
      <c r="G265" s="170">
        <v>129</v>
      </c>
      <c r="H265" s="170">
        <v>25</v>
      </c>
      <c r="I265" s="170">
        <v>0</v>
      </c>
      <c r="J265" s="170">
        <v>0</v>
      </c>
      <c r="K265" s="170">
        <v>0</v>
      </c>
      <c r="L265" s="170">
        <v>0</v>
      </c>
      <c r="M265" s="170">
        <v>0</v>
      </c>
      <c r="N265" s="170">
        <v>0</v>
      </c>
      <c r="O265" s="170">
        <v>0</v>
      </c>
      <c r="P265" s="170">
        <v>0</v>
      </c>
      <c r="Q265" s="170">
        <v>2</v>
      </c>
      <c r="R265" s="170">
        <v>0</v>
      </c>
      <c r="S265" s="170">
        <v>1</v>
      </c>
      <c r="T265" s="170">
        <v>3</v>
      </c>
      <c r="U265" s="170">
        <v>0</v>
      </c>
      <c r="V265" s="170">
        <v>2</v>
      </c>
      <c r="W265" s="170">
        <v>0</v>
      </c>
      <c r="X265" s="170">
        <v>276</v>
      </c>
      <c r="Y265" s="170">
        <v>165</v>
      </c>
      <c r="Z265" s="171">
        <f t="shared" si="45"/>
        <v>1.6727272727272726</v>
      </c>
      <c r="AA265" s="310"/>
    </row>
    <row r="266" spans="1:27" ht="13.5" customHeight="1" x14ac:dyDescent="0.15">
      <c r="A266" s="108"/>
      <c r="B266" s="441" t="s">
        <v>337</v>
      </c>
      <c r="C266" s="442"/>
      <c r="D266" s="116" t="s">
        <v>343</v>
      </c>
      <c r="E266" s="68">
        <f t="shared" ref="E266:Y266" si="46">E268+E270+E272+E274+E276+E278+E280+E282</f>
        <v>91</v>
      </c>
      <c r="F266" s="68">
        <f t="shared" si="46"/>
        <v>39</v>
      </c>
      <c r="G266" s="68">
        <f t="shared" si="46"/>
        <v>108</v>
      </c>
      <c r="H266" s="68">
        <f t="shared" si="46"/>
        <v>77</v>
      </c>
      <c r="I266" s="68">
        <f t="shared" si="46"/>
        <v>5</v>
      </c>
      <c r="J266" s="68">
        <f t="shared" si="46"/>
        <v>1</v>
      </c>
      <c r="K266" s="68">
        <f t="shared" si="46"/>
        <v>6</v>
      </c>
      <c r="L266" s="68">
        <f t="shared" si="46"/>
        <v>2</v>
      </c>
      <c r="M266" s="68">
        <f t="shared" ref="M266:O267" si="47">M268+M270+M272+M274+M276+M278+M280+M282</f>
        <v>1</v>
      </c>
      <c r="N266" s="68">
        <f t="shared" si="47"/>
        <v>0</v>
      </c>
      <c r="O266" s="68">
        <f t="shared" si="47"/>
        <v>4</v>
      </c>
      <c r="P266" s="68">
        <f t="shared" si="46"/>
        <v>35</v>
      </c>
      <c r="Q266" s="68">
        <f t="shared" si="46"/>
        <v>8</v>
      </c>
      <c r="R266" s="68">
        <f t="shared" si="46"/>
        <v>5</v>
      </c>
      <c r="S266" s="68">
        <f t="shared" si="46"/>
        <v>6</v>
      </c>
      <c r="T266" s="68">
        <f t="shared" si="46"/>
        <v>10</v>
      </c>
      <c r="U266" s="68">
        <f t="shared" si="46"/>
        <v>18</v>
      </c>
      <c r="V266" s="68">
        <f t="shared" si="46"/>
        <v>8</v>
      </c>
      <c r="W266" s="68">
        <f t="shared" si="46"/>
        <v>37</v>
      </c>
      <c r="X266" s="68">
        <f t="shared" si="46"/>
        <v>461</v>
      </c>
      <c r="Y266" s="68">
        <f t="shared" si="46"/>
        <v>416</v>
      </c>
      <c r="Z266" s="132">
        <f t="shared" ref="Z266:Z305" si="48">IF(Y266=0,0,X266/Y266)</f>
        <v>1.1081730769230769</v>
      </c>
      <c r="AA266" s="165"/>
    </row>
    <row r="267" spans="1:27" ht="13.5" customHeight="1" thickBot="1" x14ac:dyDescent="0.2">
      <c r="A267" s="108"/>
      <c r="B267" s="443"/>
      <c r="C267" s="442"/>
      <c r="D267" s="117" t="s">
        <v>77</v>
      </c>
      <c r="E267" s="127">
        <f t="shared" ref="E267:Y267" si="49">E269+E271+E273+E275+E277+E279+E281+E283</f>
        <v>185</v>
      </c>
      <c r="F267" s="127">
        <f t="shared" si="49"/>
        <v>82</v>
      </c>
      <c r="G267" s="127">
        <f t="shared" si="49"/>
        <v>132</v>
      </c>
      <c r="H267" s="127">
        <f t="shared" si="49"/>
        <v>83</v>
      </c>
      <c r="I267" s="127">
        <f t="shared" si="49"/>
        <v>5</v>
      </c>
      <c r="J267" s="127">
        <f t="shared" si="49"/>
        <v>1</v>
      </c>
      <c r="K267" s="127">
        <f t="shared" si="49"/>
        <v>9</v>
      </c>
      <c r="L267" s="127">
        <f t="shared" si="49"/>
        <v>2</v>
      </c>
      <c r="M267" s="127">
        <f t="shared" si="47"/>
        <v>1</v>
      </c>
      <c r="N267" s="127">
        <f t="shared" si="47"/>
        <v>0</v>
      </c>
      <c r="O267" s="127">
        <f t="shared" si="47"/>
        <v>12</v>
      </c>
      <c r="P267" s="127">
        <f t="shared" si="49"/>
        <v>68</v>
      </c>
      <c r="Q267" s="127">
        <f t="shared" si="49"/>
        <v>8</v>
      </c>
      <c r="R267" s="127">
        <f t="shared" si="49"/>
        <v>5</v>
      </c>
      <c r="S267" s="127">
        <f t="shared" si="49"/>
        <v>66</v>
      </c>
      <c r="T267" s="127">
        <f t="shared" si="49"/>
        <v>10</v>
      </c>
      <c r="U267" s="127">
        <f t="shared" si="49"/>
        <v>18</v>
      </c>
      <c r="V267" s="127">
        <f t="shared" si="49"/>
        <v>8</v>
      </c>
      <c r="W267" s="127">
        <f t="shared" si="49"/>
        <v>40</v>
      </c>
      <c r="X267" s="127">
        <f t="shared" si="49"/>
        <v>735</v>
      </c>
      <c r="Y267" s="127">
        <f t="shared" si="49"/>
        <v>685</v>
      </c>
      <c r="Z267" s="133">
        <f t="shared" si="48"/>
        <v>1.0729927007299269</v>
      </c>
      <c r="AA267" s="165"/>
    </row>
    <row r="268" spans="1:27" ht="13.5" customHeight="1" x14ac:dyDescent="0.15">
      <c r="A268" s="108"/>
      <c r="B268" s="108"/>
      <c r="C268" s="458" t="s">
        <v>175</v>
      </c>
      <c r="D268" s="122" t="s">
        <v>343</v>
      </c>
      <c r="E268" s="168">
        <v>42</v>
      </c>
      <c r="F268" s="168">
        <v>10</v>
      </c>
      <c r="G268" s="168">
        <v>13</v>
      </c>
      <c r="H268" s="168">
        <v>34</v>
      </c>
      <c r="I268" s="168">
        <v>4</v>
      </c>
      <c r="J268" s="168">
        <v>1</v>
      </c>
      <c r="K268" s="168">
        <v>4</v>
      </c>
      <c r="L268" s="168">
        <v>0</v>
      </c>
      <c r="M268" s="168">
        <v>0</v>
      </c>
      <c r="N268" s="168">
        <v>0</v>
      </c>
      <c r="O268" s="168">
        <v>4</v>
      </c>
      <c r="P268" s="168">
        <v>2</v>
      </c>
      <c r="Q268" s="168">
        <v>7</v>
      </c>
      <c r="R268" s="168">
        <v>0</v>
      </c>
      <c r="S268" s="168">
        <v>6</v>
      </c>
      <c r="T268" s="168">
        <v>4</v>
      </c>
      <c r="U268" s="168">
        <v>4</v>
      </c>
      <c r="V268" s="168">
        <v>4</v>
      </c>
      <c r="W268" s="168">
        <v>9</v>
      </c>
      <c r="X268" s="168">
        <v>148</v>
      </c>
      <c r="Y268" s="168">
        <v>172</v>
      </c>
      <c r="Z268" s="169">
        <f t="shared" si="48"/>
        <v>0.86046511627906974</v>
      </c>
      <c r="AA268" s="310"/>
    </row>
    <row r="269" spans="1:27" ht="13.5" customHeight="1" x14ac:dyDescent="0.15">
      <c r="A269" s="108"/>
      <c r="B269" s="107"/>
      <c r="C269" s="457"/>
      <c r="D269" s="119" t="s">
        <v>77</v>
      </c>
      <c r="E269" s="168">
        <v>45</v>
      </c>
      <c r="F269" s="168">
        <v>11</v>
      </c>
      <c r="G269" s="168">
        <v>15</v>
      </c>
      <c r="H269" s="168">
        <v>39</v>
      </c>
      <c r="I269" s="168">
        <v>4</v>
      </c>
      <c r="J269" s="168">
        <v>1</v>
      </c>
      <c r="K269" s="168">
        <v>7</v>
      </c>
      <c r="L269" s="168">
        <v>0</v>
      </c>
      <c r="M269" s="168">
        <v>0</v>
      </c>
      <c r="N269" s="168">
        <v>0</v>
      </c>
      <c r="O269" s="168">
        <v>12</v>
      </c>
      <c r="P269" s="168">
        <v>2</v>
      </c>
      <c r="Q269" s="168">
        <v>7</v>
      </c>
      <c r="R269" s="168">
        <v>0</v>
      </c>
      <c r="S269" s="168">
        <v>66</v>
      </c>
      <c r="T269" s="168">
        <v>4</v>
      </c>
      <c r="U269" s="168">
        <v>4</v>
      </c>
      <c r="V269" s="168">
        <v>4</v>
      </c>
      <c r="W269" s="168">
        <v>12</v>
      </c>
      <c r="X269" s="168">
        <v>233</v>
      </c>
      <c r="Y269" s="168">
        <v>239</v>
      </c>
      <c r="Z269" s="169">
        <f t="shared" si="48"/>
        <v>0.97489539748953979</v>
      </c>
      <c r="AA269" s="310"/>
    </row>
    <row r="270" spans="1:27" ht="13.5" customHeight="1" x14ac:dyDescent="0.15">
      <c r="A270" s="108"/>
      <c r="B270" s="107"/>
      <c r="C270" s="457" t="s">
        <v>176</v>
      </c>
      <c r="D270" s="119" t="s">
        <v>343</v>
      </c>
      <c r="E270" s="168">
        <v>9</v>
      </c>
      <c r="F270" s="168">
        <v>6</v>
      </c>
      <c r="G270" s="168">
        <v>49</v>
      </c>
      <c r="H270" s="168">
        <v>14</v>
      </c>
      <c r="I270" s="168">
        <v>1</v>
      </c>
      <c r="J270" s="168">
        <v>0</v>
      </c>
      <c r="K270" s="168">
        <v>0</v>
      </c>
      <c r="L270" s="168">
        <v>0</v>
      </c>
      <c r="M270" s="168">
        <v>0</v>
      </c>
      <c r="N270" s="168">
        <v>0</v>
      </c>
      <c r="O270" s="168">
        <v>0</v>
      </c>
      <c r="P270" s="168">
        <v>33</v>
      </c>
      <c r="Q270" s="168">
        <v>0</v>
      </c>
      <c r="R270" s="168">
        <v>2</v>
      </c>
      <c r="S270" s="168">
        <v>0</v>
      </c>
      <c r="T270" s="168">
        <v>1</v>
      </c>
      <c r="U270" s="168">
        <v>2</v>
      </c>
      <c r="V270" s="168">
        <v>1</v>
      </c>
      <c r="W270" s="168">
        <v>3</v>
      </c>
      <c r="X270" s="168">
        <v>121</v>
      </c>
      <c r="Y270" s="168">
        <v>124</v>
      </c>
      <c r="Z270" s="169">
        <f t="shared" si="48"/>
        <v>0.97580645161290325</v>
      </c>
      <c r="AA270" s="310"/>
    </row>
    <row r="271" spans="1:27" ht="13.5" customHeight="1" x14ac:dyDescent="0.15">
      <c r="A271" s="108"/>
      <c r="B271" s="107"/>
      <c r="C271" s="457"/>
      <c r="D271" s="119" t="s">
        <v>77</v>
      </c>
      <c r="E271" s="168">
        <v>9</v>
      </c>
      <c r="F271" s="168">
        <v>6</v>
      </c>
      <c r="G271" s="168">
        <v>71</v>
      </c>
      <c r="H271" s="168">
        <v>14</v>
      </c>
      <c r="I271" s="168">
        <v>1</v>
      </c>
      <c r="J271" s="168">
        <v>0</v>
      </c>
      <c r="K271" s="168">
        <v>0</v>
      </c>
      <c r="L271" s="168">
        <v>0</v>
      </c>
      <c r="M271" s="168">
        <v>0</v>
      </c>
      <c r="N271" s="168">
        <v>0</v>
      </c>
      <c r="O271" s="168">
        <v>0</v>
      </c>
      <c r="P271" s="168">
        <v>66</v>
      </c>
      <c r="Q271" s="168">
        <v>0</v>
      </c>
      <c r="R271" s="168">
        <v>2</v>
      </c>
      <c r="S271" s="168">
        <v>0</v>
      </c>
      <c r="T271" s="168">
        <v>1</v>
      </c>
      <c r="U271" s="168">
        <v>2</v>
      </c>
      <c r="V271" s="168">
        <v>1</v>
      </c>
      <c r="W271" s="168">
        <v>3</v>
      </c>
      <c r="X271" s="168">
        <v>176</v>
      </c>
      <c r="Y271" s="168">
        <v>319</v>
      </c>
      <c r="Z271" s="169">
        <f t="shared" si="48"/>
        <v>0.55172413793103448</v>
      </c>
      <c r="AA271" s="310"/>
    </row>
    <row r="272" spans="1:27" ht="13.5" customHeight="1" x14ac:dyDescent="0.15">
      <c r="A272" s="108"/>
      <c r="B272" s="107"/>
      <c r="C272" s="457" t="s">
        <v>177</v>
      </c>
      <c r="D272" s="119" t="s">
        <v>343</v>
      </c>
      <c r="E272" s="168">
        <v>0</v>
      </c>
      <c r="F272" s="168">
        <v>1</v>
      </c>
      <c r="G272" s="168">
        <v>10</v>
      </c>
      <c r="H272" s="168">
        <v>0</v>
      </c>
      <c r="I272" s="168">
        <v>0</v>
      </c>
      <c r="J272" s="168">
        <v>0</v>
      </c>
      <c r="K272" s="168">
        <v>0</v>
      </c>
      <c r="L272" s="168">
        <v>0</v>
      </c>
      <c r="M272" s="168">
        <v>0</v>
      </c>
      <c r="N272" s="168">
        <v>0</v>
      </c>
      <c r="O272" s="168">
        <v>0</v>
      </c>
      <c r="P272" s="168">
        <v>0</v>
      </c>
      <c r="Q272" s="168">
        <v>0</v>
      </c>
      <c r="R272" s="168">
        <v>0</v>
      </c>
      <c r="S272" s="168">
        <v>0</v>
      </c>
      <c r="T272" s="168">
        <v>0</v>
      </c>
      <c r="U272" s="168">
        <v>0</v>
      </c>
      <c r="V272" s="168">
        <v>0</v>
      </c>
      <c r="W272" s="168">
        <v>14</v>
      </c>
      <c r="X272" s="168">
        <v>25</v>
      </c>
      <c r="Y272" s="168">
        <v>22</v>
      </c>
      <c r="Z272" s="169">
        <f t="shared" si="48"/>
        <v>1.1363636363636365</v>
      </c>
      <c r="AA272" s="310"/>
    </row>
    <row r="273" spans="1:27" ht="13.5" customHeight="1" x14ac:dyDescent="0.15">
      <c r="A273" s="108"/>
      <c r="B273" s="107"/>
      <c r="C273" s="457"/>
      <c r="D273" s="119" t="s">
        <v>77</v>
      </c>
      <c r="E273" s="168">
        <v>0</v>
      </c>
      <c r="F273" s="168">
        <v>1</v>
      </c>
      <c r="G273" s="168">
        <v>10</v>
      </c>
      <c r="H273" s="168">
        <v>0</v>
      </c>
      <c r="I273" s="168">
        <v>0</v>
      </c>
      <c r="J273" s="168">
        <v>0</v>
      </c>
      <c r="K273" s="168">
        <v>0</v>
      </c>
      <c r="L273" s="168">
        <v>0</v>
      </c>
      <c r="M273" s="168">
        <v>0</v>
      </c>
      <c r="N273" s="168">
        <v>0</v>
      </c>
      <c r="O273" s="168">
        <v>0</v>
      </c>
      <c r="P273" s="168">
        <v>0</v>
      </c>
      <c r="Q273" s="168">
        <v>0</v>
      </c>
      <c r="R273" s="168">
        <v>0</v>
      </c>
      <c r="S273" s="168">
        <v>0</v>
      </c>
      <c r="T273" s="168">
        <v>0</v>
      </c>
      <c r="U273" s="168">
        <v>0</v>
      </c>
      <c r="V273" s="168">
        <v>0</v>
      </c>
      <c r="W273" s="168">
        <v>14</v>
      </c>
      <c r="X273" s="168">
        <v>25</v>
      </c>
      <c r="Y273" s="168">
        <v>22</v>
      </c>
      <c r="Z273" s="169">
        <f t="shared" si="48"/>
        <v>1.1363636363636365</v>
      </c>
      <c r="AA273" s="310"/>
    </row>
    <row r="274" spans="1:27" ht="13.5" customHeight="1" x14ac:dyDescent="0.15">
      <c r="A274" s="108"/>
      <c r="B274" s="107"/>
      <c r="C274" s="457" t="s">
        <v>178</v>
      </c>
      <c r="D274" s="119" t="s">
        <v>343</v>
      </c>
      <c r="E274" s="168">
        <v>33</v>
      </c>
      <c r="F274" s="168">
        <v>8</v>
      </c>
      <c r="G274" s="168">
        <v>0</v>
      </c>
      <c r="H274" s="168">
        <v>9</v>
      </c>
      <c r="I274" s="168">
        <v>0</v>
      </c>
      <c r="J274" s="168">
        <v>0</v>
      </c>
      <c r="K274" s="168">
        <v>2</v>
      </c>
      <c r="L274" s="168">
        <v>0</v>
      </c>
      <c r="M274" s="168">
        <v>0</v>
      </c>
      <c r="N274" s="168">
        <v>0</v>
      </c>
      <c r="O274" s="168">
        <v>0</v>
      </c>
      <c r="P274" s="168">
        <v>0</v>
      </c>
      <c r="Q274" s="168">
        <v>0</v>
      </c>
      <c r="R274" s="168">
        <v>1</v>
      </c>
      <c r="S274" s="168">
        <v>0</v>
      </c>
      <c r="T274" s="168">
        <v>2</v>
      </c>
      <c r="U274" s="168">
        <v>1</v>
      </c>
      <c r="V274" s="168">
        <v>2</v>
      </c>
      <c r="W274" s="168">
        <v>1</v>
      </c>
      <c r="X274" s="168">
        <v>59</v>
      </c>
      <c r="Y274" s="168">
        <v>27</v>
      </c>
      <c r="Z274" s="169">
        <f t="shared" si="48"/>
        <v>2.1851851851851851</v>
      </c>
      <c r="AA274" s="310"/>
    </row>
    <row r="275" spans="1:27" ht="13.5" customHeight="1" x14ac:dyDescent="0.15">
      <c r="A275" s="108"/>
      <c r="B275" s="107"/>
      <c r="C275" s="457"/>
      <c r="D275" s="119" t="s">
        <v>77</v>
      </c>
      <c r="E275" s="168">
        <v>124</v>
      </c>
      <c r="F275" s="168">
        <v>26</v>
      </c>
      <c r="G275" s="168">
        <v>0</v>
      </c>
      <c r="H275" s="168">
        <v>9</v>
      </c>
      <c r="I275" s="168">
        <v>0</v>
      </c>
      <c r="J275" s="168">
        <v>0</v>
      </c>
      <c r="K275" s="168">
        <v>2</v>
      </c>
      <c r="L275" s="168">
        <v>0</v>
      </c>
      <c r="M275" s="168">
        <v>0</v>
      </c>
      <c r="N275" s="168">
        <v>0</v>
      </c>
      <c r="O275" s="168">
        <v>0</v>
      </c>
      <c r="P275" s="168">
        <v>0</v>
      </c>
      <c r="Q275" s="168">
        <v>0</v>
      </c>
      <c r="R275" s="168">
        <v>1</v>
      </c>
      <c r="S275" s="168">
        <v>0</v>
      </c>
      <c r="T275" s="168">
        <v>2</v>
      </c>
      <c r="U275" s="168">
        <v>1</v>
      </c>
      <c r="V275" s="168">
        <v>2</v>
      </c>
      <c r="W275" s="168">
        <v>1</v>
      </c>
      <c r="X275" s="168">
        <v>168</v>
      </c>
      <c r="Y275" s="168">
        <v>27</v>
      </c>
      <c r="Z275" s="169">
        <f t="shared" si="48"/>
        <v>6.2222222222222223</v>
      </c>
      <c r="AA275" s="310"/>
    </row>
    <row r="276" spans="1:27" ht="13.5" customHeight="1" x14ac:dyDescent="0.15">
      <c r="A276" s="108"/>
      <c r="B276" s="107"/>
      <c r="C276" s="457" t="s">
        <v>179</v>
      </c>
      <c r="D276" s="119" t="s">
        <v>343</v>
      </c>
      <c r="E276" s="168">
        <v>6</v>
      </c>
      <c r="F276" s="168">
        <v>12</v>
      </c>
      <c r="G276" s="168">
        <v>25</v>
      </c>
      <c r="H276" s="168">
        <v>9</v>
      </c>
      <c r="I276" s="168">
        <v>0</v>
      </c>
      <c r="J276" s="168">
        <v>0</v>
      </c>
      <c r="K276" s="168">
        <v>0</v>
      </c>
      <c r="L276" s="168">
        <v>0</v>
      </c>
      <c r="M276" s="168">
        <v>0</v>
      </c>
      <c r="N276" s="168">
        <v>0</v>
      </c>
      <c r="O276" s="168">
        <v>0</v>
      </c>
      <c r="P276" s="168">
        <v>0</v>
      </c>
      <c r="Q276" s="168">
        <v>0</v>
      </c>
      <c r="R276" s="168">
        <v>0</v>
      </c>
      <c r="S276" s="168">
        <v>0</v>
      </c>
      <c r="T276" s="168">
        <v>1</v>
      </c>
      <c r="U276" s="168">
        <v>1</v>
      </c>
      <c r="V276" s="168">
        <v>0</v>
      </c>
      <c r="W276" s="168">
        <v>7</v>
      </c>
      <c r="X276" s="168">
        <v>61</v>
      </c>
      <c r="Y276" s="168">
        <v>58</v>
      </c>
      <c r="Z276" s="169">
        <f t="shared" si="48"/>
        <v>1.0517241379310345</v>
      </c>
      <c r="AA276" s="310"/>
    </row>
    <row r="277" spans="1:27" ht="13.5" customHeight="1" x14ac:dyDescent="0.15">
      <c r="A277" s="108"/>
      <c r="B277" s="107"/>
      <c r="C277" s="457"/>
      <c r="D277" s="119" t="s">
        <v>77</v>
      </c>
      <c r="E277" s="168">
        <v>6</v>
      </c>
      <c r="F277" s="168">
        <v>36</v>
      </c>
      <c r="G277" s="168">
        <v>25</v>
      </c>
      <c r="H277" s="168">
        <v>10</v>
      </c>
      <c r="I277" s="168">
        <v>0</v>
      </c>
      <c r="J277" s="168">
        <v>0</v>
      </c>
      <c r="K277" s="168">
        <v>0</v>
      </c>
      <c r="L277" s="168">
        <v>0</v>
      </c>
      <c r="M277" s="168">
        <v>0</v>
      </c>
      <c r="N277" s="168">
        <v>0</v>
      </c>
      <c r="O277" s="168">
        <v>0</v>
      </c>
      <c r="P277" s="168">
        <v>0</v>
      </c>
      <c r="Q277" s="168">
        <v>0</v>
      </c>
      <c r="R277" s="168">
        <v>0</v>
      </c>
      <c r="S277" s="168">
        <v>0</v>
      </c>
      <c r="T277" s="168">
        <v>1</v>
      </c>
      <c r="U277" s="168">
        <v>1</v>
      </c>
      <c r="V277" s="168">
        <v>0</v>
      </c>
      <c r="W277" s="168">
        <v>7</v>
      </c>
      <c r="X277" s="168">
        <v>86</v>
      </c>
      <c r="Y277" s="168">
        <v>65</v>
      </c>
      <c r="Z277" s="169">
        <f t="shared" si="48"/>
        <v>1.323076923076923</v>
      </c>
      <c r="AA277" s="310"/>
    </row>
    <row r="278" spans="1:27" ht="13.5" customHeight="1" x14ac:dyDescent="0.15">
      <c r="A278" s="108"/>
      <c r="B278" s="107"/>
      <c r="C278" s="457" t="s">
        <v>180</v>
      </c>
      <c r="D278" s="119" t="s">
        <v>343</v>
      </c>
      <c r="E278" s="168">
        <v>0</v>
      </c>
      <c r="F278" s="168">
        <v>0</v>
      </c>
      <c r="G278" s="168">
        <v>0</v>
      </c>
      <c r="H278" s="168">
        <v>0</v>
      </c>
      <c r="I278" s="168">
        <v>0</v>
      </c>
      <c r="J278" s="168">
        <v>0</v>
      </c>
      <c r="K278" s="168">
        <v>0</v>
      </c>
      <c r="L278" s="168">
        <v>0</v>
      </c>
      <c r="M278" s="168">
        <v>0</v>
      </c>
      <c r="N278" s="168">
        <v>0</v>
      </c>
      <c r="O278" s="168">
        <v>0</v>
      </c>
      <c r="P278" s="168">
        <v>0</v>
      </c>
      <c r="Q278" s="168">
        <v>0</v>
      </c>
      <c r="R278" s="168">
        <v>0</v>
      </c>
      <c r="S278" s="168">
        <v>0</v>
      </c>
      <c r="T278" s="168">
        <v>0</v>
      </c>
      <c r="U278" s="168">
        <v>0</v>
      </c>
      <c r="V278" s="168">
        <v>0</v>
      </c>
      <c r="W278" s="168">
        <v>0</v>
      </c>
      <c r="X278" s="168">
        <v>0</v>
      </c>
      <c r="Y278" s="168">
        <v>0</v>
      </c>
      <c r="Z278" s="169">
        <f t="shared" si="48"/>
        <v>0</v>
      </c>
      <c r="AA278" s="310"/>
    </row>
    <row r="279" spans="1:27" ht="13.5" customHeight="1" x14ac:dyDescent="0.15">
      <c r="A279" s="108"/>
      <c r="B279" s="107"/>
      <c r="C279" s="457"/>
      <c r="D279" s="119" t="s">
        <v>77</v>
      </c>
      <c r="E279" s="168">
        <v>0</v>
      </c>
      <c r="F279" s="168">
        <v>0</v>
      </c>
      <c r="G279" s="168">
        <v>0</v>
      </c>
      <c r="H279" s="168">
        <v>0</v>
      </c>
      <c r="I279" s="168">
        <v>0</v>
      </c>
      <c r="J279" s="168">
        <v>0</v>
      </c>
      <c r="K279" s="168">
        <v>0</v>
      </c>
      <c r="L279" s="168">
        <v>0</v>
      </c>
      <c r="M279" s="168">
        <v>0</v>
      </c>
      <c r="N279" s="168">
        <v>0</v>
      </c>
      <c r="O279" s="168">
        <v>0</v>
      </c>
      <c r="P279" s="168">
        <v>0</v>
      </c>
      <c r="Q279" s="168">
        <v>0</v>
      </c>
      <c r="R279" s="168">
        <v>0</v>
      </c>
      <c r="S279" s="168">
        <v>0</v>
      </c>
      <c r="T279" s="168">
        <v>0</v>
      </c>
      <c r="U279" s="168">
        <v>0</v>
      </c>
      <c r="V279" s="168">
        <v>0</v>
      </c>
      <c r="W279" s="168">
        <v>0</v>
      </c>
      <c r="X279" s="168">
        <v>0</v>
      </c>
      <c r="Y279" s="168">
        <v>0</v>
      </c>
      <c r="Z279" s="169">
        <f t="shared" si="48"/>
        <v>0</v>
      </c>
      <c r="AA279" s="310"/>
    </row>
    <row r="280" spans="1:27" ht="13.5" customHeight="1" x14ac:dyDescent="0.15">
      <c r="A280" s="108"/>
      <c r="B280" s="107"/>
      <c r="C280" s="457" t="s">
        <v>181</v>
      </c>
      <c r="D280" s="119" t="s">
        <v>343</v>
      </c>
      <c r="E280" s="168">
        <v>0</v>
      </c>
      <c r="F280" s="168">
        <v>2</v>
      </c>
      <c r="G280" s="168">
        <v>3</v>
      </c>
      <c r="H280" s="168">
        <v>2</v>
      </c>
      <c r="I280" s="168">
        <v>0</v>
      </c>
      <c r="J280" s="168">
        <v>0</v>
      </c>
      <c r="K280" s="168">
        <v>0</v>
      </c>
      <c r="L280" s="168">
        <v>2</v>
      </c>
      <c r="M280" s="168">
        <v>0</v>
      </c>
      <c r="N280" s="168">
        <v>0</v>
      </c>
      <c r="O280" s="168">
        <v>0</v>
      </c>
      <c r="P280" s="168">
        <v>0</v>
      </c>
      <c r="Q280" s="168">
        <v>0</v>
      </c>
      <c r="R280" s="168">
        <v>2</v>
      </c>
      <c r="S280" s="168">
        <v>0</v>
      </c>
      <c r="T280" s="168">
        <v>0</v>
      </c>
      <c r="U280" s="168">
        <v>10</v>
      </c>
      <c r="V280" s="168">
        <v>0</v>
      </c>
      <c r="W280" s="168">
        <v>0</v>
      </c>
      <c r="X280" s="168">
        <v>21</v>
      </c>
      <c r="Y280" s="168">
        <v>0</v>
      </c>
      <c r="Z280" s="169">
        <f t="shared" si="48"/>
        <v>0</v>
      </c>
      <c r="AA280" s="310"/>
    </row>
    <row r="281" spans="1:27" ht="13.5" customHeight="1" x14ac:dyDescent="0.15">
      <c r="A281" s="108"/>
      <c r="B281" s="107"/>
      <c r="C281" s="457"/>
      <c r="D281" s="119" t="s">
        <v>77</v>
      </c>
      <c r="E281" s="168">
        <v>0</v>
      </c>
      <c r="F281" s="168">
        <v>2</v>
      </c>
      <c r="G281" s="168">
        <v>3</v>
      </c>
      <c r="H281" s="168">
        <v>2</v>
      </c>
      <c r="I281" s="168">
        <v>0</v>
      </c>
      <c r="J281" s="168">
        <v>0</v>
      </c>
      <c r="K281" s="168">
        <v>0</v>
      </c>
      <c r="L281" s="168">
        <v>2</v>
      </c>
      <c r="M281" s="168">
        <v>0</v>
      </c>
      <c r="N281" s="168">
        <v>0</v>
      </c>
      <c r="O281" s="168">
        <v>0</v>
      </c>
      <c r="P281" s="168">
        <v>0</v>
      </c>
      <c r="Q281" s="168">
        <v>0</v>
      </c>
      <c r="R281" s="168">
        <v>2</v>
      </c>
      <c r="S281" s="168">
        <v>0</v>
      </c>
      <c r="T281" s="168">
        <v>0</v>
      </c>
      <c r="U281" s="168">
        <v>10</v>
      </c>
      <c r="V281" s="168">
        <v>0</v>
      </c>
      <c r="W281" s="168">
        <v>0</v>
      </c>
      <c r="X281" s="168">
        <v>21</v>
      </c>
      <c r="Y281" s="168">
        <v>0</v>
      </c>
      <c r="Z281" s="169">
        <f t="shared" si="48"/>
        <v>0</v>
      </c>
      <c r="AA281" s="310"/>
    </row>
    <row r="282" spans="1:27" ht="13.5" customHeight="1" x14ac:dyDescent="0.15">
      <c r="A282" s="108"/>
      <c r="B282" s="107"/>
      <c r="C282" s="457" t="s">
        <v>182</v>
      </c>
      <c r="D282" s="119" t="s">
        <v>343</v>
      </c>
      <c r="E282" s="168">
        <v>1</v>
      </c>
      <c r="F282" s="168">
        <v>0</v>
      </c>
      <c r="G282" s="168">
        <v>8</v>
      </c>
      <c r="H282" s="168">
        <v>9</v>
      </c>
      <c r="I282" s="168">
        <v>0</v>
      </c>
      <c r="J282" s="168">
        <v>0</v>
      </c>
      <c r="K282" s="168">
        <v>0</v>
      </c>
      <c r="L282" s="168">
        <v>0</v>
      </c>
      <c r="M282" s="168">
        <v>1</v>
      </c>
      <c r="N282" s="168">
        <v>0</v>
      </c>
      <c r="O282" s="168">
        <v>0</v>
      </c>
      <c r="P282" s="168">
        <v>0</v>
      </c>
      <c r="Q282" s="168">
        <v>1</v>
      </c>
      <c r="R282" s="168">
        <v>0</v>
      </c>
      <c r="S282" s="168">
        <v>0</v>
      </c>
      <c r="T282" s="168">
        <v>2</v>
      </c>
      <c r="U282" s="168">
        <v>0</v>
      </c>
      <c r="V282" s="168">
        <v>1</v>
      </c>
      <c r="W282" s="168">
        <v>3</v>
      </c>
      <c r="X282" s="168">
        <v>26</v>
      </c>
      <c r="Y282" s="168">
        <v>13</v>
      </c>
      <c r="Z282" s="169">
        <f t="shared" si="48"/>
        <v>2</v>
      </c>
      <c r="AA282" s="310"/>
    </row>
    <row r="283" spans="1:27" ht="13.5" customHeight="1" thickBot="1" x14ac:dyDescent="0.2">
      <c r="A283" s="108"/>
      <c r="B283" s="107"/>
      <c r="C283" s="459"/>
      <c r="D283" s="121" t="s">
        <v>77</v>
      </c>
      <c r="E283" s="170">
        <v>1</v>
      </c>
      <c r="F283" s="170">
        <v>0</v>
      </c>
      <c r="G283" s="170">
        <v>8</v>
      </c>
      <c r="H283" s="170">
        <v>9</v>
      </c>
      <c r="I283" s="170">
        <v>0</v>
      </c>
      <c r="J283" s="170">
        <v>0</v>
      </c>
      <c r="K283" s="170">
        <v>0</v>
      </c>
      <c r="L283" s="170">
        <v>0</v>
      </c>
      <c r="M283" s="170">
        <v>1</v>
      </c>
      <c r="N283" s="170">
        <v>0</v>
      </c>
      <c r="O283" s="170">
        <v>0</v>
      </c>
      <c r="P283" s="170">
        <v>0</v>
      </c>
      <c r="Q283" s="170">
        <v>1</v>
      </c>
      <c r="R283" s="170">
        <v>0</v>
      </c>
      <c r="S283" s="170">
        <v>0</v>
      </c>
      <c r="T283" s="170">
        <v>2</v>
      </c>
      <c r="U283" s="170">
        <v>0</v>
      </c>
      <c r="V283" s="170">
        <v>1</v>
      </c>
      <c r="W283" s="170">
        <v>3</v>
      </c>
      <c r="X283" s="170">
        <v>26</v>
      </c>
      <c r="Y283" s="170">
        <v>13</v>
      </c>
      <c r="Z283" s="171">
        <f t="shared" si="48"/>
        <v>2</v>
      </c>
      <c r="AA283" s="310"/>
    </row>
    <row r="284" spans="1:27" ht="13.5" customHeight="1" x14ac:dyDescent="0.15">
      <c r="A284" s="108"/>
      <c r="B284" s="441" t="s">
        <v>338</v>
      </c>
      <c r="C284" s="442"/>
      <c r="D284" s="116" t="s">
        <v>343</v>
      </c>
      <c r="E284" s="68">
        <f t="shared" ref="E284:Y284" si="50">E286+E288+E290+E292+E294+E296+E298+E300+E302+E304</f>
        <v>1201</v>
      </c>
      <c r="F284" s="68">
        <f t="shared" si="50"/>
        <v>728</v>
      </c>
      <c r="G284" s="68">
        <f t="shared" si="50"/>
        <v>5018</v>
      </c>
      <c r="H284" s="68">
        <f t="shared" si="50"/>
        <v>2564</v>
      </c>
      <c r="I284" s="68">
        <f t="shared" si="50"/>
        <v>552</v>
      </c>
      <c r="J284" s="68">
        <f t="shared" si="50"/>
        <v>205</v>
      </c>
      <c r="K284" s="68">
        <f t="shared" si="50"/>
        <v>355</v>
      </c>
      <c r="L284" s="68">
        <f t="shared" si="50"/>
        <v>13</v>
      </c>
      <c r="M284" s="68">
        <f t="shared" ref="M284:O285" si="51">M286+M288+M290+M292+M294+M296+M298+M300+M302+M304</f>
        <v>32</v>
      </c>
      <c r="N284" s="68">
        <f t="shared" si="51"/>
        <v>15</v>
      </c>
      <c r="O284" s="68">
        <f t="shared" si="51"/>
        <v>30</v>
      </c>
      <c r="P284" s="68">
        <f t="shared" si="50"/>
        <v>287</v>
      </c>
      <c r="Q284" s="68">
        <f t="shared" si="50"/>
        <v>150</v>
      </c>
      <c r="R284" s="68">
        <f t="shared" si="50"/>
        <v>228</v>
      </c>
      <c r="S284" s="68">
        <f t="shared" si="50"/>
        <v>171</v>
      </c>
      <c r="T284" s="68">
        <f t="shared" si="50"/>
        <v>703</v>
      </c>
      <c r="U284" s="68">
        <f t="shared" si="50"/>
        <v>187</v>
      </c>
      <c r="V284" s="68">
        <f t="shared" si="50"/>
        <v>290</v>
      </c>
      <c r="W284" s="68">
        <f t="shared" si="50"/>
        <v>2156</v>
      </c>
      <c r="X284" s="68">
        <f t="shared" si="50"/>
        <v>14885</v>
      </c>
      <c r="Y284" s="68">
        <f t="shared" si="50"/>
        <v>13098</v>
      </c>
      <c r="Z284" s="132">
        <f t="shared" si="48"/>
        <v>1.1364330432127043</v>
      </c>
      <c r="AA284" s="165"/>
    </row>
    <row r="285" spans="1:27" ht="13.5" customHeight="1" thickBot="1" x14ac:dyDescent="0.2">
      <c r="A285" s="108"/>
      <c r="B285" s="443"/>
      <c r="C285" s="442"/>
      <c r="D285" s="117" t="s">
        <v>77</v>
      </c>
      <c r="E285" s="127">
        <f t="shared" ref="E285:Y285" si="52">E287+E289+E291+E293+E295+E297+E299+E301+E303+E305</f>
        <v>1487</v>
      </c>
      <c r="F285" s="127">
        <f t="shared" si="52"/>
        <v>1042</v>
      </c>
      <c r="G285" s="127">
        <f t="shared" si="52"/>
        <v>5935</v>
      </c>
      <c r="H285" s="127">
        <f t="shared" si="52"/>
        <v>3127</v>
      </c>
      <c r="I285" s="127">
        <f t="shared" si="52"/>
        <v>686</v>
      </c>
      <c r="J285" s="127">
        <f t="shared" si="52"/>
        <v>244</v>
      </c>
      <c r="K285" s="127">
        <f t="shared" si="52"/>
        <v>387</v>
      </c>
      <c r="L285" s="127">
        <f t="shared" si="52"/>
        <v>24</v>
      </c>
      <c r="M285" s="127">
        <f t="shared" si="51"/>
        <v>41</v>
      </c>
      <c r="N285" s="127">
        <f t="shared" si="51"/>
        <v>21</v>
      </c>
      <c r="O285" s="127">
        <f t="shared" si="51"/>
        <v>30</v>
      </c>
      <c r="P285" s="127">
        <f t="shared" si="52"/>
        <v>642</v>
      </c>
      <c r="Q285" s="127">
        <f t="shared" si="52"/>
        <v>258</v>
      </c>
      <c r="R285" s="127">
        <f t="shared" si="52"/>
        <v>364</v>
      </c>
      <c r="S285" s="127">
        <f t="shared" si="52"/>
        <v>247</v>
      </c>
      <c r="T285" s="127">
        <f t="shared" si="52"/>
        <v>1130</v>
      </c>
      <c r="U285" s="127">
        <f t="shared" si="52"/>
        <v>390</v>
      </c>
      <c r="V285" s="127">
        <f t="shared" si="52"/>
        <v>435</v>
      </c>
      <c r="W285" s="127">
        <f t="shared" si="52"/>
        <v>2933</v>
      </c>
      <c r="X285" s="127">
        <f t="shared" si="52"/>
        <v>19423</v>
      </c>
      <c r="Y285" s="127">
        <f t="shared" si="52"/>
        <v>16758</v>
      </c>
      <c r="Z285" s="133">
        <f t="shared" si="48"/>
        <v>1.1590285236901778</v>
      </c>
      <c r="AA285" s="165"/>
    </row>
    <row r="286" spans="1:27" ht="13.5" customHeight="1" x14ac:dyDescent="0.15">
      <c r="A286" s="108"/>
      <c r="B286" s="108"/>
      <c r="C286" s="458" t="s">
        <v>184</v>
      </c>
      <c r="D286" s="118" t="s">
        <v>343</v>
      </c>
      <c r="E286" s="172">
        <v>942</v>
      </c>
      <c r="F286" s="172">
        <v>512</v>
      </c>
      <c r="G286" s="172">
        <v>3773</v>
      </c>
      <c r="H286" s="172">
        <v>2150</v>
      </c>
      <c r="I286" s="172">
        <v>495</v>
      </c>
      <c r="J286" s="172">
        <v>185</v>
      </c>
      <c r="K286" s="172">
        <v>222</v>
      </c>
      <c r="L286" s="172">
        <v>11</v>
      </c>
      <c r="M286" s="172">
        <v>30</v>
      </c>
      <c r="N286" s="172">
        <v>15</v>
      </c>
      <c r="O286" s="172">
        <v>23</v>
      </c>
      <c r="P286" s="172">
        <v>277</v>
      </c>
      <c r="Q286" s="172">
        <v>90</v>
      </c>
      <c r="R286" s="172">
        <v>116</v>
      </c>
      <c r="S286" s="172">
        <v>93</v>
      </c>
      <c r="T286" s="172">
        <v>459</v>
      </c>
      <c r="U286" s="172">
        <v>62</v>
      </c>
      <c r="V286" s="172">
        <v>167</v>
      </c>
      <c r="W286" s="172">
        <v>1690</v>
      </c>
      <c r="X286" s="172">
        <v>11312</v>
      </c>
      <c r="Y286" s="172">
        <v>9305</v>
      </c>
      <c r="Z286" s="173">
        <f t="shared" si="48"/>
        <v>1.2156904889844169</v>
      </c>
      <c r="AA286" s="310"/>
    </row>
    <row r="287" spans="1:27" ht="13.5" customHeight="1" x14ac:dyDescent="0.15">
      <c r="A287" s="108"/>
      <c r="B287" s="107"/>
      <c r="C287" s="457"/>
      <c r="D287" s="119" t="s">
        <v>77</v>
      </c>
      <c r="E287" s="168">
        <v>1200</v>
      </c>
      <c r="F287" s="168">
        <v>774</v>
      </c>
      <c r="G287" s="168">
        <v>4404</v>
      </c>
      <c r="H287" s="168">
        <v>2622</v>
      </c>
      <c r="I287" s="168">
        <v>623</v>
      </c>
      <c r="J287" s="168">
        <v>222</v>
      </c>
      <c r="K287" s="168">
        <v>252</v>
      </c>
      <c r="L287" s="168">
        <v>22</v>
      </c>
      <c r="M287" s="168">
        <v>39</v>
      </c>
      <c r="N287" s="168">
        <v>21</v>
      </c>
      <c r="O287" s="168">
        <v>23</v>
      </c>
      <c r="P287" s="168">
        <v>611</v>
      </c>
      <c r="Q287" s="168">
        <v>161</v>
      </c>
      <c r="R287" s="168">
        <v>159</v>
      </c>
      <c r="S287" s="168">
        <v>125</v>
      </c>
      <c r="T287" s="168">
        <v>606</v>
      </c>
      <c r="U287" s="168">
        <v>92</v>
      </c>
      <c r="V287" s="168">
        <v>243</v>
      </c>
      <c r="W287" s="168">
        <v>2058</v>
      </c>
      <c r="X287" s="168">
        <v>14257</v>
      </c>
      <c r="Y287" s="168">
        <v>12323</v>
      </c>
      <c r="Z287" s="169">
        <f t="shared" si="48"/>
        <v>1.1569423030106305</v>
      </c>
      <c r="AA287" s="310"/>
    </row>
    <row r="288" spans="1:27" ht="13.5" customHeight="1" x14ac:dyDescent="0.15">
      <c r="A288" s="108"/>
      <c r="B288" s="107"/>
      <c r="C288" s="457" t="s">
        <v>183</v>
      </c>
      <c r="D288" s="119" t="s">
        <v>343</v>
      </c>
      <c r="E288" s="168">
        <v>0</v>
      </c>
      <c r="F288" s="168">
        <v>0</v>
      </c>
      <c r="G288" s="168">
        <v>0</v>
      </c>
      <c r="H288" s="168">
        <v>0</v>
      </c>
      <c r="I288" s="168">
        <v>0</v>
      </c>
      <c r="J288" s="168">
        <v>0</v>
      </c>
      <c r="K288" s="168">
        <v>0</v>
      </c>
      <c r="L288" s="168">
        <v>0</v>
      </c>
      <c r="M288" s="168">
        <v>0</v>
      </c>
      <c r="N288" s="168">
        <v>0</v>
      </c>
      <c r="O288" s="168">
        <v>0</v>
      </c>
      <c r="P288" s="168">
        <v>0</v>
      </c>
      <c r="Q288" s="168">
        <v>0</v>
      </c>
      <c r="R288" s="168">
        <v>0</v>
      </c>
      <c r="S288" s="168">
        <v>0</v>
      </c>
      <c r="T288" s="168">
        <v>0</v>
      </c>
      <c r="U288" s="168">
        <v>0</v>
      </c>
      <c r="V288" s="168">
        <v>0</v>
      </c>
      <c r="W288" s="168">
        <v>0</v>
      </c>
      <c r="X288" s="168">
        <v>0</v>
      </c>
      <c r="Y288" s="168">
        <v>0</v>
      </c>
      <c r="Z288" s="169">
        <f t="shared" si="48"/>
        <v>0</v>
      </c>
      <c r="AA288" s="310"/>
    </row>
    <row r="289" spans="1:27" ht="13.5" customHeight="1" x14ac:dyDescent="0.15">
      <c r="A289" s="108"/>
      <c r="B289" s="107"/>
      <c r="C289" s="457"/>
      <c r="D289" s="119" t="s">
        <v>77</v>
      </c>
      <c r="E289" s="168">
        <v>0</v>
      </c>
      <c r="F289" s="168">
        <v>0</v>
      </c>
      <c r="G289" s="168">
        <v>0</v>
      </c>
      <c r="H289" s="168">
        <v>0</v>
      </c>
      <c r="I289" s="168">
        <v>0</v>
      </c>
      <c r="J289" s="168">
        <v>0</v>
      </c>
      <c r="K289" s="168">
        <v>0</v>
      </c>
      <c r="L289" s="168">
        <v>0</v>
      </c>
      <c r="M289" s="168">
        <v>0</v>
      </c>
      <c r="N289" s="168">
        <v>0</v>
      </c>
      <c r="O289" s="168">
        <v>0</v>
      </c>
      <c r="P289" s="168">
        <v>0</v>
      </c>
      <c r="Q289" s="168">
        <v>0</v>
      </c>
      <c r="R289" s="168">
        <v>0</v>
      </c>
      <c r="S289" s="168">
        <v>0</v>
      </c>
      <c r="T289" s="168">
        <v>0</v>
      </c>
      <c r="U289" s="168">
        <v>0</v>
      </c>
      <c r="V289" s="168">
        <v>0</v>
      </c>
      <c r="W289" s="168">
        <v>0</v>
      </c>
      <c r="X289" s="168">
        <v>0</v>
      </c>
      <c r="Y289" s="168">
        <v>0</v>
      </c>
      <c r="Z289" s="169">
        <f t="shared" si="48"/>
        <v>0</v>
      </c>
      <c r="AA289" s="310"/>
    </row>
    <row r="290" spans="1:27" ht="13.5" customHeight="1" x14ac:dyDescent="0.15">
      <c r="A290" s="108"/>
      <c r="B290" s="107"/>
      <c r="C290" s="457" t="s">
        <v>185</v>
      </c>
      <c r="D290" s="119" t="s">
        <v>343</v>
      </c>
      <c r="E290" s="168">
        <v>33</v>
      </c>
      <c r="F290" s="168">
        <v>0</v>
      </c>
      <c r="G290" s="168">
        <v>9</v>
      </c>
      <c r="H290" s="168">
        <v>0</v>
      </c>
      <c r="I290" s="168">
        <v>0</v>
      </c>
      <c r="J290" s="168">
        <v>0</v>
      </c>
      <c r="K290" s="168">
        <v>0</v>
      </c>
      <c r="L290" s="168">
        <v>0</v>
      </c>
      <c r="M290" s="168">
        <v>0</v>
      </c>
      <c r="N290" s="168">
        <v>0</v>
      </c>
      <c r="O290" s="168">
        <v>0</v>
      </c>
      <c r="P290" s="168">
        <v>0</v>
      </c>
      <c r="Q290" s="168">
        <v>0</v>
      </c>
      <c r="R290" s="168">
        <v>0</v>
      </c>
      <c r="S290" s="168">
        <v>0</v>
      </c>
      <c r="T290" s="168">
        <v>46</v>
      </c>
      <c r="U290" s="168">
        <v>15</v>
      </c>
      <c r="V290" s="168">
        <v>6</v>
      </c>
      <c r="W290" s="168">
        <v>16</v>
      </c>
      <c r="X290" s="168">
        <v>125</v>
      </c>
      <c r="Y290" s="168">
        <v>53</v>
      </c>
      <c r="Z290" s="169">
        <f t="shared" si="48"/>
        <v>2.358490566037736</v>
      </c>
      <c r="AA290" s="310"/>
    </row>
    <row r="291" spans="1:27" ht="13.5" customHeight="1" x14ac:dyDescent="0.15">
      <c r="A291" s="108"/>
      <c r="B291" s="107"/>
      <c r="C291" s="457"/>
      <c r="D291" s="119" t="s">
        <v>77</v>
      </c>
      <c r="E291" s="168">
        <v>33</v>
      </c>
      <c r="F291" s="168">
        <v>0</v>
      </c>
      <c r="G291" s="168">
        <v>9</v>
      </c>
      <c r="H291" s="168">
        <v>0</v>
      </c>
      <c r="I291" s="168">
        <v>0</v>
      </c>
      <c r="J291" s="168">
        <v>0</v>
      </c>
      <c r="K291" s="168">
        <v>0</v>
      </c>
      <c r="L291" s="168">
        <v>0</v>
      </c>
      <c r="M291" s="168">
        <v>0</v>
      </c>
      <c r="N291" s="168">
        <v>0</v>
      </c>
      <c r="O291" s="168">
        <v>0</v>
      </c>
      <c r="P291" s="168">
        <v>0</v>
      </c>
      <c r="Q291" s="168">
        <v>0</v>
      </c>
      <c r="R291" s="168">
        <v>0</v>
      </c>
      <c r="S291" s="168">
        <v>0</v>
      </c>
      <c r="T291" s="168">
        <v>46</v>
      </c>
      <c r="U291" s="168">
        <v>15</v>
      </c>
      <c r="V291" s="168">
        <v>6</v>
      </c>
      <c r="W291" s="168">
        <v>16</v>
      </c>
      <c r="X291" s="168">
        <v>125</v>
      </c>
      <c r="Y291" s="168">
        <v>53</v>
      </c>
      <c r="Z291" s="169">
        <f t="shared" si="48"/>
        <v>2.358490566037736</v>
      </c>
      <c r="AA291" s="310"/>
    </row>
    <row r="292" spans="1:27" ht="13.5" customHeight="1" x14ac:dyDescent="0.15">
      <c r="A292" s="108"/>
      <c r="B292" s="107"/>
      <c r="C292" s="457" t="s">
        <v>186</v>
      </c>
      <c r="D292" s="119" t="s">
        <v>343</v>
      </c>
      <c r="E292" s="168">
        <v>4</v>
      </c>
      <c r="F292" s="168">
        <v>2</v>
      </c>
      <c r="G292" s="168">
        <v>0</v>
      </c>
      <c r="H292" s="168">
        <v>0</v>
      </c>
      <c r="I292" s="168">
        <v>0</v>
      </c>
      <c r="J292" s="168">
        <v>0</v>
      </c>
      <c r="K292" s="168">
        <v>0</v>
      </c>
      <c r="L292" s="168">
        <v>0</v>
      </c>
      <c r="M292" s="168">
        <v>0</v>
      </c>
      <c r="N292" s="168">
        <v>0</v>
      </c>
      <c r="O292" s="168">
        <v>0</v>
      </c>
      <c r="P292" s="168">
        <v>0</v>
      </c>
      <c r="Q292" s="168">
        <v>0</v>
      </c>
      <c r="R292" s="168">
        <v>0</v>
      </c>
      <c r="S292" s="168">
        <v>0</v>
      </c>
      <c r="T292" s="168">
        <v>3</v>
      </c>
      <c r="U292" s="168">
        <v>0</v>
      </c>
      <c r="V292" s="168">
        <v>5</v>
      </c>
      <c r="W292" s="168">
        <v>0</v>
      </c>
      <c r="X292" s="168">
        <v>14</v>
      </c>
      <c r="Y292" s="168">
        <v>36</v>
      </c>
      <c r="Z292" s="169">
        <f t="shared" si="48"/>
        <v>0.3888888888888889</v>
      </c>
      <c r="AA292" s="310"/>
    </row>
    <row r="293" spans="1:27" ht="13.5" customHeight="1" x14ac:dyDescent="0.15">
      <c r="A293" s="108"/>
      <c r="B293" s="107"/>
      <c r="C293" s="457"/>
      <c r="D293" s="119" t="s">
        <v>77</v>
      </c>
      <c r="E293" s="168">
        <v>4</v>
      </c>
      <c r="F293" s="168">
        <v>2</v>
      </c>
      <c r="G293" s="168">
        <v>0</v>
      </c>
      <c r="H293" s="168">
        <v>0</v>
      </c>
      <c r="I293" s="168">
        <v>0</v>
      </c>
      <c r="J293" s="168">
        <v>0</v>
      </c>
      <c r="K293" s="168">
        <v>0</v>
      </c>
      <c r="L293" s="168">
        <v>0</v>
      </c>
      <c r="M293" s="168">
        <v>0</v>
      </c>
      <c r="N293" s="168">
        <v>0</v>
      </c>
      <c r="O293" s="168">
        <v>0</v>
      </c>
      <c r="P293" s="168">
        <v>0</v>
      </c>
      <c r="Q293" s="168">
        <v>0</v>
      </c>
      <c r="R293" s="168">
        <v>0</v>
      </c>
      <c r="S293" s="168">
        <v>0</v>
      </c>
      <c r="T293" s="168">
        <v>3</v>
      </c>
      <c r="U293" s="168">
        <v>0</v>
      </c>
      <c r="V293" s="168">
        <v>5</v>
      </c>
      <c r="W293" s="168">
        <v>0</v>
      </c>
      <c r="X293" s="168">
        <v>14</v>
      </c>
      <c r="Y293" s="168">
        <v>36</v>
      </c>
      <c r="Z293" s="169">
        <f t="shared" si="48"/>
        <v>0.3888888888888889</v>
      </c>
      <c r="AA293" s="310"/>
    </row>
    <row r="294" spans="1:27" ht="13.5" customHeight="1" x14ac:dyDescent="0.15">
      <c r="A294" s="108"/>
      <c r="B294" s="107"/>
      <c r="C294" s="457" t="s">
        <v>187</v>
      </c>
      <c r="D294" s="119" t="s">
        <v>343</v>
      </c>
      <c r="E294" s="168">
        <v>0</v>
      </c>
      <c r="F294" s="168">
        <v>0</v>
      </c>
      <c r="G294" s="168">
        <v>6</v>
      </c>
      <c r="H294" s="168">
        <v>0</v>
      </c>
      <c r="I294" s="168">
        <v>0</v>
      </c>
      <c r="J294" s="168">
        <v>0</v>
      </c>
      <c r="K294" s="168">
        <v>0</v>
      </c>
      <c r="L294" s="168">
        <v>0</v>
      </c>
      <c r="M294" s="168">
        <v>0</v>
      </c>
      <c r="N294" s="168">
        <v>0</v>
      </c>
      <c r="O294" s="168">
        <v>0</v>
      </c>
      <c r="P294" s="168">
        <v>0</v>
      </c>
      <c r="Q294" s="168">
        <v>2</v>
      </c>
      <c r="R294" s="168">
        <v>0</v>
      </c>
      <c r="S294" s="168">
        <v>0</v>
      </c>
      <c r="T294" s="168">
        <v>4</v>
      </c>
      <c r="U294" s="168">
        <v>1</v>
      </c>
      <c r="V294" s="168">
        <v>1</v>
      </c>
      <c r="W294" s="168">
        <v>3</v>
      </c>
      <c r="X294" s="168">
        <v>17</v>
      </c>
      <c r="Y294" s="168">
        <v>3</v>
      </c>
      <c r="Z294" s="169">
        <f t="shared" si="48"/>
        <v>5.666666666666667</v>
      </c>
      <c r="AA294" s="310"/>
    </row>
    <row r="295" spans="1:27" ht="13.5" customHeight="1" x14ac:dyDescent="0.15">
      <c r="A295" s="108"/>
      <c r="B295" s="107"/>
      <c r="C295" s="457"/>
      <c r="D295" s="119" t="s">
        <v>77</v>
      </c>
      <c r="E295" s="168">
        <v>0</v>
      </c>
      <c r="F295" s="168">
        <v>0</v>
      </c>
      <c r="G295" s="168">
        <v>6</v>
      </c>
      <c r="H295" s="168">
        <v>0</v>
      </c>
      <c r="I295" s="168">
        <v>0</v>
      </c>
      <c r="J295" s="168">
        <v>0</v>
      </c>
      <c r="K295" s="168">
        <v>0</v>
      </c>
      <c r="L295" s="168">
        <v>0</v>
      </c>
      <c r="M295" s="168">
        <v>0</v>
      </c>
      <c r="N295" s="168">
        <v>0</v>
      </c>
      <c r="O295" s="168">
        <v>0</v>
      </c>
      <c r="P295" s="168">
        <v>0</v>
      </c>
      <c r="Q295" s="168">
        <v>2</v>
      </c>
      <c r="R295" s="168">
        <v>0</v>
      </c>
      <c r="S295" s="168">
        <v>0</v>
      </c>
      <c r="T295" s="168">
        <v>4</v>
      </c>
      <c r="U295" s="168">
        <v>1</v>
      </c>
      <c r="V295" s="168">
        <v>1</v>
      </c>
      <c r="W295" s="168">
        <v>3</v>
      </c>
      <c r="X295" s="168">
        <v>17</v>
      </c>
      <c r="Y295" s="168">
        <v>3</v>
      </c>
      <c r="Z295" s="169">
        <f t="shared" si="48"/>
        <v>5.666666666666667</v>
      </c>
      <c r="AA295" s="310"/>
    </row>
    <row r="296" spans="1:27" ht="13.5" customHeight="1" x14ac:dyDescent="0.15">
      <c r="A296" s="108"/>
      <c r="B296" s="107"/>
      <c r="C296" s="457" t="s">
        <v>291</v>
      </c>
      <c r="D296" s="119" t="s">
        <v>343</v>
      </c>
      <c r="E296" s="168">
        <v>27</v>
      </c>
      <c r="F296" s="168">
        <v>9</v>
      </c>
      <c r="G296" s="168">
        <v>0</v>
      </c>
      <c r="H296" s="168">
        <v>25</v>
      </c>
      <c r="I296" s="168">
        <v>2</v>
      </c>
      <c r="J296" s="168">
        <v>0</v>
      </c>
      <c r="K296" s="168">
        <v>113</v>
      </c>
      <c r="L296" s="168">
        <v>0</v>
      </c>
      <c r="M296" s="168">
        <v>0</v>
      </c>
      <c r="N296" s="168">
        <v>0</v>
      </c>
      <c r="O296" s="168">
        <v>7</v>
      </c>
      <c r="P296" s="168">
        <v>2</v>
      </c>
      <c r="Q296" s="168">
        <v>0</v>
      </c>
      <c r="R296" s="168">
        <v>1</v>
      </c>
      <c r="S296" s="168">
        <v>1</v>
      </c>
      <c r="T296" s="168">
        <v>4</v>
      </c>
      <c r="U296" s="168">
        <v>0</v>
      </c>
      <c r="V296" s="168">
        <v>6</v>
      </c>
      <c r="W296" s="168">
        <v>29</v>
      </c>
      <c r="X296" s="168">
        <v>226</v>
      </c>
      <c r="Y296" s="168">
        <v>1030</v>
      </c>
      <c r="Z296" s="169">
        <f t="shared" si="48"/>
        <v>0.21941747572815534</v>
      </c>
      <c r="AA296" s="310"/>
    </row>
    <row r="297" spans="1:27" ht="13.5" customHeight="1" x14ac:dyDescent="0.15">
      <c r="A297" s="108"/>
      <c r="B297" s="107"/>
      <c r="C297" s="457"/>
      <c r="D297" s="119" t="s">
        <v>77</v>
      </c>
      <c r="E297" s="168">
        <v>27</v>
      </c>
      <c r="F297" s="168">
        <v>9</v>
      </c>
      <c r="G297" s="168">
        <v>0</v>
      </c>
      <c r="H297" s="168">
        <v>25</v>
      </c>
      <c r="I297" s="168">
        <v>2</v>
      </c>
      <c r="J297" s="168">
        <v>0</v>
      </c>
      <c r="K297" s="168">
        <v>113</v>
      </c>
      <c r="L297" s="168">
        <v>0</v>
      </c>
      <c r="M297" s="168">
        <v>0</v>
      </c>
      <c r="N297" s="168">
        <v>0</v>
      </c>
      <c r="O297" s="168">
        <v>7</v>
      </c>
      <c r="P297" s="168">
        <v>2</v>
      </c>
      <c r="Q297" s="168">
        <v>0</v>
      </c>
      <c r="R297" s="168">
        <v>1</v>
      </c>
      <c r="S297" s="168">
        <v>1</v>
      </c>
      <c r="T297" s="168">
        <v>4</v>
      </c>
      <c r="U297" s="168">
        <v>0</v>
      </c>
      <c r="V297" s="168">
        <v>6</v>
      </c>
      <c r="W297" s="168">
        <v>29</v>
      </c>
      <c r="X297" s="168">
        <v>226</v>
      </c>
      <c r="Y297" s="168">
        <v>1030</v>
      </c>
      <c r="Z297" s="169">
        <f t="shared" si="48"/>
        <v>0.21941747572815534</v>
      </c>
      <c r="AA297" s="310"/>
    </row>
    <row r="298" spans="1:27" ht="13.5" customHeight="1" x14ac:dyDescent="0.15">
      <c r="A298" s="108"/>
      <c r="B298" s="107"/>
      <c r="C298" s="457" t="s">
        <v>188</v>
      </c>
      <c r="D298" s="119" t="s">
        <v>343</v>
      </c>
      <c r="E298" s="168">
        <v>1</v>
      </c>
      <c r="F298" s="168">
        <v>0</v>
      </c>
      <c r="G298" s="168">
        <v>240</v>
      </c>
      <c r="H298" s="168">
        <v>2</v>
      </c>
      <c r="I298" s="168">
        <v>0</v>
      </c>
      <c r="J298" s="168">
        <v>0</v>
      </c>
      <c r="K298" s="168">
        <v>0</v>
      </c>
      <c r="L298" s="168">
        <v>0</v>
      </c>
      <c r="M298" s="168">
        <v>0</v>
      </c>
      <c r="N298" s="168">
        <v>0</v>
      </c>
      <c r="O298" s="168">
        <v>0</v>
      </c>
      <c r="P298" s="168">
        <v>0</v>
      </c>
      <c r="Q298" s="168">
        <v>0</v>
      </c>
      <c r="R298" s="168">
        <v>0</v>
      </c>
      <c r="S298" s="168">
        <v>0</v>
      </c>
      <c r="T298" s="168">
        <v>1</v>
      </c>
      <c r="U298" s="168">
        <v>0</v>
      </c>
      <c r="V298" s="168">
        <v>0</v>
      </c>
      <c r="W298" s="168">
        <v>15</v>
      </c>
      <c r="X298" s="168">
        <v>259</v>
      </c>
      <c r="Y298" s="168">
        <v>250</v>
      </c>
      <c r="Z298" s="169">
        <f t="shared" si="48"/>
        <v>1.036</v>
      </c>
      <c r="AA298" s="310"/>
    </row>
    <row r="299" spans="1:27" ht="13.5" customHeight="1" x14ac:dyDescent="0.15">
      <c r="A299" s="108"/>
      <c r="B299" s="107"/>
      <c r="C299" s="457"/>
      <c r="D299" s="119" t="s">
        <v>77</v>
      </c>
      <c r="E299" s="168">
        <v>1</v>
      </c>
      <c r="F299" s="168">
        <v>0</v>
      </c>
      <c r="G299" s="168">
        <v>335</v>
      </c>
      <c r="H299" s="168">
        <v>2</v>
      </c>
      <c r="I299" s="168">
        <v>0</v>
      </c>
      <c r="J299" s="168">
        <v>0</v>
      </c>
      <c r="K299" s="168">
        <v>0</v>
      </c>
      <c r="L299" s="168">
        <v>0</v>
      </c>
      <c r="M299" s="168">
        <v>0</v>
      </c>
      <c r="N299" s="168">
        <v>0</v>
      </c>
      <c r="O299" s="168">
        <v>0</v>
      </c>
      <c r="P299" s="168">
        <v>0</v>
      </c>
      <c r="Q299" s="168">
        <v>0</v>
      </c>
      <c r="R299" s="168">
        <v>0</v>
      </c>
      <c r="S299" s="168">
        <v>0</v>
      </c>
      <c r="T299" s="168">
        <v>1</v>
      </c>
      <c r="U299" s="168">
        <v>0</v>
      </c>
      <c r="V299" s="168">
        <v>0</v>
      </c>
      <c r="W299" s="168">
        <v>40</v>
      </c>
      <c r="X299" s="168">
        <v>379</v>
      </c>
      <c r="Y299" s="168">
        <v>285</v>
      </c>
      <c r="Z299" s="169">
        <f t="shared" si="48"/>
        <v>1.3298245614035087</v>
      </c>
      <c r="AA299" s="310"/>
    </row>
    <row r="300" spans="1:27" ht="13.5" customHeight="1" x14ac:dyDescent="0.15">
      <c r="A300" s="108"/>
      <c r="B300" s="107"/>
      <c r="C300" s="457" t="s">
        <v>189</v>
      </c>
      <c r="D300" s="119" t="s">
        <v>343</v>
      </c>
      <c r="E300" s="168">
        <v>45</v>
      </c>
      <c r="F300" s="168">
        <v>116</v>
      </c>
      <c r="G300" s="168">
        <v>384</v>
      </c>
      <c r="H300" s="168">
        <v>65</v>
      </c>
      <c r="I300" s="168">
        <v>16</v>
      </c>
      <c r="J300" s="168">
        <v>7</v>
      </c>
      <c r="K300" s="168">
        <v>9</v>
      </c>
      <c r="L300" s="168">
        <v>2</v>
      </c>
      <c r="M300" s="168">
        <v>2</v>
      </c>
      <c r="N300" s="168">
        <v>0</v>
      </c>
      <c r="O300" s="168">
        <v>0</v>
      </c>
      <c r="P300" s="168">
        <v>3</v>
      </c>
      <c r="Q300" s="168">
        <v>22</v>
      </c>
      <c r="R300" s="168">
        <v>30</v>
      </c>
      <c r="S300" s="168">
        <v>19</v>
      </c>
      <c r="T300" s="168">
        <v>58</v>
      </c>
      <c r="U300" s="168">
        <v>27</v>
      </c>
      <c r="V300" s="168">
        <v>26</v>
      </c>
      <c r="W300" s="168">
        <v>112</v>
      </c>
      <c r="X300" s="168">
        <v>943</v>
      </c>
      <c r="Y300" s="168">
        <v>933</v>
      </c>
      <c r="Z300" s="169">
        <f t="shared" si="48"/>
        <v>1.0107181136120043</v>
      </c>
      <c r="AA300" s="310"/>
    </row>
    <row r="301" spans="1:27" ht="13.5" customHeight="1" x14ac:dyDescent="0.15">
      <c r="A301" s="108"/>
      <c r="B301" s="107"/>
      <c r="C301" s="457"/>
      <c r="D301" s="119" t="s">
        <v>77</v>
      </c>
      <c r="E301" s="168">
        <v>59</v>
      </c>
      <c r="F301" s="168">
        <v>162</v>
      </c>
      <c r="G301" s="168">
        <v>463</v>
      </c>
      <c r="H301" s="168">
        <v>91</v>
      </c>
      <c r="I301" s="168">
        <v>18</v>
      </c>
      <c r="J301" s="168">
        <v>9</v>
      </c>
      <c r="K301" s="168">
        <v>10</v>
      </c>
      <c r="L301" s="168">
        <v>2</v>
      </c>
      <c r="M301" s="168">
        <v>2</v>
      </c>
      <c r="N301" s="168">
        <v>0</v>
      </c>
      <c r="O301" s="168">
        <v>0</v>
      </c>
      <c r="P301" s="168">
        <v>23</v>
      </c>
      <c r="Q301" s="168">
        <v>49</v>
      </c>
      <c r="R301" s="168">
        <v>42</v>
      </c>
      <c r="S301" s="168">
        <v>25</v>
      </c>
      <c r="T301" s="168">
        <v>253</v>
      </c>
      <c r="U301" s="168">
        <v>109</v>
      </c>
      <c r="V301" s="168">
        <v>59</v>
      </c>
      <c r="W301" s="168">
        <v>180</v>
      </c>
      <c r="X301" s="168">
        <v>1556</v>
      </c>
      <c r="Y301" s="168">
        <v>1137</v>
      </c>
      <c r="Z301" s="169">
        <f t="shared" si="48"/>
        <v>1.3685136323658751</v>
      </c>
      <c r="AA301" s="310"/>
    </row>
    <row r="302" spans="1:27" ht="13.5" customHeight="1" x14ac:dyDescent="0.15">
      <c r="A302" s="108"/>
      <c r="B302" s="109"/>
      <c r="C302" s="457" t="s">
        <v>190</v>
      </c>
      <c r="D302" s="119" t="s">
        <v>343</v>
      </c>
      <c r="E302" s="168">
        <v>52</v>
      </c>
      <c r="F302" s="168">
        <v>47</v>
      </c>
      <c r="G302" s="168">
        <v>79</v>
      </c>
      <c r="H302" s="168">
        <v>89</v>
      </c>
      <c r="I302" s="168">
        <v>2</v>
      </c>
      <c r="J302" s="168">
        <v>0</v>
      </c>
      <c r="K302" s="168">
        <v>3</v>
      </c>
      <c r="L302" s="168">
        <v>0</v>
      </c>
      <c r="M302" s="168">
        <v>0</v>
      </c>
      <c r="N302" s="168">
        <v>0</v>
      </c>
      <c r="O302" s="168">
        <v>0</v>
      </c>
      <c r="P302" s="168">
        <v>0</v>
      </c>
      <c r="Q302" s="168">
        <v>17</v>
      </c>
      <c r="R302" s="168">
        <v>17</v>
      </c>
      <c r="S302" s="168">
        <v>24</v>
      </c>
      <c r="T302" s="168">
        <v>16</v>
      </c>
      <c r="U302" s="168">
        <v>15</v>
      </c>
      <c r="V302" s="168">
        <v>17</v>
      </c>
      <c r="W302" s="168">
        <v>52</v>
      </c>
      <c r="X302" s="168">
        <v>430</v>
      </c>
      <c r="Y302" s="168">
        <v>259</v>
      </c>
      <c r="Z302" s="169">
        <f t="shared" si="48"/>
        <v>1.6602316602316602</v>
      </c>
      <c r="AA302" s="310"/>
    </row>
    <row r="303" spans="1:27" ht="13.5" customHeight="1" x14ac:dyDescent="0.15">
      <c r="A303" s="108"/>
      <c r="B303" s="109"/>
      <c r="C303" s="457"/>
      <c r="D303" s="119" t="s">
        <v>77</v>
      </c>
      <c r="E303" s="168">
        <v>52</v>
      </c>
      <c r="F303" s="168">
        <v>47</v>
      </c>
      <c r="G303" s="168">
        <v>79</v>
      </c>
      <c r="H303" s="168">
        <v>89</v>
      </c>
      <c r="I303" s="168">
        <v>2</v>
      </c>
      <c r="J303" s="168">
        <v>0</v>
      </c>
      <c r="K303" s="168">
        <v>3</v>
      </c>
      <c r="L303" s="168">
        <v>0</v>
      </c>
      <c r="M303" s="168">
        <v>0</v>
      </c>
      <c r="N303" s="168">
        <v>0</v>
      </c>
      <c r="O303" s="168">
        <v>0</v>
      </c>
      <c r="P303" s="168">
        <v>0</v>
      </c>
      <c r="Q303" s="168">
        <v>17</v>
      </c>
      <c r="R303" s="168">
        <v>17</v>
      </c>
      <c r="S303" s="168">
        <v>24</v>
      </c>
      <c r="T303" s="168">
        <v>16</v>
      </c>
      <c r="U303" s="168">
        <v>15</v>
      </c>
      <c r="V303" s="168">
        <v>17</v>
      </c>
      <c r="W303" s="168">
        <v>52</v>
      </c>
      <c r="X303" s="168">
        <v>430</v>
      </c>
      <c r="Y303" s="168">
        <v>259</v>
      </c>
      <c r="Z303" s="169">
        <f t="shared" si="48"/>
        <v>1.6602316602316602</v>
      </c>
      <c r="AA303" s="310"/>
    </row>
    <row r="304" spans="1:27" ht="13.5" customHeight="1" x14ac:dyDescent="0.15">
      <c r="A304" s="108"/>
      <c r="B304" s="109"/>
      <c r="C304" s="457" t="s">
        <v>191</v>
      </c>
      <c r="D304" s="119" t="s">
        <v>343</v>
      </c>
      <c r="E304" s="168">
        <v>97</v>
      </c>
      <c r="F304" s="168">
        <v>42</v>
      </c>
      <c r="G304" s="168">
        <v>527</v>
      </c>
      <c r="H304" s="168">
        <v>233</v>
      </c>
      <c r="I304" s="168">
        <v>37</v>
      </c>
      <c r="J304" s="168">
        <v>13</v>
      </c>
      <c r="K304" s="168">
        <v>8</v>
      </c>
      <c r="L304" s="168">
        <v>0</v>
      </c>
      <c r="M304" s="168">
        <v>0</v>
      </c>
      <c r="N304" s="168">
        <v>0</v>
      </c>
      <c r="O304" s="168">
        <v>0</v>
      </c>
      <c r="P304" s="168">
        <v>5</v>
      </c>
      <c r="Q304" s="168">
        <v>19</v>
      </c>
      <c r="R304" s="168">
        <v>64</v>
      </c>
      <c r="S304" s="168">
        <v>34</v>
      </c>
      <c r="T304" s="168">
        <v>112</v>
      </c>
      <c r="U304" s="168">
        <v>67</v>
      </c>
      <c r="V304" s="168">
        <v>62</v>
      </c>
      <c r="W304" s="168">
        <v>239</v>
      </c>
      <c r="X304" s="168">
        <v>1559</v>
      </c>
      <c r="Y304" s="168">
        <v>1229</v>
      </c>
      <c r="Z304" s="169">
        <f t="shared" si="48"/>
        <v>1.2685109845402767</v>
      </c>
      <c r="AA304" s="310"/>
    </row>
    <row r="305" spans="1:27" ht="13.5" customHeight="1" thickBot="1" x14ac:dyDescent="0.2">
      <c r="A305" s="108"/>
      <c r="B305" s="109"/>
      <c r="C305" s="459"/>
      <c r="D305" s="121" t="s">
        <v>77</v>
      </c>
      <c r="E305" s="170">
        <v>111</v>
      </c>
      <c r="F305" s="170">
        <v>48</v>
      </c>
      <c r="G305" s="170">
        <v>639</v>
      </c>
      <c r="H305" s="170">
        <v>298</v>
      </c>
      <c r="I305" s="170">
        <v>41</v>
      </c>
      <c r="J305" s="170">
        <v>13</v>
      </c>
      <c r="K305" s="170">
        <v>9</v>
      </c>
      <c r="L305" s="170">
        <v>0</v>
      </c>
      <c r="M305" s="170">
        <v>0</v>
      </c>
      <c r="N305" s="170">
        <v>0</v>
      </c>
      <c r="O305" s="170">
        <v>0</v>
      </c>
      <c r="P305" s="170">
        <v>6</v>
      </c>
      <c r="Q305" s="170">
        <v>29</v>
      </c>
      <c r="R305" s="170">
        <v>145</v>
      </c>
      <c r="S305" s="170">
        <v>72</v>
      </c>
      <c r="T305" s="170">
        <v>197</v>
      </c>
      <c r="U305" s="170">
        <v>158</v>
      </c>
      <c r="V305" s="170">
        <v>98</v>
      </c>
      <c r="W305" s="170">
        <v>555</v>
      </c>
      <c r="X305" s="170">
        <v>2419</v>
      </c>
      <c r="Y305" s="170">
        <v>1632</v>
      </c>
      <c r="Z305" s="171">
        <f t="shared" si="48"/>
        <v>1.4822303921568627</v>
      </c>
      <c r="AA305" s="310"/>
    </row>
    <row r="306" spans="1:27" ht="13.5" customHeight="1" x14ac:dyDescent="0.15">
      <c r="A306" s="441" t="s">
        <v>18</v>
      </c>
      <c r="B306" s="445"/>
      <c r="C306" s="442"/>
      <c r="D306" s="116" t="s">
        <v>343</v>
      </c>
      <c r="E306" s="68">
        <f t="shared" ref="E306:Y306" si="53">E308</f>
        <v>19754</v>
      </c>
      <c r="F306" s="68">
        <f t="shared" si="53"/>
        <v>5088</v>
      </c>
      <c r="G306" s="68">
        <f t="shared" si="53"/>
        <v>30291</v>
      </c>
      <c r="H306" s="68">
        <f t="shared" si="53"/>
        <v>24251</v>
      </c>
      <c r="I306" s="68">
        <f t="shared" si="53"/>
        <v>11288</v>
      </c>
      <c r="J306" s="68">
        <f t="shared" si="53"/>
        <v>5119</v>
      </c>
      <c r="K306" s="68">
        <f t="shared" si="53"/>
        <v>3706</v>
      </c>
      <c r="L306" s="68">
        <f t="shared" si="53"/>
        <v>76</v>
      </c>
      <c r="M306" s="68">
        <f t="shared" ref="M306:O307" si="54">M308</f>
        <v>701</v>
      </c>
      <c r="N306" s="68">
        <f t="shared" si="54"/>
        <v>323</v>
      </c>
      <c r="O306" s="68">
        <f t="shared" si="54"/>
        <v>250</v>
      </c>
      <c r="P306" s="68">
        <f t="shared" si="53"/>
        <v>111</v>
      </c>
      <c r="Q306" s="68">
        <f t="shared" si="53"/>
        <v>674</v>
      </c>
      <c r="R306" s="68">
        <f t="shared" si="53"/>
        <v>934</v>
      </c>
      <c r="S306" s="68">
        <f t="shared" si="53"/>
        <v>732</v>
      </c>
      <c r="T306" s="68">
        <f t="shared" si="53"/>
        <v>2788</v>
      </c>
      <c r="U306" s="68">
        <f t="shared" si="53"/>
        <v>381</v>
      </c>
      <c r="V306" s="68">
        <f t="shared" si="53"/>
        <v>1067</v>
      </c>
      <c r="W306" s="68">
        <f t="shared" si="53"/>
        <v>3985</v>
      </c>
      <c r="X306" s="68">
        <f t="shared" si="53"/>
        <v>111519</v>
      </c>
      <c r="Y306" s="68">
        <f t="shared" si="53"/>
        <v>108182</v>
      </c>
      <c r="Z306" s="132">
        <f t="shared" ref="Z306:Z319" si="55">IF(Y306=0,0,X306/Y306)</f>
        <v>1.0308461666450981</v>
      </c>
      <c r="AA306" s="165"/>
    </row>
    <row r="307" spans="1:27" ht="13.5" customHeight="1" thickBot="1" x14ac:dyDescent="0.2">
      <c r="A307" s="443"/>
      <c r="B307" s="446"/>
      <c r="C307" s="442"/>
      <c r="D307" s="117" t="s">
        <v>77</v>
      </c>
      <c r="E307" s="72">
        <f t="shared" ref="E307:Y307" si="56">E309</f>
        <v>21024</v>
      </c>
      <c r="F307" s="72">
        <f t="shared" si="56"/>
        <v>6062</v>
      </c>
      <c r="G307" s="72">
        <f t="shared" si="56"/>
        <v>31370</v>
      </c>
      <c r="H307" s="72">
        <f t="shared" si="56"/>
        <v>25307</v>
      </c>
      <c r="I307" s="72">
        <f t="shared" si="56"/>
        <v>11824</v>
      </c>
      <c r="J307" s="72">
        <f t="shared" si="56"/>
        <v>5270</v>
      </c>
      <c r="K307" s="72">
        <f t="shared" si="56"/>
        <v>3893</v>
      </c>
      <c r="L307" s="72">
        <f t="shared" si="56"/>
        <v>100</v>
      </c>
      <c r="M307" s="72">
        <f t="shared" si="54"/>
        <v>710</v>
      </c>
      <c r="N307" s="72">
        <f t="shared" si="54"/>
        <v>362</v>
      </c>
      <c r="O307" s="72">
        <f t="shared" si="54"/>
        <v>255</v>
      </c>
      <c r="P307" s="72">
        <f t="shared" si="56"/>
        <v>123</v>
      </c>
      <c r="Q307" s="72">
        <f t="shared" si="56"/>
        <v>784</v>
      </c>
      <c r="R307" s="72">
        <f t="shared" si="56"/>
        <v>1063</v>
      </c>
      <c r="S307" s="72">
        <f t="shared" si="56"/>
        <v>810</v>
      </c>
      <c r="T307" s="72">
        <f t="shared" si="56"/>
        <v>2990</v>
      </c>
      <c r="U307" s="72">
        <f t="shared" si="56"/>
        <v>560</v>
      </c>
      <c r="V307" s="72">
        <f t="shared" si="56"/>
        <v>1241</v>
      </c>
      <c r="W307" s="72">
        <f t="shared" si="56"/>
        <v>4509</v>
      </c>
      <c r="X307" s="72">
        <f t="shared" si="56"/>
        <v>118257</v>
      </c>
      <c r="Y307" s="72">
        <f t="shared" si="56"/>
        <v>119240</v>
      </c>
      <c r="Z307" s="133">
        <f t="shared" si="55"/>
        <v>0.99175612210667563</v>
      </c>
      <c r="AA307" s="165"/>
    </row>
    <row r="308" spans="1:27" ht="13.5" customHeight="1" x14ac:dyDescent="0.15">
      <c r="A308" s="108"/>
      <c r="B308" s="451" t="s">
        <v>339</v>
      </c>
      <c r="C308" s="452"/>
      <c r="D308" s="116" t="s">
        <v>343</v>
      </c>
      <c r="E308" s="68">
        <f t="shared" ref="E308:Y308" si="57">E310+E312+E314+E316+E318+E324+E326+E328+E330+E332+E334+E336+E338+E340+E342+E344+E346+E348</f>
        <v>19754</v>
      </c>
      <c r="F308" s="68">
        <f t="shared" si="57"/>
        <v>5088</v>
      </c>
      <c r="G308" s="68">
        <f t="shared" si="57"/>
        <v>30291</v>
      </c>
      <c r="H308" s="68">
        <f t="shared" si="57"/>
        <v>24251</v>
      </c>
      <c r="I308" s="68">
        <f t="shared" si="57"/>
        <v>11288</v>
      </c>
      <c r="J308" s="68">
        <f t="shared" si="57"/>
        <v>5119</v>
      </c>
      <c r="K308" s="68">
        <f t="shared" si="57"/>
        <v>3706</v>
      </c>
      <c r="L308" s="68">
        <f t="shared" si="57"/>
        <v>76</v>
      </c>
      <c r="M308" s="68">
        <f t="shared" ref="M308:O309" si="58">M310+M312+M314+M316+M318+M324+M326+M328+M330+M332+M334+M336+M338+M340+M342+M344+M346+M348</f>
        <v>701</v>
      </c>
      <c r="N308" s="68">
        <f t="shared" si="58"/>
        <v>323</v>
      </c>
      <c r="O308" s="68">
        <f t="shared" si="58"/>
        <v>250</v>
      </c>
      <c r="P308" s="68">
        <f t="shared" si="57"/>
        <v>111</v>
      </c>
      <c r="Q308" s="68">
        <f t="shared" si="57"/>
        <v>674</v>
      </c>
      <c r="R308" s="68">
        <f t="shared" si="57"/>
        <v>934</v>
      </c>
      <c r="S308" s="68">
        <f t="shared" si="57"/>
        <v>732</v>
      </c>
      <c r="T308" s="68">
        <f t="shared" si="57"/>
        <v>2788</v>
      </c>
      <c r="U308" s="68">
        <f t="shared" si="57"/>
        <v>381</v>
      </c>
      <c r="V308" s="68">
        <f t="shared" si="57"/>
        <v>1067</v>
      </c>
      <c r="W308" s="68">
        <f t="shared" si="57"/>
        <v>3985</v>
      </c>
      <c r="X308" s="68">
        <f t="shared" si="57"/>
        <v>111519</v>
      </c>
      <c r="Y308" s="68">
        <f t="shared" si="57"/>
        <v>108182</v>
      </c>
      <c r="Z308" s="132">
        <f t="shared" si="55"/>
        <v>1.0308461666450981</v>
      </c>
      <c r="AA308" s="165"/>
    </row>
    <row r="309" spans="1:27" ht="13.5" customHeight="1" thickBot="1" x14ac:dyDescent="0.2">
      <c r="A309" s="108"/>
      <c r="B309" s="453"/>
      <c r="C309" s="454"/>
      <c r="D309" s="117" t="s">
        <v>77</v>
      </c>
      <c r="E309" s="72">
        <f t="shared" ref="E309:Y309" si="59">E311+E313+E315+E317+E319+E325+E327+E329+E331+E333+E335+E337+E339+E341+E343+E345+E347+E349</f>
        <v>21024</v>
      </c>
      <c r="F309" s="72">
        <f t="shared" si="59"/>
        <v>6062</v>
      </c>
      <c r="G309" s="72">
        <f t="shared" si="59"/>
        <v>31370</v>
      </c>
      <c r="H309" s="72">
        <f t="shared" si="59"/>
        <v>25307</v>
      </c>
      <c r="I309" s="72">
        <f t="shared" si="59"/>
        <v>11824</v>
      </c>
      <c r="J309" s="72">
        <f t="shared" si="59"/>
        <v>5270</v>
      </c>
      <c r="K309" s="72">
        <f t="shared" si="59"/>
        <v>3893</v>
      </c>
      <c r="L309" s="72">
        <f t="shared" si="59"/>
        <v>100</v>
      </c>
      <c r="M309" s="72">
        <f t="shared" si="58"/>
        <v>710</v>
      </c>
      <c r="N309" s="72">
        <f t="shared" si="58"/>
        <v>362</v>
      </c>
      <c r="O309" s="72">
        <f t="shared" si="58"/>
        <v>255</v>
      </c>
      <c r="P309" s="72">
        <f t="shared" si="59"/>
        <v>123</v>
      </c>
      <c r="Q309" s="72">
        <f t="shared" si="59"/>
        <v>784</v>
      </c>
      <c r="R309" s="72">
        <f t="shared" si="59"/>
        <v>1063</v>
      </c>
      <c r="S309" s="72">
        <f t="shared" si="59"/>
        <v>810</v>
      </c>
      <c r="T309" s="72">
        <f t="shared" si="59"/>
        <v>2990</v>
      </c>
      <c r="U309" s="72">
        <f t="shared" si="59"/>
        <v>560</v>
      </c>
      <c r="V309" s="72">
        <f t="shared" si="59"/>
        <v>1241</v>
      </c>
      <c r="W309" s="72">
        <f t="shared" si="59"/>
        <v>4509</v>
      </c>
      <c r="X309" s="72">
        <f t="shared" si="59"/>
        <v>118257</v>
      </c>
      <c r="Y309" s="72">
        <f t="shared" si="59"/>
        <v>119240</v>
      </c>
      <c r="Z309" s="133">
        <f t="shared" si="55"/>
        <v>0.99175612210667563</v>
      </c>
      <c r="AA309" s="165"/>
    </row>
    <row r="310" spans="1:27" ht="13.5" customHeight="1" x14ac:dyDescent="0.15">
      <c r="A310" s="108"/>
      <c r="B310" s="108"/>
      <c r="C310" s="458" t="s">
        <v>292</v>
      </c>
      <c r="D310" s="118" t="s">
        <v>343</v>
      </c>
      <c r="E310" s="168">
        <v>2075</v>
      </c>
      <c r="F310" s="168">
        <v>1431</v>
      </c>
      <c r="G310" s="168">
        <v>6679</v>
      </c>
      <c r="H310" s="168">
        <v>4606</v>
      </c>
      <c r="I310" s="168">
        <v>825</v>
      </c>
      <c r="J310" s="168">
        <v>377</v>
      </c>
      <c r="K310" s="168">
        <v>580</v>
      </c>
      <c r="L310" s="168">
        <v>5</v>
      </c>
      <c r="M310" s="168">
        <v>189</v>
      </c>
      <c r="N310" s="168">
        <v>116</v>
      </c>
      <c r="O310" s="168">
        <v>64</v>
      </c>
      <c r="P310" s="168">
        <v>5</v>
      </c>
      <c r="Q310" s="168">
        <v>11</v>
      </c>
      <c r="R310" s="168">
        <v>9</v>
      </c>
      <c r="S310" s="168">
        <v>35</v>
      </c>
      <c r="T310" s="168">
        <v>151</v>
      </c>
      <c r="U310" s="168">
        <v>97</v>
      </c>
      <c r="V310" s="168">
        <v>75</v>
      </c>
      <c r="W310" s="168">
        <v>567</v>
      </c>
      <c r="X310" s="168">
        <v>17897</v>
      </c>
      <c r="Y310" s="168">
        <v>21319</v>
      </c>
      <c r="Z310" s="169">
        <f t="shared" si="55"/>
        <v>0.83948590459214789</v>
      </c>
      <c r="AA310" s="310"/>
    </row>
    <row r="311" spans="1:27" ht="13.5" customHeight="1" x14ac:dyDescent="0.15">
      <c r="A311" s="108"/>
      <c r="B311" s="107"/>
      <c r="C311" s="457"/>
      <c r="D311" s="119" t="s">
        <v>77</v>
      </c>
      <c r="E311" s="168">
        <v>2167</v>
      </c>
      <c r="F311" s="168">
        <v>1916</v>
      </c>
      <c r="G311" s="168">
        <v>6725</v>
      </c>
      <c r="H311" s="168">
        <v>4625</v>
      </c>
      <c r="I311" s="168">
        <v>841</v>
      </c>
      <c r="J311" s="168">
        <v>390</v>
      </c>
      <c r="K311" s="168">
        <v>586</v>
      </c>
      <c r="L311" s="168">
        <v>15</v>
      </c>
      <c r="M311" s="168">
        <v>192</v>
      </c>
      <c r="N311" s="168">
        <v>129</v>
      </c>
      <c r="O311" s="168">
        <v>64</v>
      </c>
      <c r="P311" s="168">
        <v>5</v>
      </c>
      <c r="Q311" s="168">
        <v>19</v>
      </c>
      <c r="R311" s="168">
        <v>21</v>
      </c>
      <c r="S311" s="168">
        <v>44</v>
      </c>
      <c r="T311" s="168">
        <v>172</v>
      </c>
      <c r="U311" s="168">
        <v>236</v>
      </c>
      <c r="V311" s="168">
        <v>106</v>
      </c>
      <c r="W311" s="168">
        <v>730</v>
      </c>
      <c r="X311" s="168">
        <v>18983</v>
      </c>
      <c r="Y311" s="168">
        <v>24156</v>
      </c>
      <c r="Z311" s="169">
        <f t="shared" si="55"/>
        <v>0.78585030634210962</v>
      </c>
      <c r="AA311" s="310"/>
    </row>
    <row r="312" spans="1:27" ht="13.5" customHeight="1" x14ac:dyDescent="0.15">
      <c r="A312" s="108"/>
      <c r="B312" s="107"/>
      <c r="C312" s="457" t="s">
        <v>192</v>
      </c>
      <c r="D312" s="119" t="s">
        <v>343</v>
      </c>
      <c r="E312" s="168">
        <v>7421</v>
      </c>
      <c r="F312" s="168">
        <v>1827</v>
      </c>
      <c r="G312" s="168">
        <v>8840</v>
      </c>
      <c r="H312" s="168">
        <v>10388</v>
      </c>
      <c r="I312" s="168">
        <v>1898</v>
      </c>
      <c r="J312" s="168">
        <v>1313</v>
      </c>
      <c r="K312" s="168">
        <v>1467</v>
      </c>
      <c r="L312" s="168">
        <v>9</v>
      </c>
      <c r="M312" s="168">
        <v>362</v>
      </c>
      <c r="N312" s="168">
        <v>151</v>
      </c>
      <c r="O312" s="168">
        <v>11</v>
      </c>
      <c r="P312" s="168">
        <v>16</v>
      </c>
      <c r="Q312" s="168">
        <v>195</v>
      </c>
      <c r="R312" s="168">
        <v>148</v>
      </c>
      <c r="S312" s="168">
        <v>67</v>
      </c>
      <c r="T312" s="168">
        <v>1217</v>
      </c>
      <c r="U312" s="168">
        <v>102</v>
      </c>
      <c r="V312" s="168">
        <v>290</v>
      </c>
      <c r="W312" s="168">
        <v>799</v>
      </c>
      <c r="X312" s="168">
        <v>36521</v>
      </c>
      <c r="Y312" s="168">
        <v>35494</v>
      </c>
      <c r="Z312" s="169">
        <f t="shared" si="55"/>
        <v>1.0289344677973742</v>
      </c>
      <c r="AA312" s="310"/>
    </row>
    <row r="313" spans="1:27" ht="13.5" customHeight="1" x14ac:dyDescent="0.15">
      <c r="A313" s="108"/>
      <c r="B313" s="107"/>
      <c r="C313" s="457"/>
      <c r="D313" s="119" t="s">
        <v>77</v>
      </c>
      <c r="E313" s="168">
        <v>8366</v>
      </c>
      <c r="F313" s="168">
        <v>2270</v>
      </c>
      <c r="G313" s="168">
        <v>9522</v>
      </c>
      <c r="H313" s="168">
        <v>11216</v>
      </c>
      <c r="I313" s="168">
        <v>2258</v>
      </c>
      <c r="J313" s="168">
        <v>1402</v>
      </c>
      <c r="K313" s="168">
        <v>1612</v>
      </c>
      <c r="L313" s="168">
        <v>9</v>
      </c>
      <c r="M313" s="168">
        <v>368</v>
      </c>
      <c r="N313" s="168">
        <v>175</v>
      </c>
      <c r="O313" s="168">
        <v>16</v>
      </c>
      <c r="P313" s="168">
        <v>25</v>
      </c>
      <c r="Q313" s="168">
        <v>270</v>
      </c>
      <c r="R313" s="168">
        <v>205</v>
      </c>
      <c r="S313" s="168">
        <v>107</v>
      </c>
      <c r="T313" s="168">
        <v>1305</v>
      </c>
      <c r="U313" s="168">
        <v>122</v>
      </c>
      <c r="V313" s="168">
        <v>393</v>
      </c>
      <c r="W313" s="168">
        <v>1082</v>
      </c>
      <c r="X313" s="168">
        <v>40723</v>
      </c>
      <c r="Y313" s="168">
        <v>38538</v>
      </c>
      <c r="Z313" s="169">
        <f t="shared" si="55"/>
        <v>1.0566972857958379</v>
      </c>
      <c r="AA313" s="310"/>
    </row>
    <row r="314" spans="1:27" ht="13.5" customHeight="1" x14ac:dyDescent="0.15">
      <c r="A314" s="108"/>
      <c r="B314" s="107"/>
      <c r="C314" s="457" t="s">
        <v>193</v>
      </c>
      <c r="D314" s="119" t="s">
        <v>343</v>
      </c>
      <c r="E314" s="168">
        <v>225</v>
      </c>
      <c r="F314" s="168">
        <v>233</v>
      </c>
      <c r="G314" s="168">
        <v>781</v>
      </c>
      <c r="H314" s="168">
        <v>554</v>
      </c>
      <c r="I314" s="168">
        <v>3115</v>
      </c>
      <c r="J314" s="168">
        <v>2415</v>
      </c>
      <c r="K314" s="168">
        <v>391</v>
      </c>
      <c r="L314" s="168">
        <v>4</v>
      </c>
      <c r="M314" s="168">
        <v>118</v>
      </c>
      <c r="N314" s="168">
        <v>2</v>
      </c>
      <c r="O314" s="168">
        <v>169</v>
      </c>
      <c r="P314" s="168">
        <v>80</v>
      </c>
      <c r="Q314" s="168">
        <v>3</v>
      </c>
      <c r="R314" s="168">
        <v>19</v>
      </c>
      <c r="S314" s="168">
        <v>39</v>
      </c>
      <c r="T314" s="168">
        <v>39</v>
      </c>
      <c r="U314" s="168">
        <v>30</v>
      </c>
      <c r="V314" s="168">
        <v>50</v>
      </c>
      <c r="W314" s="168">
        <v>213</v>
      </c>
      <c r="X314" s="168">
        <v>8480</v>
      </c>
      <c r="Y314" s="168">
        <v>6051</v>
      </c>
      <c r="Z314" s="169">
        <f t="shared" si="55"/>
        <v>1.4014212526855065</v>
      </c>
      <c r="AA314" s="310"/>
    </row>
    <row r="315" spans="1:27" ht="13.5" customHeight="1" x14ac:dyDescent="0.15">
      <c r="A315" s="108"/>
      <c r="B315" s="107"/>
      <c r="C315" s="457"/>
      <c r="D315" s="119" t="s">
        <v>77</v>
      </c>
      <c r="E315" s="168">
        <v>225</v>
      </c>
      <c r="F315" s="168">
        <v>233</v>
      </c>
      <c r="G315" s="168">
        <v>781</v>
      </c>
      <c r="H315" s="168">
        <v>555</v>
      </c>
      <c r="I315" s="168">
        <v>3115</v>
      </c>
      <c r="J315" s="168">
        <v>2415</v>
      </c>
      <c r="K315" s="168">
        <v>391</v>
      </c>
      <c r="L315" s="168">
        <v>4</v>
      </c>
      <c r="M315" s="168">
        <v>118</v>
      </c>
      <c r="N315" s="168">
        <v>2</v>
      </c>
      <c r="O315" s="168">
        <v>169</v>
      </c>
      <c r="P315" s="168">
        <v>81</v>
      </c>
      <c r="Q315" s="168">
        <v>3</v>
      </c>
      <c r="R315" s="168">
        <v>19</v>
      </c>
      <c r="S315" s="168">
        <v>39</v>
      </c>
      <c r="T315" s="168">
        <v>39</v>
      </c>
      <c r="U315" s="168">
        <v>30</v>
      </c>
      <c r="V315" s="168">
        <v>50</v>
      </c>
      <c r="W315" s="168">
        <v>213</v>
      </c>
      <c r="X315" s="168">
        <v>8482</v>
      </c>
      <c r="Y315" s="168">
        <v>6058</v>
      </c>
      <c r="Z315" s="169">
        <f t="shared" si="55"/>
        <v>1.4001320567844173</v>
      </c>
      <c r="AA315" s="310"/>
    </row>
    <row r="316" spans="1:27" ht="13.5" customHeight="1" x14ac:dyDescent="0.15">
      <c r="A316" s="108"/>
      <c r="B316" s="107"/>
      <c r="C316" s="457" t="s">
        <v>194</v>
      </c>
      <c r="D316" s="119" t="s">
        <v>343</v>
      </c>
      <c r="E316" s="168">
        <v>3</v>
      </c>
      <c r="F316" s="168">
        <v>0</v>
      </c>
      <c r="G316" s="168">
        <v>10</v>
      </c>
      <c r="H316" s="168">
        <v>0</v>
      </c>
      <c r="I316" s="168">
        <v>0</v>
      </c>
      <c r="J316" s="168">
        <v>0</v>
      </c>
      <c r="K316" s="168">
        <v>0</v>
      </c>
      <c r="L316" s="168">
        <v>0</v>
      </c>
      <c r="M316" s="168">
        <v>1</v>
      </c>
      <c r="N316" s="168">
        <v>0</v>
      </c>
      <c r="O316" s="168">
        <v>1</v>
      </c>
      <c r="P316" s="168">
        <v>3</v>
      </c>
      <c r="Q316" s="168">
        <v>0</v>
      </c>
      <c r="R316" s="168">
        <v>7</v>
      </c>
      <c r="S316" s="168">
        <v>14</v>
      </c>
      <c r="T316" s="168">
        <v>0</v>
      </c>
      <c r="U316" s="168">
        <v>0</v>
      </c>
      <c r="V316" s="168">
        <v>0</v>
      </c>
      <c r="W316" s="168">
        <v>5</v>
      </c>
      <c r="X316" s="168">
        <v>44</v>
      </c>
      <c r="Y316" s="168">
        <v>50</v>
      </c>
      <c r="Z316" s="169">
        <f t="shared" si="55"/>
        <v>0.88</v>
      </c>
      <c r="AA316" s="310"/>
    </row>
    <row r="317" spans="1:27" ht="13.5" customHeight="1" x14ac:dyDescent="0.15">
      <c r="A317" s="108"/>
      <c r="B317" s="107"/>
      <c r="C317" s="457"/>
      <c r="D317" s="119" t="s">
        <v>77</v>
      </c>
      <c r="E317" s="168">
        <v>4</v>
      </c>
      <c r="F317" s="168">
        <v>0</v>
      </c>
      <c r="G317" s="168">
        <v>18</v>
      </c>
      <c r="H317" s="168">
        <v>0</v>
      </c>
      <c r="I317" s="168">
        <v>0</v>
      </c>
      <c r="J317" s="168">
        <v>0</v>
      </c>
      <c r="K317" s="168">
        <v>0</v>
      </c>
      <c r="L317" s="168">
        <v>0</v>
      </c>
      <c r="M317" s="168">
        <v>1</v>
      </c>
      <c r="N317" s="168">
        <v>0</v>
      </c>
      <c r="O317" s="168">
        <v>1</v>
      </c>
      <c r="P317" s="168">
        <v>5</v>
      </c>
      <c r="Q317" s="168">
        <v>0</v>
      </c>
      <c r="R317" s="168">
        <v>13</v>
      </c>
      <c r="S317" s="168">
        <v>17</v>
      </c>
      <c r="T317" s="168">
        <v>0</v>
      </c>
      <c r="U317" s="168">
        <v>0</v>
      </c>
      <c r="V317" s="168">
        <v>0</v>
      </c>
      <c r="W317" s="168">
        <v>7</v>
      </c>
      <c r="X317" s="168">
        <v>66</v>
      </c>
      <c r="Y317" s="168">
        <v>58</v>
      </c>
      <c r="Z317" s="169">
        <f t="shared" si="55"/>
        <v>1.1379310344827587</v>
      </c>
      <c r="AA317" s="310"/>
    </row>
    <row r="318" spans="1:27" ht="13.5" customHeight="1" x14ac:dyDescent="0.15">
      <c r="A318" s="108"/>
      <c r="B318" s="109"/>
      <c r="C318" s="457" t="s">
        <v>195</v>
      </c>
      <c r="D318" s="119" t="s">
        <v>343</v>
      </c>
      <c r="E318" s="168">
        <v>11</v>
      </c>
      <c r="F318" s="168">
        <v>46</v>
      </c>
      <c r="G318" s="168">
        <v>60</v>
      </c>
      <c r="H318" s="168">
        <v>83</v>
      </c>
      <c r="I318" s="168">
        <v>48</v>
      </c>
      <c r="J318" s="168">
        <v>0</v>
      </c>
      <c r="K318" s="168">
        <v>8</v>
      </c>
      <c r="L318" s="168">
        <v>0</v>
      </c>
      <c r="M318" s="168">
        <v>0</v>
      </c>
      <c r="N318" s="168">
        <v>0</v>
      </c>
      <c r="O318" s="168">
        <v>0</v>
      </c>
      <c r="P318" s="168">
        <v>0</v>
      </c>
      <c r="Q318" s="168">
        <v>13</v>
      </c>
      <c r="R318" s="168">
        <v>22</v>
      </c>
      <c r="S318" s="168">
        <v>7</v>
      </c>
      <c r="T318" s="168">
        <v>54</v>
      </c>
      <c r="U318" s="168">
        <v>2</v>
      </c>
      <c r="V318" s="168">
        <v>19</v>
      </c>
      <c r="W318" s="168">
        <v>10</v>
      </c>
      <c r="X318" s="168">
        <v>383</v>
      </c>
      <c r="Y318" s="168">
        <v>508</v>
      </c>
      <c r="Z318" s="169">
        <f t="shared" si="55"/>
        <v>0.75393700787401574</v>
      </c>
      <c r="AA318" s="310"/>
    </row>
    <row r="319" spans="1:27" ht="13.5" customHeight="1" x14ac:dyDescent="0.15">
      <c r="A319" s="108"/>
      <c r="B319" s="109"/>
      <c r="C319" s="457"/>
      <c r="D319" s="119" t="s">
        <v>77</v>
      </c>
      <c r="E319" s="168">
        <v>13</v>
      </c>
      <c r="F319" s="168">
        <v>57</v>
      </c>
      <c r="G319" s="168">
        <v>68</v>
      </c>
      <c r="H319" s="168">
        <v>100</v>
      </c>
      <c r="I319" s="168">
        <v>54</v>
      </c>
      <c r="J319" s="168">
        <v>0</v>
      </c>
      <c r="K319" s="168">
        <v>10</v>
      </c>
      <c r="L319" s="168">
        <v>0</v>
      </c>
      <c r="M319" s="168">
        <v>0</v>
      </c>
      <c r="N319" s="168">
        <v>0</v>
      </c>
      <c r="O319" s="168">
        <v>0</v>
      </c>
      <c r="P319" s="168">
        <v>0</v>
      </c>
      <c r="Q319" s="168">
        <v>21</v>
      </c>
      <c r="R319" s="168">
        <v>37</v>
      </c>
      <c r="S319" s="168">
        <v>9</v>
      </c>
      <c r="T319" s="168">
        <v>98</v>
      </c>
      <c r="U319" s="168">
        <v>2</v>
      </c>
      <c r="V319" s="168">
        <v>30</v>
      </c>
      <c r="W319" s="168">
        <v>16</v>
      </c>
      <c r="X319" s="168">
        <v>515</v>
      </c>
      <c r="Y319" s="168">
        <v>608</v>
      </c>
      <c r="Z319" s="169">
        <f t="shared" si="55"/>
        <v>0.84703947368421051</v>
      </c>
      <c r="AA319" s="310"/>
    </row>
    <row r="320" spans="1:27" s="89" customFormat="1" ht="13.5" customHeight="1" x14ac:dyDescent="0.15">
      <c r="A320" s="107"/>
      <c r="B320" s="107"/>
      <c r="C320" s="308"/>
      <c r="D320" s="125"/>
      <c r="E320" s="126"/>
      <c r="F320" s="126"/>
      <c r="G320" s="126"/>
      <c r="H320" s="126"/>
      <c r="I320" s="126"/>
      <c r="J320" s="126"/>
      <c r="K320" s="126"/>
      <c r="L320" s="126"/>
      <c r="M320" s="126"/>
      <c r="N320" s="126"/>
      <c r="O320" s="126"/>
      <c r="P320" s="126"/>
      <c r="Q320" s="126"/>
      <c r="R320" s="126"/>
      <c r="S320" s="126"/>
      <c r="T320" s="126"/>
      <c r="U320" s="126"/>
      <c r="V320" s="126"/>
      <c r="W320" s="126"/>
      <c r="X320" s="126"/>
      <c r="Y320" s="126"/>
      <c r="Z320" s="141"/>
      <c r="AA320" s="165"/>
    </row>
    <row r="321" spans="1:27" ht="21" customHeight="1" x14ac:dyDescent="0.15">
      <c r="A321" s="151" t="str">
        <f>$A$1</f>
        <v>６　平成28年度市町村別・国別訪日外国人宿泊者数（延べ人数）</v>
      </c>
    </row>
    <row r="322" spans="1:27" ht="13.5" customHeight="1" thickBot="1" x14ac:dyDescent="0.2">
      <c r="A322" s="111"/>
      <c r="Z322" s="153" t="str">
        <f>$Z$2</f>
        <v>単位：宿泊客数→人、宿泊客延数→人泊、対前年比→％</v>
      </c>
      <c r="AA322" s="153"/>
    </row>
    <row r="323" spans="1:27" s="142" customFormat="1" ht="13.5" customHeight="1" thickBot="1" x14ac:dyDescent="0.2">
      <c r="A323" s="154" t="s">
        <v>58</v>
      </c>
      <c r="B323" s="154" t="s">
        <v>353</v>
      </c>
      <c r="C323" s="307" t="s">
        <v>59</v>
      </c>
      <c r="D323" s="158" t="s">
        <v>60</v>
      </c>
      <c r="E323" s="159" t="s">
        <v>378</v>
      </c>
      <c r="F323" s="159" t="s">
        <v>379</v>
      </c>
      <c r="G323" s="159" t="s">
        <v>380</v>
      </c>
      <c r="H323" s="159" t="s">
        <v>381</v>
      </c>
      <c r="I323" s="159" t="s">
        <v>247</v>
      </c>
      <c r="J323" s="159" t="s">
        <v>312</v>
      </c>
      <c r="K323" s="159" t="s">
        <v>313</v>
      </c>
      <c r="L323" s="159" t="s">
        <v>314</v>
      </c>
      <c r="M323" s="159" t="s">
        <v>396</v>
      </c>
      <c r="N323" s="159" t="s">
        <v>394</v>
      </c>
      <c r="O323" s="159" t="s">
        <v>395</v>
      </c>
      <c r="P323" s="159" t="s">
        <v>248</v>
      </c>
      <c r="Q323" s="159" t="s">
        <v>249</v>
      </c>
      <c r="R323" s="159" t="s">
        <v>250</v>
      </c>
      <c r="S323" s="159" t="s">
        <v>251</v>
      </c>
      <c r="T323" s="159" t="s">
        <v>376</v>
      </c>
      <c r="U323" s="159" t="s">
        <v>252</v>
      </c>
      <c r="V323" s="159" t="s">
        <v>377</v>
      </c>
      <c r="W323" s="159" t="s">
        <v>317</v>
      </c>
      <c r="X323" s="160" t="s">
        <v>347</v>
      </c>
      <c r="Y323" s="161" t="str">
        <f>$Y$3</f>
        <v>27年度</v>
      </c>
      <c r="Z323" s="162" t="s">
        <v>71</v>
      </c>
      <c r="AA323" s="309"/>
    </row>
    <row r="324" spans="1:27" ht="13.5" customHeight="1" x14ac:dyDescent="0.15">
      <c r="A324" s="455" t="s">
        <v>348</v>
      </c>
      <c r="B324" s="455" t="s">
        <v>348</v>
      </c>
      <c r="C324" s="457" t="s">
        <v>196</v>
      </c>
      <c r="D324" s="119" t="s">
        <v>343</v>
      </c>
      <c r="E324" s="168">
        <v>9802</v>
      </c>
      <c r="F324" s="168">
        <v>1497</v>
      </c>
      <c r="G324" s="168">
        <v>13716</v>
      </c>
      <c r="H324" s="168">
        <v>8416</v>
      </c>
      <c r="I324" s="168">
        <v>5204</v>
      </c>
      <c r="J324" s="168">
        <v>922</v>
      </c>
      <c r="K324" s="168">
        <v>1188</v>
      </c>
      <c r="L324" s="168">
        <v>0</v>
      </c>
      <c r="M324" s="168">
        <v>0</v>
      </c>
      <c r="N324" s="168">
        <v>32</v>
      </c>
      <c r="O324" s="168">
        <v>0</v>
      </c>
      <c r="P324" s="168">
        <v>0</v>
      </c>
      <c r="Q324" s="168">
        <v>432</v>
      </c>
      <c r="R324" s="168">
        <v>682</v>
      </c>
      <c r="S324" s="168">
        <v>503</v>
      </c>
      <c r="T324" s="168">
        <v>1293</v>
      </c>
      <c r="U324" s="168">
        <v>132</v>
      </c>
      <c r="V324" s="168">
        <v>565</v>
      </c>
      <c r="W324" s="168">
        <v>2249</v>
      </c>
      <c r="X324" s="168">
        <v>46633</v>
      </c>
      <c r="Y324" s="168">
        <v>42868</v>
      </c>
      <c r="Z324" s="169">
        <f t="shared" ref="Z324:Z349" si="60">IF(Y324=0,0,X324/Y324)</f>
        <v>1.0878277503032565</v>
      </c>
      <c r="AA324" s="310"/>
    </row>
    <row r="325" spans="1:27" ht="13.5" customHeight="1" x14ac:dyDescent="0.15">
      <c r="A325" s="456"/>
      <c r="B325" s="456"/>
      <c r="C325" s="457"/>
      <c r="D325" s="119" t="s">
        <v>77</v>
      </c>
      <c r="E325" s="168">
        <v>10005</v>
      </c>
      <c r="F325" s="168">
        <v>1532</v>
      </c>
      <c r="G325" s="168">
        <v>13997</v>
      </c>
      <c r="H325" s="168">
        <v>8590</v>
      </c>
      <c r="I325" s="168">
        <v>5314</v>
      </c>
      <c r="J325" s="168">
        <v>948</v>
      </c>
      <c r="K325" s="168">
        <v>1218</v>
      </c>
      <c r="L325" s="168">
        <v>0</v>
      </c>
      <c r="M325" s="168">
        <v>0</v>
      </c>
      <c r="N325" s="168">
        <v>34</v>
      </c>
      <c r="O325" s="168">
        <v>0</v>
      </c>
      <c r="P325" s="168">
        <v>0</v>
      </c>
      <c r="Q325" s="168">
        <v>448</v>
      </c>
      <c r="R325" s="168">
        <v>702</v>
      </c>
      <c r="S325" s="168">
        <v>521</v>
      </c>
      <c r="T325" s="168">
        <v>1325</v>
      </c>
      <c r="U325" s="168">
        <v>142</v>
      </c>
      <c r="V325" s="168">
        <v>582</v>
      </c>
      <c r="W325" s="168">
        <v>2300</v>
      </c>
      <c r="X325" s="168">
        <v>47658</v>
      </c>
      <c r="Y325" s="168">
        <v>47472</v>
      </c>
      <c r="Z325" s="169">
        <f t="shared" si="60"/>
        <v>1.0039180990899899</v>
      </c>
      <c r="AA325" s="310"/>
    </row>
    <row r="326" spans="1:27" ht="13.5" customHeight="1" x14ac:dyDescent="0.15">
      <c r="A326" s="108"/>
      <c r="B326" s="107"/>
      <c r="C326" s="457" t="s">
        <v>197</v>
      </c>
      <c r="D326" s="119" t="s">
        <v>343</v>
      </c>
      <c r="E326" s="168">
        <v>57</v>
      </c>
      <c r="F326" s="168">
        <v>33</v>
      </c>
      <c r="G326" s="168">
        <v>147</v>
      </c>
      <c r="H326" s="168">
        <v>57</v>
      </c>
      <c r="I326" s="168">
        <v>71</v>
      </c>
      <c r="J326" s="168">
        <v>26</v>
      </c>
      <c r="K326" s="168">
        <v>4</v>
      </c>
      <c r="L326" s="168">
        <v>2</v>
      </c>
      <c r="M326" s="168">
        <v>0</v>
      </c>
      <c r="N326" s="168">
        <v>3</v>
      </c>
      <c r="O326" s="168">
        <v>2</v>
      </c>
      <c r="P326" s="168">
        <v>0</v>
      </c>
      <c r="Q326" s="168">
        <v>6</v>
      </c>
      <c r="R326" s="168">
        <v>35</v>
      </c>
      <c r="S326" s="168">
        <v>4</v>
      </c>
      <c r="T326" s="168">
        <v>10</v>
      </c>
      <c r="U326" s="168">
        <v>12</v>
      </c>
      <c r="V326" s="168">
        <v>6</v>
      </c>
      <c r="W326" s="168">
        <v>66</v>
      </c>
      <c r="X326" s="168">
        <v>541</v>
      </c>
      <c r="Y326" s="168">
        <v>415</v>
      </c>
      <c r="Z326" s="169">
        <f t="shared" si="60"/>
        <v>1.3036144578313253</v>
      </c>
      <c r="AA326" s="310"/>
    </row>
    <row r="327" spans="1:27" ht="13.5" customHeight="1" x14ac:dyDescent="0.15">
      <c r="A327" s="108"/>
      <c r="B327" s="107"/>
      <c r="C327" s="457"/>
      <c r="D327" s="119" t="s">
        <v>77</v>
      </c>
      <c r="E327" s="168">
        <v>76</v>
      </c>
      <c r="F327" s="168">
        <v>33</v>
      </c>
      <c r="G327" s="168">
        <v>196</v>
      </c>
      <c r="H327" s="168">
        <v>72</v>
      </c>
      <c r="I327" s="168">
        <v>106</v>
      </c>
      <c r="J327" s="168">
        <v>48</v>
      </c>
      <c r="K327" s="168">
        <v>8</v>
      </c>
      <c r="L327" s="168">
        <v>2</v>
      </c>
      <c r="M327" s="168">
        <v>0</v>
      </c>
      <c r="N327" s="168">
        <v>3</v>
      </c>
      <c r="O327" s="168">
        <v>2</v>
      </c>
      <c r="P327" s="168">
        <v>0</v>
      </c>
      <c r="Q327" s="168">
        <v>8</v>
      </c>
      <c r="R327" s="168">
        <v>53</v>
      </c>
      <c r="S327" s="168">
        <v>4</v>
      </c>
      <c r="T327" s="168">
        <v>11</v>
      </c>
      <c r="U327" s="168">
        <v>18</v>
      </c>
      <c r="V327" s="168">
        <v>14</v>
      </c>
      <c r="W327" s="168">
        <v>85</v>
      </c>
      <c r="X327" s="168">
        <v>739</v>
      </c>
      <c r="Y327" s="168">
        <v>487</v>
      </c>
      <c r="Z327" s="169">
        <f t="shared" si="60"/>
        <v>1.517453798767967</v>
      </c>
      <c r="AA327" s="310"/>
    </row>
    <row r="328" spans="1:27" ht="13.5" customHeight="1" x14ac:dyDescent="0.15">
      <c r="A328" s="108"/>
      <c r="B328" s="107"/>
      <c r="C328" s="457" t="s">
        <v>198</v>
      </c>
      <c r="D328" s="119" t="s">
        <v>343</v>
      </c>
      <c r="E328" s="168">
        <v>0</v>
      </c>
      <c r="F328" s="168">
        <v>0</v>
      </c>
      <c r="G328" s="168">
        <v>0</v>
      </c>
      <c r="H328" s="168">
        <v>0</v>
      </c>
      <c r="I328" s="168">
        <v>0</v>
      </c>
      <c r="J328" s="168">
        <v>0</v>
      </c>
      <c r="K328" s="168">
        <v>0</v>
      </c>
      <c r="L328" s="168">
        <v>1</v>
      </c>
      <c r="M328" s="168">
        <v>0</v>
      </c>
      <c r="N328" s="168">
        <v>0</v>
      </c>
      <c r="O328" s="168">
        <v>0</v>
      </c>
      <c r="P328" s="168">
        <v>0</v>
      </c>
      <c r="Q328" s="168">
        <v>0</v>
      </c>
      <c r="R328" s="168">
        <v>1</v>
      </c>
      <c r="S328" s="168">
        <v>0</v>
      </c>
      <c r="T328" s="168">
        <v>0</v>
      </c>
      <c r="U328" s="168">
        <v>0</v>
      </c>
      <c r="V328" s="168">
        <v>0</v>
      </c>
      <c r="W328" s="168">
        <v>0</v>
      </c>
      <c r="X328" s="168">
        <v>2</v>
      </c>
      <c r="Y328" s="168">
        <v>205</v>
      </c>
      <c r="Z328" s="169">
        <f t="shared" si="60"/>
        <v>9.7560975609756097E-3</v>
      </c>
      <c r="AA328" s="310"/>
    </row>
    <row r="329" spans="1:27" ht="13.5" customHeight="1" x14ac:dyDescent="0.15">
      <c r="A329" s="108"/>
      <c r="B329" s="107"/>
      <c r="C329" s="457"/>
      <c r="D329" s="119" t="s">
        <v>77</v>
      </c>
      <c r="E329" s="168">
        <v>0</v>
      </c>
      <c r="F329" s="168">
        <v>0</v>
      </c>
      <c r="G329" s="168">
        <v>0</v>
      </c>
      <c r="H329" s="168">
        <v>0</v>
      </c>
      <c r="I329" s="168">
        <v>0</v>
      </c>
      <c r="J329" s="168">
        <v>0</v>
      </c>
      <c r="K329" s="168">
        <v>0</v>
      </c>
      <c r="L329" s="168">
        <v>1</v>
      </c>
      <c r="M329" s="168">
        <v>0</v>
      </c>
      <c r="N329" s="168">
        <v>0</v>
      </c>
      <c r="O329" s="168">
        <v>0</v>
      </c>
      <c r="P329" s="168">
        <v>0</v>
      </c>
      <c r="Q329" s="168">
        <v>0</v>
      </c>
      <c r="R329" s="168">
        <v>1</v>
      </c>
      <c r="S329" s="168">
        <v>0</v>
      </c>
      <c r="T329" s="168">
        <v>0</v>
      </c>
      <c r="U329" s="168">
        <v>0</v>
      </c>
      <c r="V329" s="168">
        <v>0</v>
      </c>
      <c r="W329" s="168">
        <v>0</v>
      </c>
      <c r="X329" s="168">
        <v>2</v>
      </c>
      <c r="Y329" s="168">
        <v>400</v>
      </c>
      <c r="Z329" s="169">
        <f t="shared" si="60"/>
        <v>5.0000000000000001E-3</v>
      </c>
      <c r="AA329" s="310"/>
    </row>
    <row r="330" spans="1:27" ht="13.5" customHeight="1" x14ac:dyDescent="0.15">
      <c r="A330" s="108"/>
      <c r="B330" s="107"/>
      <c r="C330" s="457" t="s">
        <v>199</v>
      </c>
      <c r="D330" s="119" t="s">
        <v>343</v>
      </c>
      <c r="E330" s="168">
        <v>0</v>
      </c>
      <c r="F330" s="168">
        <v>0</v>
      </c>
      <c r="G330" s="168">
        <v>0</v>
      </c>
      <c r="H330" s="168">
        <v>0</v>
      </c>
      <c r="I330" s="168">
        <v>0</v>
      </c>
      <c r="J330" s="168">
        <v>0</v>
      </c>
      <c r="K330" s="168">
        <v>0</v>
      </c>
      <c r="L330" s="168">
        <v>0</v>
      </c>
      <c r="M330" s="168">
        <v>0</v>
      </c>
      <c r="N330" s="168">
        <v>0</v>
      </c>
      <c r="O330" s="168">
        <v>0</v>
      </c>
      <c r="P330" s="168">
        <v>0</v>
      </c>
      <c r="Q330" s="168">
        <v>1</v>
      </c>
      <c r="R330" s="168">
        <v>0</v>
      </c>
      <c r="S330" s="168">
        <v>0</v>
      </c>
      <c r="T330" s="168">
        <v>0</v>
      </c>
      <c r="U330" s="168">
        <v>0</v>
      </c>
      <c r="V330" s="168">
        <v>0</v>
      </c>
      <c r="W330" s="168">
        <v>4</v>
      </c>
      <c r="X330" s="168">
        <v>5</v>
      </c>
      <c r="Y330" s="168">
        <v>0</v>
      </c>
      <c r="Z330" s="169">
        <f t="shared" si="60"/>
        <v>0</v>
      </c>
      <c r="AA330" s="310"/>
    </row>
    <row r="331" spans="1:27" ht="13.5" customHeight="1" x14ac:dyDescent="0.15">
      <c r="A331" s="108"/>
      <c r="B331" s="107"/>
      <c r="C331" s="457"/>
      <c r="D331" s="119" t="s">
        <v>77</v>
      </c>
      <c r="E331" s="168">
        <v>0</v>
      </c>
      <c r="F331" s="168">
        <v>0</v>
      </c>
      <c r="G331" s="168">
        <v>0</v>
      </c>
      <c r="H331" s="168">
        <v>0</v>
      </c>
      <c r="I331" s="168">
        <v>0</v>
      </c>
      <c r="J331" s="168">
        <v>0</v>
      </c>
      <c r="K331" s="168">
        <v>0</v>
      </c>
      <c r="L331" s="168">
        <v>0</v>
      </c>
      <c r="M331" s="168">
        <v>0</v>
      </c>
      <c r="N331" s="168">
        <v>0</v>
      </c>
      <c r="O331" s="168">
        <v>0</v>
      </c>
      <c r="P331" s="168">
        <v>0</v>
      </c>
      <c r="Q331" s="168">
        <v>2</v>
      </c>
      <c r="R331" s="168">
        <v>0</v>
      </c>
      <c r="S331" s="168">
        <v>0</v>
      </c>
      <c r="T331" s="168">
        <v>0</v>
      </c>
      <c r="U331" s="168">
        <v>0</v>
      </c>
      <c r="V331" s="168">
        <v>0</v>
      </c>
      <c r="W331" s="168">
        <v>4</v>
      </c>
      <c r="X331" s="168">
        <v>6</v>
      </c>
      <c r="Y331" s="168">
        <v>0</v>
      </c>
      <c r="Z331" s="169">
        <f t="shared" si="60"/>
        <v>0</v>
      </c>
      <c r="AA331" s="310"/>
    </row>
    <row r="332" spans="1:27" ht="13.5" customHeight="1" x14ac:dyDescent="0.15">
      <c r="A332" s="108"/>
      <c r="B332" s="107"/>
      <c r="C332" s="457" t="s">
        <v>200</v>
      </c>
      <c r="D332" s="119" t="s">
        <v>343</v>
      </c>
      <c r="E332" s="168">
        <v>0</v>
      </c>
      <c r="F332" s="168">
        <v>0</v>
      </c>
      <c r="G332" s="168">
        <v>0</v>
      </c>
      <c r="H332" s="168">
        <v>0</v>
      </c>
      <c r="I332" s="168">
        <v>0</v>
      </c>
      <c r="J332" s="168">
        <v>0</v>
      </c>
      <c r="K332" s="168">
        <v>0</v>
      </c>
      <c r="L332" s="168">
        <v>0</v>
      </c>
      <c r="M332" s="168">
        <v>0</v>
      </c>
      <c r="N332" s="168">
        <v>0</v>
      </c>
      <c r="O332" s="168">
        <v>0</v>
      </c>
      <c r="P332" s="168">
        <v>0</v>
      </c>
      <c r="Q332" s="168">
        <v>0</v>
      </c>
      <c r="R332" s="168">
        <v>0</v>
      </c>
      <c r="S332" s="168">
        <v>0</v>
      </c>
      <c r="T332" s="168">
        <v>0</v>
      </c>
      <c r="U332" s="168">
        <v>0</v>
      </c>
      <c r="V332" s="168">
        <v>0</v>
      </c>
      <c r="W332" s="168">
        <v>0</v>
      </c>
      <c r="X332" s="168">
        <v>0</v>
      </c>
      <c r="Y332" s="168">
        <v>0</v>
      </c>
      <c r="Z332" s="169">
        <f t="shared" si="60"/>
        <v>0</v>
      </c>
      <c r="AA332" s="310"/>
    </row>
    <row r="333" spans="1:27" ht="13.5" customHeight="1" x14ac:dyDescent="0.15">
      <c r="A333" s="108"/>
      <c r="B333" s="107"/>
      <c r="C333" s="457"/>
      <c r="D333" s="119" t="s">
        <v>77</v>
      </c>
      <c r="E333" s="168">
        <v>0</v>
      </c>
      <c r="F333" s="168">
        <v>0</v>
      </c>
      <c r="G333" s="168">
        <v>0</v>
      </c>
      <c r="H333" s="168">
        <v>0</v>
      </c>
      <c r="I333" s="168">
        <v>0</v>
      </c>
      <c r="J333" s="168">
        <v>0</v>
      </c>
      <c r="K333" s="168">
        <v>0</v>
      </c>
      <c r="L333" s="168">
        <v>0</v>
      </c>
      <c r="M333" s="168">
        <v>0</v>
      </c>
      <c r="N333" s="168">
        <v>0</v>
      </c>
      <c r="O333" s="168">
        <v>0</v>
      </c>
      <c r="P333" s="168">
        <v>0</v>
      </c>
      <c r="Q333" s="168">
        <v>0</v>
      </c>
      <c r="R333" s="168">
        <v>0</v>
      </c>
      <c r="S333" s="168">
        <v>0</v>
      </c>
      <c r="T333" s="168">
        <v>0</v>
      </c>
      <c r="U333" s="168">
        <v>0</v>
      </c>
      <c r="V333" s="168">
        <v>0</v>
      </c>
      <c r="W333" s="168">
        <v>0</v>
      </c>
      <c r="X333" s="168">
        <v>0</v>
      </c>
      <c r="Y333" s="168">
        <v>0</v>
      </c>
      <c r="Z333" s="169">
        <f t="shared" si="60"/>
        <v>0</v>
      </c>
      <c r="AA333" s="310"/>
    </row>
    <row r="334" spans="1:27" ht="13.5" customHeight="1" x14ac:dyDescent="0.15">
      <c r="A334" s="108"/>
      <c r="B334" s="107"/>
      <c r="C334" s="457" t="s">
        <v>201</v>
      </c>
      <c r="D334" s="119" t="s">
        <v>343</v>
      </c>
      <c r="E334" s="168">
        <v>21</v>
      </c>
      <c r="F334" s="168">
        <v>1</v>
      </c>
      <c r="G334" s="168">
        <v>8</v>
      </c>
      <c r="H334" s="168">
        <v>0</v>
      </c>
      <c r="I334" s="168">
        <v>0</v>
      </c>
      <c r="J334" s="168">
        <v>8</v>
      </c>
      <c r="K334" s="168">
        <v>0</v>
      </c>
      <c r="L334" s="168">
        <v>0</v>
      </c>
      <c r="M334" s="168">
        <v>1</v>
      </c>
      <c r="N334" s="168">
        <v>0</v>
      </c>
      <c r="O334" s="168">
        <v>0</v>
      </c>
      <c r="P334" s="168">
        <v>7</v>
      </c>
      <c r="Q334" s="168">
        <v>0</v>
      </c>
      <c r="R334" s="168">
        <v>0</v>
      </c>
      <c r="S334" s="168">
        <v>0</v>
      </c>
      <c r="T334" s="168">
        <v>0</v>
      </c>
      <c r="U334" s="168">
        <v>1</v>
      </c>
      <c r="V334" s="168">
        <v>0</v>
      </c>
      <c r="W334" s="168">
        <v>0</v>
      </c>
      <c r="X334" s="168">
        <v>47</v>
      </c>
      <c r="Y334" s="168">
        <v>376</v>
      </c>
      <c r="Z334" s="169">
        <f t="shared" si="60"/>
        <v>0.125</v>
      </c>
      <c r="AA334" s="310"/>
    </row>
    <row r="335" spans="1:27" ht="13.5" customHeight="1" x14ac:dyDescent="0.15">
      <c r="A335" s="108"/>
      <c r="B335" s="107"/>
      <c r="C335" s="457"/>
      <c r="D335" s="119" t="s">
        <v>77</v>
      </c>
      <c r="E335" s="168">
        <v>21</v>
      </c>
      <c r="F335" s="168">
        <v>1</v>
      </c>
      <c r="G335" s="168">
        <v>13</v>
      </c>
      <c r="H335" s="168">
        <v>0</v>
      </c>
      <c r="I335" s="168">
        <v>0</v>
      </c>
      <c r="J335" s="168">
        <v>8</v>
      </c>
      <c r="K335" s="168">
        <v>0</v>
      </c>
      <c r="L335" s="168">
        <v>0</v>
      </c>
      <c r="M335" s="168">
        <v>1</v>
      </c>
      <c r="N335" s="168">
        <v>0</v>
      </c>
      <c r="O335" s="168">
        <v>0</v>
      </c>
      <c r="P335" s="168">
        <v>7</v>
      </c>
      <c r="Q335" s="168">
        <v>0</v>
      </c>
      <c r="R335" s="168">
        <v>0</v>
      </c>
      <c r="S335" s="168">
        <v>0</v>
      </c>
      <c r="T335" s="168">
        <v>0</v>
      </c>
      <c r="U335" s="168">
        <v>1</v>
      </c>
      <c r="V335" s="168">
        <v>0</v>
      </c>
      <c r="W335" s="168">
        <v>0</v>
      </c>
      <c r="X335" s="168">
        <v>52</v>
      </c>
      <c r="Y335" s="168">
        <v>376</v>
      </c>
      <c r="Z335" s="169">
        <f t="shared" si="60"/>
        <v>0.13829787234042554</v>
      </c>
      <c r="AA335" s="310"/>
    </row>
    <row r="336" spans="1:27" ht="13.5" customHeight="1" x14ac:dyDescent="0.15">
      <c r="A336" s="108"/>
      <c r="B336" s="107"/>
      <c r="C336" s="457" t="s">
        <v>293</v>
      </c>
      <c r="D336" s="119" t="s">
        <v>343</v>
      </c>
      <c r="E336" s="168">
        <v>71</v>
      </c>
      <c r="F336" s="168">
        <v>17</v>
      </c>
      <c r="G336" s="168">
        <v>29</v>
      </c>
      <c r="H336" s="168">
        <v>88</v>
      </c>
      <c r="I336" s="168">
        <v>102</v>
      </c>
      <c r="J336" s="168">
        <v>23</v>
      </c>
      <c r="K336" s="168">
        <v>45</v>
      </c>
      <c r="L336" s="168">
        <v>0</v>
      </c>
      <c r="M336" s="168">
        <v>25</v>
      </c>
      <c r="N336" s="168">
        <v>11</v>
      </c>
      <c r="O336" s="168">
        <v>2</v>
      </c>
      <c r="P336" s="168">
        <v>0</v>
      </c>
      <c r="Q336" s="168">
        <v>10</v>
      </c>
      <c r="R336" s="168">
        <v>8</v>
      </c>
      <c r="S336" s="168">
        <v>22</v>
      </c>
      <c r="T336" s="168">
        <v>18</v>
      </c>
      <c r="U336" s="168">
        <v>4</v>
      </c>
      <c r="V336" s="168">
        <v>45</v>
      </c>
      <c r="W336" s="168">
        <v>40</v>
      </c>
      <c r="X336" s="168">
        <v>560</v>
      </c>
      <c r="Y336" s="168">
        <v>338</v>
      </c>
      <c r="Z336" s="169">
        <f t="shared" si="60"/>
        <v>1.6568047337278107</v>
      </c>
      <c r="AA336" s="310"/>
    </row>
    <row r="337" spans="1:27" ht="13.5" customHeight="1" x14ac:dyDescent="0.15">
      <c r="A337" s="108"/>
      <c r="B337" s="107"/>
      <c r="C337" s="457"/>
      <c r="D337" s="119" t="s">
        <v>77</v>
      </c>
      <c r="E337" s="168">
        <v>75</v>
      </c>
      <c r="F337" s="168">
        <v>17</v>
      </c>
      <c r="G337" s="168">
        <v>29</v>
      </c>
      <c r="H337" s="168">
        <v>90</v>
      </c>
      <c r="I337" s="168">
        <v>111</v>
      </c>
      <c r="J337" s="168">
        <v>24</v>
      </c>
      <c r="K337" s="168">
        <v>45</v>
      </c>
      <c r="L337" s="168">
        <v>0</v>
      </c>
      <c r="M337" s="168">
        <v>25</v>
      </c>
      <c r="N337" s="168">
        <v>11</v>
      </c>
      <c r="O337" s="168">
        <v>2</v>
      </c>
      <c r="P337" s="168">
        <v>0</v>
      </c>
      <c r="Q337" s="168">
        <v>10</v>
      </c>
      <c r="R337" s="168">
        <v>9</v>
      </c>
      <c r="S337" s="168">
        <v>24</v>
      </c>
      <c r="T337" s="168">
        <v>32</v>
      </c>
      <c r="U337" s="168">
        <v>8</v>
      </c>
      <c r="V337" s="168">
        <v>46</v>
      </c>
      <c r="W337" s="168">
        <v>40</v>
      </c>
      <c r="X337" s="168">
        <v>598</v>
      </c>
      <c r="Y337" s="168">
        <v>384</v>
      </c>
      <c r="Z337" s="169">
        <f t="shared" si="60"/>
        <v>1.5572916666666667</v>
      </c>
      <c r="AA337" s="310"/>
    </row>
    <row r="338" spans="1:27" ht="13.5" customHeight="1" x14ac:dyDescent="0.15">
      <c r="A338" s="108"/>
      <c r="B338" s="107"/>
      <c r="C338" s="457" t="s">
        <v>202</v>
      </c>
      <c r="D338" s="119" t="s">
        <v>343</v>
      </c>
      <c r="E338" s="168">
        <v>0</v>
      </c>
      <c r="F338" s="168">
        <v>2</v>
      </c>
      <c r="G338" s="168">
        <v>1</v>
      </c>
      <c r="H338" s="168">
        <v>0</v>
      </c>
      <c r="I338" s="168">
        <v>0</v>
      </c>
      <c r="J338" s="168">
        <v>0</v>
      </c>
      <c r="K338" s="168">
        <v>0</v>
      </c>
      <c r="L338" s="168">
        <v>0</v>
      </c>
      <c r="M338" s="168">
        <v>0</v>
      </c>
      <c r="N338" s="168">
        <v>8</v>
      </c>
      <c r="O338" s="168">
        <v>0</v>
      </c>
      <c r="P338" s="168">
        <v>0</v>
      </c>
      <c r="Q338" s="168">
        <v>0</v>
      </c>
      <c r="R338" s="168">
        <v>0</v>
      </c>
      <c r="S338" s="168">
        <v>2</v>
      </c>
      <c r="T338" s="168">
        <v>1</v>
      </c>
      <c r="U338" s="168">
        <v>0</v>
      </c>
      <c r="V338" s="168">
        <v>0</v>
      </c>
      <c r="W338" s="168">
        <v>3</v>
      </c>
      <c r="X338" s="168">
        <v>17</v>
      </c>
      <c r="Y338" s="168">
        <v>0</v>
      </c>
      <c r="Z338" s="169">
        <f t="shared" si="60"/>
        <v>0</v>
      </c>
      <c r="AA338" s="310"/>
    </row>
    <row r="339" spans="1:27" ht="13.5" customHeight="1" x14ac:dyDescent="0.15">
      <c r="A339" s="108"/>
      <c r="B339" s="107"/>
      <c r="C339" s="457"/>
      <c r="D339" s="119" t="s">
        <v>77</v>
      </c>
      <c r="E339" s="168">
        <v>0</v>
      </c>
      <c r="F339" s="168">
        <v>2</v>
      </c>
      <c r="G339" s="168">
        <v>1</v>
      </c>
      <c r="H339" s="168">
        <v>0</v>
      </c>
      <c r="I339" s="168">
        <v>0</v>
      </c>
      <c r="J339" s="168">
        <v>0</v>
      </c>
      <c r="K339" s="168">
        <v>0</v>
      </c>
      <c r="L339" s="168">
        <v>0</v>
      </c>
      <c r="M339" s="168">
        <v>0</v>
      </c>
      <c r="N339" s="168">
        <v>8</v>
      </c>
      <c r="O339" s="168">
        <v>0</v>
      </c>
      <c r="P339" s="168">
        <v>0</v>
      </c>
      <c r="Q339" s="168">
        <v>0</v>
      </c>
      <c r="R339" s="168">
        <v>0</v>
      </c>
      <c r="S339" s="168">
        <v>2</v>
      </c>
      <c r="T339" s="168">
        <v>1</v>
      </c>
      <c r="U339" s="168">
        <v>0</v>
      </c>
      <c r="V339" s="168">
        <v>0</v>
      </c>
      <c r="W339" s="168">
        <v>3</v>
      </c>
      <c r="X339" s="168">
        <v>17</v>
      </c>
      <c r="Y339" s="168">
        <v>0</v>
      </c>
      <c r="Z339" s="169">
        <f t="shared" si="60"/>
        <v>0</v>
      </c>
      <c r="AA339" s="310"/>
    </row>
    <row r="340" spans="1:27" ht="13.5" customHeight="1" x14ac:dyDescent="0.15">
      <c r="A340" s="108"/>
      <c r="B340" s="107"/>
      <c r="C340" s="457" t="s">
        <v>203</v>
      </c>
      <c r="D340" s="119" t="s">
        <v>343</v>
      </c>
      <c r="E340" s="168">
        <v>2</v>
      </c>
      <c r="F340" s="168">
        <v>0</v>
      </c>
      <c r="G340" s="168">
        <v>15</v>
      </c>
      <c r="H340" s="168">
        <v>54</v>
      </c>
      <c r="I340" s="168">
        <v>16</v>
      </c>
      <c r="J340" s="168">
        <v>27</v>
      </c>
      <c r="K340" s="168">
        <v>23</v>
      </c>
      <c r="L340" s="168">
        <v>0</v>
      </c>
      <c r="M340" s="168">
        <v>5</v>
      </c>
      <c r="N340" s="168">
        <v>0</v>
      </c>
      <c r="O340" s="168">
        <v>0</v>
      </c>
      <c r="P340" s="168">
        <v>0</v>
      </c>
      <c r="Q340" s="168">
        <v>0</v>
      </c>
      <c r="R340" s="168">
        <v>2</v>
      </c>
      <c r="S340" s="168">
        <v>0</v>
      </c>
      <c r="T340" s="168">
        <v>2</v>
      </c>
      <c r="U340" s="168">
        <v>0</v>
      </c>
      <c r="V340" s="168">
        <v>0</v>
      </c>
      <c r="W340" s="168">
        <v>18</v>
      </c>
      <c r="X340" s="168">
        <v>164</v>
      </c>
      <c r="Y340" s="168">
        <v>289</v>
      </c>
      <c r="Z340" s="169">
        <f t="shared" si="60"/>
        <v>0.56747404844290661</v>
      </c>
      <c r="AA340" s="310"/>
    </row>
    <row r="341" spans="1:27" ht="13.5" customHeight="1" x14ac:dyDescent="0.15">
      <c r="A341" s="108"/>
      <c r="B341" s="107"/>
      <c r="C341" s="457"/>
      <c r="D341" s="119" t="s">
        <v>77</v>
      </c>
      <c r="E341" s="168">
        <v>2</v>
      </c>
      <c r="F341" s="168">
        <v>0</v>
      </c>
      <c r="G341" s="168">
        <v>15</v>
      </c>
      <c r="H341" s="168">
        <v>54</v>
      </c>
      <c r="I341" s="168">
        <v>16</v>
      </c>
      <c r="J341" s="168">
        <v>27</v>
      </c>
      <c r="K341" s="168">
        <v>23</v>
      </c>
      <c r="L341" s="168">
        <v>0</v>
      </c>
      <c r="M341" s="168">
        <v>5</v>
      </c>
      <c r="N341" s="168">
        <v>0</v>
      </c>
      <c r="O341" s="168">
        <v>0</v>
      </c>
      <c r="P341" s="168">
        <v>0</v>
      </c>
      <c r="Q341" s="168">
        <v>0</v>
      </c>
      <c r="R341" s="168">
        <v>2</v>
      </c>
      <c r="S341" s="168">
        <v>0</v>
      </c>
      <c r="T341" s="168">
        <v>2</v>
      </c>
      <c r="U341" s="168">
        <v>0</v>
      </c>
      <c r="V341" s="168">
        <v>0</v>
      </c>
      <c r="W341" s="168">
        <v>18</v>
      </c>
      <c r="X341" s="168">
        <v>164</v>
      </c>
      <c r="Y341" s="168">
        <v>297</v>
      </c>
      <c r="Z341" s="169">
        <f t="shared" si="60"/>
        <v>0.55218855218855223</v>
      </c>
      <c r="AA341" s="310"/>
    </row>
    <row r="342" spans="1:27" ht="13.5" customHeight="1" x14ac:dyDescent="0.15">
      <c r="A342" s="108"/>
      <c r="B342" s="107"/>
      <c r="C342" s="457" t="s">
        <v>204</v>
      </c>
      <c r="D342" s="119" t="s">
        <v>343</v>
      </c>
      <c r="E342" s="168">
        <v>0</v>
      </c>
      <c r="F342" s="168">
        <v>0</v>
      </c>
      <c r="G342" s="168">
        <v>2</v>
      </c>
      <c r="H342" s="168">
        <v>4</v>
      </c>
      <c r="I342" s="168">
        <v>1</v>
      </c>
      <c r="J342" s="168">
        <v>0</v>
      </c>
      <c r="K342" s="168">
        <v>0</v>
      </c>
      <c r="L342" s="168">
        <v>0</v>
      </c>
      <c r="M342" s="168">
        <v>0</v>
      </c>
      <c r="N342" s="168">
        <v>0</v>
      </c>
      <c r="O342" s="168">
        <v>0</v>
      </c>
      <c r="P342" s="168">
        <v>0</v>
      </c>
      <c r="Q342" s="168">
        <v>0</v>
      </c>
      <c r="R342" s="168">
        <v>1</v>
      </c>
      <c r="S342" s="168">
        <v>0</v>
      </c>
      <c r="T342" s="168">
        <v>0</v>
      </c>
      <c r="U342" s="168">
        <v>1</v>
      </c>
      <c r="V342" s="168">
        <v>0</v>
      </c>
      <c r="W342" s="168">
        <v>0</v>
      </c>
      <c r="X342" s="168">
        <v>9</v>
      </c>
      <c r="Y342" s="168">
        <v>14</v>
      </c>
      <c r="Z342" s="169">
        <f t="shared" si="60"/>
        <v>0.6428571428571429</v>
      </c>
      <c r="AA342" s="310"/>
    </row>
    <row r="343" spans="1:27" ht="13.5" customHeight="1" x14ac:dyDescent="0.15">
      <c r="A343" s="108"/>
      <c r="B343" s="107"/>
      <c r="C343" s="457"/>
      <c r="D343" s="119" t="s">
        <v>77</v>
      </c>
      <c r="E343" s="168">
        <v>0</v>
      </c>
      <c r="F343" s="168">
        <v>0</v>
      </c>
      <c r="G343" s="168">
        <v>2</v>
      </c>
      <c r="H343" s="168">
        <v>4</v>
      </c>
      <c r="I343" s="168">
        <v>1</v>
      </c>
      <c r="J343" s="168">
        <v>0</v>
      </c>
      <c r="K343" s="168">
        <v>0</v>
      </c>
      <c r="L343" s="168">
        <v>0</v>
      </c>
      <c r="M343" s="168">
        <v>0</v>
      </c>
      <c r="N343" s="168">
        <v>0</v>
      </c>
      <c r="O343" s="168">
        <v>0</v>
      </c>
      <c r="P343" s="168">
        <v>0</v>
      </c>
      <c r="Q343" s="168">
        <v>0</v>
      </c>
      <c r="R343" s="168">
        <v>1</v>
      </c>
      <c r="S343" s="168">
        <v>0</v>
      </c>
      <c r="T343" s="168">
        <v>0</v>
      </c>
      <c r="U343" s="168">
        <v>1</v>
      </c>
      <c r="V343" s="168">
        <v>0</v>
      </c>
      <c r="W343" s="168">
        <v>0</v>
      </c>
      <c r="X343" s="168">
        <v>9</v>
      </c>
      <c r="Y343" s="168">
        <v>14</v>
      </c>
      <c r="Z343" s="169">
        <f t="shared" si="60"/>
        <v>0.6428571428571429</v>
      </c>
      <c r="AA343" s="310"/>
    </row>
    <row r="344" spans="1:27" ht="13.5" customHeight="1" x14ac:dyDescent="0.15">
      <c r="A344" s="108"/>
      <c r="B344" s="107"/>
      <c r="C344" s="457" t="s">
        <v>205</v>
      </c>
      <c r="D344" s="119" t="s">
        <v>343</v>
      </c>
      <c r="E344" s="168">
        <v>10</v>
      </c>
      <c r="F344" s="168">
        <v>0</v>
      </c>
      <c r="G344" s="168">
        <v>0</v>
      </c>
      <c r="H344" s="168">
        <v>0</v>
      </c>
      <c r="I344" s="168">
        <v>0</v>
      </c>
      <c r="J344" s="168">
        <v>0</v>
      </c>
      <c r="K344" s="168">
        <v>0</v>
      </c>
      <c r="L344" s="168">
        <v>0</v>
      </c>
      <c r="M344" s="168">
        <v>0</v>
      </c>
      <c r="N344" s="168">
        <v>0</v>
      </c>
      <c r="O344" s="168">
        <v>0</v>
      </c>
      <c r="P344" s="168">
        <v>0</v>
      </c>
      <c r="Q344" s="168">
        <v>0</v>
      </c>
      <c r="R344" s="168">
        <v>0</v>
      </c>
      <c r="S344" s="168">
        <v>1</v>
      </c>
      <c r="T344" s="168">
        <v>1</v>
      </c>
      <c r="U344" s="168">
        <v>0</v>
      </c>
      <c r="V344" s="168">
        <v>3</v>
      </c>
      <c r="W344" s="168">
        <v>0</v>
      </c>
      <c r="X344" s="168">
        <v>15</v>
      </c>
      <c r="Y344" s="168">
        <v>26</v>
      </c>
      <c r="Z344" s="169">
        <f t="shared" si="60"/>
        <v>0.57692307692307687</v>
      </c>
      <c r="AA344" s="310"/>
    </row>
    <row r="345" spans="1:27" ht="13.5" customHeight="1" x14ac:dyDescent="0.15">
      <c r="A345" s="108"/>
      <c r="B345" s="107"/>
      <c r="C345" s="457"/>
      <c r="D345" s="119" t="s">
        <v>77</v>
      </c>
      <c r="E345" s="168">
        <v>10</v>
      </c>
      <c r="F345" s="168">
        <v>0</v>
      </c>
      <c r="G345" s="168">
        <v>0</v>
      </c>
      <c r="H345" s="168">
        <v>0</v>
      </c>
      <c r="I345" s="168">
        <v>0</v>
      </c>
      <c r="J345" s="168">
        <v>0</v>
      </c>
      <c r="K345" s="168">
        <v>0</v>
      </c>
      <c r="L345" s="168">
        <v>0</v>
      </c>
      <c r="M345" s="168">
        <v>0</v>
      </c>
      <c r="N345" s="168">
        <v>0</v>
      </c>
      <c r="O345" s="168">
        <v>0</v>
      </c>
      <c r="P345" s="168">
        <v>0</v>
      </c>
      <c r="Q345" s="168">
        <v>0</v>
      </c>
      <c r="R345" s="168">
        <v>0</v>
      </c>
      <c r="S345" s="168">
        <v>1</v>
      </c>
      <c r="T345" s="168">
        <v>3</v>
      </c>
      <c r="U345" s="168">
        <v>0</v>
      </c>
      <c r="V345" s="168">
        <v>6</v>
      </c>
      <c r="W345" s="168">
        <v>0</v>
      </c>
      <c r="X345" s="168">
        <v>20</v>
      </c>
      <c r="Y345" s="168">
        <v>36</v>
      </c>
      <c r="Z345" s="169">
        <f t="shared" si="60"/>
        <v>0.55555555555555558</v>
      </c>
      <c r="AA345" s="310"/>
    </row>
    <row r="346" spans="1:27" ht="13.5" customHeight="1" x14ac:dyDescent="0.15">
      <c r="A346" s="108"/>
      <c r="B346" s="109"/>
      <c r="C346" s="457" t="s">
        <v>206</v>
      </c>
      <c r="D346" s="119" t="s">
        <v>343</v>
      </c>
      <c r="E346" s="168">
        <v>29</v>
      </c>
      <c r="F346" s="168">
        <v>1</v>
      </c>
      <c r="G346" s="168">
        <v>3</v>
      </c>
      <c r="H346" s="168">
        <v>1</v>
      </c>
      <c r="I346" s="168">
        <v>4</v>
      </c>
      <c r="J346" s="168">
        <v>6</v>
      </c>
      <c r="K346" s="168">
        <v>0</v>
      </c>
      <c r="L346" s="168">
        <v>0</v>
      </c>
      <c r="M346" s="168">
        <v>0</v>
      </c>
      <c r="N346" s="168">
        <v>0</v>
      </c>
      <c r="O346" s="168">
        <v>0</v>
      </c>
      <c r="P346" s="168">
        <v>0</v>
      </c>
      <c r="Q346" s="168">
        <v>1</v>
      </c>
      <c r="R346" s="168">
        <v>0</v>
      </c>
      <c r="S346" s="168">
        <v>4</v>
      </c>
      <c r="T346" s="168">
        <v>2</v>
      </c>
      <c r="U346" s="168">
        <v>0</v>
      </c>
      <c r="V346" s="168">
        <v>6</v>
      </c>
      <c r="W346" s="168">
        <v>3</v>
      </c>
      <c r="X346" s="168">
        <v>60</v>
      </c>
      <c r="Y346" s="168">
        <v>70</v>
      </c>
      <c r="Z346" s="169">
        <f t="shared" si="60"/>
        <v>0.8571428571428571</v>
      </c>
      <c r="AA346" s="310"/>
    </row>
    <row r="347" spans="1:27" ht="13.5" customHeight="1" x14ac:dyDescent="0.15">
      <c r="A347" s="108"/>
      <c r="B347" s="109"/>
      <c r="C347" s="457"/>
      <c r="D347" s="119" t="s">
        <v>77</v>
      </c>
      <c r="E347" s="168">
        <v>33</v>
      </c>
      <c r="F347" s="168">
        <v>1</v>
      </c>
      <c r="G347" s="168">
        <v>3</v>
      </c>
      <c r="H347" s="168">
        <v>1</v>
      </c>
      <c r="I347" s="168">
        <v>4</v>
      </c>
      <c r="J347" s="168">
        <v>6</v>
      </c>
      <c r="K347" s="168">
        <v>0</v>
      </c>
      <c r="L347" s="168">
        <v>0</v>
      </c>
      <c r="M347" s="168">
        <v>0</v>
      </c>
      <c r="N347" s="168">
        <v>0</v>
      </c>
      <c r="O347" s="168">
        <v>0</v>
      </c>
      <c r="P347" s="168">
        <v>0</v>
      </c>
      <c r="Q347" s="168">
        <v>1</v>
      </c>
      <c r="R347" s="168">
        <v>0</v>
      </c>
      <c r="S347" s="168">
        <v>8</v>
      </c>
      <c r="T347" s="168">
        <v>2</v>
      </c>
      <c r="U347" s="168">
        <v>0</v>
      </c>
      <c r="V347" s="168">
        <v>6</v>
      </c>
      <c r="W347" s="168">
        <v>3</v>
      </c>
      <c r="X347" s="168">
        <v>68</v>
      </c>
      <c r="Y347" s="168">
        <v>99</v>
      </c>
      <c r="Z347" s="169">
        <f t="shared" si="60"/>
        <v>0.68686868686868685</v>
      </c>
      <c r="AA347" s="310"/>
    </row>
    <row r="348" spans="1:27" ht="13.5" customHeight="1" x14ac:dyDescent="0.15">
      <c r="A348" s="108"/>
      <c r="B348" s="109"/>
      <c r="C348" s="457" t="s">
        <v>303</v>
      </c>
      <c r="D348" s="119" t="s">
        <v>343</v>
      </c>
      <c r="E348" s="168">
        <v>27</v>
      </c>
      <c r="F348" s="168">
        <v>0</v>
      </c>
      <c r="G348" s="168">
        <v>0</v>
      </c>
      <c r="H348" s="168">
        <v>0</v>
      </c>
      <c r="I348" s="168">
        <v>4</v>
      </c>
      <c r="J348" s="168">
        <v>2</v>
      </c>
      <c r="K348" s="168">
        <v>0</v>
      </c>
      <c r="L348" s="168">
        <v>55</v>
      </c>
      <c r="M348" s="168">
        <v>0</v>
      </c>
      <c r="N348" s="168">
        <v>0</v>
      </c>
      <c r="O348" s="168">
        <v>1</v>
      </c>
      <c r="P348" s="168">
        <v>0</v>
      </c>
      <c r="Q348" s="168">
        <v>2</v>
      </c>
      <c r="R348" s="168">
        <v>0</v>
      </c>
      <c r="S348" s="168">
        <v>34</v>
      </c>
      <c r="T348" s="168">
        <v>0</v>
      </c>
      <c r="U348" s="168">
        <v>0</v>
      </c>
      <c r="V348" s="168">
        <v>8</v>
      </c>
      <c r="W348" s="168">
        <v>8</v>
      </c>
      <c r="X348" s="168">
        <v>141</v>
      </c>
      <c r="Y348" s="168">
        <v>159</v>
      </c>
      <c r="Z348" s="169">
        <f t="shared" si="60"/>
        <v>0.8867924528301887</v>
      </c>
      <c r="AA348" s="310"/>
    </row>
    <row r="349" spans="1:27" ht="13.5" customHeight="1" thickBot="1" x14ac:dyDescent="0.2">
      <c r="A349" s="108"/>
      <c r="B349" s="109"/>
      <c r="C349" s="459"/>
      <c r="D349" s="121" t="s">
        <v>77</v>
      </c>
      <c r="E349" s="170">
        <v>27</v>
      </c>
      <c r="F349" s="170">
        <v>0</v>
      </c>
      <c r="G349" s="170">
        <v>0</v>
      </c>
      <c r="H349" s="170">
        <v>0</v>
      </c>
      <c r="I349" s="170">
        <v>4</v>
      </c>
      <c r="J349" s="170">
        <v>2</v>
      </c>
      <c r="K349" s="170">
        <v>0</v>
      </c>
      <c r="L349" s="170">
        <v>69</v>
      </c>
      <c r="M349" s="170">
        <v>0</v>
      </c>
      <c r="N349" s="170">
        <v>0</v>
      </c>
      <c r="O349" s="170">
        <v>1</v>
      </c>
      <c r="P349" s="170">
        <v>0</v>
      </c>
      <c r="Q349" s="170">
        <v>2</v>
      </c>
      <c r="R349" s="170">
        <v>0</v>
      </c>
      <c r="S349" s="170">
        <v>34</v>
      </c>
      <c r="T349" s="170">
        <v>0</v>
      </c>
      <c r="U349" s="170">
        <v>0</v>
      </c>
      <c r="V349" s="170">
        <v>8</v>
      </c>
      <c r="W349" s="170">
        <v>8</v>
      </c>
      <c r="X349" s="170">
        <v>155</v>
      </c>
      <c r="Y349" s="170">
        <v>257</v>
      </c>
      <c r="Z349" s="171">
        <f t="shared" si="60"/>
        <v>0.60311284046692604</v>
      </c>
      <c r="AA349" s="310"/>
    </row>
    <row r="350" spans="1:27" ht="13.5" customHeight="1" x14ac:dyDescent="0.15">
      <c r="A350" s="441" t="s">
        <v>19</v>
      </c>
      <c r="B350" s="445"/>
      <c r="C350" s="442"/>
      <c r="D350" s="116" t="s">
        <v>343</v>
      </c>
      <c r="E350" s="68">
        <f t="shared" ref="E350:Y350" si="61">E352</f>
        <v>20081</v>
      </c>
      <c r="F350" s="68">
        <f t="shared" si="61"/>
        <v>4080</v>
      </c>
      <c r="G350" s="68">
        <f t="shared" si="61"/>
        <v>50230</v>
      </c>
      <c r="H350" s="68">
        <f t="shared" si="61"/>
        <v>18416</v>
      </c>
      <c r="I350" s="68">
        <f t="shared" si="61"/>
        <v>7274</v>
      </c>
      <c r="J350" s="68">
        <f t="shared" si="61"/>
        <v>3732</v>
      </c>
      <c r="K350" s="68">
        <f t="shared" si="61"/>
        <v>1844</v>
      </c>
      <c r="L350" s="68">
        <f t="shared" si="61"/>
        <v>28</v>
      </c>
      <c r="M350" s="68">
        <f t="shared" ref="M350:O351" si="62">M352</f>
        <v>379</v>
      </c>
      <c r="N350" s="68">
        <f t="shared" si="62"/>
        <v>36</v>
      </c>
      <c r="O350" s="68">
        <f t="shared" si="62"/>
        <v>37</v>
      </c>
      <c r="P350" s="68">
        <f t="shared" si="61"/>
        <v>34</v>
      </c>
      <c r="Q350" s="68">
        <f t="shared" si="61"/>
        <v>204</v>
      </c>
      <c r="R350" s="68">
        <f t="shared" si="61"/>
        <v>191</v>
      </c>
      <c r="S350" s="68">
        <f t="shared" si="61"/>
        <v>84</v>
      </c>
      <c r="T350" s="68">
        <f t="shared" si="61"/>
        <v>1613</v>
      </c>
      <c r="U350" s="68">
        <f t="shared" si="61"/>
        <v>97</v>
      </c>
      <c r="V350" s="68">
        <f t="shared" si="61"/>
        <v>2113</v>
      </c>
      <c r="W350" s="68">
        <f t="shared" si="61"/>
        <v>3117</v>
      </c>
      <c r="X350" s="68">
        <f t="shared" si="61"/>
        <v>113590</v>
      </c>
      <c r="Y350" s="68">
        <f t="shared" si="61"/>
        <v>134631</v>
      </c>
      <c r="Z350" s="132">
        <f t="shared" ref="Z350:Z383" si="63">IF(Y350=0,0,X350/Y350)</f>
        <v>0.84371355779872392</v>
      </c>
      <c r="AA350" s="165"/>
    </row>
    <row r="351" spans="1:27" ht="13.5" customHeight="1" thickBot="1" x14ac:dyDescent="0.2">
      <c r="A351" s="443"/>
      <c r="B351" s="446"/>
      <c r="C351" s="442"/>
      <c r="D351" s="117" t="s">
        <v>77</v>
      </c>
      <c r="E351" s="72">
        <f t="shared" ref="E351:Y351" si="64">E353</f>
        <v>25604</v>
      </c>
      <c r="F351" s="72">
        <f t="shared" si="64"/>
        <v>5464</v>
      </c>
      <c r="G351" s="72">
        <f t="shared" si="64"/>
        <v>55643</v>
      </c>
      <c r="H351" s="72">
        <f t="shared" si="64"/>
        <v>27234</v>
      </c>
      <c r="I351" s="72">
        <f t="shared" si="64"/>
        <v>16163</v>
      </c>
      <c r="J351" s="72">
        <f t="shared" si="64"/>
        <v>6174</v>
      </c>
      <c r="K351" s="72">
        <f t="shared" si="64"/>
        <v>2866</v>
      </c>
      <c r="L351" s="72">
        <f t="shared" si="64"/>
        <v>31</v>
      </c>
      <c r="M351" s="72">
        <f t="shared" si="62"/>
        <v>416</v>
      </c>
      <c r="N351" s="72">
        <f t="shared" si="62"/>
        <v>37</v>
      </c>
      <c r="O351" s="72">
        <f t="shared" si="62"/>
        <v>40</v>
      </c>
      <c r="P351" s="72">
        <f t="shared" si="64"/>
        <v>39</v>
      </c>
      <c r="Q351" s="72">
        <f t="shared" si="64"/>
        <v>531</v>
      </c>
      <c r="R351" s="72">
        <f t="shared" si="64"/>
        <v>825</v>
      </c>
      <c r="S351" s="72">
        <f t="shared" si="64"/>
        <v>204</v>
      </c>
      <c r="T351" s="72">
        <f t="shared" si="64"/>
        <v>2158</v>
      </c>
      <c r="U351" s="72">
        <f t="shared" si="64"/>
        <v>178</v>
      </c>
      <c r="V351" s="72">
        <f t="shared" si="64"/>
        <v>12197</v>
      </c>
      <c r="W351" s="72">
        <f t="shared" si="64"/>
        <v>4717</v>
      </c>
      <c r="X351" s="72">
        <f t="shared" si="64"/>
        <v>160521</v>
      </c>
      <c r="Y351" s="72">
        <f t="shared" si="64"/>
        <v>187210</v>
      </c>
      <c r="Z351" s="133">
        <f t="shared" si="63"/>
        <v>0.8574381710378719</v>
      </c>
      <c r="AA351" s="165"/>
    </row>
    <row r="352" spans="1:27" ht="13.5" customHeight="1" x14ac:dyDescent="0.15">
      <c r="A352" s="108"/>
      <c r="B352" s="441" t="s">
        <v>340</v>
      </c>
      <c r="C352" s="447"/>
      <c r="D352" s="116" t="s">
        <v>343</v>
      </c>
      <c r="E352" s="68">
        <f t="shared" ref="E352:Y352" si="65">E354+E356+E358+E360+E362+E364+E366+E368+E370+E372+E374+E376+E378+E380+E382+E388+E390+E392+E394</f>
        <v>20081</v>
      </c>
      <c r="F352" s="68">
        <f t="shared" si="65"/>
        <v>4080</v>
      </c>
      <c r="G352" s="68">
        <f t="shared" si="65"/>
        <v>50230</v>
      </c>
      <c r="H352" s="68">
        <f t="shared" si="65"/>
        <v>18416</v>
      </c>
      <c r="I352" s="68">
        <f t="shared" si="65"/>
        <v>7274</v>
      </c>
      <c r="J352" s="68">
        <f t="shared" si="65"/>
        <v>3732</v>
      </c>
      <c r="K352" s="68">
        <f t="shared" si="65"/>
        <v>1844</v>
      </c>
      <c r="L352" s="68">
        <f t="shared" si="65"/>
        <v>28</v>
      </c>
      <c r="M352" s="68">
        <f t="shared" ref="M352:O353" si="66">M354+M356+M358+M360+M362+M364+M366+M368+M370+M372+M374+M376+M378+M380+M382+M388+M390+M392+M394</f>
        <v>379</v>
      </c>
      <c r="N352" s="68">
        <f t="shared" si="66"/>
        <v>36</v>
      </c>
      <c r="O352" s="68">
        <f t="shared" si="66"/>
        <v>37</v>
      </c>
      <c r="P352" s="68">
        <f t="shared" si="65"/>
        <v>34</v>
      </c>
      <c r="Q352" s="68">
        <f t="shared" si="65"/>
        <v>204</v>
      </c>
      <c r="R352" s="68">
        <f t="shared" si="65"/>
        <v>191</v>
      </c>
      <c r="S352" s="68">
        <f t="shared" si="65"/>
        <v>84</v>
      </c>
      <c r="T352" s="68">
        <f t="shared" si="65"/>
        <v>1613</v>
      </c>
      <c r="U352" s="68">
        <f t="shared" si="65"/>
        <v>97</v>
      </c>
      <c r="V352" s="68">
        <f t="shared" si="65"/>
        <v>2113</v>
      </c>
      <c r="W352" s="68">
        <f t="shared" si="65"/>
        <v>3117</v>
      </c>
      <c r="X352" s="68">
        <f t="shared" si="65"/>
        <v>113590</v>
      </c>
      <c r="Y352" s="68">
        <f t="shared" si="65"/>
        <v>134631</v>
      </c>
      <c r="Z352" s="132">
        <f t="shared" si="63"/>
        <v>0.84371355779872392</v>
      </c>
      <c r="AA352" s="165"/>
    </row>
    <row r="353" spans="1:27" ht="13.5" customHeight="1" thickBot="1" x14ac:dyDescent="0.2">
      <c r="A353" s="108"/>
      <c r="B353" s="443"/>
      <c r="C353" s="442"/>
      <c r="D353" s="117" t="s">
        <v>77</v>
      </c>
      <c r="E353" s="72">
        <f t="shared" ref="E353:Y353" si="67">E355+E357+E359+E361+E363+E365+E367+E369+E371+E373+E375+E377+E379+E381+E383+E389+E391+E393+E395</f>
        <v>25604</v>
      </c>
      <c r="F353" s="72">
        <f t="shared" si="67"/>
        <v>5464</v>
      </c>
      <c r="G353" s="72">
        <f t="shared" si="67"/>
        <v>55643</v>
      </c>
      <c r="H353" s="72">
        <f t="shared" si="67"/>
        <v>27234</v>
      </c>
      <c r="I353" s="72">
        <f t="shared" si="67"/>
        <v>16163</v>
      </c>
      <c r="J353" s="72">
        <f t="shared" si="67"/>
        <v>6174</v>
      </c>
      <c r="K353" s="72">
        <f t="shared" si="67"/>
        <v>2866</v>
      </c>
      <c r="L353" s="72">
        <f t="shared" si="67"/>
        <v>31</v>
      </c>
      <c r="M353" s="72">
        <f t="shared" si="66"/>
        <v>416</v>
      </c>
      <c r="N353" s="72">
        <f t="shared" si="66"/>
        <v>37</v>
      </c>
      <c r="O353" s="72">
        <f t="shared" si="66"/>
        <v>40</v>
      </c>
      <c r="P353" s="72">
        <f t="shared" si="67"/>
        <v>39</v>
      </c>
      <c r="Q353" s="72">
        <f t="shared" si="67"/>
        <v>531</v>
      </c>
      <c r="R353" s="72">
        <f t="shared" si="67"/>
        <v>825</v>
      </c>
      <c r="S353" s="72">
        <f t="shared" si="67"/>
        <v>204</v>
      </c>
      <c r="T353" s="72">
        <f t="shared" si="67"/>
        <v>2158</v>
      </c>
      <c r="U353" s="72">
        <f t="shared" si="67"/>
        <v>178</v>
      </c>
      <c r="V353" s="72">
        <f t="shared" si="67"/>
        <v>12197</v>
      </c>
      <c r="W353" s="72">
        <f t="shared" si="67"/>
        <v>4717</v>
      </c>
      <c r="X353" s="72">
        <f t="shared" si="67"/>
        <v>160521</v>
      </c>
      <c r="Y353" s="72">
        <f t="shared" si="67"/>
        <v>187210</v>
      </c>
      <c r="Z353" s="133">
        <f t="shared" si="63"/>
        <v>0.8574381710378719</v>
      </c>
      <c r="AA353" s="165"/>
    </row>
    <row r="354" spans="1:27" ht="13.5" customHeight="1" x14ac:dyDescent="0.15">
      <c r="A354" s="108"/>
      <c r="B354" s="108"/>
      <c r="C354" s="458" t="s">
        <v>207</v>
      </c>
      <c r="D354" s="118" t="s">
        <v>343</v>
      </c>
      <c r="E354" s="168">
        <v>3434</v>
      </c>
      <c r="F354" s="168">
        <v>912</v>
      </c>
      <c r="G354" s="168">
        <v>2445</v>
      </c>
      <c r="H354" s="168">
        <v>1068</v>
      </c>
      <c r="I354" s="168">
        <v>624</v>
      </c>
      <c r="J354" s="168">
        <v>318</v>
      </c>
      <c r="K354" s="168">
        <v>388</v>
      </c>
      <c r="L354" s="168">
        <v>25</v>
      </c>
      <c r="M354" s="168">
        <v>10</v>
      </c>
      <c r="N354" s="168">
        <v>1</v>
      </c>
      <c r="O354" s="168">
        <v>7</v>
      </c>
      <c r="P354" s="168">
        <v>30</v>
      </c>
      <c r="Q354" s="168">
        <v>116</v>
      </c>
      <c r="R354" s="168">
        <v>28</v>
      </c>
      <c r="S354" s="168">
        <v>51</v>
      </c>
      <c r="T354" s="168">
        <v>209</v>
      </c>
      <c r="U354" s="168">
        <v>60</v>
      </c>
      <c r="V354" s="168">
        <v>87</v>
      </c>
      <c r="W354" s="168">
        <v>2058</v>
      </c>
      <c r="X354" s="168">
        <v>11871</v>
      </c>
      <c r="Y354" s="168">
        <v>11872</v>
      </c>
      <c r="Z354" s="169">
        <f t="shared" si="63"/>
        <v>0.99991576819407013</v>
      </c>
      <c r="AA354" s="310"/>
    </row>
    <row r="355" spans="1:27" ht="13.5" customHeight="1" x14ac:dyDescent="0.15">
      <c r="A355" s="108"/>
      <c r="B355" s="107"/>
      <c r="C355" s="457"/>
      <c r="D355" s="119" t="s">
        <v>77</v>
      </c>
      <c r="E355" s="168">
        <v>3869</v>
      </c>
      <c r="F355" s="168">
        <v>1095</v>
      </c>
      <c r="G355" s="168">
        <v>3220</v>
      </c>
      <c r="H355" s="168">
        <v>1314</v>
      </c>
      <c r="I355" s="168">
        <v>719</v>
      </c>
      <c r="J355" s="168">
        <v>468</v>
      </c>
      <c r="K355" s="168">
        <v>641</v>
      </c>
      <c r="L355" s="168">
        <v>28</v>
      </c>
      <c r="M355" s="168">
        <v>11</v>
      </c>
      <c r="N355" s="168">
        <v>1</v>
      </c>
      <c r="O355" s="168">
        <v>7</v>
      </c>
      <c r="P355" s="168">
        <v>35</v>
      </c>
      <c r="Q355" s="168">
        <v>135</v>
      </c>
      <c r="R355" s="168">
        <v>29</v>
      </c>
      <c r="S355" s="168">
        <v>59</v>
      </c>
      <c r="T355" s="168">
        <v>253</v>
      </c>
      <c r="U355" s="168">
        <v>68</v>
      </c>
      <c r="V355" s="168">
        <v>108</v>
      </c>
      <c r="W355" s="168">
        <v>3207</v>
      </c>
      <c r="X355" s="168">
        <v>15267</v>
      </c>
      <c r="Y355" s="168">
        <v>13795</v>
      </c>
      <c r="Z355" s="169">
        <f t="shared" si="63"/>
        <v>1.1067053280173975</v>
      </c>
      <c r="AA355" s="310"/>
    </row>
    <row r="356" spans="1:27" ht="13.5" customHeight="1" x14ac:dyDescent="0.15">
      <c r="A356" s="108"/>
      <c r="B356" s="107"/>
      <c r="C356" s="457" t="s">
        <v>208</v>
      </c>
      <c r="D356" s="119" t="s">
        <v>343</v>
      </c>
      <c r="E356" s="168">
        <v>8788</v>
      </c>
      <c r="F356" s="168">
        <v>2584</v>
      </c>
      <c r="G356" s="168">
        <v>33138</v>
      </c>
      <c r="H356" s="168">
        <v>10676</v>
      </c>
      <c r="I356" s="168">
        <v>2135</v>
      </c>
      <c r="J356" s="168">
        <v>2293</v>
      </c>
      <c r="K356" s="168">
        <v>832</v>
      </c>
      <c r="L356" s="168">
        <v>3</v>
      </c>
      <c r="M356" s="168">
        <v>352</v>
      </c>
      <c r="N356" s="168">
        <v>30</v>
      </c>
      <c r="O356" s="168">
        <v>1</v>
      </c>
      <c r="P356" s="168">
        <v>0</v>
      </c>
      <c r="Q356" s="168">
        <v>14</v>
      </c>
      <c r="R356" s="168">
        <v>19</v>
      </c>
      <c r="S356" s="168">
        <v>5</v>
      </c>
      <c r="T356" s="168">
        <v>1041</v>
      </c>
      <c r="U356" s="168">
        <v>0</v>
      </c>
      <c r="V356" s="168">
        <v>110</v>
      </c>
      <c r="W356" s="168">
        <v>852</v>
      </c>
      <c r="X356" s="168">
        <v>62873</v>
      </c>
      <c r="Y356" s="168">
        <v>73035</v>
      </c>
      <c r="Z356" s="169">
        <f t="shared" si="63"/>
        <v>0.86086123091668376</v>
      </c>
      <c r="AA356" s="310"/>
    </row>
    <row r="357" spans="1:27" ht="13.5" customHeight="1" x14ac:dyDescent="0.15">
      <c r="A357" s="108"/>
      <c r="B357" s="107"/>
      <c r="C357" s="457"/>
      <c r="D357" s="119" t="s">
        <v>77</v>
      </c>
      <c r="E357" s="168">
        <v>8800</v>
      </c>
      <c r="F357" s="168">
        <v>2597</v>
      </c>
      <c r="G357" s="168">
        <v>33145</v>
      </c>
      <c r="H357" s="168">
        <v>10829</v>
      </c>
      <c r="I357" s="168">
        <v>2137</v>
      </c>
      <c r="J357" s="168">
        <v>2293</v>
      </c>
      <c r="K357" s="168">
        <v>832</v>
      </c>
      <c r="L357" s="168">
        <v>3</v>
      </c>
      <c r="M357" s="168">
        <v>352</v>
      </c>
      <c r="N357" s="168">
        <v>30</v>
      </c>
      <c r="O357" s="168">
        <v>1</v>
      </c>
      <c r="P357" s="168">
        <v>0</v>
      </c>
      <c r="Q357" s="168">
        <v>14</v>
      </c>
      <c r="R357" s="168">
        <v>19</v>
      </c>
      <c r="S357" s="168">
        <v>7</v>
      </c>
      <c r="T357" s="168">
        <v>1046</v>
      </c>
      <c r="U357" s="168">
        <v>0</v>
      </c>
      <c r="V357" s="168">
        <v>110</v>
      </c>
      <c r="W357" s="168">
        <v>858</v>
      </c>
      <c r="X357" s="168">
        <v>63073</v>
      </c>
      <c r="Y357" s="168">
        <v>73891</v>
      </c>
      <c r="Z357" s="169">
        <f t="shared" si="63"/>
        <v>0.85359516043902506</v>
      </c>
      <c r="AA357" s="310"/>
    </row>
    <row r="358" spans="1:27" ht="13.5" customHeight="1" x14ac:dyDescent="0.15">
      <c r="A358" s="108"/>
      <c r="B358" s="107"/>
      <c r="C358" s="457" t="s">
        <v>209</v>
      </c>
      <c r="D358" s="119" t="s">
        <v>343</v>
      </c>
      <c r="E358" s="168">
        <v>2</v>
      </c>
      <c r="F358" s="168">
        <v>17</v>
      </c>
      <c r="G358" s="168">
        <v>11</v>
      </c>
      <c r="H358" s="168">
        <v>14</v>
      </c>
      <c r="I358" s="168">
        <v>7</v>
      </c>
      <c r="J358" s="168">
        <v>6</v>
      </c>
      <c r="K358" s="168">
        <v>3</v>
      </c>
      <c r="L358" s="168">
        <v>0</v>
      </c>
      <c r="M358" s="168">
        <v>0</v>
      </c>
      <c r="N358" s="168">
        <v>0</v>
      </c>
      <c r="O358" s="168">
        <v>0</v>
      </c>
      <c r="P358" s="168">
        <v>0</v>
      </c>
      <c r="Q358" s="168">
        <v>0</v>
      </c>
      <c r="R358" s="168">
        <v>5</v>
      </c>
      <c r="S358" s="168">
        <v>2</v>
      </c>
      <c r="T358" s="168">
        <v>3</v>
      </c>
      <c r="U358" s="168">
        <v>5</v>
      </c>
      <c r="V358" s="168">
        <v>2</v>
      </c>
      <c r="W358" s="168">
        <v>3</v>
      </c>
      <c r="X358" s="168">
        <v>80</v>
      </c>
      <c r="Y358" s="168">
        <v>59</v>
      </c>
      <c r="Z358" s="169">
        <f t="shared" si="63"/>
        <v>1.3559322033898304</v>
      </c>
      <c r="AA358" s="310"/>
    </row>
    <row r="359" spans="1:27" ht="13.5" customHeight="1" x14ac:dyDescent="0.15">
      <c r="A359" s="108"/>
      <c r="B359" s="107"/>
      <c r="C359" s="457"/>
      <c r="D359" s="119" t="s">
        <v>77</v>
      </c>
      <c r="E359" s="168">
        <v>2</v>
      </c>
      <c r="F359" s="168">
        <v>104</v>
      </c>
      <c r="G359" s="168">
        <v>11</v>
      </c>
      <c r="H359" s="168">
        <v>14</v>
      </c>
      <c r="I359" s="168">
        <v>7</v>
      </c>
      <c r="J359" s="168">
        <v>12</v>
      </c>
      <c r="K359" s="168">
        <v>3</v>
      </c>
      <c r="L359" s="168">
        <v>0</v>
      </c>
      <c r="M359" s="168">
        <v>0</v>
      </c>
      <c r="N359" s="168">
        <v>0</v>
      </c>
      <c r="O359" s="168">
        <v>0</v>
      </c>
      <c r="P359" s="168">
        <v>0</v>
      </c>
      <c r="Q359" s="168">
        <v>0</v>
      </c>
      <c r="R359" s="168">
        <v>5</v>
      </c>
      <c r="S359" s="168">
        <v>2</v>
      </c>
      <c r="T359" s="168">
        <v>3</v>
      </c>
      <c r="U359" s="168">
        <v>5</v>
      </c>
      <c r="V359" s="168">
        <v>2</v>
      </c>
      <c r="W359" s="168">
        <v>3</v>
      </c>
      <c r="X359" s="168">
        <v>173</v>
      </c>
      <c r="Y359" s="168">
        <v>154</v>
      </c>
      <c r="Z359" s="169">
        <f t="shared" si="63"/>
        <v>1.1233766233766234</v>
      </c>
      <c r="AA359" s="310"/>
    </row>
    <row r="360" spans="1:27" ht="13.5" customHeight="1" x14ac:dyDescent="0.15">
      <c r="A360" s="108"/>
      <c r="B360" s="107"/>
      <c r="C360" s="457" t="s">
        <v>210</v>
      </c>
      <c r="D360" s="119" t="s">
        <v>343</v>
      </c>
      <c r="E360" s="168">
        <v>2035</v>
      </c>
      <c r="F360" s="168">
        <v>0</v>
      </c>
      <c r="G360" s="168">
        <v>46</v>
      </c>
      <c r="H360" s="168">
        <v>4</v>
      </c>
      <c r="I360" s="168">
        <v>6</v>
      </c>
      <c r="J360" s="168">
        <v>0</v>
      </c>
      <c r="K360" s="168">
        <v>0</v>
      </c>
      <c r="L360" s="168">
        <v>0</v>
      </c>
      <c r="M360" s="168">
        <v>0</v>
      </c>
      <c r="N360" s="168">
        <v>0</v>
      </c>
      <c r="O360" s="168">
        <v>0</v>
      </c>
      <c r="P360" s="168">
        <v>0</v>
      </c>
      <c r="Q360" s="168">
        <v>0</v>
      </c>
      <c r="R360" s="168">
        <v>0</v>
      </c>
      <c r="S360" s="168">
        <v>0</v>
      </c>
      <c r="T360" s="168">
        <v>0</v>
      </c>
      <c r="U360" s="168">
        <v>0</v>
      </c>
      <c r="V360" s="168">
        <v>13</v>
      </c>
      <c r="W360" s="168">
        <v>0</v>
      </c>
      <c r="X360" s="168">
        <v>2104</v>
      </c>
      <c r="Y360" s="168">
        <v>1638</v>
      </c>
      <c r="Z360" s="169">
        <f t="shared" si="63"/>
        <v>1.2844932844932846</v>
      </c>
      <c r="AA360" s="310"/>
    </row>
    <row r="361" spans="1:27" ht="13.5" customHeight="1" x14ac:dyDescent="0.15">
      <c r="A361" s="108"/>
      <c r="B361" s="107"/>
      <c r="C361" s="457"/>
      <c r="D361" s="119" t="s">
        <v>77</v>
      </c>
      <c r="E361" s="168">
        <v>2035</v>
      </c>
      <c r="F361" s="168">
        <v>0</v>
      </c>
      <c r="G361" s="168">
        <v>46</v>
      </c>
      <c r="H361" s="168">
        <v>4</v>
      </c>
      <c r="I361" s="168">
        <v>6</v>
      </c>
      <c r="J361" s="168">
        <v>0</v>
      </c>
      <c r="K361" s="168">
        <v>0</v>
      </c>
      <c r="L361" s="168">
        <v>0</v>
      </c>
      <c r="M361" s="168">
        <v>0</v>
      </c>
      <c r="N361" s="168">
        <v>0</v>
      </c>
      <c r="O361" s="168">
        <v>0</v>
      </c>
      <c r="P361" s="168">
        <v>0</v>
      </c>
      <c r="Q361" s="168">
        <v>0</v>
      </c>
      <c r="R361" s="168">
        <v>0</v>
      </c>
      <c r="S361" s="168">
        <v>0</v>
      </c>
      <c r="T361" s="168">
        <v>0</v>
      </c>
      <c r="U361" s="168">
        <v>0</v>
      </c>
      <c r="V361" s="168">
        <v>13</v>
      </c>
      <c r="W361" s="168">
        <v>0</v>
      </c>
      <c r="X361" s="168">
        <v>2104</v>
      </c>
      <c r="Y361" s="168">
        <v>1638</v>
      </c>
      <c r="Z361" s="169">
        <f t="shared" si="63"/>
        <v>1.2844932844932846</v>
      </c>
      <c r="AA361" s="310"/>
    </row>
    <row r="362" spans="1:27" ht="13.5" customHeight="1" x14ac:dyDescent="0.15">
      <c r="A362" s="108"/>
      <c r="B362" s="107"/>
      <c r="C362" s="457" t="s">
        <v>211</v>
      </c>
      <c r="D362" s="119" t="s">
        <v>343</v>
      </c>
      <c r="E362" s="168">
        <v>412</v>
      </c>
      <c r="F362" s="168">
        <v>19</v>
      </c>
      <c r="G362" s="168">
        <v>2219</v>
      </c>
      <c r="H362" s="168">
        <v>391</v>
      </c>
      <c r="I362" s="168">
        <v>39</v>
      </c>
      <c r="J362" s="168">
        <v>75</v>
      </c>
      <c r="K362" s="168">
        <v>40</v>
      </c>
      <c r="L362" s="168">
        <v>0</v>
      </c>
      <c r="M362" s="168">
        <v>6</v>
      </c>
      <c r="N362" s="168">
        <v>3</v>
      </c>
      <c r="O362" s="168">
        <v>0</v>
      </c>
      <c r="P362" s="168">
        <v>0</v>
      </c>
      <c r="Q362" s="168">
        <v>0</v>
      </c>
      <c r="R362" s="168">
        <v>2</v>
      </c>
      <c r="S362" s="168">
        <v>0</v>
      </c>
      <c r="T362" s="168">
        <v>208</v>
      </c>
      <c r="U362" s="168">
        <v>5</v>
      </c>
      <c r="V362" s="168">
        <v>12</v>
      </c>
      <c r="W362" s="168">
        <v>2</v>
      </c>
      <c r="X362" s="168">
        <v>3433</v>
      </c>
      <c r="Y362" s="168">
        <v>6867</v>
      </c>
      <c r="Z362" s="169">
        <f t="shared" si="63"/>
        <v>0.4999271880005825</v>
      </c>
      <c r="AA362" s="310"/>
    </row>
    <row r="363" spans="1:27" ht="13.5" customHeight="1" x14ac:dyDescent="0.15">
      <c r="A363" s="108"/>
      <c r="B363" s="107"/>
      <c r="C363" s="457"/>
      <c r="D363" s="119" t="s">
        <v>77</v>
      </c>
      <c r="E363" s="168">
        <v>465</v>
      </c>
      <c r="F363" s="168">
        <v>21</v>
      </c>
      <c r="G363" s="168">
        <v>2274</v>
      </c>
      <c r="H363" s="168">
        <v>426</v>
      </c>
      <c r="I363" s="168">
        <v>41</v>
      </c>
      <c r="J363" s="168">
        <v>79</v>
      </c>
      <c r="K363" s="168">
        <v>43</v>
      </c>
      <c r="L363" s="168">
        <v>0</v>
      </c>
      <c r="M363" s="168">
        <v>6</v>
      </c>
      <c r="N363" s="168">
        <v>4</v>
      </c>
      <c r="O363" s="168">
        <v>0</v>
      </c>
      <c r="P363" s="168">
        <v>0</v>
      </c>
      <c r="Q363" s="168">
        <v>0</v>
      </c>
      <c r="R363" s="168">
        <v>2</v>
      </c>
      <c r="S363" s="168">
        <v>0</v>
      </c>
      <c r="T363" s="168">
        <v>212</v>
      </c>
      <c r="U363" s="168">
        <v>6</v>
      </c>
      <c r="V363" s="168">
        <v>16</v>
      </c>
      <c r="W363" s="168">
        <v>2</v>
      </c>
      <c r="X363" s="168">
        <v>3597</v>
      </c>
      <c r="Y363" s="168">
        <v>6996</v>
      </c>
      <c r="Z363" s="169">
        <f t="shared" si="63"/>
        <v>0.51415094339622647</v>
      </c>
      <c r="AA363" s="310"/>
    </row>
    <row r="364" spans="1:27" ht="13.5" customHeight="1" x14ac:dyDescent="0.15">
      <c r="A364" s="108"/>
      <c r="B364" s="107"/>
      <c r="C364" s="457" t="s">
        <v>212</v>
      </c>
      <c r="D364" s="119" t="s">
        <v>343</v>
      </c>
      <c r="E364" s="168">
        <v>3216</v>
      </c>
      <c r="F364" s="168">
        <v>512</v>
      </c>
      <c r="G364" s="168">
        <v>6558</v>
      </c>
      <c r="H364" s="168">
        <v>4149</v>
      </c>
      <c r="I364" s="168">
        <v>2897</v>
      </c>
      <c r="J364" s="168">
        <v>691</v>
      </c>
      <c r="K364" s="168">
        <v>542</v>
      </c>
      <c r="L364" s="168">
        <v>0</v>
      </c>
      <c r="M364" s="168">
        <v>11</v>
      </c>
      <c r="N364" s="168">
        <v>2</v>
      </c>
      <c r="O364" s="168">
        <v>3</v>
      </c>
      <c r="P364" s="168">
        <v>0</v>
      </c>
      <c r="Q364" s="168">
        <v>61</v>
      </c>
      <c r="R364" s="168">
        <v>130</v>
      </c>
      <c r="S364" s="168">
        <v>9</v>
      </c>
      <c r="T364" s="168">
        <v>149</v>
      </c>
      <c r="U364" s="168">
        <v>22</v>
      </c>
      <c r="V364" s="168">
        <v>1869</v>
      </c>
      <c r="W364" s="168">
        <v>129</v>
      </c>
      <c r="X364" s="168">
        <v>20950</v>
      </c>
      <c r="Y364" s="168">
        <v>27909</v>
      </c>
      <c r="Z364" s="169">
        <f t="shared" si="63"/>
        <v>0.75065391092479128</v>
      </c>
      <c r="AA364" s="310"/>
    </row>
    <row r="365" spans="1:27" ht="13.5" customHeight="1" x14ac:dyDescent="0.15">
      <c r="A365" s="108"/>
      <c r="B365" s="107"/>
      <c r="C365" s="457"/>
      <c r="D365" s="119" t="s">
        <v>77</v>
      </c>
      <c r="E365" s="168">
        <v>8237</v>
      </c>
      <c r="F365" s="168">
        <v>1611</v>
      </c>
      <c r="G365" s="168">
        <v>11118</v>
      </c>
      <c r="H365" s="168">
        <v>12525</v>
      </c>
      <c r="I365" s="168">
        <v>11685</v>
      </c>
      <c r="J365" s="168">
        <v>2973</v>
      </c>
      <c r="K365" s="168">
        <v>1308</v>
      </c>
      <c r="L365" s="168">
        <v>0</v>
      </c>
      <c r="M365" s="168">
        <v>47</v>
      </c>
      <c r="N365" s="168">
        <v>2</v>
      </c>
      <c r="O365" s="168">
        <v>6</v>
      </c>
      <c r="P365" s="168">
        <v>0</v>
      </c>
      <c r="Q365" s="168">
        <v>319</v>
      </c>
      <c r="R365" s="168">
        <v>763</v>
      </c>
      <c r="S365" s="168">
        <v>28</v>
      </c>
      <c r="T365" s="168">
        <v>622</v>
      </c>
      <c r="U365" s="168">
        <v>90</v>
      </c>
      <c r="V365" s="168">
        <v>11909</v>
      </c>
      <c r="W365" s="168">
        <v>518</v>
      </c>
      <c r="X365" s="168">
        <v>63761</v>
      </c>
      <c r="Y365" s="168">
        <v>77146</v>
      </c>
      <c r="Z365" s="169">
        <f t="shared" si="63"/>
        <v>0.82649780934850803</v>
      </c>
      <c r="AA365" s="310"/>
    </row>
    <row r="366" spans="1:27" ht="13.5" customHeight="1" x14ac:dyDescent="0.15">
      <c r="A366" s="108"/>
      <c r="B366" s="107"/>
      <c r="C366" s="457" t="s">
        <v>213</v>
      </c>
      <c r="D366" s="119" t="s">
        <v>343</v>
      </c>
      <c r="E366" s="168">
        <v>0</v>
      </c>
      <c r="F366" s="168">
        <v>0</v>
      </c>
      <c r="G366" s="168">
        <v>0</v>
      </c>
      <c r="H366" s="168">
        <v>0</v>
      </c>
      <c r="I366" s="168">
        <v>0</v>
      </c>
      <c r="J366" s="168">
        <v>0</v>
      </c>
      <c r="K366" s="168">
        <v>0</v>
      </c>
      <c r="L366" s="168">
        <v>0</v>
      </c>
      <c r="M366" s="168">
        <v>0</v>
      </c>
      <c r="N366" s="168">
        <v>0</v>
      </c>
      <c r="O366" s="168">
        <v>0</v>
      </c>
      <c r="P366" s="168">
        <v>0</v>
      </c>
      <c r="Q366" s="168">
        <v>0</v>
      </c>
      <c r="R366" s="168">
        <v>0</v>
      </c>
      <c r="S366" s="168">
        <v>0</v>
      </c>
      <c r="T366" s="168">
        <v>0</v>
      </c>
      <c r="U366" s="168">
        <v>0</v>
      </c>
      <c r="V366" s="168">
        <v>0</v>
      </c>
      <c r="W366" s="168">
        <v>0</v>
      </c>
      <c r="X366" s="168">
        <v>0</v>
      </c>
      <c r="Y366" s="168">
        <v>0</v>
      </c>
      <c r="Z366" s="169">
        <f t="shared" si="63"/>
        <v>0</v>
      </c>
      <c r="AA366" s="310"/>
    </row>
    <row r="367" spans="1:27" ht="13.5" customHeight="1" x14ac:dyDescent="0.15">
      <c r="A367" s="108"/>
      <c r="B367" s="109"/>
      <c r="C367" s="457"/>
      <c r="D367" s="119" t="s">
        <v>77</v>
      </c>
      <c r="E367" s="168">
        <v>0</v>
      </c>
      <c r="F367" s="168">
        <v>0</v>
      </c>
      <c r="G367" s="168">
        <v>0</v>
      </c>
      <c r="H367" s="168">
        <v>0</v>
      </c>
      <c r="I367" s="168">
        <v>0</v>
      </c>
      <c r="J367" s="168">
        <v>0</v>
      </c>
      <c r="K367" s="168">
        <v>0</v>
      </c>
      <c r="L367" s="168">
        <v>0</v>
      </c>
      <c r="M367" s="168">
        <v>0</v>
      </c>
      <c r="N367" s="168">
        <v>0</v>
      </c>
      <c r="O367" s="168">
        <v>0</v>
      </c>
      <c r="P367" s="168">
        <v>0</v>
      </c>
      <c r="Q367" s="168">
        <v>0</v>
      </c>
      <c r="R367" s="168">
        <v>0</v>
      </c>
      <c r="S367" s="168">
        <v>0</v>
      </c>
      <c r="T367" s="168">
        <v>0</v>
      </c>
      <c r="U367" s="168">
        <v>0</v>
      </c>
      <c r="V367" s="168">
        <v>0</v>
      </c>
      <c r="W367" s="168">
        <v>0</v>
      </c>
      <c r="X367" s="168">
        <v>0</v>
      </c>
      <c r="Y367" s="168">
        <v>0</v>
      </c>
      <c r="Z367" s="169">
        <f t="shared" si="63"/>
        <v>0</v>
      </c>
      <c r="AA367" s="310"/>
    </row>
    <row r="368" spans="1:27" ht="13.5" customHeight="1" x14ac:dyDescent="0.15">
      <c r="A368" s="108"/>
      <c r="B368" s="109"/>
      <c r="C368" s="457" t="s">
        <v>214</v>
      </c>
      <c r="D368" s="119" t="s">
        <v>343</v>
      </c>
      <c r="E368" s="168">
        <v>0</v>
      </c>
      <c r="F368" s="168">
        <v>0</v>
      </c>
      <c r="G368" s="168">
        <v>8</v>
      </c>
      <c r="H368" s="168">
        <v>8</v>
      </c>
      <c r="I368" s="168">
        <v>6</v>
      </c>
      <c r="J368" s="168">
        <v>0</v>
      </c>
      <c r="K368" s="168">
        <v>0</v>
      </c>
      <c r="L368" s="168">
        <v>0</v>
      </c>
      <c r="M368" s="168">
        <v>0</v>
      </c>
      <c r="N368" s="168">
        <v>0</v>
      </c>
      <c r="O368" s="168">
        <v>0</v>
      </c>
      <c r="P368" s="168">
        <v>0</v>
      </c>
      <c r="Q368" s="168">
        <v>0</v>
      </c>
      <c r="R368" s="168">
        <v>0</v>
      </c>
      <c r="S368" s="168">
        <v>0</v>
      </c>
      <c r="T368" s="168">
        <v>0</v>
      </c>
      <c r="U368" s="168">
        <v>0</v>
      </c>
      <c r="V368" s="168">
        <v>0</v>
      </c>
      <c r="W368" s="168">
        <v>1</v>
      </c>
      <c r="X368" s="168">
        <v>23</v>
      </c>
      <c r="Y368" s="168">
        <v>6</v>
      </c>
      <c r="Z368" s="169">
        <f t="shared" si="63"/>
        <v>3.8333333333333335</v>
      </c>
      <c r="AA368" s="310"/>
    </row>
    <row r="369" spans="1:27" ht="13.5" customHeight="1" x14ac:dyDescent="0.15">
      <c r="A369" s="108"/>
      <c r="B369" s="109"/>
      <c r="C369" s="457"/>
      <c r="D369" s="119" t="s">
        <v>77</v>
      </c>
      <c r="E369" s="168">
        <v>0</v>
      </c>
      <c r="F369" s="168">
        <v>0</v>
      </c>
      <c r="G369" s="168">
        <v>8</v>
      </c>
      <c r="H369" s="168">
        <v>12</v>
      </c>
      <c r="I369" s="168">
        <v>8</v>
      </c>
      <c r="J369" s="168">
        <v>0</v>
      </c>
      <c r="K369" s="168">
        <v>0</v>
      </c>
      <c r="L369" s="168">
        <v>0</v>
      </c>
      <c r="M369" s="168">
        <v>0</v>
      </c>
      <c r="N369" s="168">
        <v>0</v>
      </c>
      <c r="O369" s="168">
        <v>0</v>
      </c>
      <c r="P369" s="168">
        <v>0</v>
      </c>
      <c r="Q369" s="168">
        <v>0</v>
      </c>
      <c r="R369" s="168">
        <v>0</v>
      </c>
      <c r="S369" s="168">
        <v>0</v>
      </c>
      <c r="T369" s="168">
        <v>0</v>
      </c>
      <c r="U369" s="168">
        <v>0</v>
      </c>
      <c r="V369" s="168">
        <v>0</v>
      </c>
      <c r="W369" s="168">
        <v>3</v>
      </c>
      <c r="X369" s="168">
        <v>31</v>
      </c>
      <c r="Y369" s="168">
        <v>14</v>
      </c>
      <c r="Z369" s="169">
        <f t="shared" si="63"/>
        <v>2.2142857142857144</v>
      </c>
      <c r="AA369" s="310"/>
    </row>
    <row r="370" spans="1:27" ht="13.5" customHeight="1" x14ac:dyDescent="0.15">
      <c r="A370" s="108"/>
      <c r="B370" s="107"/>
      <c r="C370" s="457" t="s">
        <v>397</v>
      </c>
      <c r="D370" s="119" t="s">
        <v>343</v>
      </c>
      <c r="E370" s="168">
        <v>0</v>
      </c>
      <c r="F370" s="168">
        <v>0</v>
      </c>
      <c r="G370" s="168">
        <v>0</v>
      </c>
      <c r="H370" s="168">
        <v>0</v>
      </c>
      <c r="I370" s="168">
        <v>0</v>
      </c>
      <c r="J370" s="168">
        <v>0</v>
      </c>
      <c r="K370" s="168">
        <v>0</v>
      </c>
      <c r="L370" s="168">
        <v>0</v>
      </c>
      <c r="M370" s="168">
        <v>0</v>
      </c>
      <c r="N370" s="168">
        <v>0</v>
      </c>
      <c r="O370" s="168">
        <v>0</v>
      </c>
      <c r="P370" s="168">
        <v>0</v>
      </c>
      <c r="Q370" s="168">
        <v>0</v>
      </c>
      <c r="R370" s="168">
        <v>0</v>
      </c>
      <c r="S370" s="168">
        <v>0</v>
      </c>
      <c r="T370" s="168">
        <v>0</v>
      </c>
      <c r="U370" s="168">
        <v>0</v>
      </c>
      <c r="V370" s="168">
        <v>0</v>
      </c>
      <c r="W370" s="168">
        <v>0</v>
      </c>
      <c r="X370" s="168">
        <v>0</v>
      </c>
      <c r="Y370" s="168">
        <v>0</v>
      </c>
      <c r="Z370" s="169">
        <f t="shared" si="63"/>
        <v>0</v>
      </c>
      <c r="AA370" s="310"/>
    </row>
    <row r="371" spans="1:27" ht="13.5" customHeight="1" x14ac:dyDescent="0.15">
      <c r="A371" s="108"/>
      <c r="B371" s="107"/>
      <c r="C371" s="457"/>
      <c r="D371" s="119" t="s">
        <v>77</v>
      </c>
      <c r="E371" s="168">
        <v>0</v>
      </c>
      <c r="F371" s="168">
        <v>0</v>
      </c>
      <c r="G371" s="168">
        <v>0</v>
      </c>
      <c r="H371" s="168">
        <v>0</v>
      </c>
      <c r="I371" s="168">
        <v>0</v>
      </c>
      <c r="J371" s="168">
        <v>0</v>
      </c>
      <c r="K371" s="168">
        <v>0</v>
      </c>
      <c r="L371" s="168">
        <v>0</v>
      </c>
      <c r="M371" s="168">
        <v>0</v>
      </c>
      <c r="N371" s="168">
        <v>0</v>
      </c>
      <c r="O371" s="168">
        <v>0</v>
      </c>
      <c r="P371" s="168">
        <v>0</v>
      </c>
      <c r="Q371" s="168">
        <v>0</v>
      </c>
      <c r="R371" s="168">
        <v>0</v>
      </c>
      <c r="S371" s="168">
        <v>0</v>
      </c>
      <c r="T371" s="168">
        <v>0</v>
      </c>
      <c r="U371" s="168">
        <v>0</v>
      </c>
      <c r="V371" s="168">
        <v>0</v>
      </c>
      <c r="W371" s="168">
        <v>0</v>
      </c>
      <c r="X371" s="168">
        <v>0</v>
      </c>
      <c r="Y371" s="168">
        <v>0</v>
      </c>
      <c r="Z371" s="169">
        <f t="shared" si="63"/>
        <v>0</v>
      </c>
      <c r="AA371" s="310"/>
    </row>
    <row r="372" spans="1:27" ht="13.5" customHeight="1" x14ac:dyDescent="0.15">
      <c r="A372" s="108"/>
      <c r="B372" s="107"/>
      <c r="C372" s="457" t="s">
        <v>215</v>
      </c>
      <c r="D372" s="119" t="s">
        <v>343</v>
      </c>
      <c r="E372" s="168">
        <v>0</v>
      </c>
      <c r="F372" s="168">
        <v>0</v>
      </c>
      <c r="G372" s="168">
        <v>0</v>
      </c>
      <c r="H372" s="168">
        <v>0</v>
      </c>
      <c r="I372" s="168">
        <v>0</v>
      </c>
      <c r="J372" s="168">
        <v>0</v>
      </c>
      <c r="K372" s="168">
        <v>0</v>
      </c>
      <c r="L372" s="168">
        <v>0</v>
      </c>
      <c r="M372" s="168">
        <v>0</v>
      </c>
      <c r="N372" s="168">
        <v>0</v>
      </c>
      <c r="O372" s="168">
        <v>0</v>
      </c>
      <c r="P372" s="168">
        <v>0</v>
      </c>
      <c r="Q372" s="168">
        <v>0</v>
      </c>
      <c r="R372" s="168">
        <v>0</v>
      </c>
      <c r="S372" s="168">
        <v>0</v>
      </c>
      <c r="T372" s="168">
        <v>0</v>
      </c>
      <c r="U372" s="168">
        <v>0</v>
      </c>
      <c r="V372" s="168">
        <v>0</v>
      </c>
      <c r="W372" s="168">
        <v>0</v>
      </c>
      <c r="X372" s="168">
        <v>0</v>
      </c>
      <c r="Y372" s="168">
        <v>2</v>
      </c>
      <c r="Z372" s="169">
        <f t="shared" si="63"/>
        <v>0</v>
      </c>
      <c r="AA372" s="310"/>
    </row>
    <row r="373" spans="1:27" ht="13.5" customHeight="1" x14ac:dyDescent="0.15">
      <c r="A373" s="108"/>
      <c r="B373" s="107"/>
      <c r="C373" s="457"/>
      <c r="D373" s="119" t="s">
        <v>77</v>
      </c>
      <c r="E373" s="168">
        <v>0</v>
      </c>
      <c r="F373" s="168">
        <v>0</v>
      </c>
      <c r="G373" s="168">
        <v>0</v>
      </c>
      <c r="H373" s="168">
        <v>0</v>
      </c>
      <c r="I373" s="168">
        <v>0</v>
      </c>
      <c r="J373" s="168">
        <v>0</v>
      </c>
      <c r="K373" s="168">
        <v>0</v>
      </c>
      <c r="L373" s="168">
        <v>0</v>
      </c>
      <c r="M373" s="168">
        <v>0</v>
      </c>
      <c r="N373" s="168">
        <v>0</v>
      </c>
      <c r="O373" s="168">
        <v>0</v>
      </c>
      <c r="P373" s="168">
        <v>0</v>
      </c>
      <c r="Q373" s="168">
        <v>0</v>
      </c>
      <c r="R373" s="168">
        <v>0</v>
      </c>
      <c r="S373" s="168">
        <v>0</v>
      </c>
      <c r="T373" s="168">
        <v>0</v>
      </c>
      <c r="U373" s="168">
        <v>0</v>
      </c>
      <c r="V373" s="168">
        <v>0</v>
      </c>
      <c r="W373" s="168">
        <v>0</v>
      </c>
      <c r="X373" s="168">
        <v>0</v>
      </c>
      <c r="Y373" s="168">
        <v>2</v>
      </c>
      <c r="Z373" s="169">
        <f t="shared" si="63"/>
        <v>0</v>
      </c>
      <c r="AA373" s="310"/>
    </row>
    <row r="374" spans="1:27" ht="13.5" customHeight="1" x14ac:dyDescent="0.15">
      <c r="A374" s="108"/>
      <c r="B374" s="107"/>
      <c r="C374" s="457" t="s">
        <v>216</v>
      </c>
      <c r="D374" s="119" t="s">
        <v>343</v>
      </c>
      <c r="E374" s="168">
        <v>0</v>
      </c>
      <c r="F374" s="168">
        <v>0</v>
      </c>
      <c r="G374" s="168">
        <v>4</v>
      </c>
      <c r="H374" s="168">
        <v>0</v>
      </c>
      <c r="I374" s="168">
        <v>0</v>
      </c>
      <c r="J374" s="168">
        <v>3</v>
      </c>
      <c r="K374" s="168">
        <v>4</v>
      </c>
      <c r="L374" s="168">
        <v>0</v>
      </c>
      <c r="M374" s="168">
        <v>0</v>
      </c>
      <c r="N374" s="168">
        <v>0</v>
      </c>
      <c r="O374" s="168">
        <v>0</v>
      </c>
      <c r="P374" s="168">
        <v>0</v>
      </c>
      <c r="Q374" s="168">
        <v>4</v>
      </c>
      <c r="R374" s="168">
        <v>0</v>
      </c>
      <c r="S374" s="168">
        <v>14</v>
      </c>
      <c r="T374" s="168">
        <v>2</v>
      </c>
      <c r="U374" s="168">
        <v>3</v>
      </c>
      <c r="V374" s="168">
        <v>0</v>
      </c>
      <c r="W374" s="168">
        <v>6</v>
      </c>
      <c r="X374" s="168">
        <v>40</v>
      </c>
      <c r="Y374" s="168">
        <v>43</v>
      </c>
      <c r="Z374" s="169">
        <f t="shared" si="63"/>
        <v>0.93023255813953487</v>
      </c>
      <c r="AA374" s="310"/>
    </row>
    <row r="375" spans="1:27" ht="13.5" customHeight="1" x14ac:dyDescent="0.15">
      <c r="A375" s="108"/>
      <c r="B375" s="107"/>
      <c r="C375" s="457"/>
      <c r="D375" s="119" t="s">
        <v>77</v>
      </c>
      <c r="E375" s="168">
        <v>0</v>
      </c>
      <c r="F375" s="168">
        <v>0</v>
      </c>
      <c r="G375" s="168">
        <v>20</v>
      </c>
      <c r="H375" s="168">
        <v>0</v>
      </c>
      <c r="I375" s="168">
        <v>0</v>
      </c>
      <c r="J375" s="168">
        <v>3</v>
      </c>
      <c r="K375" s="168">
        <v>4</v>
      </c>
      <c r="L375" s="168">
        <v>0</v>
      </c>
      <c r="M375" s="168">
        <v>0</v>
      </c>
      <c r="N375" s="168">
        <v>0</v>
      </c>
      <c r="O375" s="168">
        <v>0</v>
      </c>
      <c r="P375" s="168">
        <v>0</v>
      </c>
      <c r="Q375" s="168">
        <v>42</v>
      </c>
      <c r="R375" s="168">
        <v>0</v>
      </c>
      <c r="S375" s="168">
        <v>105</v>
      </c>
      <c r="T375" s="168">
        <v>21</v>
      </c>
      <c r="U375" s="168">
        <v>7</v>
      </c>
      <c r="V375" s="168">
        <v>0</v>
      </c>
      <c r="W375" s="168">
        <v>44</v>
      </c>
      <c r="X375" s="168">
        <v>246</v>
      </c>
      <c r="Y375" s="168">
        <v>313</v>
      </c>
      <c r="Z375" s="169">
        <f t="shared" si="63"/>
        <v>0.78594249201277955</v>
      </c>
      <c r="AA375" s="310"/>
    </row>
    <row r="376" spans="1:27" ht="13.5" customHeight="1" x14ac:dyDescent="0.15">
      <c r="A376" s="108"/>
      <c r="B376" s="107"/>
      <c r="C376" s="457" t="s">
        <v>217</v>
      </c>
      <c r="D376" s="119" t="s">
        <v>343</v>
      </c>
      <c r="E376" s="168">
        <v>0</v>
      </c>
      <c r="F376" s="168">
        <v>0</v>
      </c>
      <c r="G376" s="168">
        <v>0</v>
      </c>
      <c r="H376" s="168">
        <v>0</v>
      </c>
      <c r="I376" s="168">
        <v>0</v>
      </c>
      <c r="J376" s="168">
        <v>0</v>
      </c>
      <c r="K376" s="168">
        <v>0</v>
      </c>
      <c r="L376" s="168">
        <v>0</v>
      </c>
      <c r="M376" s="168">
        <v>0</v>
      </c>
      <c r="N376" s="168">
        <v>0</v>
      </c>
      <c r="O376" s="168">
        <v>0</v>
      </c>
      <c r="P376" s="168">
        <v>0</v>
      </c>
      <c r="Q376" s="168">
        <v>0</v>
      </c>
      <c r="R376" s="168">
        <v>0</v>
      </c>
      <c r="S376" s="168">
        <v>0</v>
      </c>
      <c r="T376" s="168">
        <v>0</v>
      </c>
      <c r="U376" s="168">
        <v>0</v>
      </c>
      <c r="V376" s="168">
        <v>0</v>
      </c>
      <c r="W376" s="168">
        <v>0</v>
      </c>
      <c r="X376" s="168">
        <v>0</v>
      </c>
      <c r="Y376" s="168">
        <v>0</v>
      </c>
      <c r="Z376" s="169">
        <f t="shared" si="63"/>
        <v>0</v>
      </c>
      <c r="AA376" s="310"/>
    </row>
    <row r="377" spans="1:27" ht="13.5" customHeight="1" x14ac:dyDescent="0.15">
      <c r="A377" s="108"/>
      <c r="B377" s="107"/>
      <c r="C377" s="457"/>
      <c r="D377" s="119" t="s">
        <v>77</v>
      </c>
      <c r="E377" s="168">
        <v>0</v>
      </c>
      <c r="F377" s="168">
        <v>0</v>
      </c>
      <c r="G377" s="168">
        <v>0</v>
      </c>
      <c r="H377" s="168">
        <v>0</v>
      </c>
      <c r="I377" s="168">
        <v>0</v>
      </c>
      <c r="J377" s="168">
        <v>0</v>
      </c>
      <c r="K377" s="168">
        <v>0</v>
      </c>
      <c r="L377" s="168">
        <v>0</v>
      </c>
      <c r="M377" s="168">
        <v>0</v>
      </c>
      <c r="N377" s="168">
        <v>0</v>
      </c>
      <c r="O377" s="168">
        <v>0</v>
      </c>
      <c r="P377" s="168">
        <v>0</v>
      </c>
      <c r="Q377" s="168">
        <v>0</v>
      </c>
      <c r="R377" s="168">
        <v>0</v>
      </c>
      <c r="S377" s="168">
        <v>0</v>
      </c>
      <c r="T377" s="168">
        <v>0</v>
      </c>
      <c r="U377" s="168">
        <v>0</v>
      </c>
      <c r="V377" s="168">
        <v>0</v>
      </c>
      <c r="W377" s="168">
        <v>0</v>
      </c>
      <c r="X377" s="168">
        <v>0</v>
      </c>
      <c r="Y377" s="168">
        <v>0</v>
      </c>
      <c r="Z377" s="169">
        <f t="shared" si="63"/>
        <v>0</v>
      </c>
      <c r="AA377" s="310"/>
    </row>
    <row r="378" spans="1:27" ht="13.5" customHeight="1" x14ac:dyDescent="0.15">
      <c r="A378" s="108"/>
      <c r="B378" s="107"/>
      <c r="C378" s="457" t="s">
        <v>294</v>
      </c>
      <c r="D378" s="119" t="s">
        <v>343</v>
      </c>
      <c r="E378" s="168">
        <v>1969</v>
      </c>
      <c r="F378" s="168">
        <v>23</v>
      </c>
      <c r="G378" s="168">
        <v>5768</v>
      </c>
      <c r="H378" s="168">
        <v>2081</v>
      </c>
      <c r="I378" s="168">
        <v>1560</v>
      </c>
      <c r="J378" s="168">
        <v>346</v>
      </c>
      <c r="K378" s="168">
        <v>33</v>
      </c>
      <c r="L378" s="168">
        <v>0</v>
      </c>
      <c r="M378" s="168">
        <v>0</v>
      </c>
      <c r="N378" s="168">
        <v>0</v>
      </c>
      <c r="O378" s="168">
        <v>26</v>
      </c>
      <c r="P378" s="168">
        <v>0</v>
      </c>
      <c r="Q378" s="168">
        <v>0</v>
      </c>
      <c r="R378" s="168">
        <v>3</v>
      </c>
      <c r="S378" s="168">
        <v>0</v>
      </c>
      <c r="T378" s="168">
        <v>1</v>
      </c>
      <c r="U378" s="168">
        <v>0</v>
      </c>
      <c r="V378" s="168">
        <v>0</v>
      </c>
      <c r="W378" s="168">
        <v>52</v>
      </c>
      <c r="X378" s="168">
        <v>11862</v>
      </c>
      <c r="Y378" s="168">
        <v>13014</v>
      </c>
      <c r="Z378" s="169">
        <f t="shared" si="63"/>
        <v>0.9114799446749654</v>
      </c>
      <c r="AA378" s="310"/>
    </row>
    <row r="379" spans="1:27" ht="13.5" customHeight="1" x14ac:dyDescent="0.15">
      <c r="A379" s="108"/>
      <c r="B379" s="107"/>
      <c r="C379" s="457"/>
      <c r="D379" s="119" t="s">
        <v>77</v>
      </c>
      <c r="E379" s="168">
        <v>1969</v>
      </c>
      <c r="F379" s="168">
        <v>23</v>
      </c>
      <c r="G379" s="168">
        <v>5768</v>
      </c>
      <c r="H379" s="168">
        <v>2081</v>
      </c>
      <c r="I379" s="168">
        <v>1560</v>
      </c>
      <c r="J379" s="168">
        <v>346</v>
      </c>
      <c r="K379" s="168">
        <v>33</v>
      </c>
      <c r="L379" s="168">
        <v>0</v>
      </c>
      <c r="M379" s="168">
        <v>0</v>
      </c>
      <c r="N379" s="168">
        <v>0</v>
      </c>
      <c r="O379" s="168">
        <v>26</v>
      </c>
      <c r="P379" s="168">
        <v>0</v>
      </c>
      <c r="Q379" s="168">
        <v>0</v>
      </c>
      <c r="R379" s="168">
        <v>3</v>
      </c>
      <c r="S379" s="168">
        <v>0</v>
      </c>
      <c r="T379" s="168">
        <v>1</v>
      </c>
      <c r="U379" s="168">
        <v>0</v>
      </c>
      <c r="V379" s="168">
        <v>0</v>
      </c>
      <c r="W379" s="168">
        <v>52</v>
      </c>
      <c r="X379" s="168">
        <v>11862</v>
      </c>
      <c r="Y379" s="168">
        <v>13014</v>
      </c>
      <c r="Z379" s="169">
        <f t="shared" si="63"/>
        <v>0.9114799446749654</v>
      </c>
      <c r="AA379" s="310"/>
    </row>
    <row r="380" spans="1:27" ht="13.5" customHeight="1" x14ac:dyDescent="0.15">
      <c r="A380" s="108"/>
      <c r="B380" s="107"/>
      <c r="C380" s="457" t="s">
        <v>218</v>
      </c>
      <c r="D380" s="119" t="s">
        <v>343</v>
      </c>
      <c r="E380" s="168">
        <v>219</v>
      </c>
      <c r="F380" s="168">
        <v>4</v>
      </c>
      <c r="G380" s="168">
        <v>6</v>
      </c>
      <c r="H380" s="168">
        <v>0</v>
      </c>
      <c r="I380" s="168">
        <v>0</v>
      </c>
      <c r="J380" s="168">
        <v>0</v>
      </c>
      <c r="K380" s="168">
        <v>0</v>
      </c>
      <c r="L380" s="168">
        <v>0</v>
      </c>
      <c r="M380" s="168">
        <v>0</v>
      </c>
      <c r="N380" s="168">
        <v>0</v>
      </c>
      <c r="O380" s="168">
        <v>0</v>
      </c>
      <c r="P380" s="168">
        <v>0</v>
      </c>
      <c r="Q380" s="168">
        <v>3</v>
      </c>
      <c r="R380" s="168">
        <v>2</v>
      </c>
      <c r="S380" s="168">
        <v>1</v>
      </c>
      <c r="T380" s="168">
        <v>0</v>
      </c>
      <c r="U380" s="168">
        <v>1</v>
      </c>
      <c r="V380" s="168">
        <v>1</v>
      </c>
      <c r="W380" s="168">
        <v>9</v>
      </c>
      <c r="X380" s="168">
        <v>246</v>
      </c>
      <c r="Y380" s="168">
        <v>150</v>
      </c>
      <c r="Z380" s="169">
        <f t="shared" si="63"/>
        <v>1.64</v>
      </c>
      <c r="AA380" s="310"/>
    </row>
    <row r="381" spans="1:27" ht="13.5" customHeight="1" x14ac:dyDescent="0.15">
      <c r="A381" s="108"/>
      <c r="B381" s="107"/>
      <c r="C381" s="457"/>
      <c r="D381" s="119" t="s">
        <v>77</v>
      </c>
      <c r="E381" s="168">
        <v>219</v>
      </c>
      <c r="F381" s="168">
        <v>4</v>
      </c>
      <c r="G381" s="168">
        <v>6</v>
      </c>
      <c r="H381" s="168">
        <v>0</v>
      </c>
      <c r="I381" s="168">
        <v>0</v>
      </c>
      <c r="J381" s="168">
        <v>0</v>
      </c>
      <c r="K381" s="168">
        <v>0</v>
      </c>
      <c r="L381" s="168">
        <v>0</v>
      </c>
      <c r="M381" s="168">
        <v>0</v>
      </c>
      <c r="N381" s="168">
        <v>0</v>
      </c>
      <c r="O381" s="168">
        <v>0</v>
      </c>
      <c r="P381" s="168">
        <v>0</v>
      </c>
      <c r="Q381" s="168">
        <v>3</v>
      </c>
      <c r="R381" s="168">
        <v>2</v>
      </c>
      <c r="S381" s="168">
        <v>1</v>
      </c>
      <c r="T381" s="168">
        <v>0</v>
      </c>
      <c r="U381" s="168">
        <v>1</v>
      </c>
      <c r="V381" s="168">
        <v>1</v>
      </c>
      <c r="W381" s="168">
        <v>22</v>
      </c>
      <c r="X381" s="168">
        <v>259</v>
      </c>
      <c r="Y381" s="168">
        <v>152</v>
      </c>
      <c r="Z381" s="169">
        <f t="shared" si="63"/>
        <v>1.7039473684210527</v>
      </c>
      <c r="AA381" s="310"/>
    </row>
    <row r="382" spans="1:27" ht="13.5" customHeight="1" x14ac:dyDescent="0.15">
      <c r="A382" s="108"/>
      <c r="B382" s="107"/>
      <c r="C382" s="457" t="s">
        <v>219</v>
      </c>
      <c r="D382" s="119" t="s">
        <v>343</v>
      </c>
      <c r="E382" s="168">
        <v>0</v>
      </c>
      <c r="F382" s="168">
        <v>0</v>
      </c>
      <c r="G382" s="168">
        <v>0</v>
      </c>
      <c r="H382" s="168">
        <v>0</v>
      </c>
      <c r="I382" s="168">
        <v>0</v>
      </c>
      <c r="J382" s="168">
        <v>0</v>
      </c>
      <c r="K382" s="168">
        <v>0</v>
      </c>
      <c r="L382" s="168">
        <v>0</v>
      </c>
      <c r="M382" s="168">
        <v>0</v>
      </c>
      <c r="N382" s="168">
        <v>0</v>
      </c>
      <c r="O382" s="168">
        <v>0</v>
      </c>
      <c r="P382" s="168">
        <v>0</v>
      </c>
      <c r="Q382" s="168">
        <v>0</v>
      </c>
      <c r="R382" s="168">
        <v>0</v>
      </c>
      <c r="S382" s="168">
        <v>0</v>
      </c>
      <c r="T382" s="168">
        <v>0</v>
      </c>
      <c r="U382" s="168">
        <v>0</v>
      </c>
      <c r="V382" s="168">
        <v>0</v>
      </c>
      <c r="W382" s="168">
        <v>0</v>
      </c>
      <c r="X382" s="168">
        <v>0</v>
      </c>
      <c r="Y382" s="168">
        <v>0</v>
      </c>
      <c r="Z382" s="169">
        <f t="shared" si="63"/>
        <v>0</v>
      </c>
      <c r="AA382" s="310"/>
    </row>
    <row r="383" spans="1:27" ht="13.5" customHeight="1" x14ac:dyDescent="0.15">
      <c r="A383" s="108"/>
      <c r="B383" s="107"/>
      <c r="C383" s="457"/>
      <c r="D383" s="119" t="s">
        <v>77</v>
      </c>
      <c r="E383" s="168">
        <v>0</v>
      </c>
      <c r="F383" s="168">
        <v>0</v>
      </c>
      <c r="G383" s="168">
        <v>0</v>
      </c>
      <c r="H383" s="168">
        <v>0</v>
      </c>
      <c r="I383" s="168">
        <v>0</v>
      </c>
      <c r="J383" s="168">
        <v>0</v>
      </c>
      <c r="K383" s="168">
        <v>0</v>
      </c>
      <c r="L383" s="168">
        <v>0</v>
      </c>
      <c r="M383" s="168">
        <v>0</v>
      </c>
      <c r="N383" s="168">
        <v>0</v>
      </c>
      <c r="O383" s="168">
        <v>0</v>
      </c>
      <c r="P383" s="168">
        <v>0</v>
      </c>
      <c r="Q383" s="168">
        <v>0</v>
      </c>
      <c r="R383" s="168">
        <v>0</v>
      </c>
      <c r="S383" s="168">
        <v>0</v>
      </c>
      <c r="T383" s="168">
        <v>0</v>
      </c>
      <c r="U383" s="168">
        <v>0</v>
      </c>
      <c r="V383" s="168">
        <v>0</v>
      </c>
      <c r="W383" s="168">
        <v>0</v>
      </c>
      <c r="X383" s="168">
        <v>0</v>
      </c>
      <c r="Y383" s="168">
        <v>0</v>
      </c>
      <c r="Z383" s="169">
        <f t="shared" si="63"/>
        <v>0</v>
      </c>
      <c r="AA383" s="310"/>
    </row>
    <row r="384" spans="1:27" s="89" customFormat="1" ht="13.5" customHeight="1" x14ac:dyDescent="0.15">
      <c r="A384" s="107"/>
      <c r="B384" s="107"/>
      <c r="C384" s="308"/>
      <c r="D384" s="125"/>
      <c r="E384" s="126"/>
      <c r="F384" s="126"/>
      <c r="G384" s="126"/>
      <c r="H384" s="126"/>
      <c r="I384" s="126"/>
      <c r="J384" s="126"/>
      <c r="K384" s="126"/>
      <c r="L384" s="126"/>
      <c r="M384" s="126"/>
      <c r="N384" s="126"/>
      <c r="O384" s="126"/>
      <c r="P384" s="126"/>
      <c r="Q384" s="126"/>
      <c r="R384" s="126"/>
      <c r="S384" s="126"/>
      <c r="T384" s="126"/>
      <c r="U384" s="126"/>
      <c r="V384" s="126"/>
      <c r="W384" s="126"/>
      <c r="X384" s="126"/>
      <c r="Y384" s="126"/>
      <c r="Z384" s="141"/>
      <c r="AA384" s="165"/>
    </row>
    <row r="385" spans="1:27" ht="21.75" customHeight="1" x14ac:dyDescent="0.15">
      <c r="A385" s="151" t="str">
        <f>$A$1</f>
        <v>６　平成28年度市町村別・国別訪日外国人宿泊者数（延べ人数）</v>
      </c>
    </row>
    <row r="386" spans="1:27" ht="13.5" customHeight="1" thickBot="1" x14ac:dyDescent="0.2">
      <c r="A386" s="111"/>
      <c r="Z386" s="153" t="str">
        <f>$Z$2</f>
        <v>単位：宿泊客数→人、宿泊客延数→人泊、対前年比→％</v>
      </c>
      <c r="AA386" s="153"/>
    </row>
    <row r="387" spans="1:27" s="142" customFormat="1" ht="13.5" customHeight="1" thickBot="1" x14ac:dyDescent="0.2">
      <c r="A387" s="154" t="s">
        <v>58</v>
      </c>
      <c r="B387" s="154" t="s">
        <v>353</v>
      </c>
      <c r="C387" s="307" t="s">
        <v>59</v>
      </c>
      <c r="D387" s="158" t="s">
        <v>60</v>
      </c>
      <c r="E387" s="159" t="s">
        <v>378</v>
      </c>
      <c r="F387" s="159" t="s">
        <v>379</v>
      </c>
      <c r="G387" s="159" t="s">
        <v>380</v>
      </c>
      <c r="H387" s="159" t="s">
        <v>381</v>
      </c>
      <c r="I387" s="159" t="s">
        <v>247</v>
      </c>
      <c r="J387" s="159" t="s">
        <v>312</v>
      </c>
      <c r="K387" s="159" t="s">
        <v>313</v>
      </c>
      <c r="L387" s="159" t="s">
        <v>314</v>
      </c>
      <c r="M387" s="159" t="s">
        <v>396</v>
      </c>
      <c r="N387" s="159" t="s">
        <v>394</v>
      </c>
      <c r="O387" s="159" t="s">
        <v>395</v>
      </c>
      <c r="P387" s="159" t="s">
        <v>248</v>
      </c>
      <c r="Q387" s="159" t="s">
        <v>249</v>
      </c>
      <c r="R387" s="159" t="s">
        <v>250</v>
      </c>
      <c r="S387" s="159" t="s">
        <v>251</v>
      </c>
      <c r="T387" s="159" t="s">
        <v>376</v>
      </c>
      <c r="U387" s="159" t="s">
        <v>252</v>
      </c>
      <c r="V387" s="159" t="s">
        <v>377</v>
      </c>
      <c r="W387" s="159" t="s">
        <v>317</v>
      </c>
      <c r="X387" s="160" t="s">
        <v>347</v>
      </c>
      <c r="Y387" s="161" t="str">
        <f>$Y$3</f>
        <v>27年度</v>
      </c>
      <c r="Z387" s="162" t="s">
        <v>71</v>
      </c>
      <c r="AA387" s="309"/>
    </row>
    <row r="388" spans="1:27" ht="13.5" customHeight="1" x14ac:dyDescent="0.15">
      <c r="A388" s="450" t="s">
        <v>1</v>
      </c>
      <c r="B388" s="450" t="s">
        <v>1</v>
      </c>
      <c r="C388" s="457" t="s">
        <v>220</v>
      </c>
      <c r="D388" s="119" t="s">
        <v>343</v>
      </c>
      <c r="E388" s="168">
        <v>0</v>
      </c>
      <c r="F388" s="168">
        <v>2</v>
      </c>
      <c r="G388" s="168">
        <v>7</v>
      </c>
      <c r="H388" s="168">
        <v>11</v>
      </c>
      <c r="I388" s="168">
        <v>0</v>
      </c>
      <c r="J388" s="168">
        <v>0</v>
      </c>
      <c r="K388" s="168">
        <v>0</v>
      </c>
      <c r="L388" s="168">
        <v>0</v>
      </c>
      <c r="M388" s="168">
        <v>0</v>
      </c>
      <c r="N388" s="168">
        <v>0</v>
      </c>
      <c r="O388" s="168">
        <v>0</v>
      </c>
      <c r="P388" s="168">
        <v>0</v>
      </c>
      <c r="Q388" s="168">
        <v>1</v>
      </c>
      <c r="R388" s="168">
        <v>0</v>
      </c>
      <c r="S388" s="168">
        <v>0</v>
      </c>
      <c r="T388" s="168">
        <v>0</v>
      </c>
      <c r="U388" s="168">
        <v>1</v>
      </c>
      <c r="V388" s="168">
        <v>16</v>
      </c>
      <c r="W388" s="168">
        <v>3</v>
      </c>
      <c r="X388" s="168">
        <v>41</v>
      </c>
      <c r="Y388" s="168">
        <v>15</v>
      </c>
      <c r="Z388" s="169">
        <f t="shared" ref="Z388:Z395" si="68">IF(Y388=0,0,X388/Y388)</f>
        <v>2.7333333333333334</v>
      </c>
      <c r="AA388" s="310"/>
    </row>
    <row r="389" spans="1:27" ht="13.5" customHeight="1" x14ac:dyDescent="0.15">
      <c r="A389" s="448"/>
      <c r="B389" s="448"/>
      <c r="C389" s="457"/>
      <c r="D389" s="119" t="s">
        <v>77</v>
      </c>
      <c r="E389" s="168">
        <v>0</v>
      </c>
      <c r="F389" s="168">
        <v>2</v>
      </c>
      <c r="G389" s="168">
        <v>7</v>
      </c>
      <c r="H389" s="168">
        <v>11</v>
      </c>
      <c r="I389" s="168">
        <v>0</v>
      </c>
      <c r="J389" s="168">
        <v>0</v>
      </c>
      <c r="K389" s="168">
        <v>0</v>
      </c>
      <c r="L389" s="168">
        <v>0</v>
      </c>
      <c r="M389" s="168">
        <v>0</v>
      </c>
      <c r="N389" s="168">
        <v>0</v>
      </c>
      <c r="O389" s="168">
        <v>0</v>
      </c>
      <c r="P389" s="168">
        <v>0</v>
      </c>
      <c r="Q389" s="168">
        <v>1</v>
      </c>
      <c r="R389" s="168">
        <v>0</v>
      </c>
      <c r="S389" s="168">
        <v>0</v>
      </c>
      <c r="T389" s="168">
        <v>0</v>
      </c>
      <c r="U389" s="168">
        <v>1</v>
      </c>
      <c r="V389" s="168">
        <v>29</v>
      </c>
      <c r="W389" s="168">
        <v>6</v>
      </c>
      <c r="X389" s="168">
        <v>57</v>
      </c>
      <c r="Y389" s="168">
        <v>31</v>
      </c>
      <c r="Z389" s="169">
        <f t="shared" si="68"/>
        <v>1.8387096774193548</v>
      </c>
      <c r="AA389" s="310"/>
    </row>
    <row r="390" spans="1:27" ht="13.5" customHeight="1" x14ac:dyDescent="0.15">
      <c r="A390" s="108"/>
      <c r="B390" s="107"/>
      <c r="C390" s="457" t="s">
        <v>221</v>
      </c>
      <c r="D390" s="119" t="s">
        <v>343</v>
      </c>
      <c r="E390" s="168">
        <v>6</v>
      </c>
      <c r="F390" s="168">
        <v>7</v>
      </c>
      <c r="G390" s="168">
        <v>20</v>
      </c>
      <c r="H390" s="168">
        <v>14</v>
      </c>
      <c r="I390" s="168">
        <v>0</v>
      </c>
      <c r="J390" s="168">
        <v>0</v>
      </c>
      <c r="K390" s="168">
        <v>2</v>
      </c>
      <c r="L390" s="168">
        <v>0</v>
      </c>
      <c r="M390" s="168">
        <v>0</v>
      </c>
      <c r="N390" s="168">
        <v>0</v>
      </c>
      <c r="O390" s="168">
        <v>0</v>
      </c>
      <c r="P390" s="168">
        <v>4</v>
      </c>
      <c r="Q390" s="168">
        <v>5</v>
      </c>
      <c r="R390" s="168">
        <v>2</v>
      </c>
      <c r="S390" s="168">
        <v>2</v>
      </c>
      <c r="T390" s="168">
        <v>0</v>
      </c>
      <c r="U390" s="168">
        <v>0</v>
      </c>
      <c r="V390" s="168">
        <v>3</v>
      </c>
      <c r="W390" s="168">
        <v>2</v>
      </c>
      <c r="X390" s="168">
        <v>67</v>
      </c>
      <c r="Y390" s="168">
        <v>21</v>
      </c>
      <c r="Z390" s="169">
        <f t="shared" si="68"/>
        <v>3.1904761904761907</v>
      </c>
      <c r="AA390" s="310"/>
    </row>
    <row r="391" spans="1:27" ht="13.5" customHeight="1" x14ac:dyDescent="0.15">
      <c r="A391" s="108"/>
      <c r="B391" s="107"/>
      <c r="C391" s="457"/>
      <c r="D391" s="119" t="s">
        <v>77</v>
      </c>
      <c r="E391" s="168">
        <v>8</v>
      </c>
      <c r="F391" s="168">
        <v>7</v>
      </c>
      <c r="G391" s="168">
        <v>20</v>
      </c>
      <c r="H391" s="168">
        <v>18</v>
      </c>
      <c r="I391" s="168">
        <v>0</v>
      </c>
      <c r="J391" s="168">
        <v>0</v>
      </c>
      <c r="K391" s="168">
        <v>2</v>
      </c>
      <c r="L391" s="168">
        <v>0</v>
      </c>
      <c r="M391" s="168">
        <v>0</v>
      </c>
      <c r="N391" s="168">
        <v>0</v>
      </c>
      <c r="O391" s="168">
        <v>0</v>
      </c>
      <c r="P391" s="168">
        <v>4</v>
      </c>
      <c r="Q391" s="168">
        <v>17</v>
      </c>
      <c r="R391" s="168">
        <v>2</v>
      </c>
      <c r="S391" s="168">
        <v>2</v>
      </c>
      <c r="T391" s="168">
        <v>0</v>
      </c>
      <c r="U391" s="168">
        <v>0</v>
      </c>
      <c r="V391" s="168">
        <v>9</v>
      </c>
      <c r="W391" s="168">
        <v>2</v>
      </c>
      <c r="X391" s="168">
        <v>91</v>
      </c>
      <c r="Y391" s="168">
        <v>64</v>
      </c>
      <c r="Z391" s="169">
        <f t="shared" si="68"/>
        <v>1.421875</v>
      </c>
      <c r="AA391" s="310"/>
    </row>
    <row r="392" spans="1:27" ht="13.5" customHeight="1" x14ac:dyDescent="0.15">
      <c r="A392" s="108"/>
      <c r="B392" s="107"/>
      <c r="C392" s="457" t="s">
        <v>222</v>
      </c>
      <c r="D392" s="119" t="s">
        <v>343</v>
      </c>
      <c r="E392" s="168">
        <v>0</v>
      </c>
      <c r="F392" s="168">
        <v>0</v>
      </c>
      <c r="G392" s="168">
        <v>0</v>
      </c>
      <c r="H392" s="168">
        <v>0</v>
      </c>
      <c r="I392" s="168">
        <v>0</v>
      </c>
      <c r="J392" s="168">
        <v>0</v>
      </c>
      <c r="K392" s="168">
        <v>0</v>
      </c>
      <c r="L392" s="168">
        <v>0</v>
      </c>
      <c r="M392" s="168">
        <v>0</v>
      </c>
      <c r="N392" s="168">
        <v>0</v>
      </c>
      <c r="O392" s="168">
        <v>0</v>
      </c>
      <c r="P392" s="168">
        <v>0</v>
      </c>
      <c r="Q392" s="168">
        <v>0</v>
      </c>
      <c r="R392" s="168">
        <v>0</v>
      </c>
      <c r="S392" s="168">
        <v>0</v>
      </c>
      <c r="T392" s="168">
        <v>0</v>
      </c>
      <c r="U392" s="168">
        <v>0</v>
      </c>
      <c r="V392" s="168">
        <v>0</v>
      </c>
      <c r="W392" s="168">
        <v>0</v>
      </c>
      <c r="X392" s="168">
        <v>0</v>
      </c>
      <c r="Y392" s="168">
        <v>0</v>
      </c>
      <c r="Z392" s="169">
        <f t="shared" si="68"/>
        <v>0</v>
      </c>
      <c r="AA392" s="310"/>
    </row>
    <row r="393" spans="1:27" ht="13.5" customHeight="1" x14ac:dyDescent="0.15">
      <c r="A393" s="108"/>
      <c r="B393" s="107"/>
      <c r="C393" s="457"/>
      <c r="D393" s="119" t="s">
        <v>77</v>
      </c>
      <c r="E393" s="168">
        <v>0</v>
      </c>
      <c r="F393" s="168">
        <v>0</v>
      </c>
      <c r="G393" s="168">
        <v>0</v>
      </c>
      <c r="H393" s="168">
        <v>0</v>
      </c>
      <c r="I393" s="168">
        <v>0</v>
      </c>
      <c r="J393" s="168">
        <v>0</v>
      </c>
      <c r="K393" s="168">
        <v>0</v>
      </c>
      <c r="L393" s="168">
        <v>0</v>
      </c>
      <c r="M393" s="168">
        <v>0</v>
      </c>
      <c r="N393" s="168">
        <v>0</v>
      </c>
      <c r="O393" s="168">
        <v>0</v>
      </c>
      <c r="P393" s="168">
        <v>0</v>
      </c>
      <c r="Q393" s="168">
        <v>0</v>
      </c>
      <c r="R393" s="168">
        <v>0</v>
      </c>
      <c r="S393" s="168">
        <v>0</v>
      </c>
      <c r="T393" s="168">
        <v>0</v>
      </c>
      <c r="U393" s="168">
        <v>0</v>
      </c>
      <c r="V393" s="168">
        <v>0</v>
      </c>
      <c r="W393" s="168">
        <v>0</v>
      </c>
      <c r="X393" s="168">
        <v>0</v>
      </c>
      <c r="Y393" s="168">
        <v>0</v>
      </c>
      <c r="Z393" s="169">
        <f t="shared" si="68"/>
        <v>0</v>
      </c>
      <c r="AA393" s="310"/>
    </row>
    <row r="394" spans="1:27" ht="13.5" customHeight="1" x14ac:dyDescent="0.15">
      <c r="A394" s="108"/>
      <c r="B394" s="107"/>
      <c r="C394" s="457" t="s">
        <v>223</v>
      </c>
      <c r="D394" s="119" t="s">
        <v>343</v>
      </c>
      <c r="E394" s="168">
        <v>0</v>
      </c>
      <c r="F394" s="168">
        <v>0</v>
      </c>
      <c r="G394" s="168">
        <v>0</v>
      </c>
      <c r="H394" s="168">
        <v>0</v>
      </c>
      <c r="I394" s="168">
        <v>0</v>
      </c>
      <c r="J394" s="168">
        <v>0</v>
      </c>
      <c r="K394" s="168">
        <v>0</v>
      </c>
      <c r="L394" s="168">
        <v>0</v>
      </c>
      <c r="M394" s="168">
        <v>0</v>
      </c>
      <c r="N394" s="168">
        <v>0</v>
      </c>
      <c r="O394" s="168">
        <v>0</v>
      </c>
      <c r="P394" s="168">
        <v>0</v>
      </c>
      <c r="Q394" s="168">
        <v>0</v>
      </c>
      <c r="R394" s="168">
        <v>0</v>
      </c>
      <c r="S394" s="168">
        <v>0</v>
      </c>
      <c r="T394" s="168">
        <v>0</v>
      </c>
      <c r="U394" s="168">
        <v>0</v>
      </c>
      <c r="V394" s="168">
        <v>0</v>
      </c>
      <c r="W394" s="168">
        <v>0</v>
      </c>
      <c r="X394" s="168">
        <v>0</v>
      </c>
      <c r="Y394" s="168">
        <v>0</v>
      </c>
      <c r="Z394" s="169">
        <f t="shared" si="68"/>
        <v>0</v>
      </c>
      <c r="AA394" s="310"/>
    </row>
    <row r="395" spans="1:27" ht="13.5" customHeight="1" thickBot="1" x14ac:dyDescent="0.2">
      <c r="A395" s="108"/>
      <c r="B395" s="107"/>
      <c r="C395" s="459"/>
      <c r="D395" s="121" t="s">
        <v>77</v>
      </c>
      <c r="E395" s="170">
        <v>0</v>
      </c>
      <c r="F395" s="170">
        <v>0</v>
      </c>
      <c r="G395" s="170">
        <v>0</v>
      </c>
      <c r="H395" s="170">
        <v>0</v>
      </c>
      <c r="I395" s="170">
        <v>0</v>
      </c>
      <c r="J395" s="170">
        <v>0</v>
      </c>
      <c r="K395" s="170">
        <v>0</v>
      </c>
      <c r="L395" s="170">
        <v>0</v>
      </c>
      <c r="M395" s="170">
        <v>0</v>
      </c>
      <c r="N395" s="170">
        <v>0</v>
      </c>
      <c r="O395" s="170">
        <v>0</v>
      </c>
      <c r="P395" s="170">
        <v>0</v>
      </c>
      <c r="Q395" s="170">
        <v>0</v>
      </c>
      <c r="R395" s="170">
        <v>0</v>
      </c>
      <c r="S395" s="170">
        <v>0</v>
      </c>
      <c r="T395" s="170">
        <v>0</v>
      </c>
      <c r="U395" s="170">
        <v>0</v>
      </c>
      <c r="V395" s="170">
        <v>0</v>
      </c>
      <c r="W395" s="170">
        <v>0</v>
      </c>
      <c r="X395" s="170">
        <v>0</v>
      </c>
      <c r="Y395" s="170">
        <v>0</v>
      </c>
      <c r="Z395" s="171">
        <f t="shared" si="68"/>
        <v>0</v>
      </c>
      <c r="AA395" s="310"/>
    </row>
    <row r="396" spans="1:27" ht="13.5" customHeight="1" x14ac:dyDescent="0.15">
      <c r="A396" s="441" t="s">
        <v>20</v>
      </c>
      <c r="B396" s="445"/>
      <c r="C396" s="442"/>
      <c r="D396" s="116" t="s">
        <v>343</v>
      </c>
      <c r="E396" s="68">
        <f t="shared" ref="E396:Y396" si="69">E398+E416</f>
        <v>34943</v>
      </c>
      <c r="F396" s="68">
        <f t="shared" si="69"/>
        <v>3191</v>
      </c>
      <c r="G396" s="68">
        <f t="shared" si="69"/>
        <v>60845</v>
      </c>
      <c r="H396" s="68">
        <f t="shared" si="69"/>
        <v>16534</v>
      </c>
      <c r="I396" s="68">
        <f t="shared" si="69"/>
        <v>11311</v>
      </c>
      <c r="J396" s="68">
        <f t="shared" si="69"/>
        <v>7215</v>
      </c>
      <c r="K396" s="68">
        <f t="shared" si="69"/>
        <v>2047</v>
      </c>
      <c r="L396" s="68">
        <f t="shared" si="69"/>
        <v>44</v>
      </c>
      <c r="M396" s="68">
        <f t="shared" ref="M396:O397" si="70">M398+M416</f>
        <v>973</v>
      </c>
      <c r="N396" s="68">
        <f t="shared" si="70"/>
        <v>347</v>
      </c>
      <c r="O396" s="68">
        <f t="shared" si="70"/>
        <v>136</v>
      </c>
      <c r="P396" s="68">
        <f t="shared" si="69"/>
        <v>871</v>
      </c>
      <c r="Q396" s="68">
        <f t="shared" si="69"/>
        <v>1083</v>
      </c>
      <c r="R396" s="68">
        <f t="shared" si="69"/>
        <v>931</v>
      </c>
      <c r="S396" s="68">
        <f t="shared" si="69"/>
        <v>549</v>
      </c>
      <c r="T396" s="68">
        <f t="shared" si="69"/>
        <v>3007</v>
      </c>
      <c r="U396" s="68">
        <f t="shared" si="69"/>
        <v>461</v>
      </c>
      <c r="V396" s="68">
        <f t="shared" si="69"/>
        <v>1430</v>
      </c>
      <c r="W396" s="68">
        <f t="shared" si="69"/>
        <v>5332</v>
      </c>
      <c r="X396" s="68">
        <f t="shared" si="69"/>
        <v>151250</v>
      </c>
      <c r="Y396" s="68">
        <f t="shared" si="69"/>
        <v>159823</v>
      </c>
      <c r="Z396" s="132">
        <f t="shared" ref="Z396:Z427" si="71">IF(Y396=0,0,X396/Y396)</f>
        <v>0.94635941009742031</v>
      </c>
      <c r="AA396" s="165"/>
    </row>
    <row r="397" spans="1:27" ht="13.5" customHeight="1" thickBot="1" x14ac:dyDescent="0.2">
      <c r="A397" s="443"/>
      <c r="B397" s="446"/>
      <c r="C397" s="442"/>
      <c r="D397" s="117" t="s">
        <v>77</v>
      </c>
      <c r="E397" s="127">
        <f t="shared" ref="E397:Y397" si="72">E399+E417</f>
        <v>37838</v>
      </c>
      <c r="F397" s="127">
        <f t="shared" si="72"/>
        <v>4523</v>
      </c>
      <c r="G397" s="127">
        <f t="shared" si="72"/>
        <v>62920</v>
      </c>
      <c r="H397" s="127">
        <f t="shared" si="72"/>
        <v>17849</v>
      </c>
      <c r="I397" s="127">
        <f t="shared" si="72"/>
        <v>11883</v>
      </c>
      <c r="J397" s="127">
        <f t="shared" si="72"/>
        <v>7523</v>
      </c>
      <c r="K397" s="127">
        <f t="shared" si="72"/>
        <v>2277</v>
      </c>
      <c r="L397" s="127">
        <f t="shared" si="72"/>
        <v>51</v>
      </c>
      <c r="M397" s="127">
        <f t="shared" si="70"/>
        <v>1033</v>
      </c>
      <c r="N397" s="127">
        <f t="shared" si="70"/>
        <v>368</v>
      </c>
      <c r="O397" s="127">
        <f t="shared" si="70"/>
        <v>218</v>
      </c>
      <c r="P397" s="127">
        <f t="shared" si="72"/>
        <v>1503</v>
      </c>
      <c r="Q397" s="127">
        <f t="shared" si="72"/>
        <v>1416</v>
      </c>
      <c r="R397" s="127">
        <f t="shared" si="72"/>
        <v>1142</v>
      </c>
      <c r="S397" s="127">
        <f t="shared" si="72"/>
        <v>745</v>
      </c>
      <c r="T397" s="127">
        <f t="shared" si="72"/>
        <v>3682</v>
      </c>
      <c r="U397" s="127">
        <f t="shared" si="72"/>
        <v>673</v>
      </c>
      <c r="V397" s="127">
        <f t="shared" si="72"/>
        <v>1842</v>
      </c>
      <c r="W397" s="127">
        <f t="shared" si="72"/>
        <v>6692</v>
      </c>
      <c r="X397" s="127">
        <f t="shared" si="72"/>
        <v>164178</v>
      </c>
      <c r="Y397" s="127">
        <f t="shared" si="72"/>
        <v>167860</v>
      </c>
      <c r="Z397" s="133">
        <f t="shared" si="71"/>
        <v>0.9780650542118432</v>
      </c>
      <c r="AA397" s="165"/>
    </row>
    <row r="398" spans="1:27" ht="13.5" customHeight="1" x14ac:dyDescent="0.15">
      <c r="A398" s="108"/>
      <c r="B398" s="441" t="s">
        <v>341</v>
      </c>
      <c r="C398" s="447"/>
      <c r="D398" s="116" t="s">
        <v>343</v>
      </c>
      <c r="E398" s="68">
        <f t="shared" ref="E398:Y398" si="73">E400+E402+E404+E406+E408+E410+E412+E414</f>
        <v>33926</v>
      </c>
      <c r="F398" s="68">
        <f t="shared" si="73"/>
        <v>2961</v>
      </c>
      <c r="G398" s="68">
        <f t="shared" si="73"/>
        <v>59740</v>
      </c>
      <c r="H398" s="68">
        <f t="shared" si="73"/>
        <v>15483</v>
      </c>
      <c r="I398" s="68">
        <f t="shared" si="73"/>
        <v>11126</v>
      </c>
      <c r="J398" s="68">
        <f t="shared" si="73"/>
        <v>7108</v>
      </c>
      <c r="K398" s="68">
        <f t="shared" si="73"/>
        <v>1858</v>
      </c>
      <c r="L398" s="68">
        <f t="shared" si="73"/>
        <v>32</v>
      </c>
      <c r="M398" s="68">
        <f t="shared" ref="M398:O399" si="74">M400+M402+M404+M406+M408+M410+M412+M414</f>
        <v>951</v>
      </c>
      <c r="N398" s="68">
        <f t="shared" si="74"/>
        <v>315</v>
      </c>
      <c r="O398" s="68">
        <f t="shared" si="74"/>
        <v>45</v>
      </c>
      <c r="P398" s="68">
        <f t="shared" si="73"/>
        <v>227</v>
      </c>
      <c r="Q398" s="68">
        <f t="shared" si="73"/>
        <v>773</v>
      </c>
      <c r="R398" s="68">
        <f t="shared" si="73"/>
        <v>850</v>
      </c>
      <c r="S398" s="68">
        <f t="shared" si="73"/>
        <v>420</v>
      </c>
      <c r="T398" s="68">
        <f t="shared" si="73"/>
        <v>2539</v>
      </c>
      <c r="U398" s="68">
        <f t="shared" si="73"/>
        <v>362</v>
      </c>
      <c r="V398" s="68">
        <f t="shared" si="73"/>
        <v>1244</v>
      </c>
      <c r="W398" s="68">
        <f t="shared" si="73"/>
        <v>4938</v>
      </c>
      <c r="X398" s="68">
        <f t="shared" si="73"/>
        <v>144898</v>
      </c>
      <c r="Y398" s="68">
        <f t="shared" si="73"/>
        <v>154588</v>
      </c>
      <c r="Z398" s="132">
        <f t="shared" si="71"/>
        <v>0.93731725619064865</v>
      </c>
      <c r="AA398" s="165"/>
    </row>
    <row r="399" spans="1:27" ht="13.5" customHeight="1" thickBot="1" x14ac:dyDescent="0.2">
      <c r="A399" s="108"/>
      <c r="B399" s="443"/>
      <c r="C399" s="442"/>
      <c r="D399" s="117" t="s">
        <v>77</v>
      </c>
      <c r="E399" s="72">
        <f t="shared" ref="E399:Y399" si="75">E401+E403+E405+E407+E409+E411+E413+E415</f>
        <v>36226</v>
      </c>
      <c r="F399" s="72">
        <f t="shared" si="75"/>
        <v>4243</v>
      </c>
      <c r="G399" s="72">
        <f t="shared" si="75"/>
        <v>61374</v>
      </c>
      <c r="H399" s="72">
        <f t="shared" si="75"/>
        <v>16386</v>
      </c>
      <c r="I399" s="72">
        <f t="shared" si="75"/>
        <v>11621</v>
      </c>
      <c r="J399" s="72">
        <f t="shared" si="75"/>
        <v>7384</v>
      </c>
      <c r="K399" s="72">
        <f t="shared" si="75"/>
        <v>2025</v>
      </c>
      <c r="L399" s="72">
        <f t="shared" si="75"/>
        <v>39</v>
      </c>
      <c r="M399" s="72">
        <f t="shared" si="74"/>
        <v>1000</v>
      </c>
      <c r="N399" s="72">
        <f t="shared" si="74"/>
        <v>330</v>
      </c>
      <c r="O399" s="72">
        <f t="shared" si="74"/>
        <v>52</v>
      </c>
      <c r="P399" s="72">
        <f t="shared" si="75"/>
        <v>534</v>
      </c>
      <c r="Q399" s="72">
        <f t="shared" si="75"/>
        <v>942</v>
      </c>
      <c r="R399" s="72">
        <f t="shared" si="75"/>
        <v>1031</v>
      </c>
      <c r="S399" s="72">
        <f t="shared" si="75"/>
        <v>500</v>
      </c>
      <c r="T399" s="72">
        <f t="shared" si="75"/>
        <v>2917</v>
      </c>
      <c r="U399" s="72">
        <f t="shared" si="75"/>
        <v>502</v>
      </c>
      <c r="V399" s="72">
        <f t="shared" si="75"/>
        <v>1515</v>
      </c>
      <c r="W399" s="72">
        <f t="shared" si="75"/>
        <v>6019</v>
      </c>
      <c r="X399" s="72">
        <f t="shared" si="75"/>
        <v>154640</v>
      </c>
      <c r="Y399" s="72">
        <f t="shared" si="75"/>
        <v>160323</v>
      </c>
      <c r="Z399" s="133">
        <f t="shared" si="71"/>
        <v>0.9645528090167973</v>
      </c>
      <c r="AA399" s="165"/>
    </row>
    <row r="400" spans="1:27" ht="13.5" customHeight="1" x14ac:dyDescent="0.15">
      <c r="A400" s="108"/>
      <c r="B400" s="108"/>
      <c r="C400" s="458" t="s">
        <v>295</v>
      </c>
      <c r="D400" s="118" t="s">
        <v>343</v>
      </c>
      <c r="E400" s="168">
        <v>30158</v>
      </c>
      <c r="F400" s="168">
        <v>2259</v>
      </c>
      <c r="G400" s="168">
        <v>54339</v>
      </c>
      <c r="H400" s="168">
        <v>11101</v>
      </c>
      <c r="I400" s="168">
        <v>10443</v>
      </c>
      <c r="J400" s="168">
        <v>6376</v>
      </c>
      <c r="K400" s="168">
        <v>1719</v>
      </c>
      <c r="L400" s="168">
        <v>21</v>
      </c>
      <c r="M400" s="168">
        <v>821</v>
      </c>
      <c r="N400" s="168">
        <v>288</v>
      </c>
      <c r="O400" s="168">
        <v>30</v>
      </c>
      <c r="P400" s="168">
        <v>217</v>
      </c>
      <c r="Q400" s="168">
        <v>547</v>
      </c>
      <c r="R400" s="168">
        <v>431</v>
      </c>
      <c r="S400" s="168">
        <v>247</v>
      </c>
      <c r="T400" s="168">
        <v>2143</v>
      </c>
      <c r="U400" s="168">
        <v>309</v>
      </c>
      <c r="V400" s="168">
        <v>1017</v>
      </c>
      <c r="W400" s="168">
        <v>3589</v>
      </c>
      <c r="X400" s="168">
        <v>126055</v>
      </c>
      <c r="Y400" s="168">
        <v>138511</v>
      </c>
      <c r="Z400" s="169">
        <f t="shared" si="71"/>
        <v>0.91007212423562023</v>
      </c>
      <c r="AA400" s="310"/>
    </row>
    <row r="401" spans="1:27" ht="13.5" customHeight="1" x14ac:dyDescent="0.15">
      <c r="A401" s="108"/>
      <c r="B401" s="107"/>
      <c r="C401" s="457"/>
      <c r="D401" s="119" t="s">
        <v>77</v>
      </c>
      <c r="E401" s="168">
        <v>32195</v>
      </c>
      <c r="F401" s="168">
        <v>3336</v>
      </c>
      <c r="G401" s="168">
        <v>55537</v>
      </c>
      <c r="H401" s="168">
        <v>11828</v>
      </c>
      <c r="I401" s="168">
        <v>10865</v>
      </c>
      <c r="J401" s="168">
        <v>6606</v>
      </c>
      <c r="K401" s="168">
        <v>1869</v>
      </c>
      <c r="L401" s="168">
        <v>24</v>
      </c>
      <c r="M401" s="168">
        <v>864</v>
      </c>
      <c r="N401" s="168">
        <v>302</v>
      </c>
      <c r="O401" s="168">
        <v>34</v>
      </c>
      <c r="P401" s="168">
        <v>516</v>
      </c>
      <c r="Q401" s="168">
        <v>593</v>
      </c>
      <c r="R401" s="168">
        <v>475</v>
      </c>
      <c r="S401" s="168">
        <v>290</v>
      </c>
      <c r="T401" s="168">
        <v>2328</v>
      </c>
      <c r="U401" s="168">
        <v>419</v>
      </c>
      <c r="V401" s="168">
        <v>1224</v>
      </c>
      <c r="W401" s="168">
        <v>3956</v>
      </c>
      <c r="X401" s="168">
        <v>133261</v>
      </c>
      <c r="Y401" s="168">
        <v>142547</v>
      </c>
      <c r="Z401" s="169">
        <f t="shared" si="71"/>
        <v>0.9348565736213319</v>
      </c>
      <c r="AA401" s="310"/>
    </row>
    <row r="402" spans="1:27" ht="13.5" customHeight="1" x14ac:dyDescent="0.15">
      <c r="A402" s="108"/>
      <c r="B402" s="107"/>
      <c r="C402" s="457" t="s">
        <v>224</v>
      </c>
      <c r="D402" s="119" t="s">
        <v>343</v>
      </c>
      <c r="E402" s="168">
        <v>0</v>
      </c>
      <c r="F402" s="168">
        <v>0</v>
      </c>
      <c r="G402" s="168">
        <v>0</v>
      </c>
      <c r="H402" s="168">
        <v>0</v>
      </c>
      <c r="I402" s="168">
        <v>0</v>
      </c>
      <c r="J402" s="168">
        <v>0</v>
      </c>
      <c r="K402" s="168">
        <v>0</v>
      </c>
      <c r="L402" s="168">
        <v>0</v>
      </c>
      <c r="M402" s="168">
        <v>0</v>
      </c>
      <c r="N402" s="168">
        <v>0</v>
      </c>
      <c r="O402" s="168">
        <v>0</v>
      </c>
      <c r="P402" s="168">
        <v>0</v>
      </c>
      <c r="Q402" s="168">
        <v>0</v>
      </c>
      <c r="R402" s="168">
        <v>0</v>
      </c>
      <c r="S402" s="168">
        <v>0</v>
      </c>
      <c r="T402" s="168">
        <v>0</v>
      </c>
      <c r="U402" s="168">
        <v>0</v>
      </c>
      <c r="V402" s="168">
        <v>0</v>
      </c>
      <c r="W402" s="168">
        <v>0</v>
      </c>
      <c r="X402" s="168">
        <v>0</v>
      </c>
      <c r="Y402" s="168">
        <v>0</v>
      </c>
      <c r="Z402" s="169">
        <f t="shared" si="71"/>
        <v>0</v>
      </c>
      <c r="AA402" s="310"/>
    </row>
    <row r="403" spans="1:27" ht="13.5" customHeight="1" x14ac:dyDescent="0.15">
      <c r="A403" s="108"/>
      <c r="B403" s="107"/>
      <c r="C403" s="457"/>
      <c r="D403" s="119" t="s">
        <v>77</v>
      </c>
      <c r="E403" s="168">
        <v>0</v>
      </c>
      <c r="F403" s="168">
        <v>0</v>
      </c>
      <c r="G403" s="168">
        <v>0</v>
      </c>
      <c r="H403" s="168">
        <v>0</v>
      </c>
      <c r="I403" s="168">
        <v>0</v>
      </c>
      <c r="J403" s="168">
        <v>0</v>
      </c>
      <c r="K403" s="168">
        <v>0</v>
      </c>
      <c r="L403" s="168">
        <v>0</v>
      </c>
      <c r="M403" s="168">
        <v>0</v>
      </c>
      <c r="N403" s="168">
        <v>0</v>
      </c>
      <c r="O403" s="168">
        <v>0</v>
      </c>
      <c r="P403" s="168">
        <v>0</v>
      </c>
      <c r="Q403" s="168">
        <v>0</v>
      </c>
      <c r="R403" s="168">
        <v>0</v>
      </c>
      <c r="S403" s="168">
        <v>0</v>
      </c>
      <c r="T403" s="168">
        <v>0</v>
      </c>
      <c r="U403" s="168">
        <v>0</v>
      </c>
      <c r="V403" s="168">
        <v>0</v>
      </c>
      <c r="W403" s="168">
        <v>0</v>
      </c>
      <c r="X403" s="168">
        <v>0</v>
      </c>
      <c r="Y403" s="168">
        <v>0</v>
      </c>
      <c r="Z403" s="169">
        <f t="shared" si="71"/>
        <v>0</v>
      </c>
      <c r="AA403" s="310"/>
    </row>
    <row r="404" spans="1:27" ht="13.5" customHeight="1" x14ac:dyDescent="0.15">
      <c r="A404" s="108"/>
      <c r="B404" s="107"/>
      <c r="C404" s="457" t="s">
        <v>225</v>
      </c>
      <c r="D404" s="119" t="s">
        <v>343</v>
      </c>
      <c r="E404" s="168">
        <v>6</v>
      </c>
      <c r="F404" s="168">
        <v>6</v>
      </c>
      <c r="G404" s="168">
        <v>9</v>
      </c>
      <c r="H404" s="168">
        <v>0</v>
      </c>
      <c r="I404" s="168">
        <v>0</v>
      </c>
      <c r="J404" s="168">
        <v>1</v>
      </c>
      <c r="K404" s="168">
        <v>3</v>
      </c>
      <c r="L404" s="168">
        <v>0</v>
      </c>
      <c r="M404" s="168">
        <v>4</v>
      </c>
      <c r="N404" s="168">
        <v>2</v>
      </c>
      <c r="O404" s="168">
        <v>5</v>
      </c>
      <c r="P404" s="168">
        <v>0</v>
      </c>
      <c r="Q404" s="168">
        <v>2</v>
      </c>
      <c r="R404" s="168">
        <v>2</v>
      </c>
      <c r="S404" s="168">
        <v>0</v>
      </c>
      <c r="T404" s="168">
        <v>1</v>
      </c>
      <c r="U404" s="168">
        <v>0</v>
      </c>
      <c r="V404" s="168">
        <v>1</v>
      </c>
      <c r="W404" s="168">
        <v>65</v>
      </c>
      <c r="X404" s="168">
        <v>107</v>
      </c>
      <c r="Y404" s="168">
        <v>58</v>
      </c>
      <c r="Z404" s="169">
        <f t="shared" si="71"/>
        <v>1.8448275862068966</v>
      </c>
      <c r="AA404" s="310"/>
    </row>
    <row r="405" spans="1:27" ht="13.5" customHeight="1" x14ac:dyDescent="0.15">
      <c r="A405" s="108"/>
      <c r="B405" s="107"/>
      <c r="C405" s="457"/>
      <c r="D405" s="119" t="s">
        <v>77</v>
      </c>
      <c r="E405" s="168">
        <v>7</v>
      </c>
      <c r="F405" s="168">
        <v>6</v>
      </c>
      <c r="G405" s="168">
        <v>10</v>
      </c>
      <c r="H405" s="168">
        <v>0</v>
      </c>
      <c r="I405" s="168">
        <v>0</v>
      </c>
      <c r="J405" s="168">
        <v>2</v>
      </c>
      <c r="K405" s="168">
        <v>3</v>
      </c>
      <c r="L405" s="168">
        <v>0</v>
      </c>
      <c r="M405" s="168">
        <v>4</v>
      </c>
      <c r="N405" s="168">
        <v>3</v>
      </c>
      <c r="O405" s="168">
        <v>8</v>
      </c>
      <c r="P405" s="168">
        <v>0</v>
      </c>
      <c r="Q405" s="168">
        <v>47</v>
      </c>
      <c r="R405" s="168">
        <v>5</v>
      </c>
      <c r="S405" s="168">
        <v>0</v>
      </c>
      <c r="T405" s="168">
        <v>1</v>
      </c>
      <c r="U405" s="168">
        <v>0</v>
      </c>
      <c r="V405" s="168">
        <v>1</v>
      </c>
      <c r="W405" s="168">
        <v>597</v>
      </c>
      <c r="X405" s="168">
        <v>694</v>
      </c>
      <c r="Y405" s="168">
        <v>64</v>
      </c>
      <c r="Z405" s="169">
        <f t="shared" si="71"/>
        <v>10.84375</v>
      </c>
      <c r="AA405" s="310"/>
    </row>
    <row r="406" spans="1:27" ht="13.5" customHeight="1" x14ac:dyDescent="0.15">
      <c r="A406" s="108"/>
      <c r="B406" s="107"/>
      <c r="C406" s="457" t="s">
        <v>226</v>
      </c>
      <c r="D406" s="119" t="s">
        <v>343</v>
      </c>
      <c r="E406" s="168">
        <v>4</v>
      </c>
      <c r="F406" s="168">
        <v>8</v>
      </c>
      <c r="G406" s="168">
        <v>22</v>
      </c>
      <c r="H406" s="168">
        <v>12</v>
      </c>
      <c r="I406" s="168">
        <v>6</v>
      </c>
      <c r="J406" s="168">
        <v>4</v>
      </c>
      <c r="K406" s="168">
        <v>0</v>
      </c>
      <c r="L406" s="168">
        <v>0</v>
      </c>
      <c r="M406" s="168">
        <v>0</v>
      </c>
      <c r="N406" s="168">
        <v>0</v>
      </c>
      <c r="O406" s="168">
        <v>0</v>
      </c>
      <c r="P406" s="168">
        <v>0</v>
      </c>
      <c r="Q406" s="168">
        <v>0</v>
      </c>
      <c r="R406" s="168">
        <v>0</v>
      </c>
      <c r="S406" s="168">
        <v>0</v>
      </c>
      <c r="T406" s="168">
        <v>0</v>
      </c>
      <c r="U406" s="168">
        <v>0</v>
      </c>
      <c r="V406" s="168">
        <v>11</v>
      </c>
      <c r="W406" s="168">
        <v>0</v>
      </c>
      <c r="X406" s="168">
        <v>67</v>
      </c>
      <c r="Y406" s="168">
        <v>25</v>
      </c>
      <c r="Z406" s="169">
        <f t="shared" si="71"/>
        <v>2.68</v>
      </c>
      <c r="AA406" s="310"/>
    </row>
    <row r="407" spans="1:27" ht="13.5" customHeight="1" x14ac:dyDescent="0.15">
      <c r="A407" s="108"/>
      <c r="B407" s="107"/>
      <c r="C407" s="457"/>
      <c r="D407" s="119" t="s">
        <v>77</v>
      </c>
      <c r="E407" s="168">
        <v>10</v>
      </c>
      <c r="F407" s="168">
        <v>12</v>
      </c>
      <c r="G407" s="168">
        <v>22</v>
      </c>
      <c r="H407" s="168">
        <v>28</v>
      </c>
      <c r="I407" s="168">
        <v>6</v>
      </c>
      <c r="J407" s="168">
        <v>4</v>
      </c>
      <c r="K407" s="168">
        <v>0</v>
      </c>
      <c r="L407" s="168">
        <v>0</v>
      </c>
      <c r="M407" s="168">
        <v>0</v>
      </c>
      <c r="N407" s="168">
        <v>0</v>
      </c>
      <c r="O407" s="168">
        <v>0</v>
      </c>
      <c r="P407" s="168">
        <v>0</v>
      </c>
      <c r="Q407" s="168">
        <v>0</v>
      </c>
      <c r="R407" s="168">
        <v>0</v>
      </c>
      <c r="S407" s="168">
        <v>0</v>
      </c>
      <c r="T407" s="168">
        <v>0</v>
      </c>
      <c r="U407" s="168">
        <v>0</v>
      </c>
      <c r="V407" s="168">
        <v>23</v>
      </c>
      <c r="W407" s="168">
        <v>0</v>
      </c>
      <c r="X407" s="168">
        <v>105</v>
      </c>
      <c r="Y407" s="168">
        <v>25</v>
      </c>
      <c r="Z407" s="169">
        <f t="shared" si="71"/>
        <v>4.2</v>
      </c>
      <c r="AA407" s="310"/>
    </row>
    <row r="408" spans="1:27" ht="13.5" customHeight="1" x14ac:dyDescent="0.15">
      <c r="A408" s="108"/>
      <c r="B408" s="107"/>
      <c r="C408" s="457" t="s">
        <v>227</v>
      </c>
      <c r="D408" s="119" t="s">
        <v>343</v>
      </c>
      <c r="E408" s="168">
        <v>20</v>
      </c>
      <c r="F408" s="168">
        <v>5</v>
      </c>
      <c r="G408" s="168">
        <v>96</v>
      </c>
      <c r="H408" s="168">
        <v>10</v>
      </c>
      <c r="I408" s="168">
        <v>4</v>
      </c>
      <c r="J408" s="168">
        <v>2</v>
      </c>
      <c r="K408" s="168">
        <v>0</v>
      </c>
      <c r="L408" s="168">
        <v>0</v>
      </c>
      <c r="M408" s="168">
        <v>0</v>
      </c>
      <c r="N408" s="168">
        <v>0</v>
      </c>
      <c r="O408" s="168">
        <v>0</v>
      </c>
      <c r="P408" s="168">
        <v>0</v>
      </c>
      <c r="Q408" s="168">
        <v>6</v>
      </c>
      <c r="R408" s="168">
        <v>9</v>
      </c>
      <c r="S408" s="168">
        <v>2</v>
      </c>
      <c r="T408" s="168">
        <v>9</v>
      </c>
      <c r="U408" s="168">
        <v>5</v>
      </c>
      <c r="V408" s="168">
        <v>7</v>
      </c>
      <c r="W408" s="168">
        <v>16</v>
      </c>
      <c r="X408" s="168">
        <v>191</v>
      </c>
      <c r="Y408" s="168">
        <v>263</v>
      </c>
      <c r="Z408" s="169">
        <f t="shared" si="71"/>
        <v>0.72623574144486691</v>
      </c>
      <c r="AA408" s="310"/>
    </row>
    <row r="409" spans="1:27" ht="13.5" customHeight="1" x14ac:dyDescent="0.15">
      <c r="A409" s="108"/>
      <c r="B409" s="107"/>
      <c r="C409" s="457"/>
      <c r="D409" s="119" t="s">
        <v>77</v>
      </c>
      <c r="E409" s="168">
        <v>20</v>
      </c>
      <c r="F409" s="168">
        <v>5</v>
      </c>
      <c r="G409" s="168">
        <v>104</v>
      </c>
      <c r="H409" s="168">
        <v>18</v>
      </c>
      <c r="I409" s="168">
        <v>4</v>
      </c>
      <c r="J409" s="168">
        <v>2</v>
      </c>
      <c r="K409" s="168">
        <v>0</v>
      </c>
      <c r="L409" s="168">
        <v>0</v>
      </c>
      <c r="M409" s="168">
        <v>0</v>
      </c>
      <c r="N409" s="168">
        <v>0</v>
      </c>
      <c r="O409" s="168">
        <v>0</v>
      </c>
      <c r="P409" s="168">
        <v>0</v>
      </c>
      <c r="Q409" s="168">
        <v>9</v>
      </c>
      <c r="R409" s="168">
        <v>12</v>
      </c>
      <c r="S409" s="168">
        <v>2</v>
      </c>
      <c r="T409" s="168">
        <v>11</v>
      </c>
      <c r="U409" s="168">
        <v>10</v>
      </c>
      <c r="V409" s="168">
        <v>11</v>
      </c>
      <c r="W409" s="168">
        <v>18</v>
      </c>
      <c r="X409" s="168">
        <v>226</v>
      </c>
      <c r="Y409" s="168">
        <v>303</v>
      </c>
      <c r="Z409" s="169">
        <f t="shared" si="71"/>
        <v>0.74587458745874591</v>
      </c>
      <c r="AA409" s="310"/>
    </row>
    <row r="410" spans="1:27" ht="13.5" customHeight="1" x14ac:dyDescent="0.15">
      <c r="A410" s="108"/>
      <c r="B410" s="107"/>
      <c r="C410" s="457" t="s">
        <v>228</v>
      </c>
      <c r="D410" s="119" t="s">
        <v>343</v>
      </c>
      <c r="E410" s="168">
        <v>3687</v>
      </c>
      <c r="F410" s="168">
        <v>607</v>
      </c>
      <c r="G410" s="168">
        <v>5072</v>
      </c>
      <c r="H410" s="168">
        <v>4303</v>
      </c>
      <c r="I410" s="168">
        <v>662</v>
      </c>
      <c r="J410" s="168">
        <v>725</v>
      </c>
      <c r="K410" s="168">
        <v>129</v>
      </c>
      <c r="L410" s="168">
        <v>11</v>
      </c>
      <c r="M410" s="168">
        <v>126</v>
      </c>
      <c r="N410" s="168">
        <v>23</v>
      </c>
      <c r="O410" s="168">
        <v>10</v>
      </c>
      <c r="P410" s="168">
        <v>10</v>
      </c>
      <c r="Q410" s="168">
        <v>157</v>
      </c>
      <c r="R410" s="168">
        <v>397</v>
      </c>
      <c r="S410" s="168">
        <v>167</v>
      </c>
      <c r="T410" s="168">
        <v>342</v>
      </c>
      <c r="U410" s="168">
        <v>40</v>
      </c>
      <c r="V410" s="168">
        <v>200</v>
      </c>
      <c r="W410" s="168">
        <v>1250</v>
      </c>
      <c r="X410" s="168">
        <v>17918</v>
      </c>
      <c r="Y410" s="168">
        <v>15063</v>
      </c>
      <c r="Z410" s="169">
        <f t="shared" si="71"/>
        <v>1.1895372767708956</v>
      </c>
      <c r="AA410" s="310"/>
    </row>
    <row r="411" spans="1:27" ht="13.5" customHeight="1" x14ac:dyDescent="0.15">
      <c r="A411" s="108"/>
      <c r="B411" s="107"/>
      <c r="C411" s="457"/>
      <c r="D411" s="119" t="s">
        <v>77</v>
      </c>
      <c r="E411" s="168">
        <v>3919</v>
      </c>
      <c r="F411" s="168">
        <v>690</v>
      </c>
      <c r="G411" s="168">
        <v>5227</v>
      </c>
      <c r="H411" s="168">
        <v>4410</v>
      </c>
      <c r="I411" s="168">
        <v>712</v>
      </c>
      <c r="J411" s="168">
        <v>770</v>
      </c>
      <c r="K411" s="168">
        <v>140</v>
      </c>
      <c r="L411" s="168">
        <v>15</v>
      </c>
      <c r="M411" s="168">
        <v>132</v>
      </c>
      <c r="N411" s="168">
        <v>23</v>
      </c>
      <c r="O411" s="168">
        <v>10</v>
      </c>
      <c r="P411" s="168">
        <v>18</v>
      </c>
      <c r="Q411" s="168">
        <v>188</v>
      </c>
      <c r="R411" s="168">
        <v>508</v>
      </c>
      <c r="S411" s="168">
        <v>195</v>
      </c>
      <c r="T411" s="168">
        <v>456</v>
      </c>
      <c r="U411" s="168">
        <v>49</v>
      </c>
      <c r="V411" s="168">
        <v>242</v>
      </c>
      <c r="W411" s="168">
        <v>1406</v>
      </c>
      <c r="X411" s="168">
        <v>19110</v>
      </c>
      <c r="Y411" s="168">
        <v>15834</v>
      </c>
      <c r="Z411" s="169">
        <f t="shared" si="71"/>
        <v>1.2068965517241379</v>
      </c>
      <c r="AA411" s="310"/>
    </row>
    <row r="412" spans="1:27" ht="13.5" customHeight="1" x14ac:dyDescent="0.15">
      <c r="A412" s="108"/>
      <c r="B412" s="109"/>
      <c r="C412" s="457" t="s">
        <v>229</v>
      </c>
      <c r="D412" s="119" t="s">
        <v>343</v>
      </c>
      <c r="E412" s="168">
        <v>50</v>
      </c>
      <c r="F412" s="168">
        <v>76</v>
      </c>
      <c r="G412" s="168">
        <v>125</v>
      </c>
      <c r="H412" s="168">
        <v>57</v>
      </c>
      <c r="I412" s="168">
        <v>11</v>
      </c>
      <c r="J412" s="168">
        <v>0</v>
      </c>
      <c r="K412" s="168">
        <v>7</v>
      </c>
      <c r="L412" s="168">
        <v>0</v>
      </c>
      <c r="M412" s="168">
        <v>0</v>
      </c>
      <c r="N412" s="168">
        <v>2</v>
      </c>
      <c r="O412" s="168">
        <v>0</v>
      </c>
      <c r="P412" s="168">
        <v>0</v>
      </c>
      <c r="Q412" s="168">
        <v>61</v>
      </c>
      <c r="R412" s="168">
        <v>11</v>
      </c>
      <c r="S412" s="168">
        <v>4</v>
      </c>
      <c r="T412" s="168">
        <v>44</v>
      </c>
      <c r="U412" s="168">
        <v>8</v>
      </c>
      <c r="V412" s="168">
        <v>8</v>
      </c>
      <c r="W412" s="168">
        <v>17</v>
      </c>
      <c r="X412" s="168">
        <v>481</v>
      </c>
      <c r="Y412" s="168">
        <v>661</v>
      </c>
      <c r="Z412" s="169">
        <f t="shared" si="71"/>
        <v>0.72768532526475038</v>
      </c>
      <c r="AA412" s="310"/>
    </row>
    <row r="413" spans="1:27" ht="13.5" customHeight="1" x14ac:dyDescent="0.15">
      <c r="A413" s="108"/>
      <c r="B413" s="109"/>
      <c r="C413" s="457"/>
      <c r="D413" s="119" t="s">
        <v>77</v>
      </c>
      <c r="E413" s="168">
        <v>74</v>
      </c>
      <c r="F413" s="168">
        <v>194</v>
      </c>
      <c r="G413" s="168">
        <v>315</v>
      </c>
      <c r="H413" s="168">
        <v>102</v>
      </c>
      <c r="I413" s="168">
        <v>34</v>
      </c>
      <c r="J413" s="168">
        <v>0</v>
      </c>
      <c r="K413" s="168">
        <v>13</v>
      </c>
      <c r="L413" s="168">
        <v>0</v>
      </c>
      <c r="M413" s="168">
        <v>0</v>
      </c>
      <c r="N413" s="168">
        <v>2</v>
      </c>
      <c r="O413" s="168">
        <v>0</v>
      </c>
      <c r="P413" s="168">
        <v>0</v>
      </c>
      <c r="Q413" s="168">
        <v>105</v>
      </c>
      <c r="R413" s="168">
        <v>31</v>
      </c>
      <c r="S413" s="168">
        <v>13</v>
      </c>
      <c r="T413" s="168">
        <v>121</v>
      </c>
      <c r="U413" s="168">
        <v>24</v>
      </c>
      <c r="V413" s="168">
        <v>14</v>
      </c>
      <c r="W413" s="168">
        <v>41</v>
      </c>
      <c r="X413" s="168">
        <v>1083</v>
      </c>
      <c r="Y413" s="168">
        <v>1543</v>
      </c>
      <c r="Z413" s="169">
        <f t="shared" si="71"/>
        <v>0.70187945560596243</v>
      </c>
      <c r="AA413" s="310"/>
    </row>
    <row r="414" spans="1:27" ht="13.5" customHeight="1" x14ac:dyDescent="0.15">
      <c r="A414" s="108"/>
      <c r="B414" s="109"/>
      <c r="C414" s="457" t="s">
        <v>230</v>
      </c>
      <c r="D414" s="119" t="s">
        <v>343</v>
      </c>
      <c r="E414" s="168">
        <v>1</v>
      </c>
      <c r="F414" s="168">
        <v>0</v>
      </c>
      <c r="G414" s="168">
        <v>77</v>
      </c>
      <c r="H414" s="168">
        <v>0</v>
      </c>
      <c r="I414" s="168">
        <v>0</v>
      </c>
      <c r="J414" s="168">
        <v>0</v>
      </c>
      <c r="K414" s="168">
        <v>0</v>
      </c>
      <c r="L414" s="168">
        <v>0</v>
      </c>
      <c r="M414" s="168">
        <v>0</v>
      </c>
      <c r="N414" s="168">
        <v>0</v>
      </c>
      <c r="O414" s="168">
        <v>0</v>
      </c>
      <c r="P414" s="168">
        <v>0</v>
      </c>
      <c r="Q414" s="168">
        <v>0</v>
      </c>
      <c r="R414" s="168">
        <v>0</v>
      </c>
      <c r="S414" s="168">
        <v>0</v>
      </c>
      <c r="T414" s="168">
        <v>0</v>
      </c>
      <c r="U414" s="168">
        <v>0</v>
      </c>
      <c r="V414" s="168">
        <v>0</v>
      </c>
      <c r="W414" s="168">
        <v>1</v>
      </c>
      <c r="X414" s="168">
        <v>79</v>
      </c>
      <c r="Y414" s="168">
        <v>7</v>
      </c>
      <c r="Z414" s="169">
        <f t="shared" si="71"/>
        <v>11.285714285714286</v>
      </c>
      <c r="AA414" s="310"/>
    </row>
    <row r="415" spans="1:27" ht="13.5" customHeight="1" thickBot="1" x14ac:dyDescent="0.2">
      <c r="A415" s="108"/>
      <c r="B415" s="109"/>
      <c r="C415" s="459"/>
      <c r="D415" s="121" t="s">
        <v>77</v>
      </c>
      <c r="E415" s="170">
        <v>1</v>
      </c>
      <c r="F415" s="170">
        <v>0</v>
      </c>
      <c r="G415" s="170">
        <v>159</v>
      </c>
      <c r="H415" s="170">
        <v>0</v>
      </c>
      <c r="I415" s="170">
        <v>0</v>
      </c>
      <c r="J415" s="170">
        <v>0</v>
      </c>
      <c r="K415" s="170">
        <v>0</v>
      </c>
      <c r="L415" s="170">
        <v>0</v>
      </c>
      <c r="M415" s="170">
        <v>0</v>
      </c>
      <c r="N415" s="170">
        <v>0</v>
      </c>
      <c r="O415" s="170">
        <v>0</v>
      </c>
      <c r="P415" s="170">
        <v>0</v>
      </c>
      <c r="Q415" s="170">
        <v>0</v>
      </c>
      <c r="R415" s="170">
        <v>0</v>
      </c>
      <c r="S415" s="170">
        <v>0</v>
      </c>
      <c r="T415" s="170">
        <v>0</v>
      </c>
      <c r="U415" s="170">
        <v>0</v>
      </c>
      <c r="V415" s="170">
        <v>0</v>
      </c>
      <c r="W415" s="170">
        <v>1</v>
      </c>
      <c r="X415" s="170">
        <v>161</v>
      </c>
      <c r="Y415" s="170">
        <v>7</v>
      </c>
      <c r="Z415" s="171">
        <f t="shared" si="71"/>
        <v>23</v>
      </c>
      <c r="AA415" s="310"/>
    </row>
    <row r="416" spans="1:27" ht="13.5" customHeight="1" x14ac:dyDescent="0.15">
      <c r="A416" s="108"/>
      <c r="B416" s="441" t="s">
        <v>342</v>
      </c>
      <c r="C416" s="442"/>
      <c r="D416" s="116" t="s">
        <v>343</v>
      </c>
      <c r="E416" s="68">
        <f t="shared" ref="E416:Y416" si="76">E418+E420+E422+E424+E426</f>
        <v>1017</v>
      </c>
      <c r="F416" s="68">
        <f t="shared" si="76"/>
        <v>230</v>
      </c>
      <c r="G416" s="68">
        <f t="shared" si="76"/>
        <v>1105</v>
      </c>
      <c r="H416" s="68">
        <f t="shared" si="76"/>
        <v>1051</v>
      </c>
      <c r="I416" s="68">
        <f t="shared" si="76"/>
        <v>185</v>
      </c>
      <c r="J416" s="68">
        <f t="shared" si="76"/>
        <v>107</v>
      </c>
      <c r="K416" s="68">
        <f t="shared" si="76"/>
        <v>189</v>
      </c>
      <c r="L416" s="68">
        <f t="shared" si="76"/>
        <v>12</v>
      </c>
      <c r="M416" s="68">
        <f t="shared" ref="M416:O417" si="77">M418+M420+M422+M424+M426</f>
        <v>22</v>
      </c>
      <c r="N416" s="68">
        <f t="shared" si="77"/>
        <v>32</v>
      </c>
      <c r="O416" s="68">
        <f t="shared" si="77"/>
        <v>91</v>
      </c>
      <c r="P416" s="68">
        <f t="shared" si="76"/>
        <v>644</v>
      </c>
      <c r="Q416" s="68">
        <f t="shared" si="76"/>
        <v>310</v>
      </c>
      <c r="R416" s="68">
        <f t="shared" si="76"/>
        <v>81</v>
      </c>
      <c r="S416" s="68">
        <f t="shared" si="76"/>
        <v>129</v>
      </c>
      <c r="T416" s="68">
        <f t="shared" si="76"/>
        <v>468</v>
      </c>
      <c r="U416" s="68">
        <f t="shared" si="76"/>
        <v>99</v>
      </c>
      <c r="V416" s="68">
        <f t="shared" si="76"/>
        <v>186</v>
      </c>
      <c r="W416" s="68">
        <f t="shared" si="76"/>
        <v>394</v>
      </c>
      <c r="X416" s="68">
        <f t="shared" si="76"/>
        <v>6352</v>
      </c>
      <c r="Y416" s="68">
        <f t="shared" si="76"/>
        <v>5235</v>
      </c>
      <c r="Z416" s="132">
        <f t="shared" si="71"/>
        <v>1.2133715377268386</v>
      </c>
      <c r="AA416" s="165"/>
    </row>
    <row r="417" spans="1:27" ht="13.5" customHeight="1" thickBot="1" x14ac:dyDescent="0.2">
      <c r="A417" s="108"/>
      <c r="B417" s="443"/>
      <c r="C417" s="442"/>
      <c r="D417" s="117" t="s">
        <v>77</v>
      </c>
      <c r="E417" s="127">
        <f t="shared" ref="E417:Y417" si="78">E419+E421+E423+E425+E427</f>
        <v>1612</v>
      </c>
      <c r="F417" s="127">
        <f t="shared" si="78"/>
        <v>280</v>
      </c>
      <c r="G417" s="127">
        <f t="shared" si="78"/>
        <v>1546</v>
      </c>
      <c r="H417" s="127">
        <f t="shared" si="78"/>
        <v>1463</v>
      </c>
      <c r="I417" s="127">
        <f t="shared" si="78"/>
        <v>262</v>
      </c>
      <c r="J417" s="127">
        <f t="shared" si="78"/>
        <v>139</v>
      </c>
      <c r="K417" s="127">
        <f t="shared" si="78"/>
        <v>252</v>
      </c>
      <c r="L417" s="127">
        <f t="shared" si="78"/>
        <v>12</v>
      </c>
      <c r="M417" s="127">
        <f t="shared" si="77"/>
        <v>33</v>
      </c>
      <c r="N417" s="127">
        <f t="shared" si="77"/>
        <v>38</v>
      </c>
      <c r="O417" s="127">
        <f t="shared" si="77"/>
        <v>166</v>
      </c>
      <c r="P417" s="127">
        <f t="shared" si="78"/>
        <v>969</v>
      </c>
      <c r="Q417" s="127">
        <f t="shared" si="78"/>
        <v>474</v>
      </c>
      <c r="R417" s="127">
        <f t="shared" si="78"/>
        <v>111</v>
      </c>
      <c r="S417" s="127">
        <f t="shared" si="78"/>
        <v>245</v>
      </c>
      <c r="T417" s="127">
        <f t="shared" si="78"/>
        <v>765</v>
      </c>
      <c r="U417" s="127">
        <f t="shared" si="78"/>
        <v>171</v>
      </c>
      <c r="V417" s="127">
        <f t="shared" si="78"/>
        <v>327</v>
      </c>
      <c r="W417" s="127">
        <f t="shared" si="78"/>
        <v>673</v>
      </c>
      <c r="X417" s="127">
        <f t="shared" si="78"/>
        <v>9538</v>
      </c>
      <c r="Y417" s="127">
        <f t="shared" si="78"/>
        <v>7537</v>
      </c>
      <c r="Z417" s="133">
        <f t="shared" si="71"/>
        <v>1.2654902481093273</v>
      </c>
      <c r="AA417" s="165"/>
    </row>
    <row r="418" spans="1:27" ht="13.5" customHeight="1" x14ac:dyDescent="0.15">
      <c r="A418" s="108"/>
      <c r="B418" s="108"/>
      <c r="C418" s="458" t="s">
        <v>231</v>
      </c>
      <c r="D418" s="122" t="s">
        <v>343</v>
      </c>
      <c r="E418" s="168">
        <v>204</v>
      </c>
      <c r="F418" s="168">
        <v>96</v>
      </c>
      <c r="G418" s="168">
        <v>338</v>
      </c>
      <c r="H418" s="168">
        <v>218</v>
      </c>
      <c r="I418" s="168">
        <v>86</v>
      </c>
      <c r="J418" s="168">
        <v>28</v>
      </c>
      <c r="K418" s="168">
        <v>29</v>
      </c>
      <c r="L418" s="168">
        <v>0</v>
      </c>
      <c r="M418" s="168">
        <v>1</v>
      </c>
      <c r="N418" s="168">
        <v>2</v>
      </c>
      <c r="O418" s="168">
        <v>72</v>
      </c>
      <c r="P418" s="168">
        <v>467</v>
      </c>
      <c r="Q418" s="168">
        <v>112</v>
      </c>
      <c r="R418" s="168">
        <v>22</v>
      </c>
      <c r="S418" s="168">
        <v>16</v>
      </c>
      <c r="T418" s="168">
        <v>108</v>
      </c>
      <c r="U418" s="168">
        <v>6</v>
      </c>
      <c r="V418" s="168">
        <v>58</v>
      </c>
      <c r="W418" s="168">
        <v>238</v>
      </c>
      <c r="X418" s="168">
        <v>2101</v>
      </c>
      <c r="Y418" s="168">
        <v>1773</v>
      </c>
      <c r="Z418" s="169">
        <f t="shared" si="71"/>
        <v>1.1849971799210377</v>
      </c>
      <c r="AA418" s="310"/>
    </row>
    <row r="419" spans="1:27" ht="13.5" customHeight="1" x14ac:dyDescent="0.15">
      <c r="A419" s="108"/>
      <c r="B419" s="107"/>
      <c r="C419" s="457"/>
      <c r="D419" s="119" t="s">
        <v>77</v>
      </c>
      <c r="E419" s="168">
        <v>222</v>
      </c>
      <c r="F419" s="168">
        <v>116</v>
      </c>
      <c r="G419" s="168">
        <v>378</v>
      </c>
      <c r="H419" s="168">
        <v>229</v>
      </c>
      <c r="I419" s="168">
        <v>117</v>
      </c>
      <c r="J419" s="168">
        <v>32</v>
      </c>
      <c r="K419" s="168">
        <v>31</v>
      </c>
      <c r="L419" s="168">
        <v>0</v>
      </c>
      <c r="M419" s="168">
        <v>1</v>
      </c>
      <c r="N419" s="168">
        <v>4</v>
      </c>
      <c r="O419" s="168">
        <v>131</v>
      </c>
      <c r="P419" s="168">
        <v>636</v>
      </c>
      <c r="Q419" s="168">
        <v>179</v>
      </c>
      <c r="R419" s="168">
        <v>25</v>
      </c>
      <c r="S419" s="168">
        <v>32</v>
      </c>
      <c r="T419" s="168">
        <v>162</v>
      </c>
      <c r="U419" s="168">
        <v>6</v>
      </c>
      <c r="V419" s="168">
        <v>93</v>
      </c>
      <c r="W419" s="168">
        <v>387</v>
      </c>
      <c r="X419" s="168">
        <v>2781</v>
      </c>
      <c r="Y419" s="168">
        <v>2305</v>
      </c>
      <c r="Z419" s="169">
        <f t="shared" si="71"/>
        <v>1.2065075921908894</v>
      </c>
      <c r="AA419" s="310"/>
    </row>
    <row r="420" spans="1:27" ht="13.5" customHeight="1" x14ac:dyDescent="0.15">
      <c r="A420" s="108"/>
      <c r="B420" s="107"/>
      <c r="C420" s="457" t="s">
        <v>232</v>
      </c>
      <c r="D420" s="119" t="s">
        <v>343</v>
      </c>
      <c r="E420" s="168">
        <v>24</v>
      </c>
      <c r="F420" s="168">
        <v>19</v>
      </c>
      <c r="G420" s="168">
        <v>32</v>
      </c>
      <c r="H420" s="168">
        <v>32</v>
      </c>
      <c r="I420" s="168">
        <v>8</v>
      </c>
      <c r="J420" s="168">
        <v>0</v>
      </c>
      <c r="K420" s="168">
        <v>5</v>
      </c>
      <c r="L420" s="168">
        <v>0</v>
      </c>
      <c r="M420" s="168">
        <v>0</v>
      </c>
      <c r="N420" s="168">
        <v>2</v>
      </c>
      <c r="O420" s="168">
        <v>0</v>
      </c>
      <c r="P420" s="168">
        <v>16</v>
      </c>
      <c r="Q420" s="168">
        <v>1</v>
      </c>
      <c r="R420" s="168">
        <v>0</v>
      </c>
      <c r="S420" s="168">
        <v>0</v>
      </c>
      <c r="T420" s="168">
        <v>9</v>
      </c>
      <c r="U420" s="168">
        <v>0</v>
      </c>
      <c r="V420" s="168">
        <v>0</v>
      </c>
      <c r="W420" s="168">
        <v>3</v>
      </c>
      <c r="X420" s="168">
        <v>151</v>
      </c>
      <c r="Y420" s="168">
        <v>155</v>
      </c>
      <c r="Z420" s="169">
        <f t="shared" si="71"/>
        <v>0.97419354838709682</v>
      </c>
      <c r="AA420" s="310"/>
    </row>
    <row r="421" spans="1:27" ht="13.5" customHeight="1" x14ac:dyDescent="0.15">
      <c r="A421" s="108"/>
      <c r="B421" s="107"/>
      <c r="C421" s="457"/>
      <c r="D421" s="119" t="s">
        <v>77</v>
      </c>
      <c r="E421" s="168">
        <v>28</v>
      </c>
      <c r="F421" s="168">
        <v>22</v>
      </c>
      <c r="G421" s="168">
        <v>32</v>
      </c>
      <c r="H421" s="168">
        <v>37</v>
      </c>
      <c r="I421" s="168">
        <v>8</v>
      </c>
      <c r="J421" s="168">
        <v>0</v>
      </c>
      <c r="K421" s="168">
        <v>5</v>
      </c>
      <c r="L421" s="168">
        <v>0</v>
      </c>
      <c r="M421" s="168">
        <v>0</v>
      </c>
      <c r="N421" s="168">
        <v>2</v>
      </c>
      <c r="O421" s="168">
        <v>0</v>
      </c>
      <c r="P421" s="168">
        <v>48</v>
      </c>
      <c r="Q421" s="168">
        <v>1</v>
      </c>
      <c r="R421" s="168">
        <v>0</v>
      </c>
      <c r="S421" s="168">
        <v>0</v>
      </c>
      <c r="T421" s="168">
        <v>11</v>
      </c>
      <c r="U421" s="168">
        <v>0</v>
      </c>
      <c r="V421" s="168">
        <v>0</v>
      </c>
      <c r="W421" s="168">
        <v>21</v>
      </c>
      <c r="X421" s="168">
        <v>215</v>
      </c>
      <c r="Y421" s="168">
        <v>177</v>
      </c>
      <c r="Z421" s="169">
        <f t="shared" si="71"/>
        <v>1.2146892655367232</v>
      </c>
      <c r="AA421" s="310"/>
    </row>
    <row r="422" spans="1:27" ht="13.5" customHeight="1" x14ac:dyDescent="0.15">
      <c r="A422" s="108"/>
      <c r="B422" s="107"/>
      <c r="C422" s="457" t="s">
        <v>233</v>
      </c>
      <c r="D422" s="119" t="s">
        <v>343</v>
      </c>
      <c r="E422" s="168">
        <v>341</v>
      </c>
      <c r="F422" s="168">
        <v>45</v>
      </c>
      <c r="G422" s="168">
        <v>353</v>
      </c>
      <c r="H422" s="168">
        <v>553</v>
      </c>
      <c r="I422" s="168">
        <v>21</v>
      </c>
      <c r="J422" s="168">
        <v>67</v>
      </c>
      <c r="K422" s="168">
        <v>100</v>
      </c>
      <c r="L422" s="168">
        <v>12</v>
      </c>
      <c r="M422" s="168">
        <v>20</v>
      </c>
      <c r="N422" s="168">
        <v>16</v>
      </c>
      <c r="O422" s="168">
        <v>15</v>
      </c>
      <c r="P422" s="168">
        <v>134</v>
      </c>
      <c r="Q422" s="168">
        <v>111</v>
      </c>
      <c r="R422" s="168">
        <v>32</v>
      </c>
      <c r="S422" s="168">
        <v>57</v>
      </c>
      <c r="T422" s="168">
        <v>216</v>
      </c>
      <c r="U422" s="168">
        <v>87</v>
      </c>
      <c r="V422" s="168">
        <v>89</v>
      </c>
      <c r="W422" s="168">
        <v>27</v>
      </c>
      <c r="X422" s="168">
        <v>2296</v>
      </c>
      <c r="Y422" s="168">
        <v>1624</v>
      </c>
      <c r="Z422" s="169">
        <f t="shared" si="71"/>
        <v>1.4137931034482758</v>
      </c>
      <c r="AA422" s="310"/>
    </row>
    <row r="423" spans="1:27" ht="13.5" customHeight="1" x14ac:dyDescent="0.15">
      <c r="A423" s="108"/>
      <c r="B423" s="107"/>
      <c r="C423" s="457"/>
      <c r="D423" s="119" t="s">
        <v>77</v>
      </c>
      <c r="E423" s="168">
        <v>659</v>
      </c>
      <c r="F423" s="168">
        <v>53</v>
      </c>
      <c r="G423" s="168">
        <v>509</v>
      </c>
      <c r="H423" s="168">
        <v>836</v>
      </c>
      <c r="I423" s="168">
        <v>27</v>
      </c>
      <c r="J423" s="168">
        <v>92</v>
      </c>
      <c r="K423" s="168">
        <v>161</v>
      </c>
      <c r="L423" s="168">
        <v>12</v>
      </c>
      <c r="M423" s="168">
        <v>28</v>
      </c>
      <c r="N423" s="168">
        <v>20</v>
      </c>
      <c r="O423" s="168">
        <v>20</v>
      </c>
      <c r="P423" s="168">
        <v>205</v>
      </c>
      <c r="Q423" s="168">
        <v>171</v>
      </c>
      <c r="R423" s="168">
        <v>46</v>
      </c>
      <c r="S423" s="168">
        <v>91</v>
      </c>
      <c r="T423" s="168">
        <v>360</v>
      </c>
      <c r="U423" s="168">
        <v>157</v>
      </c>
      <c r="V423" s="168">
        <v>186</v>
      </c>
      <c r="W423" s="168">
        <v>43</v>
      </c>
      <c r="X423" s="168">
        <v>3676</v>
      </c>
      <c r="Y423" s="168">
        <v>2695</v>
      </c>
      <c r="Z423" s="169">
        <f t="shared" si="71"/>
        <v>1.3640074211502784</v>
      </c>
      <c r="AA423" s="310"/>
    </row>
    <row r="424" spans="1:27" ht="13.5" customHeight="1" x14ac:dyDescent="0.15">
      <c r="A424" s="108"/>
      <c r="B424" s="107"/>
      <c r="C424" s="457" t="s">
        <v>234</v>
      </c>
      <c r="D424" s="119" t="s">
        <v>343</v>
      </c>
      <c r="E424" s="168">
        <v>111</v>
      </c>
      <c r="F424" s="168">
        <v>9</v>
      </c>
      <c r="G424" s="168">
        <v>57</v>
      </c>
      <c r="H424" s="168">
        <v>4</v>
      </c>
      <c r="I424" s="168">
        <v>1</v>
      </c>
      <c r="J424" s="168">
        <v>0</v>
      </c>
      <c r="K424" s="168">
        <v>0</v>
      </c>
      <c r="L424" s="168">
        <v>0</v>
      </c>
      <c r="M424" s="168">
        <v>1</v>
      </c>
      <c r="N424" s="168">
        <v>0</v>
      </c>
      <c r="O424" s="168">
        <v>4</v>
      </c>
      <c r="P424" s="168">
        <v>20</v>
      </c>
      <c r="Q424" s="168">
        <v>3</v>
      </c>
      <c r="R424" s="168">
        <v>0</v>
      </c>
      <c r="S424" s="168">
        <v>0</v>
      </c>
      <c r="T424" s="168">
        <v>1</v>
      </c>
      <c r="U424" s="168">
        <v>0</v>
      </c>
      <c r="V424" s="168">
        <v>15</v>
      </c>
      <c r="W424" s="168">
        <v>1</v>
      </c>
      <c r="X424" s="168">
        <v>227</v>
      </c>
      <c r="Y424" s="168">
        <v>144</v>
      </c>
      <c r="Z424" s="169">
        <f t="shared" si="71"/>
        <v>1.5763888888888888</v>
      </c>
      <c r="AA424" s="310"/>
    </row>
    <row r="425" spans="1:27" ht="13.5" customHeight="1" x14ac:dyDescent="0.15">
      <c r="A425" s="108"/>
      <c r="B425" s="107"/>
      <c r="C425" s="457"/>
      <c r="D425" s="119" t="s">
        <v>77</v>
      </c>
      <c r="E425" s="168">
        <v>211</v>
      </c>
      <c r="F425" s="168">
        <v>13</v>
      </c>
      <c r="G425" s="168">
        <v>88</v>
      </c>
      <c r="H425" s="168">
        <v>12</v>
      </c>
      <c r="I425" s="168">
        <v>3</v>
      </c>
      <c r="J425" s="168">
        <v>0</v>
      </c>
      <c r="K425" s="168">
        <v>0</v>
      </c>
      <c r="L425" s="168">
        <v>0</v>
      </c>
      <c r="M425" s="168">
        <v>4</v>
      </c>
      <c r="N425" s="168">
        <v>0</v>
      </c>
      <c r="O425" s="168">
        <v>15</v>
      </c>
      <c r="P425" s="168">
        <v>60</v>
      </c>
      <c r="Q425" s="168">
        <v>5</v>
      </c>
      <c r="R425" s="168">
        <v>0</v>
      </c>
      <c r="S425" s="168">
        <v>0</v>
      </c>
      <c r="T425" s="168">
        <v>3</v>
      </c>
      <c r="U425" s="168">
        <v>0</v>
      </c>
      <c r="V425" s="168">
        <v>15</v>
      </c>
      <c r="W425" s="168">
        <v>3</v>
      </c>
      <c r="X425" s="168">
        <v>432</v>
      </c>
      <c r="Y425" s="168">
        <v>277</v>
      </c>
      <c r="Z425" s="169">
        <f t="shared" si="71"/>
        <v>1.5595667870036101</v>
      </c>
      <c r="AA425" s="310"/>
    </row>
    <row r="426" spans="1:27" ht="13.5" customHeight="1" x14ac:dyDescent="0.15">
      <c r="A426" s="108"/>
      <c r="B426" s="107"/>
      <c r="C426" s="457" t="s">
        <v>235</v>
      </c>
      <c r="D426" s="119" t="s">
        <v>343</v>
      </c>
      <c r="E426" s="168">
        <v>337</v>
      </c>
      <c r="F426" s="168">
        <v>61</v>
      </c>
      <c r="G426" s="168">
        <v>325</v>
      </c>
      <c r="H426" s="168">
        <v>244</v>
      </c>
      <c r="I426" s="168">
        <v>69</v>
      </c>
      <c r="J426" s="168">
        <v>12</v>
      </c>
      <c r="K426" s="168">
        <v>55</v>
      </c>
      <c r="L426" s="168">
        <v>0</v>
      </c>
      <c r="M426" s="168">
        <v>0</v>
      </c>
      <c r="N426" s="168">
        <v>12</v>
      </c>
      <c r="O426" s="168">
        <v>0</v>
      </c>
      <c r="P426" s="168">
        <v>7</v>
      </c>
      <c r="Q426" s="168">
        <v>83</v>
      </c>
      <c r="R426" s="168">
        <v>27</v>
      </c>
      <c r="S426" s="168">
        <v>56</v>
      </c>
      <c r="T426" s="168">
        <v>134</v>
      </c>
      <c r="U426" s="168">
        <v>6</v>
      </c>
      <c r="V426" s="168">
        <v>24</v>
      </c>
      <c r="W426" s="168">
        <v>125</v>
      </c>
      <c r="X426" s="168">
        <v>1577</v>
      </c>
      <c r="Y426" s="168">
        <v>1539</v>
      </c>
      <c r="Z426" s="169">
        <f t="shared" si="71"/>
        <v>1.0246913580246915</v>
      </c>
      <c r="AA426" s="310"/>
    </row>
    <row r="427" spans="1:27" ht="13.5" customHeight="1" thickBot="1" x14ac:dyDescent="0.2">
      <c r="A427" s="112"/>
      <c r="B427" s="114"/>
      <c r="C427" s="459"/>
      <c r="D427" s="120" t="s">
        <v>77</v>
      </c>
      <c r="E427" s="168">
        <v>492</v>
      </c>
      <c r="F427" s="168">
        <v>76</v>
      </c>
      <c r="G427" s="168">
        <v>539</v>
      </c>
      <c r="H427" s="168">
        <v>349</v>
      </c>
      <c r="I427" s="168">
        <v>107</v>
      </c>
      <c r="J427" s="168">
        <v>15</v>
      </c>
      <c r="K427" s="168">
        <v>55</v>
      </c>
      <c r="L427" s="168">
        <v>0</v>
      </c>
      <c r="M427" s="168">
        <v>0</v>
      </c>
      <c r="N427" s="168">
        <v>12</v>
      </c>
      <c r="O427" s="168">
        <v>0</v>
      </c>
      <c r="P427" s="168">
        <v>20</v>
      </c>
      <c r="Q427" s="168">
        <v>118</v>
      </c>
      <c r="R427" s="168">
        <v>40</v>
      </c>
      <c r="S427" s="168">
        <v>122</v>
      </c>
      <c r="T427" s="168">
        <v>229</v>
      </c>
      <c r="U427" s="168">
        <v>8</v>
      </c>
      <c r="V427" s="168">
        <v>33</v>
      </c>
      <c r="W427" s="168">
        <v>219</v>
      </c>
      <c r="X427" s="168">
        <v>2434</v>
      </c>
      <c r="Y427" s="168">
        <v>2083</v>
      </c>
      <c r="Z427" s="169">
        <f t="shared" si="71"/>
        <v>1.1685069611137782</v>
      </c>
      <c r="AA427" s="310"/>
    </row>
    <row r="429" spans="1:27" ht="13.5" customHeight="1" x14ac:dyDescent="0.15">
      <c r="A429" s="142">
        <v>1</v>
      </c>
      <c r="B429" s="111">
        <v>2</v>
      </c>
      <c r="C429" s="142">
        <v>3</v>
      </c>
      <c r="D429" s="111">
        <v>4</v>
      </c>
      <c r="E429" s="142">
        <v>5</v>
      </c>
      <c r="F429" s="111">
        <v>6</v>
      </c>
      <c r="G429" s="142">
        <v>7</v>
      </c>
      <c r="H429" s="111">
        <v>8</v>
      </c>
      <c r="I429" s="142">
        <v>9</v>
      </c>
      <c r="J429" s="111">
        <v>10</v>
      </c>
      <c r="K429" s="142">
        <v>11</v>
      </c>
      <c r="L429" s="111">
        <v>12</v>
      </c>
      <c r="M429" s="142">
        <v>13</v>
      </c>
      <c r="N429" s="111">
        <v>14</v>
      </c>
      <c r="O429" s="142">
        <v>15</v>
      </c>
      <c r="P429" s="111">
        <v>16</v>
      </c>
      <c r="Q429" s="142">
        <v>17</v>
      </c>
      <c r="R429" s="111">
        <v>18</v>
      </c>
      <c r="S429" s="142">
        <v>19</v>
      </c>
      <c r="T429" s="111">
        <v>20</v>
      </c>
      <c r="U429" s="142">
        <v>21</v>
      </c>
      <c r="V429" s="111">
        <v>22</v>
      </c>
      <c r="W429" s="142">
        <v>23</v>
      </c>
      <c r="X429" s="111">
        <v>24</v>
      </c>
      <c r="Y429" s="142">
        <v>25</v>
      </c>
      <c r="Z429" s="111">
        <v>26</v>
      </c>
    </row>
  </sheetData>
  <mergeCells count="211">
    <mergeCell ref="C412:C413"/>
    <mergeCell ref="C414:C415"/>
    <mergeCell ref="B416:C417"/>
    <mergeCell ref="C426:C427"/>
    <mergeCell ref="C418:C419"/>
    <mergeCell ref="C420:C421"/>
    <mergeCell ref="C422:C423"/>
    <mergeCell ref="C424:C425"/>
    <mergeCell ref="C404:C405"/>
    <mergeCell ref="C406:C407"/>
    <mergeCell ref="C408:C409"/>
    <mergeCell ref="C410:C411"/>
    <mergeCell ref="A396:C397"/>
    <mergeCell ref="B398:C399"/>
    <mergeCell ref="C400:C401"/>
    <mergeCell ref="C402:C403"/>
    <mergeCell ref="C388:C389"/>
    <mergeCell ref="C390:C391"/>
    <mergeCell ref="C392:C393"/>
    <mergeCell ref="C394:C395"/>
    <mergeCell ref="C376:C377"/>
    <mergeCell ref="C378:C379"/>
    <mergeCell ref="C380:C381"/>
    <mergeCell ref="C382:C383"/>
    <mergeCell ref="C372:C373"/>
    <mergeCell ref="C374:C375"/>
    <mergeCell ref="C360:C361"/>
    <mergeCell ref="C362:C363"/>
    <mergeCell ref="C364:C365"/>
    <mergeCell ref="C366:C367"/>
    <mergeCell ref="C370:C371"/>
    <mergeCell ref="C340:C341"/>
    <mergeCell ref="C342:C343"/>
    <mergeCell ref="C344:C345"/>
    <mergeCell ref="C346:C347"/>
    <mergeCell ref="C318:C319"/>
    <mergeCell ref="C324:C325"/>
    <mergeCell ref="C326:C327"/>
    <mergeCell ref="C338:C339"/>
    <mergeCell ref="C336:C337"/>
    <mergeCell ref="C328:C329"/>
    <mergeCell ref="C330:C331"/>
    <mergeCell ref="C332:C333"/>
    <mergeCell ref="C334:C335"/>
    <mergeCell ref="C298:C299"/>
    <mergeCell ref="C316:C317"/>
    <mergeCell ref="C300:C301"/>
    <mergeCell ref="C302:C303"/>
    <mergeCell ref="C304:C305"/>
    <mergeCell ref="A306:C307"/>
    <mergeCell ref="B308:C309"/>
    <mergeCell ref="C310:C311"/>
    <mergeCell ref="C312:C313"/>
    <mergeCell ref="C314:C315"/>
    <mergeCell ref="C290:C291"/>
    <mergeCell ref="C292:C293"/>
    <mergeCell ref="C294:C295"/>
    <mergeCell ref="C296:C297"/>
    <mergeCell ref="C282:C283"/>
    <mergeCell ref="C288:C289"/>
    <mergeCell ref="B284:C285"/>
    <mergeCell ref="C286:C287"/>
    <mergeCell ref="C274:C275"/>
    <mergeCell ref="C276:C277"/>
    <mergeCell ref="C278:C279"/>
    <mergeCell ref="C280:C281"/>
    <mergeCell ref="B266:C267"/>
    <mergeCell ref="C268:C269"/>
    <mergeCell ref="C270:C271"/>
    <mergeCell ref="C272:C273"/>
    <mergeCell ref="C252:C253"/>
    <mergeCell ref="C254:C255"/>
    <mergeCell ref="C260:C261"/>
    <mergeCell ref="C262:C263"/>
    <mergeCell ref="C264:C265"/>
    <mergeCell ref="C244:C245"/>
    <mergeCell ref="C246:C247"/>
    <mergeCell ref="C248:C249"/>
    <mergeCell ref="C250:C251"/>
    <mergeCell ref="C236:C237"/>
    <mergeCell ref="C238:C239"/>
    <mergeCell ref="C240:C241"/>
    <mergeCell ref="C242:C243"/>
    <mergeCell ref="C228:C229"/>
    <mergeCell ref="C230:C231"/>
    <mergeCell ref="C232:C233"/>
    <mergeCell ref="C234:C235"/>
    <mergeCell ref="C162:C163"/>
    <mergeCell ref="A212:C213"/>
    <mergeCell ref="C206:C207"/>
    <mergeCell ref="C210:C211"/>
    <mergeCell ref="C208:C209"/>
    <mergeCell ref="C200:C201"/>
    <mergeCell ref="C202:C203"/>
    <mergeCell ref="C204:C205"/>
    <mergeCell ref="C182:C183"/>
    <mergeCell ref="C184:C185"/>
    <mergeCell ref="C198:C199"/>
    <mergeCell ref="C186:C187"/>
    <mergeCell ref="C188:C189"/>
    <mergeCell ref="C190:C191"/>
    <mergeCell ref="B196:C197"/>
    <mergeCell ref="C180:C181"/>
    <mergeCell ref="C176:C177"/>
    <mergeCell ref="C178:C179"/>
    <mergeCell ref="C154:C155"/>
    <mergeCell ref="C156:C157"/>
    <mergeCell ref="C158:C159"/>
    <mergeCell ref="C160:C161"/>
    <mergeCell ref="C148:C149"/>
    <mergeCell ref="C146:C147"/>
    <mergeCell ref="B150:C151"/>
    <mergeCell ref="C152:C153"/>
    <mergeCell ref="C144:C145"/>
    <mergeCell ref="C132:C133"/>
    <mergeCell ref="C138:C139"/>
    <mergeCell ref="C140:C141"/>
    <mergeCell ref="C142:C143"/>
    <mergeCell ref="C52:C53"/>
    <mergeCell ref="C54:C55"/>
    <mergeCell ref="C56:C57"/>
    <mergeCell ref="B122:C123"/>
    <mergeCell ref="C124:C125"/>
    <mergeCell ref="C126:C127"/>
    <mergeCell ref="C136:C137"/>
    <mergeCell ref="C134:C135"/>
    <mergeCell ref="C118:C119"/>
    <mergeCell ref="C120:C121"/>
    <mergeCell ref="C94:C95"/>
    <mergeCell ref="C96:C97"/>
    <mergeCell ref="C98:C99"/>
    <mergeCell ref="C100:C101"/>
    <mergeCell ref="C72:C73"/>
    <mergeCell ref="C114:C115"/>
    <mergeCell ref="C116:C117"/>
    <mergeCell ref="C86:C87"/>
    <mergeCell ref="C88:C89"/>
    <mergeCell ref="C90:C91"/>
    <mergeCell ref="C92:C93"/>
    <mergeCell ref="C110:C111"/>
    <mergeCell ref="C112:C113"/>
    <mergeCell ref="C102:C103"/>
    <mergeCell ref="C104:C105"/>
    <mergeCell ref="C106:C107"/>
    <mergeCell ref="C108:C109"/>
    <mergeCell ref="C36:C37"/>
    <mergeCell ref="C38:C39"/>
    <mergeCell ref="C40:C41"/>
    <mergeCell ref="C42:C43"/>
    <mergeCell ref="C44:C45"/>
    <mergeCell ref="C46:C47"/>
    <mergeCell ref="C48:C49"/>
    <mergeCell ref="C50:C51"/>
    <mergeCell ref="C30:C31"/>
    <mergeCell ref="C32:C33"/>
    <mergeCell ref="C20:C21"/>
    <mergeCell ref="B8:C9"/>
    <mergeCell ref="C10:C11"/>
    <mergeCell ref="C12:C13"/>
    <mergeCell ref="C14:C15"/>
    <mergeCell ref="C16:C17"/>
    <mergeCell ref="C18:C19"/>
    <mergeCell ref="C22:C23"/>
    <mergeCell ref="A4:C5"/>
    <mergeCell ref="C164:C165"/>
    <mergeCell ref="A166:C167"/>
    <mergeCell ref="B168:C169"/>
    <mergeCell ref="C74:C75"/>
    <mergeCell ref="C34:C35"/>
    <mergeCell ref="C68:C69"/>
    <mergeCell ref="C70:C71"/>
    <mergeCell ref="C82:C83"/>
    <mergeCell ref="C84:C85"/>
    <mergeCell ref="A68:A69"/>
    <mergeCell ref="B68:B69"/>
    <mergeCell ref="A132:A133"/>
    <mergeCell ref="B132:B133"/>
    <mergeCell ref="C76:C77"/>
    <mergeCell ref="C78:C79"/>
    <mergeCell ref="B80:C81"/>
    <mergeCell ref="A6:C7"/>
    <mergeCell ref="B58:C59"/>
    <mergeCell ref="C60:C61"/>
    <mergeCell ref="C62:C63"/>
    <mergeCell ref="C24:C25"/>
    <mergeCell ref="C26:C27"/>
    <mergeCell ref="C28:C29"/>
    <mergeCell ref="A324:A325"/>
    <mergeCell ref="B324:B325"/>
    <mergeCell ref="A196:A197"/>
    <mergeCell ref="A260:A261"/>
    <mergeCell ref="B260:B261"/>
    <mergeCell ref="C172:C173"/>
    <mergeCell ref="C170:C171"/>
    <mergeCell ref="C174:C175"/>
    <mergeCell ref="A388:A389"/>
    <mergeCell ref="B388:B389"/>
    <mergeCell ref="A350:C351"/>
    <mergeCell ref="B352:C353"/>
    <mergeCell ref="C354:C355"/>
    <mergeCell ref="C348:C349"/>
    <mergeCell ref="C356:C357"/>
    <mergeCell ref="C358:C359"/>
    <mergeCell ref="C368:C369"/>
    <mergeCell ref="C218:C219"/>
    <mergeCell ref="B214:C215"/>
    <mergeCell ref="C216:C217"/>
    <mergeCell ref="C220:C221"/>
    <mergeCell ref="C222:C223"/>
    <mergeCell ref="C224:C225"/>
    <mergeCell ref="C226:C227"/>
  </mergeCells>
  <phoneticPr fontId="3"/>
  <pageMargins left="0.39370078740157483" right="0.31496062992125984" top="0.55118110236220474" bottom="0.47244094488188981" header="0.51181102362204722" footer="0.27559055118110237"/>
  <headerFooter alignWithMargins="0">
    <oddFooter>&amp;C&amp;P</oddFooter>
  </headerFooter>
  <rowBreaks count="6" manualBreakCount="6">
    <brk id="64" max="16383" man="1"/>
    <brk id="128" max="16383" man="1"/>
    <brk id="192" max="16383" man="1"/>
    <brk id="256" max="16383" man="1"/>
    <brk id="320" max="16383" man="1"/>
    <brk id="3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34"/>
  </sheetPr>
  <dimension ref="A1:R28"/>
  <sheetViews>
    <sheetView view="pageBreakPreview" zoomScale="70" zoomScaleNormal="85" zoomScaleSheetLayoutView="70" workbookViewId="0">
      <pane xSplit="2" ySplit="5" topLeftCell="C7" activePane="bottomRight" state="frozen"/>
      <selection activeCell="B35" sqref="B34:L35"/>
      <selection pane="topRight" activeCell="B35" sqref="B34:L35"/>
      <selection pane="bottomLeft" activeCell="B35" sqref="B34:L35"/>
      <selection pane="bottomRight" activeCell="E30" sqref="E30"/>
    </sheetView>
  </sheetViews>
  <sheetFormatPr defaultRowHeight="13.5" customHeight="1" x14ac:dyDescent="0.15"/>
  <cols>
    <col min="1" max="1" width="15.625" customWidth="1"/>
    <col min="2" max="2" width="7.125" style="53" customWidth="1"/>
    <col min="3" max="3" width="13.125" customWidth="1"/>
    <col min="5" max="5" width="13.125" customWidth="1"/>
    <col min="8" max="8" width="13.125" customWidth="1"/>
    <col min="11" max="11" width="13.125" customWidth="1"/>
    <col min="14" max="14" width="13.125" customWidth="1"/>
    <col min="17" max="17" width="2.5" customWidth="1"/>
    <col min="18" max="18" width="9.875" bestFit="1" customWidth="1"/>
    <col min="25" max="25" width="9.25" customWidth="1"/>
    <col min="26" max="26" width="8.25" customWidth="1"/>
  </cols>
  <sheetData>
    <row r="1" spans="1:18" ht="23.25" customHeight="1" x14ac:dyDescent="0.2">
      <c r="A1" s="1" t="s">
        <v>402</v>
      </c>
    </row>
    <row r="2" spans="1:18" ht="18" customHeight="1" thickBot="1" x14ac:dyDescent="0.2">
      <c r="P2" s="10" t="s">
        <v>2</v>
      </c>
    </row>
    <row r="3" spans="1:18" ht="15.75" customHeight="1" thickBot="1" x14ac:dyDescent="0.2">
      <c r="A3" s="339" t="s">
        <v>3</v>
      </c>
      <c r="B3" s="339"/>
      <c r="C3" s="338" t="s">
        <v>4</v>
      </c>
      <c r="D3" s="2"/>
      <c r="E3" s="339" t="s">
        <v>5</v>
      </c>
      <c r="F3" s="339"/>
      <c r="G3" s="339"/>
      <c r="H3" s="339"/>
      <c r="I3" s="339"/>
      <c r="J3" s="339"/>
      <c r="K3" s="339" t="s">
        <v>5</v>
      </c>
      <c r="L3" s="339"/>
      <c r="M3" s="339"/>
      <c r="N3" s="339"/>
      <c r="O3" s="339"/>
      <c r="P3" s="339"/>
    </row>
    <row r="4" spans="1:18" ht="15.75" customHeight="1" thickBot="1" x14ac:dyDescent="0.2">
      <c r="A4" s="339"/>
      <c r="B4" s="339"/>
      <c r="C4" s="338"/>
      <c r="D4" s="3"/>
      <c r="E4" s="338" t="s">
        <v>6</v>
      </c>
      <c r="F4" s="4"/>
      <c r="G4" s="5"/>
      <c r="H4" s="338" t="s">
        <v>7</v>
      </c>
      <c r="I4" s="4"/>
      <c r="J4" s="5"/>
      <c r="K4" s="338" t="s">
        <v>8</v>
      </c>
      <c r="L4" s="4"/>
      <c r="M4" s="5"/>
      <c r="N4" s="338" t="s">
        <v>9</v>
      </c>
      <c r="O4" s="4"/>
      <c r="P4" s="5"/>
    </row>
    <row r="5" spans="1:18" ht="15.75" customHeight="1" thickBot="1" x14ac:dyDescent="0.2">
      <c r="A5" s="339"/>
      <c r="B5" s="339"/>
      <c r="C5" s="339"/>
      <c r="D5" s="101" t="s">
        <v>10</v>
      </c>
      <c r="E5" s="339"/>
      <c r="F5" s="101" t="s">
        <v>11</v>
      </c>
      <c r="G5" s="101" t="s">
        <v>10</v>
      </c>
      <c r="H5" s="339"/>
      <c r="I5" s="101" t="s">
        <v>11</v>
      </c>
      <c r="J5" s="101" t="s">
        <v>10</v>
      </c>
      <c r="K5" s="339"/>
      <c r="L5" s="101" t="s">
        <v>11</v>
      </c>
      <c r="M5" s="101" t="s">
        <v>10</v>
      </c>
      <c r="N5" s="339"/>
      <c r="O5" s="101" t="s">
        <v>11</v>
      </c>
      <c r="P5" s="101" t="s">
        <v>10</v>
      </c>
    </row>
    <row r="6" spans="1:18" ht="15.75" customHeight="1" x14ac:dyDescent="0.15">
      <c r="A6" s="340" t="s">
        <v>12</v>
      </c>
      <c r="B6" s="146" t="s">
        <v>409</v>
      </c>
      <c r="C6" s="6">
        <f t="shared" ref="C6:E7" si="0">C9+C12+C15+C18+C21+C24</f>
        <v>140992.70000000001</v>
      </c>
      <c r="D6" s="6">
        <f t="shared" si="0"/>
        <v>99.999999999999972</v>
      </c>
      <c r="E6" s="6">
        <f t="shared" si="0"/>
        <v>44254.5</v>
      </c>
      <c r="F6" s="6">
        <f>E6/$C6*100</f>
        <v>31.387795254647934</v>
      </c>
      <c r="G6" s="6">
        <f>G9+G12+G15+G18+G21+G24</f>
        <v>100</v>
      </c>
      <c r="H6" s="6">
        <f>H9+H12+H15+H18+H21+H24</f>
        <v>96738.200000000012</v>
      </c>
      <c r="I6" s="6">
        <f>H6/$C6*100</f>
        <v>68.612204745352074</v>
      </c>
      <c r="J6" s="6">
        <f>J9+J12+J15+J18+J21+J24</f>
        <v>99.999999999999972</v>
      </c>
      <c r="K6" s="6">
        <f>K9+K12+K15+K18+K21+K24</f>
        <v>115778.7</v>
      </c>
      <c r="L6" s="6">
        <f>K6/$C6*100</f>
        <v>82.116804628892126</v>
      </c>
      <c r="M6" s="6">
        <f>M9+M12+M15+M18+M21+M24</f>
        <v>100</v>
      </c>
      <c r="N6" s="6">
        <f>N9+N12+N15+N18+N21+N24</f>
        <v>25214</v>
      </c>
      <c r="O6" s="6">
        <f>N6/$C6*100</f>
        <v>17.883195371107867</v>
      </c>
      <c r="P6" s="6">
        <f>P9+P12+P15+P18+P21+P24</f>
        <v>100</v>
      </c>
      <c r="R6" s="105"/>
    </row>
    <row r="7" spans="1:18" ht="15.75" customHeight="1" x14ac:dyDescent="0.15">
      <c r="A7" s="341"/>
      <c r="B7" s="94" t="s">
        <v>410</v>
      </c>
      <c r="C7" s="7">
        <f t="shared" si="0"/>
        <v>140790.6</v>
      </c>
      <c r="D7" s="7">
        <f t="shared" si="0"/>
        <v>100.00000000000001</v>
      </c>
      <c r="E7" s="7">
        <f t="shared" si="0"/>
        <v>43758.600000000006</v>
      </c>
      <c r="F7" s="7">
        <f>E7/$C7*100</f>
        <v>31.080626121346171</v>
      </c>
      <c r="G7" s="7">
        <f>G10+G13+G16+G19+G22+G25</f>
        <v>99.999999999999972</v>
      </c>
      <c r="H7" s="7">
        <f>H10+H13+H16+H19+H22+H25</f>
        <v>97032</v>
      </c>
      <c r="I7" s="7">
        <f>H7/$C7*100</f>
        <v>68.919373878653829</v>
      </c>
      <c r="J7" s="7">
        <f>J10+J13+J16+J19+J22+J25</f>
        <v>100</v>
      </c>
      <c r="K7" s="7">
        <f>K10+K13+K16+K19+K22+K25</f>
        <v>115734.5</v>
      </c>
      <c r="L7" s="7">
        <f>K7/$C7*100</f>
        <v>82.20328629894324</v>
      </c>
      <c r="M7" s="7">
        <f>M10+M13+M16+M19+M22+M25</f>
        <v>99.999999999999986</v>
      </c>
      <c r="N7" s="7">
        <f>N10+N13+N16+N19+N22+N25</f>
        <v>25056.100000000002</v>
      </c>
      <c r="O7" s="7">
        <f>N7/$C7*100</f>
        <v>17.796713701056749</v>
      </c>
      <c r="P7" s="7">
        <f>P10+P13+P16+P19+P22+P25</f>
        <v>100</v>
      </c>
      <c r="R7" s="105"/>
    </row>
    <row r="8" spans="1:18" ht="15.75" customHeight="1" thickBot="1" x14ac:dyDescent="0.2">
      <c r="A8" s="342"/>
      <c r="B8" s="30" t="s">
        <v>13</v>
      </c>
      <c r="C8" s="104">
        <f>C6/C7*100</f>
        <v>100.1435465151793</v>
      </c>
      <c r="D8" s="9" t="s">
        <v>14</v>
      </c>
      <c r="E8" s="104">
        <f>E6/E7*100</f>
        <v>101.13326294716923</v>
      </c>
      <c r="F8" s="9" t="s">
        <v>14</v>
      </c>
      <c r="G8" s="9" t="s">
        <v>14</v>
      </c>
      <c r="H8" s="104">
        <f>H6/H7*100</f>
        <v>99.697213290460894</v>
      </c>
      <c r="I8" s="9" t="s">
        <v>14</v>
      </c>
      <c r="J8" s="9" t="s">
        <v>14</v>
      </c>
      <c r="K8" s="104">
        <f>K6/K7*100</f>
        <v>100.03819085925112</v>
      </c>
      <c r="L8" s="9" t="s">
        <v>14</v>
      </c>
      <c r="M8" s="9" t="s">
        <v>14</v>
      </c>
      <c r="N8" s="104">
        <f>N6/N7*100</f>
        <v>100.63018586292358</v>
      </c>
      <c r="O8" s="9" t="s">
        <v>14</v>
      </c>
      <c r="P8" s="9" t="s">
        <v>14</v>
      </c>
      <c r="R8" s="105"/>
    </row>
    <row r="9" spans="1:18" ht="15.75" customHeight="1" x14ac:dyDescent="0.15">
      <c r="A9" s="340" t="s">
        <v>16</v>
      </c>
      <c r="B9" s="146" t="str">
        <f>$B$6</f>
        <v>28年度</v>
      </c>
      <c r="C9" s="6">
        <f>E9+H9</f>
        <v>77861</v>
      </c>
      <c r="D9" s="6">
        <f>C9/C$6*100</f>
        <v>55.223426461086277</v>
      </c>
      <c r="E9" s="6">
        <f>'2頁'!Q11</f>
        <v>20658.400000000001</v>
      </c>
      <c r="F9" s="6">
        <f>E9/$C9*100</f>
        <v>26.532410320956579</v>
      </c>
      <c r="G9" s="6">
        <f>E9/E$6*100</f>
        <v>46.680902507089677</v>
      </c>
      <c r="H9" s="6">
        <f>'2頁'!Q12</f>
        <v>57202.600000000006</v>
      </c>
      <c r="I9" s="6">
        <f>H9/$C9*100</f>
        <v>73.467589679043428</v>
      </c>
      <c r="J9" s="6">
        <f>H9/H$6*100</f>
        <v>59.13134625204934</v>
      </c>
      <c r="K9" s="6">
        <f>'2頁'!Q13</f>
        <v>65368.599999999991</v>
      </c>
      <c r="L9" s="6">
        <f>K9/$C9*100</f>
        <v>83.95551046094964</v>
      </c>
      <c r="M9" s="6">
        <f>K9/K$6*100</f>
        <v>56.459953342022317</v>
      </c>
      <c r="N9" s="6">
        <f>'2頁'!Q14</f>
        <v>12492.4</v>
      </c>
      <c r="O9" s="6">
        <f>N9/$C9*100</f>
        <v>16.044489539050357</v>
      </c>
      <c r="P9" s="6">
        <f>N9/N$6*100</f>
        <v>49.545490600460063</v>
      </c>
      <c r="R9" s="105"/>
    </row>
    <row r="10" spans="1:18" ht="15.75" customHeight="1" x14ac:dyDescent="0.15">
      <c r="A10" s="341"/>
      <c r="B10" s="94" t="str">
        <f>$B$7</f>
        <v>27年度</v>
      </c>
      <c r="C10" s="7">
        <f>E10+H10</f>
        <v>77909.3</v>
      </c>
      <c r="D10" s="7">
        <f>C10/C$7*100</f>
        <v>55.337004032939696</v>
      </c>
      <c r="E10" s="7">
        <f>'2頁'!R11</f>
        <v>20600.100000000002</v>
      </c>
      <c r="F10" s="7">
        <f>E10/$C10*100</f>
        <v>26.441130904782874</v>
      </c>
      <c r="G10" s="7">
        <f>E10/E$7*100</f>
        <v>47.076688925148424</v>
      </c>
      <c r="H10" s="7">
        <f>'2頁'!R12</f>
        <v>57309.2</v>
      </c>
      <c r="I10" s="7">
        <f>H10/$C10*100</f>
        <v>73.558869095217133</v>
      </c>
      <c r="J10" s="7">
        <f>H10/H$7*100</f>
        <v>59.062165058949624</v>
      </c>
      <c r="K10" s="7">
        <f>'2頁'!R13</f>
        <v>65024.399999999994</v>
      </c>
      <c r="L10" s="7">
        <f>K10/$C10*100</f>
        <v>83.461666322249059</v>
      </c>
      <c r="M10" s="7">
        <f>K10/K$7*100</f>
        <v>56.184111047267663</v>
      </c>
      <c r="N10" s="7">
        <f>'2頁'!R14</f>
        <v>12884.900000000001</v>
      </c>
      <c r="O10" s="7">
        <f>N10/$C10*100</f>
        <v>16.538333677750924</v>
      </c>
      <c r="P10" s="7">
        <f>N10/N$7*100</f>
        <v>51.424204086030947</v>
      </c>
      <c r="R10" s="105"/>
    </row>
    <row r="11" spans="1:18" ht="15.75" customHeight="1" thickBot="1" x14ac:dyDescent="0.2">
      <c r="A11" s="342"/>
      <c r="B11" s="30" t="s">
        <v>13</v>
      </c>
      <c r="C11" s="104">
        <f>C9/C10*100</f>
        <v>99.938004833826</v>
      </c>
      <c r="D11" s="9" t="s">
        <v>14</v>
      </c>
      <c r="E11" s="104">
        <f>E9/E10*100</f>
        <v>100.28300833491099</v>
      </c>
      <c r="F11" s="9" t="s">
        <v>14</v>
      </c>
      <c r="G11" s="9" t="s">
        <v>14</v>
      </c>
      <c r="H11" s="104">
        <f>H9/H10*100</f>
        <v>99.813991470828427</v>
      </c>
      <c r="I11" s="9" t="s">
        <v>14</v>
      </c>
      <c r="J11" s="9" t="s">
        <v>14</v>
      </c>
      <c r="K11" s="104">
        <f>K9/K10*100</f>
        <v>100.52933975553793</v>
      </c>
      <c r="L11" s="9" t="s">
        <v>14</v>
      </c>
      <c r="M11" s="9" t="s">
        <v>14</v>
      </c>
      <c r="N11" s="104">
        <f>N9/N10*100</f>
        <v>96.953798632507798</v>
      </c>
      <c r="O11" s="9" t="s">
        <v>14</v>
      </c>
      <c r="P11" s="9" t="s">
        <v>14</v>
      </c>
      <c r="R11" s="105"/>
    </row>
    <row r="12" spans="1:18" ht="16.5" customHeight="1" x14ac:dyDescent="0.15">
      <c r="A12" s="340" t="s">
        <v>15</v>
      </c>
      <c r="B12" s="146" t="str">
        <f>$B$6</f>
        <v>28年度</v>
      </c>
      <c r="C12" s="6">
        <f>E12+H12</f>
        <v>13726.100000000002</v>
      </c>
      <c r="D12" s="6">
        <f>C12/C$6*100</f>
        <v>9.7353267225891837</v>
      </c>
      <c r="E12" s="6">
        <f>'2頁'!Q17</f>
        <v>6551.6</v>
      </c>
      <c r="F12" s="6">
        <f>E12/$C12*100</f>
        <v>47.730965095693598</v>
      </c>
      <c r="G12" s="6">
        <f>E12/E$6*100</f>
        <v>14.804370177044143</v>
      </c>
      <c r="H12" s="6">
        <f>'2頁'!Q18</f>
        <v>7174.5000000000009</v>
      </c>
      <c r="I12" s="6">
        <f>H12/$C12*100</f>
        <v>52.269034904306388</v>
      </c>
      <c r="J12" s="6">
        <f>H12/H$6*100</f>
        <v>7.4164084095011074</v>
      </c>
      <c r="K12" s="6">
        <f>'2頁'!Q19</f>
        <v>9620.7999999999993</v>
      </c>
      <c r="L12" s="6">
        <f>K12/$C12*100</f>
        <v>70.09128594429589</v>
      </c>
      <c r="M12" s="6">
        <f>K12/K$6*100</f>
        <v>8.3096459020527949</v>
      </c>
      <c r="N12" s="6">
        <f>'2頁'!Q20</f>
        <v>4105.3</v>
      </c>
      <c r="O12" s="6">
        <f>N12/$C12*100</f>
        <v>29.908714055704095</v>
      </c>
      <c r="P12" s="6">
        <f>N12/N$6*100</f>
        <v>16.281827556119616</v>
      </c>
      <c r="R12" s="105"/>
    </row>
    <row r="13" spans="1:18" ht="16.5" customHeight="1" x14ac:dyDescent="0.15">
      <c r="A13" s="341"/>
      <c r="B13" s="94" t="str">
        <f>$B$7</f>
        <v>27年度</v>
      </c>
      <c r="C13" s="7">
        <f>E13+H13</f>
        <v>11938.600000000002</v>
      </c>
      <c r="D13" s="7">
        <f>C13/C$7*100</f>
        <v>8.4796854335445708</v>
      </c>
      <c r="E13" s="7">
        <f>'2頁'!R17</f>
        <v>5525.0000000000009</v>
      </c>
      <c r="F13" s="7">
        <f>E13/$C13*100</f>
        <v>46.278458110666243</v>
      </c>
      <c r="G13" s="7">
        <f>E13/E$7*100</f>
        <v>12.626089500121118</v>
      </c>
      <c r="H13" s="7">
        <f>'2頁'!R18</f>
        <v>6413.6</v>
      </c>
      <c r="I13" s="7">
        <f>H13/$C13*100</f>
        <v>53.721541889333743</v>
      </c>
      <c r="J13" s="7">
        <f>H13/H$7*100</f>
        <v>6.6097782174952604</v>
      </c>
      <c r="K13" s="7">
        <f>'2頁'!R19</f>
        <v>8334</v>
      </c>
      <c r="L13" s="7">
        <f>K13/$C13*100</f>
        <v>69.807180071365138</v>
      </c>
      <c r="M13" s="7">
        <f>K13/K$7*100</f>
        <v>7.2009642759937611</v>
      </c>
      <c r="N13" s="7">
        <f>'2頁'!R20</f>
        <v>3604.6</v>
      </c>
      <c r="O13" s="7">
        <f>N13/$C13*100</f>
        <v>30.19281992863484</v>
      </c>
      <c r="P13" s="7">
        <f>N13/N$7*100</f>
        <v>14.386117552212832</v>
      </c>
      <c r="R13" s="105"/>
    </row>
    <row r="14" spans="1:18" ht="16.5" customHeight="1" thickBot="1" x14ac:dyDescent="0.2">
      <c r="A14" s="342"/>
      <c r="B14" s="30" t="s">
        <v>13</v>
      </c>
      <c r="C14" s="104">
        <f>C12/C13*100</f>
        <v>114.97244232992144</v>
      </c>
      <c r="D14" s="9" t="s">
        <v>14</v>
      </c>
      <c r="E14" s="104">
        <f>E12/E13*100</f>
        <v>118.58099547511311</v>
      </c>
      <c r="F14" s="9" t="s">
        <v>14</v>
      </c>
      <c r="G14" s="9" t="s">
        <v>14</v>
      </c>
      <c r="H14" s="104">
        <f>H12/H13*100</f>
        <v>111.86385181489335</v>
      </c>
      <c r="I14" s="9" t="s">
        <v>14</v>
      </c>
      <c r="J14" s="9" t="s">
        <v>14</v>
      </c>
      <c r="K14" s="104">
        <f>K12/K13*100</f>
        <v>115.44036477081832</v>
      </c>
      <c r="L14" s="9" t="s">
        <v>14</v>
      </c>
      <c r="M14" s="9" t="s">
        <v>14</v>
      </c>
      <c r="N14" s="104">
        <f>N12/N13*100</f>
        <v>113.89058425345394</v>
      </c>
      <c r="O14" s="9" t="s">
        <v>14</v>
      </c>
      <c r="P14" s="9" t="s">
        <v>14</v>
      </c>
      <c r="R14" s="105"/>
    </row>
    <row r="15" spans="1:18" ht="15.75" customHeight="1" x14ac:dyDescent="0.15">
      <c r="A15" s="340" t="s">
        <v>17</v>
      </c>
      <c r="B15" s="146" t="str">
        <f>$B$6</f>
        <v>28年度</v>
      </c>
      <c r="C15" s="6">
        <f>E15+H15</f>
        <v>22366.400000000001</v>
      </c>
      <c r="D15" s="6">
        <f>C15/C$6*100</f>
        <v>15.863516338079913</v>
      </c>
      <c r="E15" s="6">
        <f>'2頁'!Q23</f>
        <v>8315.6</v>
      </c>
      <c r="F15" s="6">
        <f>E15/$C15*100</f>
        <v>37.178982759854065</v>
      </c>
      <c r="G15" s="6">
        <f>E15/E$6*100</f>
        <v>18.790405495486333</v>
      </c>
      <c r="H15" s="6">
        <f>'2頁'!Q24</f>
        <v>14050.8</v>
      </c>
      <c r="I15" s="6">
        <f>H15/$C15*100</f>
        <v>62.821017240145927</v>
      </c>
      <c r="J15" s="6">
        <f>H15/H$6*100</f>
        <v>14.524562168822655</v>
      </c>
      <c r="K15" s="6">
        <f>'2頁'!Q25</f>
        <v>18921.400000000001</v>
      </c>
      <c r="L15" s="6">
        <f>K15/$C15*100</f>
        <v>84.597431862078835</v>
      </c>
      <c r="M15" s="6">
        <f>K15/K$6*100</f>
        <v>16.342729707623253</v>
      </c>
      <c r="N15" s="6">
        <f>'2頁'!Q26</f>
        <v>3445</v>
      </c>
      <c r="O15" s="6">
        <f>N15/$C15*100</f>
        <v>15.402568137921167</v>
      </c>
      <c r="P15" s="6">
        <f>N15/N$6*100</f>
        <v>13.663044340445785</v>
      </c>
      <c r="R15" s="105"/>
    </row>
    <row r="16" spans="1:18" ht="15.75" customHeight="1" x14ac:dyDescent="0.15">
      <c r="A16" s="341"/>
      <c r="B16" s="94" t="str">
        <f>$B$7</f>
        <v>27年度</v>
      </c>
      <c r="C16" s="7">
        <f>E16+H16</f>
        <v>22685.7</v>
      </c>
      <c r="D16" s="7">
        <f>C16/C$7*100</f>
        <v>16.113078572006938</v>
      </c>
      <c r="E16" s="7">
        <f>'2頁'!R23</f>
        <v>8458.1</v>
      </c>
      <c r="F16" s="7">
        <f>E16/$C16*100</f>
        <v>37.283839599395215</v>
      </c>
      <c r="G16" s="7">
        <f>E16/E$7*100</f>
        <v>19.329000470764601</v>
      </c>
      <c r="H16" s="7">
        <f>'2頁'!R24</f>
        <v>14227.6</v>
      </c>
      <c r="I16" s="7">
        <f>H16/$C16*100</f>
        <v>62.716160400604778</v>
      </c>
      <c r="J16" s="7">
        <f>H16/H$7*100</f>
        <v>14.662791656360788</v>
      </c>
      <c r="K16" s="7">
        <f>'2頁'!R25</f>
        <v>19215.2</v>
      </c>
      <c r="L16" s="7">
        <f>K16/$C16*100</f>
        <v>84.701816562856777</v>
      </c>
      <c r="M16" s="7">
        <f>K16/K$7*100</f>
        <v>16.602828024487081</v>
      </c>
      <c r="N16" s="7">
        <f>'2頁'!R26</f>
        <v>3470.5</v>
      </c>
      <c r="O16" s="7">
        <f>N16/$C16*100</f>
        <v>15.298183437143223</v>
      </c>
      <c r="P16" s="7">
        <f>N16/N$7*100</f>
        <v>13.850918538798934</v>
      </c>
      <c r="R16" s="105"/>
    </row>
    <row r="17" spans="1:18" ht="15.75" customHeight="1" thickBot="1" x14ac:dyDescent="0.2">
      <c r="A17" s="342"/>
      <c r="B17" s="30" t="s">
        <v>13</v>
      </c>
      <c r="C17" s="104">
        <f>C15/C16*100</f>
        <v>98.592505410897616</v>
      </c>
      <c r="D17" s="9" t="s">
        <v>14</v>
      </c>
      <c r="E17" s="104">
        <f>E15/E16*100</f>
        <v>98.31522445939396</v>
      </c>
      <c r="F17" s="9" t="s">
        <v>14</v>
      </c>
      <c r="G17" s="9" t="s">
        <v>14</v>
      </c>
      <c r="H17" s="104">
        <f>H15/H16*100</f>
        <v>98.757344878967629</v>
      </c>
      <c r="I17" s="9" t="s">
        <v>14</v>
      </c>
      <c r="J17" s="9" t="s">
        <v>14</v>
      </c>
      <c r="K17" s="104">
        <f>K15/K16*100</f>
        <v>98.471002123319039</v>
      </c>
      <c r="L17" s="9" t="s">
        <v>14</v>
      </c>
      <c r="M17" s="9" t="s">
        <v>14</v>
      </c>
      <c r="N17" s="104">
        <f>N15/N16*100</f>
        <v>99.265235556836188</v>
      </c>
      <c r="O17" s="9" t="s">
        <v>14</v>
      </c>
      <c r="P17" s="9" t="s">
        <v>14</v>
      </c>
      <c r="R17" s="105"/>
    </row>
    <row r="18" spans="1:18" ht="15.75" customHeight="1" x14ac:dyDescent="0.15">
      <c r="A18" s="340" t="s">
        <v>18</v>
      </c>
      <c r="B18" s="146" t="str">
        <f>$B$6</f>
        <v>28年度</v>
      </c>
      <c r="C18" s="6">
        <f>E18+H18</f>
        <v>8356.2999999999993</v>
      </c>
      <c r="D18" s="6">
        <f>C18/C$6*100</f>
        <v>5.9267607471876191</v>
      </c>
      <c r="E18" s="6">
        <f>'2頁'!Q29</f>
        <v>3477.5</v>
      </c>
      <c r="F18" s="6">
        <f>E18/$C18*100</f>
        <v>41.615308210571669</v>
      </c>
      <c r="G18" s="6">
        <f>E18/E$6*100</f>
        <v>7.8579579477793216</v>
      </c>
      <c r="H18" s="6">
        <f>'2頁'!Q30</f>
        <v>4878.8</v>
      </c>
      <c r="I18" s="6">
        <f>H18/$C18*100</f>
        <v>58.384691789428345</v>
      </c>
      <c r="J18" s="6">
        <f>H18/H$6*100</f>
        <v>5.0433024389537939</v>
      </c>
      <c r="K18" s="6">
        <f>'2頁'!Q31</f>
        <v>6692.5</v>
      </c>
      <c r="L18" s="6">
        <f>K18/$C18*100</f>
        <v>80.089273960963595</v>
      </c>
      <c r="M18" s="6">
        <f>K18/K$6*100</f>
        <v>5.7804242058340609</v>
      </c>
      <c r="N18" s="6">
        <f>'2頁'!Q32</f>
        <v>1663.8</v>
      </c>
      <c r="O18" s="6">
        <f>N18/$C18*100</f>
        <v>19.910726039036415</v>
      </c>
      <c r="P18" s="6">
        <f>N18/N$6*100</f>
        <v>6.5987149996033949</v>
      </c>
      <c r="R18" s="105"/>
    </row>
    <row r="19" spans="1:18" ht="15.75" customHeight="1" x14ac:dyDescent="0.15">
      <c r="A19" s="341"/>
      <c r="B19" s="94" t="str">
        <f>$B$7</f>
        <v>27年度</v>
      </c>
      <c r="C19" s="7">
        <f>E19+H19</f>
        <v>8716.5000000000018</v>
      </c>
      <c r="D19" s="7">
        <f>C19/C$7*100</f>
        <v>6.191109349629877</v>
      </c>
      <c r="E19" s="7">
        <f>'2頁'!R29</f>
        <v>3373.3999999999996</v>
      </c>
      <c r="F19" s="7">
        <f>E19/$C19*100</f>
        <v>38.701313600642443</v>
      </c>
      <c r="G19" s="7">
        <f>E19/E$7*100</f>
        <v>7.7091131800377504</v>
      </c>
      <c r="H19" s="7">
        <f>'2頁'!R30</f>
        <v>5343.1000000000022</v>
      </c>
      <c r="I19" s="7">
        <f>H19/$C19*100</f>
        <v>61.29868639935755</v>
      </c>
      <c r="J19" s="7">
        <f>H19/H$7*100</f>
        <v>5.5065339269519358</v>
      </c>
      <c r="K19" s="7">
        <f>'2頁'!R31</f>
        <v>7063</v>
      </c>
      <c r="L19" s="7">
        <f>K19/$C19*100</f>
        <v>81.030230023518598</v>
      </c>
      <c r="M19" s="7">
        <f>K19/K$7*100</f>
        <v>6.1027610608764018</v>
      </c>
      <c r="N19" s="7">
        <f>'2頁'!R32</f>
        <v>1653.5000000000002</v>
      </c>
      <c r="O19" s="7">
        <f>N19/$C19*100</f>
        <v>18.969769976481384</v>
      </c>
      <c r="P19" s="7">
        <f>N19/N$7*100</f>
        <v>6.5991914144659392</v>
      </c>
      <c r="R19" s="105"/>
    </row>
    <row r="20" spans="1:18" ht="15.75" customHeight="1" thickBot="1" x14ac:dyDescent="0.2">
      <c r="A20" s="342"/>
      <c r="B20" s="30" t="s">
        <v>13</v>
      </c>
      <c r="C20" s="104">
        <f>C18/C19*100</f>
        <v>95.867607411231546</v>
      </c>
      <c r="D20" s="9" t="s">
        <v>14</v>
      </c>
      <c r="E20" s="104">
        <f>E18/E19*100</f>
        <v>103.08590739313452</v>
      </c>
      <c r="F20" s="9" t="s">
        <v>14</v>
      </c>
      <c r="G20" s="9" t="s">
        <v>14</v>
      </c>
      <c r="H20" s="104">
        <f>H18/H19*100</f>
        <v>91.310288035035796</v>
      </c>
      <c r="I20" s="9" t="s">
        <v>14</v>
      </c>
      <c r="J20" s="9" t="s">
        <v>14</v>
      </c>
      <c r="K20" s="104">
        <f>K18/K19*100</f>
        <v>94.754353674076171</v>
      </c>
      <c r="L20" s="9" t="s">
        <v>14</v>
      </c>
      <c r="M20" s="9" t="s">
        <v>14</v>
      </c>
      <c r="N20" s="104">
        <f>N18/N19*100</f>
        <v>100.62292107650437</v>
      </c>
      <c r="O20" s="9" t="s">
        <v>14</v>
      </c>
      <c r="P20" s="9" t="s">
        <v>14</v>
      </c>
      <c r="R20" s="105"/>
    </row>
    <row r="21" spans="1:18" ht="15.75" customHeight="1" x14ac:dyDescent="0.15">
      <c r="A21" s="340" t="s">
        <v>19</v>
      </c>
      <c r="B21" s="146" t="str">
        <f>$B$6</f>
        <v>28年度</v>
      </c>
      <c r="C21" s="6">
        <f>E21+H21</f>
        <v>9557.2999999999993</v>
      </c>
      <c r="D21" s="6">
        <f>C21/C$6*100</f>
        <v>6.7785778980046478</v>
      </c>
      <c r="E21" s="6">
        <f>'2頁'!Q35</f>
        <v>2042.3</v>
      </c>
      <c r="F21" s="6">
        <f>E21/$C21*100</f>
        <v>21.369005890785058</v>
      </c>
      <c r="G21" s="6">
        <f>E21/E$6*100</f>
        <v>4.6148979199855384</v>
      </c>
      <c r="H21" s="6">
        <f>'2頁'!Q36</f>
        <v>7515</v>
      </c>
      <c r="I21" s="6">
        <f>H21/$C21*100</f>
        <v>78.630994109214953</v>
      </c>
      <c r="J21" s="6">
        <f>H21/H$6*100</f>
        <v>7.7683893229355094</v>
      </c>
      <c r="K21" s="6">
        <f>'2頁'!Q37</f>
        <v>7831.7999999999993</v>
      </c>
      <c r="L21" s="6">
        <f>K21/$C21*100</f>
        <v>81.945737812980653</v>
      </c>
      <c r="M21" s="6">
        <f>K21/K$6*100</f>
        <v>6.7644566746733208</v>
      </c>
      <c r="N21" s="6">
        <f>'2頁'!Q38</f>
        <v>1725.5000000000002</v>
      </c>
      <c r="O21" s="6">
        <f>N21/$C21*100</f>
        <v>18.054262187019351</v>
      </c>
      <c r="P21" s="6">
        <f>N21/N$6*100</f>
        <v>6.8434203220433103</v>
      </c>
      <c r="R21" s="105"/>
    </row>
    <row r="22" spans="1:18" ht="15.75" customHeight="1" x14ac:dyDescent="0.15">
      <c r="A22" s="341"/>
      <c r="B22" s="94" t="str">
        <f>$B$7</f>
        <v>27年度</v>
      </c>
      <c r="C22" s="7">
        <f>E22+H22</f>
        <v>10359.500000000002</v>
      </c>
      <c r="D22" s="7">
        <f>C22/C$7*100</f>
        <v>7.3580906679849374</v>
      </c>
      <c r="E22" s="7">
        <f>'2頁'!R35</f>
        <v>2623.9999999999995</v>
      </c>
      <c r="F22" s="7">
        <f>E22/$C22*100</f>
        <v>25.32940778995124</v>
      </c>
      <c r="G22" s="7">
        <f>E22/E$7*100</f>
        <v>5.9965355381570689</v>
      </c>
      <c r="H22" s="7">
        <f>'2頁'!R36</f>
        <v>7735.5000000000018</v>
      </c>
      <c r="I22" s="7">
        <f>H22/$C22*100</f>
        <v>74.670592210048753</v>
      </c>
      <c r="J22" s="7">
        <f>H22/H$7*100</f>
        <v>7.9721122928518451</v>
      </c>
      <c r="K22" s="7">
        <f>'2頁'!R37</f>
        <v>8666.8000000000011</v>
      </c>
      <c r="L22" s="7">
        <f>K22/$C22*100</f>
        <v>83.660408320864903</v>
      </c>
      <c r="M22" s="7">
        <f>K22/K$7*100</f>
        <v>7.4885189809434536</v>
      </c>
      <c r="N22" s="7">
        <f>'2頁'!R38</f>
        <v>1692.7</v>
      </c>
      <c r="O22" s="7">
        <f>N22/$C22*100</f>
        <v>16.33959167913509</v>
      </c>
      <c r="P22" s="7">
        <f>N22/N$7*100</f>
        <v>6.7556403430701506</v>
      </c>
      <c r="R22" s="105"/>
    </row>
    <row r="23" spans="1:18" ht="15.75" customHeight="1" thickBot="1" x14ac:dyDescent="0.2">
      <c r="A23" s="342"/>
      <c r="B23" s="30" t="s">
        <v>13</v>
      </c>
      <c r="C23" s="104">
        <f>C21/C22*100</f>
        <v>92.256383030069003</v>
      </c>
      <c r="D23" s="9" t="s">
        <v>14</v>
      </c>
      <c r="E23" s="104">
        <f>E21/E22*100</f>
        <v>77.831554878048792</v>
      </c>
      <c r="F23" s="9" t="s">
        <v>14</v>
      </c>
      <c r="G23" s="9" t="s">
        <v>14</v>
      </c>
      <c r="H23" s="104">
        <f>H21/H22*100</f>
        <v>97.149505526468843</v>
      </c>
      <c r="I23" s="9" t="s">
        <v>14</v>
      </c>
      <c r="J23" s="9" t="s">
        <v>14</v>
      </c>
      <c r="K23" s="104">
        <f>K21/K22*100</f>
        <v>90.365532837956323</v>
      </c>
      <c r="L23" s="9" t="s">
        <v>14</v>
      </c>
      <c r="M23" s="9" t="s">
        <v>14</v>
      </c>
      <c r="N23" s="104">
        <f>N21/N22*100</f>
        <v>101.93773261652981</v>
      </c>
      <c r="O23" s="9" t="s">
        <v>14</v>
      </c>
      <c r="P23" s="9" t="s">
        <v>14</v>
      </c>
      <c r="R23" s="105"/>
    </row>
    <row r="24" spans="1:18" ht="15.75" customHeight="1" x14ac:dyDescent="0.15">
      <c r="A24" s="340" t="s">
        <v>20</v>
      </c>
      <c r="B24" s="146" t="str">
        <f>$B$6</f>
        <v>28年度</v>
      </c>
      <c r="C24" s="6">
        <f>E24+H24</f>
        <v>9125.6</v>
      </c>
      <c r="D24" s="6">
        <f>C24/C$6*100</f>
        <v>6.4723918330523489</v>
      </c>
      <c r="E24" s="6">
        <f>'2頁'!Q41</f>
        <v>3209.1</v>
      </c>
      <c r="F24" s="6">
        <f>E24/$C24*100</f>
        <v>35.165906899272379</v>
      </c>
      <c r="G24" s="6">
        <f>E24/E$6*100</f>
        <v>7.2514659526149883</v>
      </c>
      <c r="H24" s="6">
        <f>'2頁'!Q42</f>
        <v>5916.5</v>
      </c>
      <c r="I24" s="6">
        <f>H24/$C24*100</f>
        <v>64.834093100727614</v>
      </c>
      <c r="J24" s="6">
        <f>H24/H$6*100</f>
        <v>6.1159914077375834</v>
      </c>
      <c r="K24" s="6">
        <f>'2頁'!Q43</f>
        <v>7343.6</v>
      </c>
      <c r="L24" s="6">
        <f>K24/$C24*100</f>
        <v>80.472516875602693</v>
      </c>
      <c r="M24" s="6">
        <f>K24/K$6*100</f>
        <v>6.3427901677942486</v>
      </c>
      <c r="N24" s="6">
        <f>'2頁'!Q44</f>
        <v>1782</v>
      </c>
      <c r="O24" s="6">
        <f>N24/$C24*100</f>
        <v>19.5274831243973</v>
      </c>
      <c r="P24" s="6">
        <f>N24/N$6*100</f>
        <v>7.0675021813278338</v>
      </c>
      <c r="R24" s="105"/>
    </row>
    <row r="25" spans="1:18" ht="15.75" customHeight="1" x14ac:dyDescent="0.15">
      <c r="A25" s="341"/>
      <c r="B25" s="94" t="str">
        <f>$B$7</f>
        <v>27年度</v>
      </c>
      <c r="C25" s="7">
        <f>E25+H25</f>
        <v>9181.0000000000018</v>
      </c>
      <c r="D25" s="7">
        <f>C25/C$7*100</f>
        <v>6.5210319438939832</v>
      </c>
      <c r="E25" s="7">
        <f>'2頁'!R41</f>
        <v>3178.0000000000005</v>
      </c>
      <c r="F25" s="7">
        <f>E25/$C25*100</f>
        <v>34.614965690011978</v>
      </c>
      <c r="G25" s="7">
        <f>E25/E$7*100</f>
        <v>7.2625723857710254</v>
      </c>
      <c r="H25" s="7">
        <f>'2頁'!R42</f>
        <v>6003.0000000000009</v>
      </c>
      <c r="I25" s="7">
        <f>H25/$C25*100</f>
        <v>65.385034309988015</v>
      </c>
      <c r="J25" s="7">
        <f>H25/H$7*100</f>
        <v>6.1866188473905526</v>
      </c>
      <c r="K25" s="7">
        <f>'2頁'!R43</f>
        <v>7431.1</v>
      </c>
      <c r="L25" s="7">
        <f>K25/$C25*100</f>
        <v>80.939984751116427</v>
      </c>
      <c r="M25" s="7">
        <f>K25/K$7*100</f>
        <v>6.4208166104316344</v>
      </c>
      <c r="N25" s="7">
        <f>'2頁'!R44</f>
        <v>1749.8999999999999</v>
      </c>
      <c r="O25" s="7">
        <f>N25/$C25*100</f>
        <v>19.060015248883559</v>
      </c>
      <c r="P25" s="7">
        <f>N25/N$7*100</f>
        <v>6.9839280654211935</v>
      </c>
      <c r="R25" s="105"/>
    </row>
    <row r="26" spans="1:18" ht="15.75" customHeight="1" thickBot="1" x14ac:dyDescent="0.2">
      <c r="A26" s="342"/>
      <c r="B26" s="30" t="s">
        <v>13</v>
      </c>
      <c r="C26" s="104">
        <f>C24/C25*100</f>
        <v>99.396579893257794</v>
      </c>
      <c r="D26" s="9" t="s">
        <v>14</v>
      </c>
      <c r="E26" s="104">
        <f>E24/E25*100</f>
        <v>100.97860289490244</v>
      </c>
      <c r="F26" s="9" t="s">
        <v>14</v>
      </c>
      <c r="G26" s="9" t="s">
        <v>14</v>
      </c>
      <c r="H26" s="104">
        <f>H24/H25*100</f>
        <v>98.559053806430114</v>
      </c>
      <c r="I26" s="9" t="s">
        <v>14</v>
      </c>
      <c r="J26" s="9" t="s">
        <v>14</v>
      </c>
      <c r="K26" s="104">
        <f>K24/K25*100</f>
        <v>98.822516181991901</v>
      </c>
      <c r="L26" s="9" t="s">
        <v>14</v>
      </c>
      <c r="M26" s="9" t="s">
        <v>14</v>
      </c>
      <c r="N26" s="104">
        <f>N24/N25*100</f>
        <v>101.8343905366021</v>
      </c>
      <c r="O26" s="9" t="s">
        <v>14</v>
      </c>
      <c r="P26" s="9" t="s">
        <v>14</v>
      </c>
      <c r="R26" s="105"/>
    </row>
    <row r="27" spans="1:18" ht="15.75" customHeight="1" x14ac:dyDescent="0.15">
      <c r="A27" t="s">
        <v>21</v>
      </c>
    </row>
    <row r="28" spans="1:18" ht="15.75" customHeight="1" x14ac:dyDescent="0.15"/>
  </sheetData>
  <mergeCells count="15">
    <mergeCell ref="A24:A26"/>
    <mergeCell ref="A6:A8"/>
    <mergeCell ref="A12:A14"/>
    <mergeCell ref="A9:A11"/>
    <mergeCell ref="A15:A17"/>
    <mergeCell ref="A18:A20"/>
    <mergeCell ref="A21:A23"/>
    <mergeCell ref="K4:K5"/>
    <mergeCell ref="N4:N5"/>
    <mergeCell ref="E3:J3"/>
    <mergeCell ref="K3:P3"/>
    <mergeCell ref="A3:B5"/>
    <mergeCell ref="C3:C5"/>
    <mergeCell ref="E4:E5"/>
    <mergeCell ref="H4:H5"/>
  </mergeCells>
  <phoneticPr fontId="3"/>
  <pageMargins left="0.82677165354330717" right="0.73" top="0.87" bottom="0.59055118110236227" header="0.51181102362204722" footer="0.35433070866141736"/>
  <headerFooter alignWithMargins="0">
    <oddFooter>&amp;C1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34"/>
  </sheetPr>
  <dimension ref="A1:S45"/>
  <sheetViews>
    <sheetView view="pageBreakPreview" zoomScale="70" zoomScaleNormal="75" zoomScaleSheetLayoutView="70" workbookViewId="0">
      <pane xSplit="2" ySplit="3" topLeftCell="C4" activePane="bottomRight" state="frozen"/>
      <selection activeCell="B35" sqref="B34:L35"/>
      <selection pane="topRight" activeCell="B35" sqref="B34:L35"/>
      <selection pane="bottomLeft" activeCell="B35" sqref="B34:L35"/>
      <selection pane="bottomRight" activeCell="H2" sqref="H2"/>
    </sheetView>
  </sheetViews>
  <sheetFormatPr defaultColWidth="9.5" defaultRowHeight="13.5" customHeight="1" x14ac:dyDescent="0.15"/>
  <cols>
    <col min="1" max="1" width="12.625" customWidth="1"/>
    <col min="2" max="2" width="11" customWidth="1"/>
    <col min="3" max="8" width="9.5" customWidth="1"/>
    <col min="9" max="9" width="11.125" customWidth="1"/>
    <col min="10" max="15" width="9.5" customWidth="1"/>
    <col min="16" max="16" width="11.125" customWidth="1"/>
    <col min="17" max="18" width="13.125" customWidth="1"/>
    <col min="25" max="25" width="9.25" customWidth="1"/>
    <col min="26" max="26" width="8.25" customWidth="1"/>
  </cols>
  <sheetData>
    <row r="1" spans="1:19" ht="18.75" customHeight="1" x14ac:dyDescent="0.2">
      <c r="A1" s="1" t="s">
        <v>401</v>
      </c>
    </row>
    <row r="2" spans="1:19" ht="15.75" customHeight="1" thickBot="1" x14ac:dyDescent="0.2">
      <c r="S2" s="92" t="s">
        <v>308</v>
      </c>
    </row>
    <row r="3" spans="1:19" ht="15.75" customHeight="1" thickBot="1" x14ac:dyDescent="0.2">
      <c r="A3" s="91" t="s">
        <v>24</v>
      </c>
      <c r="B3" s="19" t="s">
        <v>25</v>
      </c>
      <c r="C3" s="19" t="s">
        <v>26</v>
      </c>
      <c r="D3" s="19" t="s">
        <v>27</v>
      </c>
      <c r="E3" s="19" t="s">
        <v>28</v>
      </c>
      <c r="F3" s="19" t="s">
        <v>29</v>
      </c>
      <c r="G3" s="19" t="s">
        <v>30</v>
      </c>
      <c r="H3" s="19" t="s">
        <v>31</v>
      </c>
      <c r="I3" s="19" t="s">
        <v>32</v>
      </c>
      <c r="J3" s="19" t="s">
        <v>33</v>
      </c>
      <c r="K3" s="19" t="s">
        <v>34</v>
      </c>
      <c r="L3" s="19" t="s">
        <v>35</v>
      </c>
      <c r="M3" s="19" t="s">
        <v>36</v>
      </c>
      <c r="N3" s="19" t="s">
        <v>37</v>
      </c>
      <c r="O3" s="19" t="s">
        <v>38</v>
      </c>
      <c r="P3" s="19" t="s">
        <v>39</v>
      </c>
      <c r="Q3" s="19" t="s">
        <v>40</v>
      </c>
      <c r="R3" s="19" t="s">
        <v>399</v>
      </c>
      <c r="S3" s="20" t="s">
        <v>41</v>
      </c>
    </row>
    <row r="4" spans="1:19" ht="15.75" customHeight="1" x14ac:dyDescent="0.15">
      <c r="A4" s="343" t="s">
        <v>12</v>
      </c>
      <c r="B4" s="13" t="s">
        <v>42</v>
      </c>
      <c r="C4" s="21">
        <f t="shared" ref="C4:H7" si="0">C10+C16+C22+C28+C34+C40</f>
        <v>8060</v>
      </c>
      <c r="D4" s="21">
        <f t="shared" si="0"/>
        <v>14297.400000000001</v>
      </c>
      <c r="E4" s="21">
        <f t="shared" si="0"/>
        <v>12686.099999999999</v>
      </c>
      <c r="F4" s="21">
        <f t="shared" si="0"/>
        <v>18616</v>
      </c>
      <c r="G4" s="21">
        <f t="shared" si="0"/>
        <v>20933</v>
      </c>
      <c r="H4" s="21">
        <f t="shared" si="0"/>
        <v>15722.8</v>
      </c>
      <c r="I4" s="21">
        <f>I10+I16+I22+I28+I34+I40</f>
        <v>90315.3</v>
      </c>
      <c r="J4" s="21">
        <f t="shared" ref="J4:O7" si="1">J10+J16+J22+J28+J34+J40</f>
        <v>12218.8</v>
      </c>
      <c r="K4" s="21">
        <f t="shared" si="1"/>
        <v>6589.7</v>
      </c>
      <c r="L4" s="21">
        <f t="shared" si="1"/>
        <v>6915.8999999999987</v>
      </c>
      <c r="M4" s="21">
        <f t="shared" si="1"/>
        <v>8163.4000000000005</v>
      </c>
      <c r="N4" s="21">
        <f t="shared" si="1"/>
        <v>8865</v>
      </c>
      <c r="O4" s="21">
        <f t="shared" si="1"/>
        <v>7924.6000000000013</v>
      </c>
      <c r="P4" s="21">
        <f>P10+P16+P22+P28+P34+P40</f>
        <v>50677.4</v>
      </c>
      <c r="Q4" s="21">
        <f>Q10+Q16+Q22+Q28+Q34+Q40</f>
        <v>140992.70000000001</v>
      </c>
      <c r="R4" s="21">
        <f t="shared" ref="Q4:R9" si="2">R10+R16+R22+R28+R34+R40</f>
        <v>140790.6</v>
      </c>
      <c r="S4" s="314">
        <f>Q4/R4*100</f>
        <v>100.1435465151793</v>
      </c>
    </row>
    <row r="5" spans="1:19" ht="15.75" customHeight="1" x14ac:dyDescent="0.15">
      <c r="A5" s="344"/>
      <c r="B5" s="23" t="s">
        <v>43</v>
      </c>
      <c r="C5" s="24">
        <f t="shared" si="0"/>
        <v>2305.1</v>
      </c>
      <c r="D5" s="24">
        <f t="shared" si="0"/>
        <v>3739.1000000000004</v>
      </c>
      <c r="E5" s="24">
        <f t="shared" si="0"/>
        <v>4112.9000000000005</v>
      </c>
      <c r="F5" s="24">
        <f t="shared" si="0"/>
        <v>6044.1</v>
      </c>
      <c r="G5" s="24">
        <f t="shared" si="0"/>
        <v>6512.0999999999995</v>
      </c>
      <c r="H5" s="24">
        <f t="shared" si="0"/>
        <v>5041.7</v>
      </c>
      <c r="I5" s="24">
        <f>I11+I17+I23+I29+I35+I41</f>
        <v>27754.999999999996</v>
      </c>
      <c r="J5" s="24">
        <f t="shared" si="1"/>
        <v>3903.6</v>
      </c>
      <c r="K5" s="24">
        <f t="shared" si="1"/>
        <v>2107.8000000000002</v>
      </c>
      <c r="L5" s="24">
        <f t="shared" si="1"/>
        <v>2434.9999999999995</v>
      </c>
      <c r="M5" s="24">
        <f t="shared" si="1"/>
        <v>2529</v>
      </c>
      <c r="N5" s="24">
        <f t="shared" si="1"/>
        <v>3112.6000000000004</v>
      </c>
      <c r="O5" s="24">
        <f t="shared" si="1"/>
        <v>2411.5</v>
      </c>
      <c r="P5" s="24">
        <f>P11+P17+P23+P29+P35+P41</f>
        <v>16499.5</v>
      </c>
      <c r="Q5" s="24">
        <f t="shared" si="2"/>
        <v>44254.5</v>
      </c>
      <c r="R5" s="24">
        <f t="shared" si="2"/>
        <v>43758.600000000006</v>
      </c>
      <c r="S5" s="315">
        <f t="shared" ref="S5:S45" si="3">Q5/R5*100</f>
        <v>101.13326294716923</v>
      </c>
    </row>
    <row r="6" spans="1:19" ht="15.75" customHeight="1" x14ac:dyDescent="0.15">
      <c r="A6" s="344"/>
      <c r="B6" s="23" t="s">
        <v>44</v>
      </c>
      <c r="C6" s="24">
        <f t="shared" si="0"/>
        <v>5754.9</v>
      </c>
      <c r="D6" s="24">
        <f t="shared" si="0"/>
        <v>10558.3</v>
      </c>
      <c r="E6" s="24">
        <f t="shared" si="0"/>
        <v>8573.2000000000007</v>
      </c>
      <c r="F6" s="24">
        <f t="shared" si="0"/>
        <v>12571.900000000001</v>
      </c>
      <c r="G6" s="24">
        <f t="shared" si="0"/>
        <v>14420.900000000005</v>
      </c>
      <c r="H6" s="24">
        <f t="shared" si="0"/>
        <v>10681.1</v>
      </c>
      <c r="I6" s="24">
        <f>I12+I18+I24+I30+I36+I42</f>
        <v>62560.3</v>
      </c>
      <c r="J6" s="24">
        <f t="shared" si="1"/>
        <v>8315.2000000000007</v>
      </c>
      <c r="K6" s="24">
        <f t="shared" si="1"/>
        <v>4481.9000000000005</v>
      </c>
      <c r="L6" s="24">
        <f t="shared" si="1"/>
        <v>4480.8999999999996</v>
      </c>
      <c r="M6" s="24">
        <f t="shared" si="1"/>
        <v>5634.4000000000005</v>
      </c>
      <c r="N6" s="24">
        <f t="shared" si="1"/>
        <v>5752.4000000000005</v>
      </c>
      <c r="O6" s="24">
        <f t="shared" si="1"/>
        <v>5513.0999999999995</v>
      </c>
      <c r="P6" s="24">
        <f>P12+P18+P24+P30+P36+P42</f>
        <v>34177.899999999994</v>
      </c>
      <c r="Q6" s="24">
        <f t="shared" si="2"/>
        <v>96738.200000000012</v>
      </c>
      <c r="R6" s="24">
        <f t="shared" si="2"/>
        <v>97032</v>
      </c>
      <c r="S6" s="315">
        <f t="shared" si="3"/>
        <v>99.697213290460894</v>
      </c>
    </row>
    <row r="7" spans="1:19" ht="15.75" customHeight="1" x14ac:dyDescent="0.15">
      <c r="A7" s="344"/>
      <c r="B7" s="23" t="s">
        <v>45</v>
      </c>
      <c r="C7" s="24">
        <f t="shared" si="0"/>
        <v>6532.4999999999991</v>
      </c>
      <c r="D7" s="24">
        <f t="shared" si="0"/>
        <v>12218.599999999999</v>
      </c>
      <c r="E7" s="24">
        <f t="shared" si="0"/>
        <v>10405.699999999999</v>
      </c>
      <c r="F7" s="24">
        <f t="shared" si="0"/>
        <v>15665.100000000002</v>
      </c>
      <c r="G7" s="24">
        <f t="shared" si="0"/>
        <v>17674.2</v>
      </c>
      <c r="H7" s="24">
        <f t="shared" si="0"/>
        <v>13077.799999999997</v>
      </c>
      <c r="I7" s="24">
        <f>I13+I19+I25+I31+I37+I43</f>
        <v>75573.899999999994</v>
      </c>
      <c r="J7" s="24">
        <f t="shared" si="1"/>
        <v>10097.5</v>
      </c>
      <c r="K7" s="24">
        <f t="shared" si="1"/>
        <v>5094.4999999999991</v>
      </c>
      <c r="L7" s="24">
        <f t="shared" si="1"/>
        <v>5277.3000000000011</v>
      </c>
      <c r="M7" s="24">
        <f t="shared" si="1"/>
        <v>6427.7</v>
      </c>
      <c r="N7" s="24">
        <f t="shared" si="1"/>
        <v>7112.6999999999989</v>
      </c>
      <c r="O7" s="24">
        <f t="shared" si="1"/>
        <v>6195.0999999999995</v>
      </c>
      <c r="P7" s="24">
        <f>P13+P19+P25+P31+P37+P43</f>
        <v>40204.799999999996</v>
      </c>
      <c r="Q7" s="24">
        <f t="shared" si="2"/>
        <v>115778.7</v>
      </c>
      <c r="R7" s="24">
        <f t="shared" si="2"/>
        <v>115734.5</v>
      </c>
      <c r="S7" s="315">
        <f t="shared" si="3"/>
        <v>100.03819085925112</v>
      </c>
    </row>
    <row r="8" spans="1:19" ht="15.75" customHeight="1" x14ac:dyDescent="0.15">
      <c r="A8" s="344"/>
      <c r="B8" s="23" t="s">
        <v>46</v>
      </c>
      <c r="C8" s="24">
        <f t="shared" ref="C8:I8" si="4">C14+C20+C26+C32+C38+C44</f>
        <v>1527.5000000000005</v>
      </c>
      <c r="D8" s="24">
        <f t="shared" si="4"/>
        <v>2078.7999999999997</v>
      </c>
      <c r="E8" s="24">
        <f t="shared" si="4"/>
        <v>2280.4</v>
      </c>
      <c r="F8" s="24">
        <f t="shared" si="4"/>
        <v>2950.9</v>
      </c>
      <c r="G8" s="24">
        <f t="shared" si="4"/>
        <v>3258.7999999999997</v>
      </c>
      <c r="H8" s="24">
        <f t="shared" si="4"/>
        <v>2645.0000000000005</v>
      </c>
      <c r="I8" s="24">
        <f t="shared" si="4"/>
        <v>14741.400000000001</v>
      </c>
      <c r="J8" s="24">
        <f t="shared" ref="J8:O8" si="5">J14+J20+J26+J32+J38+J44</f>
        <v>2121.2999999999997</v>
      </c>
      <c r="K8" s="24">
        <f t="shared" si="5"/>
        <v>1495.2</v>
      </c>
      <c r="L8" s="24">
        <f t="shared" si="5"/>
        <v>1638.6000000000001</v>
      </c>
      <c r="M8" s="24">
        <f t="shared" si="5"/>
        <v>1735.7000000000003</v>
      </c>
      <c r="N8" s="24">
        <f t="shared" si="5"/>
        <v>1752.2999999999997</v>
      </c>
      <c r="O8" s="24">
        <f t="shared" si="5"/>
        <v>1729.5</v>
      </c>
      <c r="P8" s="24">
        <f>P14+P20+P26+P32+P38+P44</f>
        <v>10472.599999999999</v>
      </c>
      <c r="Q8" s="24">
        <f t="shared" si="2"/>
        <v>25214</v>
      </c>
      <c r="R8" s="24">
        <f t="shared" si="2"/>
        <v>25056.100000000002</v>
      </c>
      <c r="S8" s="315">
        <f t="shared" si="3"/>
        <v>100.63018586292358</v>
      </c>
    </row>
    <row r="9" spans="1:19" ht="15.75" customHeight="1" thickBot="1" x14ac:dyDescent="0.2">
      <c r="A9" s="345"/>
      <c r="B9" s="12" t="s">
        <v>47</v>
      </c>
      <c r="C9" s="26">
        <f t="shared" ref="C9:I9" si="6">C15+C21+C27+C33+C39+C45</f>
        <v>2095.1999999999998</v>
      </c>
      <c r="D9" s="26">
        <f t="shared" si="6"/>
        <v>2769.9</v>
      </c>
      <c r="E9" s="26">
        <f t="shared" si="6"/>
        <v>3021.7999999999997</v>
      </c>
      <c r="F9" s="26">
        <f t="shared" si="6"/>
        <v>3895.8999999999992</v>
      </c>
      <c r="G9" s="26">
        <f t="shared" si="6"/>
        <v>4315.3</v>
      </c>
      <c r="H9" s="26">
        <f t="shared" si="6"/>
        <v>3421.3</v>
      </c>
      <c r="I9" s="26">
        <f t="shared" si="6"/>
        <v>19519.400000000001</v>
      </c>
      <c r="J9" s="26">
        <f t="shared" ref="J9:O9" si="7">J15+J21+J27+J33+J39+J45</f>
        <v>2871.2000000000003</v>
      </c>
      <c r="K9" s="26">
        <f t="shared" si="7"/>
        <v>2087.8000000000002</v>
      </c>
      <c r="L9" s="26">
        <f t="shared" si="7"/>
        <v>2535.4000000000005</v>
      </c>
      <c r="M9" s="26">
        <f t="shared" si="7"/>
        <v>2736.8</v>
      </c>
      <c r="N9" s="26">
        <f t="shared" si="7"/>
        <v>2743.8999999999996</v>
      </c>
      <c r="O9" s="26">
        <f t="shared" si="7"/>
        <v>2489.1999999999998</v>
      </c>
      <c r="P9" s="26">
        <f>P15+P21+P27+P33+P39+P45</f>
        <v>15464.300000000001</v>
      </c>
      <c r="Q9" s="26">
        <f t="shared" si="2"/>
        <v>34983.699999999997</v>
      </c>
      <c r="R9" s="26">
        <f t="shared" si="2"/>
        <v>34717.300000000003</v>
      </c>
      <c r="S9" s="316">
        <f t="shared" si="3"/>
        <v>100.76734077822871</v>
      </c>
    </row>
    <row r="10" spans="1:19" ht="15.75" customHeight="1" x14ac:dyDescent="0.15">
      <c r="A10" s="343" t="s">
        <v>310</v>
      </c>
      <c r="B10" s="13" t="s">
        <v>42</v>
      </c>
      <c r="C10" s="21">
        <f>'6～28頁'!E10</f>
        <v>4918.2</v>
      </c>
      <c r="D10" s="21">
        <f>'6～28頁'!F10</f>
        <v>7853.0999999999985</v>
      </c>
      <c r="E10" s="21">
        <f>'6～28頁'!G10</f>
        <v>6793.4</v>
      </c>
      <c r="F10" s="21">
        <f>'6～28頁'!H10</f>
        <v>9428.1</v>
      </c>
      <c r="G10" s="21">
        <f>'6～28頁'!I10</f>
        <v>11033.899999999998</v>
      </c>
      <c r="H10" s="21">
        <f>'6～28頁'!J10</f>
        <v>8202.9000000000015</v>
      </c>
      <c r="I10" s="21">
        <f>SUM(C10:H10)</f>
        <v>48229.599999999999</v>
      </c>
      <c r="J10" s="21">
        <f>'6～28頁'!K10</f>
        <v>6748.0000000000009</v>
      </c>
      <c r="K10" s="21">
        <f>'6～28頁'!L10</f>
        <v>3941.8</v>
      </c>
      <c r="L10" s="21">
        <f>'6～28頁'!M10</f>
        <v>4271.1999999999989</v>
      </c>
      <c r="M10" s="21">
        <f>'6～28頁'!N10</f>
        <v>5011.1000000000004</v>
      </c>
      <c r="N10" s="21">
        <f>'6～28頁'!O10</f>
        <v>4802.9000000000005</v>
      </c>
      <c r="O10" s="21">
        <f>'6～28頁'!P10</f>
        <v>4856.4000000000005</v>
      </c>
      <c r="P10" s="21">
        <f>SUM(J10:O10)</f>
        <v>29631.4</v>
      </c>
      <c r="Q10" s="21">
        <f>I10+P10</f>
        <v>77861</v>
      </c>
      <c r="R10" s="21">
        <f>'6～28頁'!R10</f>
        <v>77909.3</v>
      </c>
      <c r="S10" s="314">
        <f>Q10/R10*100</f>
        <v>99.938004833826</v>
      </c>
    </row>
    <row r="11" spans="1:19" ht="15.75" customHeight="1" x14ac:dyDescent="0.15">
      <c r="A11" s="344"/>
      <c r="B11" s="23" t="s">
        <v>43</v>
      </c>
      <c r="C11" s="24">
        <f>'6～28頁'!E11</f>
        <v>1267.5000000000002</v>
      </c>
      <c r="D11" s="24">
        <f>'6～28頁'!F11</f>
        <v>1722.0000000000002</v>
      </c>
      <c r="E11" s="24">
        <f>'6～28頁'!G11</f>
        <v>1815.7</v>
      </c>
      <c r="F11" s="24">
        <f>'6～28頁'!H11</f>
        <v>2260.4</v>
      </c>
      <c r="G11" s="24">
        <f>'6～28頁'!I11</f>
        <v>2633.2999999999997</v>
      </c>
      <c r="H11" s="24">
        <f>'6～28頁'!J11</f>
        <v>2034.4999999999998</v>
      </c>
      <c r="I11" s="24">
        <f t="shared" ref="I11:I45" si="8">SUM(C11:H11)</f>
        <v>11733.4</v>
      </c>
      <c r="J11" s="24">
        <f>'6～28頁'!K11</f>
        <v>1845.5000000000002</v>
      </c>
      <c r="K11" s="24">
        <f>'6～28頁'!L11</f>
        <v>1178.1000000000001</v>
      </c>
      <c r="L11" s="24">
        <f>'6～28頁'!M11</f>
        <v>1465.0000000000002</v>
      </c>
      <c r="M11" s="24">
        <f>'6～28頁'!N11</f>
        <v>1561</v>
      </c>
      <c r="N11" s="24">
        <f>'6～28頁'!O11</f>
        <v>1477.6000000000001</v>
      </c>
      <c r="O11" s="24">
        <f>'6～28頁'!P11</f>
        <v>1397.8000000000002</v>
      </c>
      <c r="P11" s="24">
        <f t="shared" ref="P11:P45" si="9">SUM(J11:O11)</f>
        <v>8925</v>
      </c>
      <c r="Q11" s="24">
        <f t="shared" ref="Q11:Q45" si="10">I11+P11</f>
        <v>20658.400000000001</v>
      </c>
      <c r="R11" s="24">
        <f>'6～28頁'!R11</f>
        <v>20600.100000000002</v>
      </c>
      <c r="S11" s="315">
        <f t="shared" si="3"/>
        <v>100.28300833491099</v>
      </c>
    </row>
    <row r="12" spans="1:19" ht="15.75" customHeight="1" x14ac:dyDescent="0.15">
      <c r="A12" s="344"/>
      <c r="B12" s="23" t="s">
        <v>44</v>
      </c>
      <c r="C12" s="24">
        <f>'6～28頁'!E12</f>
        <v>3650.7</v>
      </c>
      <c r="D12" s="24">
        <f>'6～28頁'!F12</f>
        <v>6131.1</v>
      </c>
      <c r="E12" s="24">
        <f>'6～28頁'!G12</f>
        <v>4977.7000000000007</v>
      </c>
      <c r="F12" s="24">
        <f>'6～28頁'!H12</f>
        <v>7167.7000000000007</v>
      </c>
      <c r="G12" s="24">
        <f>'6～28頁'!I12</f>
        <v>8400.6000000000022</v>
      </c>
      <c r="H12" s="24">
        <f>'6～28頁'!J12</f>
        <v>6168.4</v>
      </c>
      <c r="I12" s="24">
        <f t="shared" si="8"/>
        <v>36496.200000000004</v>
      </c>
      <c r="J12" s="24">
        <f>'6～28頁'!K12</f>
        <v>4902.5000000000009</v>
      </c>
      <c r="K12" s="24">
        <f>'6～28頁'!L12</f>
        <v>2763.7</v>
      </c>
      <c r="L12" s="24">
        <f>'6～28頁'!M12</f>
        <v>2806.2</v>
      </c>
      <c r="M12" s="24">
        <f>'6～28頁'!N12</f>
        <v>3450.1000000000004</v>
      </c>
      <c r="N12" s="24">
        <f>'6～28頁'!O12</f>
        <v>3325.3</v>
      </c>
      <c r="O12" s="24">
        <f>'6～28頁'!P12</f>
        <v>3458.6</v>
      </c>
      <c r="P12" s="24">
        <f t="shared" si="9"/>
        <v>20706.400000000001</v>
      </c>
      <c r="Q12" s="24">
        <f t="shared" si="10"/>
        <v>57202.600000000006</v>
      </c>
      <c r="R12" s="24">
        <f>'6～28頁'!R12</f>
        <v>57309.2</v>
      </c>
      <c r="S12" s="315">
        <f t="shared" si="3"/>
        <v>99.813991470828427</v>
      </c>
    </row>
    <row r="13" spans="1:19" ht="15.75" customHeight="1" x14ac:dyDescent="0.15">
      <c r="A13" s="344"/>
      <c r="B13" s="23" t="s">
        <v>45</v>
      </c>
      <c r="C13" s="24">
        <f>'6～28頁'!E13</f>
        <v>4127.8999999999996</v>
      </c>
      <c r="D13" s="24">
        <f>'6～28頁'!F13</f>
        <v>6870.9</v>
      </c>
      <c r="E13" s="24">
        <f>'6～28頁'!G13</f>
        <v>5733.9</v>
      </c>
      <c r="F13" s="24">
        <f>'6～28頁'!H13</f>
        <v>8040.8000000000011</v>
      </c>
      <c r="G13" s="24">
        <f>'6～28頁'!I13</f>
        <v>9477.2000000000007</v>
      </c>
      <c r="H13" s="24">
        <f>'6～28頁'!J13</f>
        <v>6963.0999999999995</v>
      </c>
      <c r="I13" s="24">
        <f t="shared" si="8"/>
        <v>41213.799999999996</v>
      </c>
      <c r="J13" s="24">
        <f>'6～28頁'!K13</f>
        <v>5689.0999999999995</v>
      </c>
      <c r="K13" s="24">
        <f>'6～28頁'!L13</f>
        <v>3205.5</v>
      </c>
      <c r="L13" s="24">
        <f>'6～28頁'!M13</f>
        <v>3394.1000000000004</v>
      </c>
      <c r="M13" s="24">
        <f>'6～28頁'!N13</f>
        <v>4034.7</v>
      </c>
      <c r="N13" s="24">
        <f>'6～28頁'!O13</f>
        <v>3910.2</v>
      </c>
      <c r="O13" s="24">
        <f>'6～28頁'!P13</f>
        <v>3921.2</v>
      </c>
      <c r="P13" s="24">
        <f t="shared" si="9"/>
        <v>24154.799999999999</v>
      </c>
      <c r="Q13" s="24">
        <f t="shared" si="10"/>
        <v>65368.599999999991</v>
      </c>
      <c r="R13" s="24">
        <f>'6～28頁'!R13</f>
        <v>65024.399999999994</v>
      </c>
      <c r="S13" s="315">
        <f t="shared" si="3"/>
        <v>100.52933975553793</v>
      </c>
    </row>
    <row r="14" spans="1:19" ht="15.75" customHeight="1" x14ac:dyDescent="0.15">
      <c r="A14" s="344"/>
      <c r="B14" s="23" t="s">
        <v>46</v>
      </c>
      <c r="C14" s="24">
        <f>'6～28頁'!E14</f>
        <v>790.3</v>
      </c>
      <c r="D14" s="24">
        <f>'6～28頁'!F14</f>
        <v>982.19999999999993</v>
      </c>
      <c r="E14" s="24">
        <f>'6～28頁'!G14</f>
        <v>1059.5</v>
      </c>
      <c r="F14" s="24">
        <f>'6～28頁'!H14</f>
        <v>1387.3000000000002</v>
      </c>
      <c r="G14" s="24">
        <f>'6～28頁'!I14</f>
        <v>1556.7</v>
      </c>
      <c r="H14" s="24">
        <f>'6～28頁'!J14</f>
        <v>1239.8</v>
      </c>
      <c r="I14" s="24">
        <f t="shared" si="8"/>
        <v>7015.8</v>
      </c>
      <c r="J14" s="24">
        <f>'6～28頁'!K14</f>
        <v>1058.8999999999999</v>
      </c>
      <c r="K14" s="24">
        <f>'6～28頁'!L14</f>
        <v>736.3</v>
      </c>
      <c r="L14" s="24">
        <f>'6～28頁'!M14</f>
        <v>877.09999999999991</v>
      </c>
      <c r="M14" s="24">
        <f>'6～28頁'!N14</f>
        <v>976.40000000000009</v>
      </c>
      <c r="N14" s="24">
        <f>'6～28頁'!O14</f>
        <v>892.69999999999993</v>
      </c>
      <c r="O14" s="24">
        <f>'6～28頁'!P14</f>
        <v>935.2</v>
      </c>
      <c r="P14" s="24">
        <f t="shared" si="9"/>
        <v>5476.5999999999995</v>
      </c>
      <c r="Q14" s="24">
        <f t="shared" si="10"/>
        <v>12492.4</v>
      </c>
      <c r="R14" s="24">
        <f>'6～28頁'!R14</f>
        <v>12884.900000000001</v>
      </c>
      <c r="S14" s="315">
        <f t="shared" si="3"/>
        <v>96.953798632507798</v>
      </c>
    </row>
    <row r="15" spans="1:19" ht="15.75" customHeight="1" thickBot="1" x14ac:dyDescent="0.2">
      <c r="A15" s="345"/>
      <c r="B15" s="12" t="s">
        <v>47</v>
      </c>
      <c r="C15" s="26">
        <f>'6～28頁'!E15</f>
        <v>1239.6000000000001</v>
      </c>
      <c r="D15" s="26">
        <f>'6～28頁'!F15</f>
        <v>1495.8</v>
      </c>
      <c r="E15" s="26">
        <f>'6～28頁'!G15</f>
        <v>1603.2</v>
      </c>
      <c r="F15" s="26">
        <f>'6～28頁'!H15</f>
        <v>2064</v>
      </c>
      <c r="G15" s="26">
        <f>'6～28頁'!I15</f>
        <v>2319.1000000000004</v>
      </c>
      <c r="H15" s="26">
        <f>'6～28頁'!J15</f>
        <v>1804.8</v>
      </c>
      <c r="I15" s="26">
        <f t="shared" si="8"/>
        <v>10526.5</v>
      </c>
      <c r="J15" s="26">
        <f>'6～28頁'!K15</f>
        <v>1603.8</v>
      </c>
      <c r="K15" s="26">
        <f>'6～28頁'!L15</f>
        <v>1183.6000000000001</v>
      </c>
      <c r="L15" s="26">
        <f>'6～28頁'!M15</f>
        <v>1584.2000000000003</v>
      </c>
      <c r="M15" s="26">
        <f>'6～28頁'!N15</f>
        <v>1752.1</v>
      </c>
      <c r="N15" s="26">
        <f>'6～28頁'!O15</f>
        <v>1659.6999999999998</v>
      </c>
      <c r="O15" s="26">
        <f>'6～28頁'!P15</f>
        <v>1495.2000000000003</v>
      </c>
      <c r="P15" s="26">
        <f t="shared" si="9"/>
        <v>9278.6</v>
      </c>
      <c r="Q15" s="26">
        <f t="shared" si="10"/>
        <v>19805.099999999999</v>
      </c>
      <c r="R15" s="26">
        <f>'6～28頁'!R15</f>
        <v>20212.300000000003</v>
      </c>
      <c r="S15" s="316">
        <f t="shared" si="3"/>
        <v>97.985385136773132</v>
      </c>
    </row>
    <row r="16" spans="1:19" ht="15.75" customHeight="1" x14ac:dyDescent="0.15">
      <c r="A16" s="343" t="s">
        <v>311</v>
      </c>
      <c r="B16" s="13" t="s">
        <v>42</v>
      </c>
      <c r="C16" s="21">
        <f>'6～28頁'!E490</f>
        <v>1058.4000000000001</v>
      </c>
      <c r="D16" s="21">
        <f>'6～28頁'!F490</f>
        <v>1911.8000000000004</v>
      </c>
      <c r="E16" s="21">
        <f>'6～28頁'!G490</f>
        <v>1210.3000000000002</v>
      </c>
      <c r="F16" s="21">
        <f>'6～28頁'!H490</f>
        <v>1508.8000000000002</v>
      </c>
      <c r="G16" s="21">
        <f>'6～28頁'!I490</f>
        <v>1943.7000000000003</v>
      </c>
      <c r="H16" s="21">
        <f>'6～28頁'!J490</f>
        <v>1513.9</v>
      </c>
      <c r="I16" s="21">
        <f t="shared" si="8"/>
        <v>9146.9000000000015</v>
      </c>
      <c r="J16" s="21">
        <f>'6～28頁'!K490</f>
        <v>1252.5999999999999</v>
      </c>
      <c r="K16" s="21">
        <f>'6～28頁'!L490</f>
        <v>734.49999999999989</v>
      </c>
      <c r="L16" s="21">
        <f>'6～28頁'!M490</f>
        <v>681.50000000000011</v>
      </c>
      <c r="M16" s="21">
        <f>'6～28頁'!N490</f>
        <v>602.20000000000005</v>
      </c>
      <c r="N16" s="21">
        <f>'6～28頁'!O490</f>
        <v>633.49999999999989</v>
      </c>
      <c r="O16" s="21">
        <f>'6～28頁'!P490</f>
        <v>674.90000000000009</v>
      </c>
      <c r="P16" s="21">
        <f t="shared" si="9"/>
        <v>4579.2000000000007</v>
      </c>
      <c r="Q16" s="21">
        <f t="shared" si="10"/>
        <v>13726.100000000002</v>
      </c>
      <c r="R16" s="21">
        <f>'6～28頁'!R490</f>
        <v>11938.600000000002</v>
      </c>
      <c r="S16" s="314">
        <f>Q16/R16*100</f>
        <v>114.97244232992144</v>
      </c>
    </row>
    <row r="17" spans="1:19" ht="15.75" customHeight="1" x14ac:dyDescent="0.15">
      <c r="A17" s="344"/>
      <c r="B17" s="23" t="s">
        <v>43</v>
      </c>
      <c r="C17" s="24">
        <f>'6～28頁'!E491</f>
        <v>496.9</v>
      </c>
      <c r="D17" s="24">
        <f>'6～28頁'!F491</f>
        <v>708.4</v>
      </c>
      <c r="E17" s="24">
        <f>'6～28頁'!G491</f>
        <v>589.20000000000016</v>
      </c>
      <c r="F17" s="24">
        <f>'6～28頁'!H491</f>
        <v>726.5</v>
      </c>
      <c r="G17" s="24">
        <f>'6～28頁'!I491</f>
        <v>901.5999999999998</v>
      </c>
      <c r="H17" s="24">
        <f>'6～28頁'!J491</f>
        <v>760.3</v>
      </c>
      <c r="I17" s="24">
        <f t="shared" si="8"/>
        <v>4182.8999999999996</v>
      </c>
      <c r="J17" s="24">
        <f>'6～28頁'!K491</f>
        <v>616.5</v>
      </c>
      <c r="K17" s="24">
        <f>'6～28頁'!L491</f>
        <v>372.2</v>
      </c>
      <c r="L17" s="24">
        <f>'6～28頁'!M491</f>
        <v>382.5</v>
      </c>
      <c r="M17" s="24">
        <f>'6～28頁'!N491</f>
        <v>311.2</v>
      </c>
      <c r="N17" s="24">
        <f>'6～28頁'!O491</f>
        <v>351.7</v>
      </c>
      <c r="O17" s="24">
        <f>'6～28頁'!P491</f>
        <v>334.6</v>
      </c>
      <c r="P17" s="24">
        <f t="shared" si="9"/>
        <v>2368.7000000000003</v>
      </c>
      <c r="Q17" s="24">
        <f t="shared" si="10"/>
        <v>6551.6</v>
      </c>
      <c r="R17" s="24">
        <f>'6～28頁'!R491</f>
        <v>5525.0000000000009</v>
      </c>
      <c r="S17" s="315">
        <f t="shared" si="3"/>
        <v>118.58099547511311</v>
      </c>
    </row>
    <row r="18" spans="1:19" ht="15.75" customHeight="1" x14ac:dyDescent="0.15">
      <c r="A18" s="344"/>
      <c r="B18" s="23" t="s">
        <v>44</v>
      </c>
      <c r="C18" s="24">
        <f>'6～28頁'!E492</f>
        <v>561.5</v>
      </c>
      <c r="D18" s="24">
        <f>'6～28頁'!F492</f>
        <v>1203.3999999999999</v>
      </c>
      <c r="E18" s="24">
        <f>'6～28頁'!G492</f>
        <v>621.10000000000014</v>
      </c>
      <c r="F18" s="24">
        <f>'6～28頁'!H492</f>
        <v>782.30000000000007</v>
      </c>
      <c r="G18" s="24">
        <f>'6～28頁'!I492</f>
        <v>1042.1000000000001</v>
      </c>
      <c r="H18" s="24">
        <f>'6～28頁'!J492</f>
        <v>753.60000000000014</v>
      </c>
      <c r="I18" s="24">
        <f t="shared" si="8"/>
        <v>4964.0000000000009</v>
      </c>
      <c r="J18" s="24">
        <f>'6～28頁'!K492</f>
        <v>636.09999999999991</v>
      </c>
      <c r="K18" s="24">
        <f>'6～28頁'!L492</f>
        <v>362.3</v>
      </c>
      <c r="L18" s="24">
        <f>'6～28頁'!M492</f>
        <v>298.99999999999994</v>
      </c>
      <c r="M18" s="24">
        <f>'6～28頁'!N492</f>
        <v>291</v>
      </c>
      <c r="N18" s="24">
        <f>'6～28頁'!O492</f>
        <v>281.79999999999995</v>
      </c>
      <c r="O18" s="24">
        <f>'6～28頁'!P492</f>
        <v>340.29999999999995</v>
      </c>
      <c r="P18" s="24">
        <f t="shared" si="9"/>
        <v>2210.5</v>
      </c>
      <c r="Q18" s="24">
        <f t="shared" si="10"/>
        <v>7174.5000000000009</v>
      </c>
      <c r="R18" s="24">
        <f>'6～28頁'!R492</f>
        <v>6413.6</v>
      </c>
      <c r="S18" s="315">
        <f t="shared" si="3"/>
        <v>111.86385181489335</v>
      </c>
    </row>
    <row r="19" spans="1:19" ht="15.75" customHeight="1" x14ac:dyDescent="0.15">
      <c r="A19" s="344"/>
      <c r="B19" s="23" t="s">
        <v>45</v>
      </c>
      <c r="C19" s="24">
        <f>'6～28頁'!E493</f>
        <v>764.90000000000009</v>
      </c>
      <c r="D19" s="24">
        <f>'6～28頁'!F493</f>
        <v>1476.9999999999998</v>
      </c>
      <c r="E19" s="24">
        <f>'6～28頁'!G493</f>
        <v>794.9</v>
      </c>
      <c r="F19" s="24">
        <f>'6～28頁'!H493</f>
        <v>1067.8000000000002</v>
      </c>
      <c r="G19" s="24">
        <f>'6～28頁'!I493</f>
        <v>1431</v>
      </c>
      <c r="H19" s="24">
        <f>'6～28頁'!J493</f>
        <v>1057.3999999999999</v>
      </c>
      <c r="I19" s="24">
        <f t="shared" si="8"/>
        <v>6593</v>
      </c>
      <c r="J19" s="24">
        <f>'6～28頁'!K493</f>
        <v>923.50000000000011</v>
      </c>
      <c r="K19" s="24">
        <f>'6～28頁'!L493</f>
        <v>471.1</v>
      </c>
      <c r="L19" s="24">
        <f>'6～28頁'!M493</f>
        <v>404.99999999999994</v>
      </c>
      <c r="M19" s="24">
        <f>'6～28頁'!N493</f>
        <v>380</v>
      </c>
      <c r="N19" s="24">
        <f>'6～28頁'!O493</f>
        <v>422.4</v>
      </c>
      <c r="O19" s="24">
        <f>'6～28頁'!P493</f>
        <v>425.79999999999995</v>
      </c>
      <c r="P19" s="24">
        <f t="shared" si="9"/>
        <v>3027.8</v>
      </c>
      <c r="Q19" s="24">
        <f t="shared" si="10"/>
        <v>9620.7999999999993</v>
      </c>
      <c r="R19" s="24">
        <f>'6～28頁'!R493</f>
        <v>8334</v>
      </c>
      <c r="S19" s="315">
        <f t="shared" si="3"/>
        <v>115.44036477081832</v>
      </c>
    </row>
    <row r="20" spans="1:19" ht="15.75" customHeight="1" x14ac:dyDescent="0.15">
      <c r="A20" s="344"/>
      <c r="B20" s="23" t="s">
        <v>46</v>
      </c>
      <c r="C20" s="24">
        <f>'6～28頁'!E494</f>
        <v>293.50000000000011</v>
      </c>
      <c r="D20" s="24">
        <f>'6～28頁'!F494</f>
        <v>434.8</v>
      </c>
      <c r="E20" s="24">
        <f>'6～28頁'!G494</f>
        <v>415.4</v>
      </c>
      <c r="F20" s="24">
        <f>'6～28頁'!H494</f>
        <v>441</v>
      </c>
      <c r="G20" s="24">
        <f>'6～28頁'!I494</f>
        <v>512.69999999999993</v>
      </c>
      <c r="H20" s="24">
        <f>'6～28頁'!J494</f>
        <v>456.49999999999994</v>
      </c>
      <c r="I20" s="24">
        <f t="shared" si="8"/>
        <v>2553.9</v>
      </c>
      <c r="J20" s="24">
        <f>'6～28頁'!K494</f>
        <v>329.09999999999997</v>
      </c>
      <c r="K20" s="24">
        <f>'6～28頁'!L494</f>
        <v>263.40000000000003</v>
      </c>
      <c r="L20" s="24">
        <f>'6～28頁'!M494</f>
        <v>276.5</v>
      </c>
      <c r="M20" s="24">
        <f>'6～28頁'!N494</f>
        <v>222.2</v>
      </c>
      <c r="N20" s="24">
        <f>'6～28頁'!O494</f>
        <v>211.10000000000002</v>
      </c>
      <c r="O20" s="24">
        <f>'6～28頁'!P494</f>
        <v>249.10000000000002</v>
      </c>
      <c r="P20" s="24">
        <f t="shared" si="9"/>
        <v>1551.4</v>
      </c>
      <c r="Q20" s="24">
        <f t="shared" si="10"/>
        <v>4105.3</v>
      </c>
      <c r="R20" s="24">
        <f>'6～28頁'!R494</f>
        <v>3604.6</v>
      </c>
      <c r="S20" s="315">
        <f t="shared" si="3"/>
        <v>113.89058425345394</v>
      </c>
    </row>
    <row r="21" spans="1:19" ht="15.75" customHeight="1" thickBot="1" x14ac:dyDescent="0.2">
      <c r="A21" s="345"/>
      <c r="B21" s="12" t="s">
        <v>47</v>
      </c>
      <c r="C21" s="26">
        <f>'6～28頁'!E495</f>
        <v>350.69999999999993</v>
      </c>
      <c r="D21" s="26">
        <f>'6～28頁'!F495</f>
        <v>530.9</v>
      </c>
      <c r="E21" s="26">
        <f>'6～28頁'!G495</f>
        <v>507.09999999999997</v>
      </c>
      <c r="F21" s="26">
        <f>'6～28頁'!H495</f>
        <v>532.19999999999993</v>
      </c>
      <c r="G21" s="26">
        <f>'6～28頁'!I495</f>
        <v>610.50000000000011</v>
      </c>
      <c r="H21" s="26">
        <f>'6～28頁'!J495</f>
        <v>534.1</v>
      </c>
      <c r="I21" s="26">
        <f t="shared" si="8"/>
        <v>3065.4999999999995</v>
      </c>
      <c r="J21" s="26">
        <f>'6～28頁'!K495</f>
        <v>392.2999999999999</v>
      </c>
      <c r="K21" s="26">
        <f>'6～28頁'!L495</f>
        <v>321.39999999999998</v>
      </c>
      <c r="L21" s="26">
        <f>'6～28頁'!M495</f>
        <v>328.5</v>
      </c>
      <c r="M21" s="26">
        <f>'6～28頁'!N495</f>
        <v>275.7</v>
      </c>
      <c r="N21" s="26">
        <f>'6～28頁'!O495</f>
        <v>277.90000000000003</v>
      </c>
      <c r="O21" s="26">
        <f>'6～28頁'!P495</f>
        <v>303.99999999999994</v>
      </c>
      <c r="P21" s="26">
        <f t="shared" si="9"/>
        <v>1899.8</v>
      </c>
      <c r="Q21" s="26">
        <f t="shared" si="10"/>
        <v>4965.2999999999993</v>
      </c>
      <c r="R21" s="26">
        <f>'6～28頁'!R495</f>
        <v>4268.2999999999984</v>
      </c>
      <c r="S21" s="316">
        <f t="shared" si="3"/>
        <v>116.32968629196638</v>
      </c>
    </row>
    <row r="22" spans="1:19" ht="15.75" customHeight="1" x14ac:dyDescent="0.15">
      <c r="A22" s="343" t="s">
        <v>17</v>
      </c>
      <c r="B22" s="13" t="s">
        <v>42</v>
      </c>
      <c r="C22" s="21">
        <f>'6～28頁'!E622</f>
        <v>752.90000000000009</v>
      </c>
      <c r="D22" s="21">
        <f>'6～28頁'!F622</f>
        <v>1890.5999999999997</v>
      </c>
      <c r="E22" s="21">
        <f>'6～28頁'!G622</f>
        <v>2296.6999999999998</v>
      </c>
      <c r="F22" s="21">
        <f>'6～28頁'!H622</f>
        <v>4045.5</v>
      </c>
      <c r="G22" s="21">
        <f>'6～28頁'!I622</f>
        <v>3454.7</v>
      </c>
      <c r="H22" s="21">
        <f>'6～28頁'!J622</f>
        <v>2614.9000000000005</v>
      </c>
      <c r="I22" s="21">
        <f t="shared" si="8"/>
        <v>15055.300000000003</v>
      </c>
      <c r="J22" s="21">
        <f>'6～28頁'!K622</f>
        <v>1775.4</v>
      </c>
      <c r="K22" s="21">
        <f>'6～28頁'!L622</f>
        <v>790.1</v>
      </c>
      <c r="L22" s="21">
        <f>'6～28頁'!M622</f>
        <v>1010.0000000000002</v>
      </c>
      <c r="M22" s="21">
        <f>'6～28頁'!N622</f>
        <v>1231.7</v>
      </c>
      <c r="N22" s="21">
        <f>'6～28頁'!O622</f>
        <v>1457.6</v>
      </c>
      <c r="O22" s="21">
        <f>'6～28頁'!P622</f>
        <v>1046.3</v>
      </c>
      <c r="P22" s="21">
        <f t="shared" si="9"/>
        <v>7311.0999999999995</v>
      </c>
      <c r="Q22" s="21">
        <f t="shared" si="10"/>
        <v>22366.400000000001</v>
      </c>
      <c r="R22" s="21">
        <f>'6～28頁'!R622</f>
        <v>22685.700000000004</v>
      </c>
      <c r="S22" s="314">
        <f>Q22/R22*100</f>
        <v>98.592505410897601</v>
      </c>
    </row>
    <row r="23" spans="1:19" ht="15.75" customHeight="1" x14ac:dyDescent="0.15">
      <c r="A23" s="344"/>
      <c r="B23" s="23" t="s">
        <v>43</v>
      </c>
      <c r="C23" s="24">
        <f>'6～28頁'!E623</f>
        <v>200.10000000000002</v>
      </c>
      <c r="D23" s="24">
        <f>'6～28頁'!F623</f>
        <v>610.70000000000005</v>
      </c>
      <c r="E23" s="24">
        <f>'6～28頁'!G623</f>
        <v>885.90000000000009</v>
      </c>
      <c r="F23" s="24">
        <f>'6～28頁'!H623</f>
        <v>1754.9</v>
      </c>
      <c r="G23" s="24">
        <f>'6～28頁'!I623</f>
        <v>1361.7</v>
      </c>
      <c r="H23" s="24">
        <f>'6～28頁'!J623</f>
        <v>1024.8999999999996</v>
      </c>
      <c r="I23" s="24">
        <f t="shared" si="8"/>
        <v>5838.2</v>
      </c>
      <c r="J23" s="24">
        <f>'6～28頁'!K623</f>
        <v>681.00000000000011</v>
      </c>
      <c r="K23" s="24">
        <f>'6～28頁'!L623</f>
        <v>237.70000000000002</v>
      </c>
      <c r="L23" s="24">
        <f>'6～28頁'!M623</f>
        <v>348.40000000000003</v>
      </c>
      <c r="M23" s="24">
        <f>'6～28頁'!N623</f>
        <v>329.50000000000006</v>
      </c>
      <c r="N23" s="24">
        <f>'6～28頁'!O623</f>
        <v>585.20000000000016</v>
      </c>
      <c r="O23" s="24">
        <f>'6～28頁'!P623</f>
        <v>295.59999999999997</v>
      </c>
      <c r="P23" s="24">
        <f t="shared" si="9"/>
        <v>2477.4</v>
      </c>
      <c r="Q23" s="24">
        <f t="shared" si="10"/>
        <v>8315.6</v>
      </c>
      <c r="R23" s="24">
        <f>'6～28頁'!R623</f>
        <v>8458.1</v>
      </c>
      <c r="S23" s="315">
        <f t="shared" si="3"/>
        <v>98.31522445939396</v>
      </c>
    </row>
    <row r="24" spans="1:19" ht="15.75" customHeight="1" x14ac:dyDescent="0.15">
      <c r="A24" s="344"/>
      <c r="B24" s="23" t="s">
        <v>44</v>
      </c>
      <c r="C24" s="24">
        <f>'6～28頁'!E624</f>
        <v>552.79999999999995</v>
      </c>
      <c r="D24" s="24">
        <f>'6～28頁'!F624</f>
        <v>1279.8999999999999</v>
      </c>
      <c r="E24" s="24">
        <f>'6～28頁'!G624</f>
        <v>1410.8</v>
      </c>
      <c r="F24" s="24">
        <f>'6～28頁'!H624</f>
        <v>2290.6</v>
      </c>
      <c r="G24" s="24">
        <f>'6～28頁'!I624</f>
        <v>2093</v>
      </c>
      <c r="H24" s="24">
        <f>'6～28頁'!J624</f>
        <v>1590.0000000000002</v>
      </c>
      <c r="I24" s="24">
        <f t="shared" si="8"/>
        <v>9217.1</v>
      </c>
      <c r="J24" s="24">
        <f>'6～28頁'!K624</f>
        <v>1094.3999999999999</v>
      </c>
      <c r="K24" s="24">
        <f>'6～28頁'!L624</f>
        <v>552.4</v>
      </c>
      <c r="L24" s="24">
        <f>'6～28頁'!M624</f>
        <v>661.59999999999991</v>
      </c>
      <c r="M24" s="24">
        <f>'6～28頁'!N624</f>
        <v>902.2</v>
      </c>
      <c r="N24" s="24">
        <f>'6～28頁'!O624</f>
        <v>872.39999999999975</v>
      </c>
      <c r="O24" s="24">
        <f>'6～28頁'!P624</f>
        <v>750.69999999999993</v>
      </c>
      <c r="P24" s="24">
        <f t="shared" si="9"/>
        <v>4833.6999999999989</v>
      </c>
      <c r="Q24" s="24">
        <f t="shared" si="10"/>
        <v>14050.8</v>
      </c>
      <c r="R24" s="24">
        <f>'6～28頁'!R624</f>
        <v>14227.6</v>
      </c>
      <c r="S24" s="315">
        <f t="shared" si="3"/>
        <v>98.757344878967629</v>
      </c>
    </row>
    <row r="25" spans="1:19" ht="15.75" customHeight="1" x14ac:dyDescent="0.15">
      <c r="A25" s="344"/>
      <c r="B25" s="23" t="s">
        <v>45</v>
      </c>
      <c r="C25" s="24">
        <f>'6～28頁'!E625</f>
        <v>623.00000000000023</v>
      </c>
      <c r="D25" s="24">
        <f>'6～28頁'!F625</f>
        <v>1632.1</v>
      </c>
      <c r="E25" s="24">
        <f>'6～28頁'!G625</f>
        <v>1938.1000000000004</v>
      </c>
      <c r="F25" s="24">
        <f>'6～28頁'!H625</f>
        <v>3507.9999999999995</v>
      </c>
      <c r="G25" s="24">
        <f>'6～28頁'!I625</f>
        <v>2940.2000000000003</v>
      </c>
      <c r="H25" s="24">
        <f>'6～28頁'!J625</f>
        <v>2241.8999999999996</v>
      </c>
      <c r="I25" s="24">
        <f t="shared" si="8"/>
        <v>12883.300000000001</v>
      </c>
      <c r="J25" s="24">
        <f>'6～28頁'!K625</f>
        <v>1503.0000000000002</v>
      </c>
      <c r="K25" s="24">
        <f>'6～28頁'!L625</f>
        <v>638.49999999999989</v>
      </c>
      <c r="L25" s="24">
        <f>'6～28頁'!M625</f>
        <v>821.1</v>
      </c>
      <c r="M25" s="24">
        <f>'6～28頁'!N625</f>
        <v>1014.3000000000001</v>
      </c>
      <c r="N25" s="24">
        <f>'6～28頁'!O625</f>
        <v>1218.0000000000002</v>
      </c>
      <c r="O25" s="24">
        <f>'6～28頁'!P625</f>
        <v>843.19999999999993</v>
      </c>
      <c r="P25" s="24">
        <f t="shared" si="9"/>
        <v>6038.1</v>
      </c>
      <c r="Q25" s="24">
        <f t="shared" si="10"/>
        <v>18921.400000000001</v>
      </c>
      <c r="R25" s="24">
        <f>'6～28頁'!R625</f>
        <v>19215.2</v>
      </c>
      <c r="S25" s="315">
        <f t="shared" si="3"/>
        <v>98.471002123319039</v>
      </c>
    </row>
    <row r="26" spans="1:19" ht="15.75" customHeight="1" x14ac:dyDescent="0.15">
      <c r="A26" s="344"/>
      <c r="B26" s="23" t="s">
        <v>46</v>
      </c>
      <c r="C26" s="24">
        <f>'6～28頁'!E626</f>
        <v>129.89999999999998</v>
      </c>
      <c r="D26" s="24">
        <f>'6～28頁'!F626</f>
        <v>258.50000000000006</v>
      </c>
      <c r="E26" s="24">
        <f>'6～28頁'!G626</f>
        <v>358.6</v>
      </c>
      <c r="F26" s="24">
        <f>'6～28頁'!H626</f>
        <v>537.5</v>
      </c>
      <c r="G26" s="24">
        <f>'6～28頁'!I626</f>
        <v>514.5</v>
      </c>
      <c r="H26" s="24">
        <f>'6～28頁'!J626</f>
        <v>373</v>
      </c>
      <c r="I26" s="24">
        <f t="shared" si="8"/>
        <v>2172</v>
      </c>
      <c r="J26" s="24">
        <f>'6～28頁'!K626</f>
        <v>272.39999999999998</v>
      </c>
      <c r="K26" s="24">
        <f>'6～28頁'!L626</f>
        <v>151.60000000000002</v>
      </c>
      <c r="L26" s="24">
        <f>'6～28頁'!M626</f>
        <v>188.89999999999998</v>
      </c>
      <c r="M26" s="24">
        <f>'6～28頁'!N626</f>
        <v>217.40000000000003</v>
      </c>
      <c r="N26" s="24">
        <f>'6～28頁'!O626</f>
        <v>239.6</v>
      </c>
      <c r="O26" s="24">
        <f>'6～28頁'!P626</f>
        <v>203.09999999999997</v>
      </c>
      <c r="P26" s="24">
        <f t="shared" si="9"/>
        <v>1272.9999999999998</v>
      </c>
      <c r="Q26" s="24">
        <f t="shared" si="10"/>
        <v>3445</v>
      </c>
      <c r="R26" s="24">
        <f>'6～28頁'!R626</f>
        <v>3470.5</v>
      </c>
      <c r="S26" s="315">
        <f t="shared" si="3"/>
        <v>99.265235556836188</v>
      </c>
    </row>
    <row r="27" spans="1:19" ht="15.75" customHeight="1" thickBot="1" x14ac:dyDescent="0.2">
      <c r="A27" s="345"/>
      <c r="B27" s="12" t="s">
        <v>47</v>
      </c>
      <c r="C27" s="26">
        <f>'6～28頁'!E627</f>
        <v>163.30000000000001</v>
      </c>
      <c r="D27" s="26">
        <f>'6～28頁'!F627</f>
        <v>307.79999999999995</v>
      </c>
      <c r="E27" s="26">
        <f>'6～28頁'!G627</f>
        <v>425.89999999999986</v>
      </c>
      <c r="F27" s="26">
        <f>'6～28頁'!H627</f>
        <v>654.89999999999986</v>
      </c>
      <c r="G27" s="26">
        <f>'6～28頁'!I627</f>
        <v>641.20000000000005</v>
      </c>
      <c r="H27" s="26">
        <f>'6～28頁'!J627</f>
        <v>453.39999999999986</v>
      </c>
      <c r="I27" s="26">
        <f t="shared" si="8"/>
        <v>2646.4999999999991</v>
      </c>
      <c r="J27" s="26">
        <f>'6～28頁'!K627</f>
        <v>362.4</v>
      </c>
      <c r="K27" s="26">
        <f>'6～28頁'!L627</f>
        <v>191</v>
      </c>
      <c r="L27" s="26">
        <f>'6～28頁'!M627</f>
        <v>265.59999999999997</v>
      </c>
      <c r="M27" s="26">
        <f>'6～28頁'!N627</f>
        <v>331.10000000000014</v>
      </c>
      <c r="N27" s="26">
        <f>'6～28頁'!O627</f>
        <v>324.99999999999994</v>
      </c>
      <c r="O27" s="26">
        <f>'6～28頁'!P627</f>
        <v>282.10000000000002</v>
      </c>
      <c r="P27" s="26">
        <f t="shared" si="9"/>
        <v>1757.2000000000003</v>
      </c>
      <c r="Q27" s="26">
        <f t="shared" si="10"/>
        <v>4403.6999999999989</v>
      </c>
      <c r="R27" s="26">
        <f>'6～28頁'!R627</f>
        <v>4450.2</v>
      </c>
      <c r="S27" s="316">
        <f t="shared" si="3"/>
        <v>98.95510314143182</v>
      </c>
    </row>
    <row r="28" spans="1:19" ht="15.75" customHeight="1" x14ac:dyDescent="0.15">
      <c r="A28" s="343" t="s">
        <v>18</v>
      </c>
      <c r="B28" s="13" t="s">
        <v>42</v>
      </c>
      <c r="C28" s="21">
        <f>'6～28頁'!E916</f>
        <v>331.39999999999992</v>
      </c>
      <c r="D28" s="21">
        <f>'6～28頁'!F916</f>
        <v>882.09999999999991</v>
      </c>
      <c r="E28" s="21">
        <f>'6～28頁'!G916</f>
        <v>677.69999999999982</v>
      </c>
      <c r="F28" s="21">
        <f>'6～28頁'!H916</f>
        <v>1200.8000000000002</v>
      </c>
      <c r="G28" s="21">
        <f>'6～28頁'!I916</f>
        <v>1427.6</v>
      </c>
      <c r="H28" s="21">
        <f>'6～28頁'!J916</f>
        <v>954.39999999999986</v>
      </c>
      <c r="I28" s="21">
        <f t="shared" si="8"/>
        <v>5474</v>
      </c>
      <c r="J28" s="21">
        <f>'6～28頁'!K916</f>
        <v>774.80000000000018</v>
      </c>
      <c r="K28" s="21">
        <f>'6～28頁'!L916</f>
        <v>336.9</v>
      </c>
      <c r="L28" s="21">
        <f>'6～28頁'!M916</f>
        <v>267.39999999999998</v>
      </c>
      <c r="M28" s="21">
        <f>'6～28頁'!N916</f>
        <v>387.69999999999993</v>
      </c>
      <c r="N28" s="21">
        <f>'6～28頁'!O916</f>
        <v>681</v>
      </c>
      <c r="O28" s="21">
        <f>'6～28頁'!P916</f>
        <v>434.50000000000006</v>
      </c>
      <c r="P28" s="21">
        <f t="shared" si="9"/>
        <v>2882.3</v>
      </c>
      <c r="Q28" s="21">
        <f t="shared" si="10"/>
        <v>8356.2999999999993</v>
      </c>
      <c r="R28" s="21">
        <f>'6～28頁'!R916</f>
        <v>8716.5000000000018</v>
      </c>
      <c r="S28" s="314">
        <f>Q28/R28*100</f>
        <v>95.867607411231546</v>
      </c>
    </row>
    <row r="29" spans="1:19" ht="15.75" customHeight="1" x14ac:dyDescent="0.15">
      <c r="A29" s="344"/>
      <c r="B29" s="23" t="s">
        <v>43</v>
      </c>
      <c r="C29" s="24">
        <f>'6～28頁'!E917</f>
        <v>112.49999999999999</v>
      </c>
      <c r="D29" s="24">
        <f>'6～28頁'!F917</f>
        <v>285</v>
      </c>
      <c r="E29" s="24">
        <f>'6～28頁'!G917</f>
        <v>298.90000000000003</v>
      </c>
      <c r="F29" s="24">
        <f>'6～28頁'!H917</f>
        <v>527.20000000000005</v>
      </c>
      <c r="G29" s="24">
        <f>'6～28頁'!I917</f>
        <v>656.3</v>
      </c>
      <c r="H29" s="24">
        <f>'6～28頁'!J917</f>
        <v>435.39999999999992</v>
      </c>
      <c r="I29" s="24">
        <f t="shared" si="8"/>
        <v>2315.3000000000002</v>
      </c>
      <c r="J29" s="24">
        <f>'6～28頁'!K917</f>
        <v>320.7</v>
      </c>
      <c r="K29" s="24">
        <f>'6～28頁'!L917</f>
        <v>119.4</v>
      </c>
      <c r="L29" s="24">
        <f>'6～28頁'!M917</f>
        <v>88.7</v>
      </c>
      <c r="M29" s="24">
        <f>'6～28頁'!N917</f>
        <v>132.1</v>
      </c>
      <c r="N29" s="24">
        <f>'6～28頁'!O917</f>
        <v>327.89999999999992</v>
      </c>
      <c r="O29" s="24">
        <f>'6～28頁'!P917</f>
        <v>173.39999999999995</v>
      </c>
      <c r="P29" s="24">
        <f t="shared" si="9"/>
        <v>1162.1999999999998</v>
      </c>
      <c r="Q29" s="24">
        <f t="shared" si="10"/>
        <v>3477.5</v>
      </c>
      <c r="R29" s="24">
        <f>'6～28頁'!R917</f>
        <v>3373.3999999999996</v>
      </c>
      <c r="S29" s="315">
        <f t="shared" si="3"/>
        <v>103.08590739313452</v>
      </c>
    </row>
    <row r="30" spans="1:19" ht="15.75" customHeight="1" x14ac:dyDescent="0.15">
      <c r="A30" s="344"/>
      <c r="B30" s="23" t="s">
        <v>44</v>
      </c>
      <c r="C30" s="24">
        <f>'6～28頁'!E918</f>
        <v>218.9</v>
      </c>
      <c r="D30" s="24">
        <f>'6～28頁'!F918</f>
        <v>597.1</v>
      </c>
      <c r="E30" s="24">
        <f>'6～28頁'!G918</f>
        <v>378.79999999999995</v>
      </c>
      <c r="F30" s="24">
        <f>'6～28頁'!H918</f>
        <v>673.6</v>
      </c>
      <c r="G30" s="24">
        <f>'6～28頁'!I918</f>
        <v>771.3000000000003</v>
      </c>
      <c r="H30" s="24">
        <f>'6～28頁'!J918</f>
        <v>519</v>
      </c>
      <c r="I30" s="24">
        <f t="shared" si="8"/>
        <v>3158.7000000000003</v>
      </c>
      <c r="J30" s="24">
        <f>'6～28頁'!K918</f>
        <v>454.10000000000008</v>
      </c>
      <c r="K30" s="24">
        <f>'6～28頁'!L918</f>
        <v>217.49999999999994</v>
      </c>
      <c r="L30" s="24">
        <f>'6～28頁'!M918</f>
        <v>178.70000000000005</v>
      </c>
      <c r="M30" s="24">
        <f>'6～28頁'!N918</f>
        <v>255.6</v>
      </c>
      <c r="N30" s="24">
        <f>'6～28頁'!O918</f>
        <v>353.10000000000008</v>
      </c>
      <c r="O30" s="24">
        <f>'6～28頁'!P918</f>
        <v>261.09999999999997</v>
      </c>
      <c r="P30" s="24">
        <f t="shared" si="9"/>
        <v>1720.1000000000001</v>
      </c>
      <c r="Q30" s="24">
        <f t="shared" si="10"/>
        <v>4878.8</v>
      </c>
      <c r="R30" s="24">
        <f>'6～28頁'!R918</f>
        <v>5343.1000000000022</v>
      </c>
      <c r="S30" s="315">
        <f t="shared" si="3"/>
        <v>91.310288035035796</v>
      </c>
    </row>
    <row r="31" spans="1:19" ht="15.75" customHeight="1" x14ac:dyDescent="0.15">
      <c r="A31" s="344"/>
      <c r="B31" s="23" t="s">
        <v>45</v>
      </c>
      <c r="C31" s="24">
        <f>'6～28頁'!E919</f>
        <v>247.5</v>
      </c>
      <c r="D31" s="24">
        <f>'6～28頁'!F919</f>
        <v>743.8</v>
      </c>
      <c r="E31" s="24">
        <f>'6～28頁'!G919</f>
        <v>529.29999999999995</v>
      </c>
      <c r="F31" s="24">
        <f>'6～28頁'!H919</f>
        <v>991.10000000000014</v>
      </c>
      <c r="G31" s="24">
        <f>'6～28頁'!I919</f>
        <v>1188.5</v>
      </c>
      <c r="H31" s="24">
        <f>'6～28頁'!J919</f>
        <v>772.8</v>
      </c>
      <c r="I31" s="24">
        <f t="shared" si="8"/>
        <v>4473</v>
      </c>
      <c r="J31" s="24">
        <f>'6～28頁'!K919</f>
        <v>620.6</v>
      </c>
      <c r="K31" s="24">
        <f>'6～28頁'!L919</f>
        <v>231.89999999999998</v>
      </c>
      <c r="L31" s="24">
        <f>'6～28頁'!M919</f>
        <v>183</v>
      </c>
      <c r="M31" s="24">
        <f>'6～28頁'!N919</f>
        <v>293.49999999999994</v>
      </c>
      <c r="N31" s="24">
        <f>'6～28頁'!O919</f>
        <v>554.59999999999991</v>
      </c>
      <c r="O31" s="24">
        <f>'6～28頁'!P919</f>
        <v>335.89999999999992</v>
      </c>
      <c r="P31" s="24">
        <f t="shared" si="9"/>
        <v>2219.5</v>
      </c>
      <c r="Q31" s="24">
        <f t="shared" si="10"/>
        <v>6692.5</v>
      </c>
      <c r="R31" s="24">
        <f>'6～28頁'!R919</f>
        <v>7063</v>
      </c>
      <c r="S31" s="315">
        <f t="shared" si="3"/>
        <v>94.754353674076171</v>
      </c>
    </row>
    <row r="32" spans="1:19" ht="15.75" customHeight="1" x14ac:dyDescent="0.15">
      <c r="A32" s="344"/>
      <c r="B32" s="23" t="s">
        <v>46</v>
      </c>
      <c r="C32" s="24">
        <f>'6～28頁'!E920</f>
        <v>83.9</v>
      </c>
      <c r="D32" s="24">
        <f>'6～28頁'!F920</f>
        <v>138.29999999999998</v>
      </c>
      <c r="E32" s="24">
        <f>'6～28頁'!G920</f>
        <v>148.4</v>
      </c>
      <c r="F32" s="24">
        <f>'6～28頁'!H920</f>
        <v>209.70000000000002</v>
      </c>
      <c r="G32" s="24">
        <f>'6～28頁'!I920</f>
        <v>239.10000000000002</v>
      </c>
      <c r="H32" s="24">
        <f>'6～28頁'!J920</f>
        <v>181.59999999999997</v>
      </c>
      <c r="I32" s="24">
        <f t="shared" si="8"/>
        <v>1001</v>
      </c>
      <c r="J32" s="24">
        <f>'6～28頁'!K920</f>
        <v>154.19999999999996</v>
      </c>
      <c r="K32" s="24">
        <f>'6～28頁'!L920</f>
        <v>105.00000000000001</v>
      </c>
      <c r="L32" s="24">
        <f>'6～28頁'!M920</f>
        <v>84.399999999999991</v>
      </c>
      <c r="M32" s="24">
        <f>'6～28頁'!N920</f>
        <v>94.200000000000017</v>
      </c>
      <c r="N32" s="24">
        <f>'6～28頁'!O920</f>
        <v>126.4</v>
      </c>
      <c r="O32" s="24">
        <f>'6～28頁'!P920</f>
        <v>98.6</v>
      </c>
      <c r="P32" s="24">
        <f t="shared" si="9"/>
        <v>662.8</v>
      </c>
      <c r="Q32" s="24">
        <f t="shared" si="10"/>
        <v>1663.8</v>
      </c>
      <c r="R32" s="24">
        <f>'6～28頁'!R920</f>
        <v>1653.5000000000002</v>
      </c>
      <c r="S32" s="315">
        <f t="shared" si="3"/>
        <v>100.62292107650437</v>
      </c>
    </row>
    <row r="33" spans="1:19" ht="15.75" customHeight="1" thickBot="1" x14ac:dyDescent="0.2">
      <c r="A33" s="345"/>
      <c r="B33" s="12" t="s">
        <v>47</v>
      </c>
      <c r="C33" s="26">
        <f>'6～28頁'!E921</f>
        <v>91.799999999999983</v>
      </c>
      <c r="D33" s="26">
        <f>'6～28頁'!F921</f>
        <v>150.50000000000003</v>
      </c>
      <c r="E33" s="26">
        <f>'6～28頁'!G921</f>
        <v>162.29999999999998</v>
      </c>
      <c r="F33" s="26">
        <f>'6～28頁'!H921</f>
        <v>230.5</v>
      </c>
      <c r="G33" s="26">
        <f>'6～28頁'!I921</f>
        <v>265.29999999999995</v>
      </c>
      <c r="H33" s="26">
        <f>'6～28頁'!J921</f>
        <v>198.29999999999995</v>
      </c>
      <c r="I33" s="26">
        <f t="shared" si="8"/>
        <v>1098.6999999999998</v>
      </c>
      <c r="J33" s="26">
        <f>'6～28頁'!K921</f>
        <v>169.39999999999998</v>
      </c>
      <c r="K33" s="26">
        <f>'6～28頁'!L921</f>
        <v>118.80000000000003</v>
      </c>
      <c r="L33" s="26">
        <f>'6～28頁'!M921</f>
        <v>93.8</v>
      </c>
      <c r="M33" s="26">
        <f>'6～28頁'!N921</f>
        <v>104</v>
      </c>
      <c r="N33" s="26">
        <f>'6～28頁'!O921</f>
        <v>140.19999999999993</v>
      </c>
      <c r="O33" s="26">
        <f>'6～28頁'!P921</f>
        <v>113.19999999999999</v>
      </c>
      <c r="P33" s="26">
        <f t="shared" si="9"/>
        <v>739.39999999999986</v>
      </c>
      <c r="Q33" s="26">
        <f t="shared" si="10"/>
        <v>1838.0999999999997</v>
      </c>
      <c r="R33" s="26">
        <f>'6～28頁'!R921</f>
        <v>1868.5</v>
      </c>
      <c r="S33" s="316">
        <f t="shared" si="3"/>
        <v>98.37302649183836</v>
      </c>
    </row>
    <row r="34" spans="1:19" ht="15.75" customHeight="1" x14ac:dyDescent="0.15">
      <c r="A34" s="343" t="s">
        <v>19</v>
      </c>
      <c r="B34" s="13" t="s">
        <v>42</v>
      </c>
      <c r="C34" s="21">
        <f>'6～28頁'!E1036</f>
        <v>478.09999999999997</v>
      </c>
      <c r="D34" s="21">
        <f>'6～28頁'!F1036</f>
        <v>976.69999999999993</v>
      </c>
      <c r="E34" s="21">
        <f>'6～28頁'!G1036</f>
        <v>904.99999999999989</v>
      </c>
      <c r="F34" s="21">
        <f>'6～28頁'!H1036</f>
        <v>1326.8</v>
      </c>
      <c r="G34" s="21">
        <f>'6～28頁'!I1036</f>
        <v>1734.1999999999996</v>
      </c>
      <c r="H34" s="21">
        <f>'6～28頁'!J1036</f>
        <v>1002.8000000000001</v>
      </c>
      <c r="I34" s="21">
        <f t="shared" si="8"/>
        <v>6423.5999999999995</v>
      </c>
      <c r="J34" s="21">
        <f>'6～28頁'!K1036</f>
        <v>755.00000000000011</v>
      </c>
      <c r="K34" s="21">
        <f>'6～28頁'!L1036</f>
        <v>356.59999999999991</v>
      </c>
      <c r="L34" s="21">
        <f>'6～28頁'!M1036</f>
        <v>377.2</v>
      </c>
      <c r="M34" s="21">
        <f>'6～28頁'!N1036</f>
        <v>530.1</v>
      </c>
      <c r="N34" s="21">
        <f>'6～28頁'!O1036</f>
        <v>623.30000000000007</v>
      </c>
      <c r="O34" s="21">
        <f>'6～28頁'!P1036</f>
        <v>491.5</v>
      </c>
      <c r="P34" s="21">
        <f t="shared" si="9"/>
        <v>3133.7000000000003</v>
      </c>
      <c r="Q34" s="21">
        <f t="shared" si="10"/>
        <v>9557.2999999999993</v>
      </c>
      <c r="R34" s="21">
        <f>'6～28頁'!R1042</f>
        <v>10359.500000000002</v>
      </c>
      <c r="S34" s="314">
        <f>Q34/R34*100</f>
        <v>92.256383030069003</v>
      </c>
    </row>
    <row r="35" spans="1:19" ht="15.75" customHeight="1" x14ac:dyDescent="0.15">
      <c r="A35" s="344"/>
      <c r="B35" s="23" t="s">
        <v>43</v>
      </c>
      <c r="C35" s="24">
        <f>'6～28頁'!E1037</f>
        <v>90.899999999999991</v>
      </c>
      <c r="D35" s="24">
        <f>'6～28頁'!F1037</f>
        <v>177.2</v>
      </c>
      <c r="E35" s="24">
        <f>'6～28頁'!G1037</f>
        <v>196.6</v>
      </c>
      <c r="F35" s="24">
        <f>'6～28頁'!H1037</f>
        <v>294.8</v>
      </c>
      <c r="G35" s="24">
        <f>'6～28頁'!I1037</f>
        <v>391.49999999999994</v>
      </c>
      <c r="H35" s="24">
        <f>'6～28頁'!J1037</f>
        <v>208.6</v>
      </c>
      <c r="I35" s="24">
        <f t="shared" si="8"/>
        <v>1359.6</v>
      </c>
      <c r="J35" s="24">
        <f>'6～28頁'!K1037</f>
        <v>161.1</v>
      </c>
      <c r="K35" s="24">
        <f>'6～28頁'!L1037</f>
        <v>70.7</v>
      </c>
      <c r="L35" s="24">
        <f>'6～28頁'!M1037</f>
        <v>78.199999999999974</v>
      </c>
      <c r="M35" s="24">
        <f>'6～28頁'!N1037</f>
        <v>108.5</v>
      </c>
      <c r="N35" s="24">
        <f>'6～28頁'!O1037</f>
        <v>157.1</v>
      </c>
      <c r="O35" s="24">
        <f>'6～28頁'!P1037</f>
        <v>107.1</v>
      </c>
      <c r="P35" s="24">
        <f t="shared" si="9"/>
        <v>682.7</v>
      </c>
      <c r="Q35" s="24">
        <f t="shared" si="10"/>
        <v>2042.3</v>
      </c>
      <c r="R35" s="24">
        <f>'6～28頁'!R1043</f>
        <v>2623.9999999999995</v>
      </c>
      <c r="S35" s="315">
        <f t="shared" si="3"/>
        <v>77.831554878048792</v>
      </c>
    </row>
    <row r="36" spans="1:19" ht="15.75" customHeight="1" x14ac:dyDescent="0.15">
      <c r="A36" s="344"/>
      <c r="B36" s="23" t="s">
        <v>44</v>
      </c>
      <c r="C36" s="24">
        <f>'6～28頁'!E1038</f>
        <v>387.19999999999993</v>
      </c>
      <c r="D36" s="24">
        <f>'6～28頁'!F1038</f>
        <v>799.5</v>
      </c>
      <c r="E36" s="24">
        <f>'6～28頁'!G1038</f>
        <v>708.4</v>
      </c>
      <c r="F36" s="24">
        <f>'6～28頁'!H1038</f>
        <v>1032</v>
      </c>
      <c r="G36" s="24">
        <f>'6～28頁'!I1038</f>
        <v>1342.7</v>
      </c>
      <c r="H36" s="24">
        <f>'6～28頁'!J1038</f>
        <v>794.19999999999993</v>
      </c>
      <c r="I36" s="24">
        <f t="shared" si="8"/>
        <v>5064</v>
      </c>
      <c r="J36" s="24">
        <f>'6～28頁'!K1038</f>
        <v>593.9000000000002</v>
      </c>
      <c r="K36" s="24">
        <f>'6～28頁'!L1038</f>
        <v>285.90000000000003</v>
      </c>
      <c r="L36" s="24">
        <f>'6～28頁'!M1038</f>
        <v>299</v>
      </c>
      <c r="M36" s="24">
        <f>'6～28頁'!N1038</f>
        <v>421.59999999999997</v>
      </c>
      <c r="N36" s="24">
        <f>'6～28頁'!O1038</f>
        <v>466.2</v>
      </c>
      <c r="O36" s="24">
        <f>'6～28頁'!P1038</f>
        <v>384.40000000000003</v>
      </c>
      <c r="P36" s="24">
        <f t="shared" si="9"/>
        <v>2451</v>
      </c>
      <c r="Q36" s="24">
        <f t="shared" si="10"/>
        <v>7515</v>
      </c>
      <c r="R36" s="24">
        <f>'6～28頁'!R1044</f>
        <v>7735.5000000000018</v>
      </c>
      <c r="S36" s="315">
        <f t="shared" si="3"/>
        <v>97.149505526468843</v>
      </c>
    </row>
    <row r="37" spans="1:19" ht="15.75" customHeight="1" x14ac:dyDescent="0.15">
      <c r="A37" s="344"/>
      <c r="B37" s="23" t="s">
        <v>45</v>
      </c>
      <c r="C37" s="24">
        <f>'6～28頁'!E1039</f>
        <v>375.69999999999993</v>
      </c>
      <c r="D37" s="24">
        <f>'6～28頁'!F1039</f>
        <v>842.40000000000009</v>
      </c>
      <c r="E37" s="24">
        <f>'6～28頁'!G1039</f>
        <v>754.3</v>
      </c>
      <c r="F37" s="24">
        <f>'6～28頁'!H1039</f>
        <v>1134.5</v>
      </c>
      <c r="G37" s="24">
        <f>'6～28頁'!I1039</f>
        <v>1520.9999999999998</v>
      </c>
      <c r="H37" s="24">
        <f>'6～28頁'!J1039</f>
        <v>843.50000000000011</v>
      </c>
      <c r="I37" s="24">
        <f t="shared" si="8"/>
        <v>5471.4</v>
      </c>
      <c r="J37" s="24">
        <f>'6～28頁'!K1039</f>
        <v>599.20000000000016</v>
      </c>
      <c r="K37" s="24">
        <f>'6～28頁'!L1039</f>
        <v>238.79999999999998</v>
      </c>
      <c r="L37" s="24">
        <f>'6～28頁'!M1039</f>
        <v>260.5</v>
      </c>
      <c r="M37" s="24">
        <f>'6～28頁'!N1039</f>
        <v>404.00000000000006</v>
      </c>
      <c r="N37" s="24">
        <f>'6～28頁'!O1039</f>
        <v>493.39999999999992</v>
      </c>
      <c r="O37" s="24">
        <f>'6～28頁'!P1039</f>
        <v>364.5</v>
      </c>
      <c r="P37" s="24">
        <f t="shared" si="9"/>
        <v>2360.3999999999996</v>
      </c>
      <c r="Q37" s="24">
        <f t="shared" si="10"/>
        <v>7831.7999999999993</v>
      </c>
      <c r="R37" s="24">
        <f>'6～28頁'!R1045</f>
        <v>8666.8000000000011</v>
      </c>
      <c r="S37" s="315">
        <f t="shared" si="3"/>
        <v>90.365532837956323</v>
      </c>
    </row>
    <row r="38" spans="1:19" ht="15.75" customHeight="1" x14ac:dyDescent="0.15">
      <c r="A38" s="344"/>
      <c r="B38" s="23" t="s">
        <v>46</v>
      </c>
      <c r="C38" s="24">
        <f>'6～28頁'!E1040</f>
        <v>102.39999999999999</v>
      </c>
      <c r="D38" s="24">
        <f>'6～28頁'!F1040</f>
        <v>134.30000000000004</v>
      </c>
      <c r="E38" s="24">
        <f>'6～28頁'!G1040</f>
        <v>150.69999999999999</v>
      </c>
      <c r="F38" s="24">
        <f>'6～28頁'!H1040</f>
        <v>192.29999999999998</v>
      </c>
      <c r="G38" s="24">
        <f>'6～28頁'!I1040</f>
        <v>213.2</v>
      </c>
      <c r="H38" s="24">
        <f>'6～28頁'!J1040</f>
        <v>159.30000000000004</v>
      </c>
      <c r="I38" s="24">
        <f t="shared" si="8"/>
        <v>952.20000000000016</v>
      </c>
      <c r="J38" s="24">
        <f>'6～28頁'!K1040</f>
        <v>155.80000000000004</v>
      </c>
      <c r="K38" s="24">
        <f>'6～28頁'!L1040</f>
        <v>117.8</v>
      </c>
      <c r="L38" s="24">
        <f>'6～28頁'!M1040</f>
        <v>116.70000000000002</v>
      </c>
      <c r="M38" s="24">
        <f>'6～28頁'!N1040</f>
        <v>126.1</v>
      </c>
      <c r="N38" s="24">
        <f>'6～28頁'!O1040</f>
        <v>129.89999999999998</v>
      </c>
      <c r="O38" s="24">
        <f>'6～28頁'!P1040</f>
        <v>126.99999999999999</v>
      </c>
      <c r="P38" s="24">
        <f t="shared" si="9"/>
        <v>773.30000000000007</v>
      </c>
      <c r="Q38" s="24">
        <f t="shared" si="10"/>
        <v>1725.5000000000002</v>
      </c>
      <c r="R38" s="24">
        <f>'6～28頁'!R1046</f>
        <v>1692.7</v>
      </c>
      <c r="S38" s="315">
        <f t="shared" si="3"/>
        <v>101.93773261652981</v>
      </c>
    </row>
    <row r="39" spans="1:19" ht="15.75" customHeight="1" thickBot="1" x14ac:dyDescent="0.2">
      <c r="A39" s="345"/>
      <c r="B39" s="12" t="s">
        <v>47</v>
      </c>
      <c r="C39" s="26">
        <f>'6～28頁'!E1041</f>
        <v>109.60000000000001</v>
      </c>
      <c r="D39" s="26">
        <f>'6～28頁'!F1041</f>
        <v>141.50000000000003</v>
      </c>
      <c r="E39" s="26">
        <f>'6～28頁'!G1041</f>
        <v>161.19999999999996</v>
      </c>
      <c r="F39" s="26">
        <f>'6～28頁'!H1041</f>
        <v>210.60000000000002</v>
      </c>
      <c r="G39" s="26">
        <f>'6～28頁'!I1041</f>
        <v>232.89999999999995</v>
      </c>
      <c r="H39" s="26">
        <f>'6～28頁'!J1041</f>
        <v>174.60000000000002</v>
      </c>
      <c r="I39" s="26">
        <f t="shared" si="8"/>
        <v>1030.4000000000001</v>
      </c>
      <c r="J39" s="26">
        <f>'6～28頁'!K1041</f>
        <v>178</v>
      </c>
      <c r="K39" s="26">
        <f>'6～28頁'!L1041</f>
        <v>139.4</v>
      </c>
      <c r="L39" s="26">
        <f>'6～28頁'!M1041</f>
        <v>150.90000000000003</v>
      </c>
      <c r="M39" s="26">
        <f>'6～28頁'!N1041</f>
        <v>160.20000000000005</v>
      </c>
      <c r="N39" s="26">
        <f>'6～28頁'!O1041</f>
        <v>164.6</v>
      </c>
      <c r="O39" s="26">
        <f>'6～28頁'!P1041</f>
        <v>159.6</v>
      </c>
      <c r="P39" s="26">
        <f t="shared" si="9"/>
        <v>952.7</v>
      </c>
      <c r="Q39" s="26">
        <f t="shared" si="10"/>
        <v>1983.1000000000001</v>
      </c>
      <c r="R39" s="26">
        <f>'6～28頁'!R1047</f>
        <v>1965.7999999999997</v>
      </c>
      <c r="S39" s="316">
        <f t="shared" si="3"/>
        <v>100.88004883507989</v>
      </c>
    </row>
    <row r="40" spans="1:19" ht="15.75" customHeight="1" x14ac:dyDescent="0.15">
      <c r="A40" s="343" t="s">
        <v>20</v>
      </c>
      <c r="B40" s="13" t="s">
        <v>42</v>
      </c>
      <c r="C40" s="21">
        <f>'6～28頁'!E1168</f>
        <v>521.00000000000011</v>
      </c>
      <c r="D40" s="21">
        <f>'6～28頁'!F1168</f>
        <v>783.10000000000014</v>
      </c>
      <c r="E40" s="21">
        <f>'6～28頁'!G1168</f>
        <v>803</v>
      </c>
      <c r="F40" s="21">
        <f>'6～28頁'!H1168</f>
        <v>1106</v>
      </c>
      <c r="G40" s="21">
        <f>'6～28頁'!I1168</f>
        <v>1338.9</v>
      </c>
      <c r="H40" s="21">
        <f>'6～28頁'!J1168</f>
        <v>1433.9</v>
      </c>
      <c r="I40" s="21">
        <f t="shared" si="8"/>
        <v>5985.9</v>
      </c>
      <c r="J40" s="21">
        <f>'6～28頁'!K1168</f>
        <v>912.99999999999989</v>
      </c>
      <c r="K40" s="21">
        <f>'6～28頁'!L1168</f>
        <v>429.8</v>
      </c>
      <c r="L40" s="21">
        <f>'6～28頁'!M1168</f>
        <v>308.59999999999997</v>
      </c>
      <c r="M40" s="21">
        <f>'6～28頁'!N1168</f>
        <v>400.6</v>
      </c>
      <c r="N40" s="21">
        <f>'6～28頁'!O1168</f>
        <v>666.7</v>
      </c>
      <c r="O40" s="21">
        <f>'6～28頁'!P1168</f>
        <v>421</v>
      </c>
      <c r="P40" s="21">
        <f t="shared" si="9"/>
        <v>3139.7</v>
      </c>
      <c r="Q40" s="21">
        <f t="shared" si="10"/>
        <v>9125.5999999999985</v>
      </c>
      <c r="R40" s="21">
        <f>'6～28頁'!R1168</f>
        <v>9181</v>
      </c>
      <c r="S40" s="314">
        <f>Q40/R40*100</f>
        <v>99.396579893257794</v>
      </c>
    </row>
    <row r="41" spans="1:19" ht="15.75" customHeight="1" x14ac:dyDescent="0.15">
      <c r="A41" s="344"/>
      <c r="B41" s="23" t="s">
        <v>43</v>
      </c>
      <c r="C41" s="24">
        <f>'6～28頁'!E1169</f>
        <v>137.19999999999999</v>
      </c>
      <c r="D41" s="24">
        <f>'6～28頁'!F1169</f>
        <v>235.8</v>
      </c>
      <c r="E41" s="24">
        <f>'6～28頁'!G1169</f>
        <v>326.60000000000008</v>
      </c>
      <c r="F41" s="24">
        <f>'6～28頁'!H1169</f>
        <v>480.3</v>
      </c>
      <c r="G41" s="24">
        <f>'6～28頁'!I1169</f>
        <v>567.69999999999993</v>
      </c>
      <c r="H41" s="24">
        <f>'6～28頁'!J1169</f>
        <v>578</v>
      </c>
      <c r="I41" s="24">
        <f t="shared" si="8"/>
        <v>2325.6</v>
      </c>
      <c r="J41" s="24">
        <f>'6～28頁'!K1169</f>
        <v>278.8</v>
      </c>
      <c r="K41" s="24">
        <f>'6～28頁'!L1169</f>
        <v>129.70000000000002</v>
      </c>
      <c r="L41" s="24">
        <f>'6～28頁'!M1169</f>
        <v>72.2</v>
      </c>
      <c r="M41" s="24">
        <f>'6～28頁'!N1169</f>
        <v>86.7</v>
      </c>
      <c r="N41" s="24">
        <f>'6～28頁'!O1169</f>
        <v>213.1</v>
      </c>
      <c r="O41" s="24">
        <f>'6～28頁'!P1169</f>
        <v>103</v>
      </c>
      <c r="P41" s="24">
        <f t="shared" si="9"/>
        <v>883.5</v>
      </c>
      <c r="Q41" s="24">
        <f t="shared" si="10"/>
        <v>3209.1</v>
      </c>
      <c r="R41" s="24">
        <f>'6～28頁'!R1169</f>
        <v>3178.0000000000005</v>
      </c>
      <c r="S41" s="315">
        <f t="shared" si="3"/>
        <v>100.97860289490244</v>
      </c>
    </row>
    <row r="42" spans="1:19" ht="15.75" customHeight="1" x14ac:dyDescent="0.15">
      <c r="A42" s="344"/>
      <c r="B42" s="23" t="s">
        <v>44</v>
      </c>
      <c r="C42" s="24">
        <f>'6～28頁'!E1170</f>
        <v>383.8</v>
      </c>
      <c r="D42" s="24">
        <f>'6～28頁'!F1170</f>
        <v>547.30000000000007</v>
      </c>
      <c r="E42" s="24">
        <f>'6～28頁'!G1170</f>
        <v>476.4</v>
      </c>
      <c r="F42" s="24">
        <f>'6～28頁'!H1170</f>
        <v>625.69999999999993</v>
      </c>
      <c r="G42" s="24">
        <f>'6～28頁'!I1170</f>
        <v>771.19999999999993</v>
      </c>
      <c r="H42" s="24">
        <f>'6～28頁'!J1170</f>
        <v>855.90000000000009</v>
      </c>
      <c r="I42" s="24">
        <f t="shared" si="8"/>
        <v>3660.2999999999997</v>
      </c>
      <c r="J42" s="24">
        <f>'6～28頁'!K1170</f>
        <v>634.19999999999982</v>
      </c>
      <c r="K42" s="24">
        <f>'6～28頁'!L1170</f>
        <v>300.09999999999997</v>
      </c>
      <c r="L42" s="24">
        <f>'6～28頁'!M1170</f>
        <v>236.39999999999998</v>
      </c>
      <c r="M42" s="24">
        <f>'6～28頁'!N1170</f>
        <v>313.90000000000003</v>
      </c>
      <c r="N42" s="24">
        <f>'6～28頁'!O1170</f>
        <v>453.59999999999997</v>
      </c>
      <c r="O42" s="24">
        <f>'6～28頁'!P1170</f>
        <v>318.00000000000006</v>
      </c>
      <c r="P42" s="24">
        <f t="shared" si="9"/>
        <v>2256.1999999999998</v>
      </c>
      <c r="Q42" s="24">
        <f t="shared" si="10"/>
        <v>5916.5</v>
      </c>
      <c r="R42" s="24">
        <f>'6～28頁'!R1170</f>
        <v>6003.0000000000009</v>
      </c>
      <c r="S42" s="315">
        <f t="shared" si="3"/>
        <v>98.559053806430114</v>
      </c>
    </row>
    <row r="43" spans="1:19" ht="15.75" customHeight="1" x14ac:dyDescent="0.15">
      <c r="A43" s="344"/>
      <c r="B43" s="23" t="s">
        <v>45</v>
      </c>
      <c r="C43" s="24">
        <f>'6～28頁'!E1171</f>
        <v>393.5</v>
      </c>
      <c r="D43" s="24">
        <f>'6～28頁'!F1171</f>
        <v>652.4</v>
      </c>
      <c r="E43" s="24">
        <f>'6～28頁'!G1171</f>
        <v>655.19999999999993</v>
      </c>
      <c r="F43" s="24">
        <f>'6～28頁'!H1171</f>
        <v>922.9</v>
      </c>
      <c r="G43" s="24">
        <f>'6～28頁'!I1171</f>
        <v>1116.3</v>
      </c>
      <c r="H43" s="24">
        <f>'6～28頁'!J1171</f>
        <v>1199.1000000000001</v>
      </c>
      <c r="I43" s="24">
        <f t="shared" si="8"/>
        <v>4939.4000000000005</v>
      </c>
      <c r="J43" s="24">
        <f>'6～28頁'!K1171</f>
        <v>762.1</v>
      </c>
      <c r="K43" s="24">
        <f>'6～28頁'!L1171</f>
        <v>308.70000000000005</v>
      </c>
      <c r="L43" s="24">
        <f>'6～28頁'!M1171</f>
        <v>213.59999999999997</v>
      </c>
      <c r="M43" s="24">
        <f>'6～28頁'!N1171</f>
        <v>301.2</v>
      </c>
      <c r="N43" s="24">
        <f>'6～28頁'!O1171</f>
        <v>514.09999999999991</v>
      </c>
      <c r="O43" s="24">
        <f>'6～28頁'!P1171</f>
        <v>304.5</v>
      </c>
      <c r="P43" s="24">
        <f t="shared" si="9"/>
        <v>2404.1999999999998</v>
      </c>
      <c r="Q43" s="24">
        <f t="shared" si="10"/>
        <v>7343.6</v>
      </c>
      <c r="R43" s="24">
        <f>'6～28頁'!R1171</f>
        <v>7431.1</v>
      </c>
      <c r="S43" s="315">
        <f t="shared" si="3"/>
        <v>98.822516181991901</v>
      </c>
    </row>
    <row r="44" spans="1:19" ht="15.75" customHeight="1" x14ac:dyDescent="0.15">
      <c r="A44" s="344"/>
      <c r="B44" s="23" t="s">
        <v>46</v>
      </c>
      <c r="C44" s="24">
        <f>'6～28頁'!E1172</f>
        <v>127.49999999999999</v>
      </c>
      <c r="D44" s="24">
        <f>'6～28頁'!F1172</f>
        <v>130.70000000000002</v>
      </c>
      <c r="E44" s="24">
        <f>'6～28頁'!G1172</f>
        <v>147.79999999999998</v>
      </c>
      <c r="F44" s="24">
        <f>'6～28頁'!H1172</f>
        <v>183.1</v>
      </c>
      <c r="G44" s="24">
        <f>'6～28頁'!I1172</f>
        <v>222.60000000000002</v>
      </c>
      <c r="H44" s="24">
        <f>'6～28頁'!J1172</f>
        <v>234.8</v>
      </c>
      <c r="I44" s="24">
        <f t="shared" si="8"/>
        <v>1046.5</v>
      </c>
      <c r="J44" s="24">
        <f>'6～28頁'!K1172</f>
        <v>150.9</v>
      </c>
      <c r="K44" s="24">
        <f>'6～28頁'!L1172</f>
        <v>121.10000000000001</v>
      </c>
      <c r="L44" s="24">
        <f>'6～28頁'!M1172</f>
        <v>95</v>
      </c>
      <c r="M44" s="24">
        <f>'6～28頁'!N1172</f>
        <v>99.4</v>
      </c>
      <c r="N44" s="24">
        <f>'6～28頁'!O1172</f>
        <v>152.6</v>
      </c>
      <c r="O44" s="24">
        <f>'6～28頁'!P1172</f>
        <v>116.5</v>
      </c>
      <c r="P44" s="24">
        <f t="shared" si="9"/>
        <v>735.5</v>
      </c>
      <c r="Q44" s="24">
        <f t="shared" si="10"/>
        <v>1782</v>
      </c>
      <c r="R44" s="24">
        <f>'6～28頁'!R1172</f>
        <v>1749.8999999999999</v>
      </c>
      <c r="S44" s="315">
        <f t="shared" si="3"/>
        <v>101.8343905366021</v>
      </c>
    </row>
    <row r="45" spans="1:19" ht="15.75" customHeight="1" thickBot="1" x14ac:dyDescent="0.2">
      <c r="A45" s="345"/>
      <c r="B45" s="12" t="s">
        <v>47</v>
      </c>
      <c r="C45" s="26">
        <f>'6～28頁'!E1173</f>
        <v>140.19999999999999</v>
      </c>
      <c r="D45" s="26">
        <f>'6～28頁'!F1173</f>
        <v>143.4</v>
      </c>
      <c r="E45" s="26">
        <f>'6～28頁'!G1173</f>
        <v>162.1</v>
      </c>
      <c r="F45" s="26">
        <f>'6～28頁'!H1173</f>
        <v>203.7</v>
      </c>
      <c r="G45" s="26">
        <f>'6～28頁'!I1173</f>
        <v>246.3</v>
      </c>
      <c r="H45" s="26">
        <f>'6～28頁'!J1173</f>
        <v>256.09999999999997</v>
      </c>
      <c r="I45" s="26">
        <f t="shared" si="8"/>
        <v>1151.8</v>
      </c>
      <c r="J45" s="26">
        <f>'6～28頁'!K1173</f>
        <v>165.3</v>
      </c>
      <c r="K45" s="26">
        <f>'6～28頁'!L1173</f>
        <v>133.6</v>
      </c>
      <c r="L45" s="26">
        <f>'6～28頁'!M1173</f>
        <v>112.39999999999999</v>
      </c>
      <c r="M45" s="26">
        <f>'6～28頁'!N1173</f>
        <v>113.69999999999999</v>
      </c>
      <c r="N45" s="26">
        <f>'6～28頁'!O1173</f>
        <v>176.5</v>
      </c>
      <c r="O45" s="26">
        <f>'6～28頁'!P1173</f>
        <v>135.1</v>
      </c>
      <c r="P45" s="26">
        <f t="shared" si="9"/>
        <v>836.6</v>
      </c>
      <c r="Q45" s="26">
        <f t="shared" si="10"/>
        <v>1988.4</v>
      </c>
      <c r="R45" s="26">
        <f>'6～28頁'!R1173</f>
        <v>1952.2000000000003</v>
      </c>
      <c r="S45" s="316">
        <f t="shared" si="3"/>
        <v>101.85431820510193</v>
      </c>
    </row>
  </sheetData>
  <mergeCells count="7">
    <mergeCell ref="A28:A33"/>
    <mergeCell ref="A34:A39"/>
    <mergeCell ref="A40:A45"/>
    <mergeCell ref="A4:A9"/>
    <mergeCell ref="A10:A15"/>
    <mergeCell ref="A16:A21"/>
    <mergeCell ref="A22:A27"/>
  </mergeCells>
  <phoneticPr fontId="3"/>
  <pageMargins left="0.65" right="0.39370078740157483" top="0.7" bottom="0.59055118110236227" header="0.64" footer="0.35433070866141736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34"/>
  </sheetPr>
  <dimension ref="A1:R66"/>
  <sheetViews>
    <sheetView view="pageBreakPreview" zoomScale="70" zoomScaleNormal="80" zoomScaleSheetLayoutView="70" workbookViewId="0">
      <pane xSplit="3" ySplit="4" topLeftCell="D5" activePane="bottomRight" state="frozen"/>
      <selection activeCell="B35" sqref="B34:L35"/>
      <selection pane="topRight" activeCell="B35" sqref="B34:L35"/>
      <selection pane="bottomLeft" activeCell="B35" sqref="B34:L35"/>
      <selection pane="bottomRight" activeCell="J2" sqref="J2"/>
    </sheetView>
  </sheetViews>
  <sheetFormatPr defaultColWidth="9.5" defaultRowHeight="13.5" customHeight="1" x14ac:dyDescent="0.15"/>
  <cols>
    <col min="1" max="1" width="10.625" customWidth="1"/>
    <col min="2" max="3" width="7.625" customWidth="1"/>
    <col min="4" max="9" width="9.5" customWidth="1"/>
    <col min="10" max="10" width="11.125" customWidth="1"/>
    <col min="11" max="16" width="9.5" customWidth="1"/>
    <col min="17" max="17" width="11.125" customWidth="1"/>
    <col min="18" max="18" width="13.125" customWidth="1"/>
    <col min="25" max="25" width="9.25" customWidth="1"/>
    <col min="26" max="26" width="8.25" customWidth="1"/>
  </cols>
  <sheetData>
    <row r="1" spans="1:18" ht="27" customHeight="1" x14ac:dyDescent="0.2">
      <c r="A1" s="1" t="s">
        <v>403</v>
      </c>
    </row>
    <row r="2" spans="1:18" s="51" customFormat="1" ht="18" customHeight="1" thickBot="1" x14ac:dyDescent="0.2">
      <c r="R2" s="52" t="s">
        <v>2</v>
      </c>
    </row>
    <row r="3" spans="1:18" ht="15" customHeight="1" x14ac:dyDescent="0.15">
      <c r="A3" s="346" t="s">
        <v>24</v>
      </c>
      <c r="B3" s="346" t="s">
        <v>25</v>
      </c>
      <c r="C3" s="346"/>
      <c r="D3" s="357" t="s">
        <v>48</v>
      </c>
      <c r="E3" s="358"/>
      <c r="F3" s="358" t="s">
        <v>49</v>
      </c>
      <c r="G3" s="358"/>
      <c r="H3" s="358"/>
      <c r="I3" s="359"/>
      <c r="J3" s="346" t="s">
        <v>50</v>
      </c>
      <c r="K3" s="357" t="s">
        <v>51</v>
      </c>
      <c r="L3" s="358"/>
      <c r="M3" s="358" t="s">
        <v>52</v>
      </c>
      <c r="N3" s="358"/>
      <c r="O3" s="358"/>
      <c r="P3" s="359"/>
      <c r="Q3" s="346" t="s">
        <v>53</v>
      </c>
      <c r="R3" s="346" t="s">
        <v>54</v>
      </c>
    </row>
    <row r="4" spans="1:18" ht="15" customHeight="1" thickBot="1" x14ac:dyDescent="0.2">
      <c r="A4" s="347"/>
      <c r="B4" s="347"/>
      <c r="C4" s="347"/>
      <c r="D4" s="28" t="s">
        <v>26</v>
      </c>
      <c r="E4" s="29" t="s">
        <v>27</v>
      </c>
      <c r="F4" s="29" t="s">
        <v>28</v>
      </c>
      <c r="G4" s="29" t="s">
        <v>29</v>
      </c>
      <c r="H4" s="29" t="s">
        <v>30</v>
      </c>
      <c r="I4" s="30" t="s">
        <v>31</v>
      </c>
      <c r="J4" s="347"/>
      <c r="K4" s="28" t="s">
        <v>33</v>
      </c>
      <c r="L4" s="29" t="s">
        <v>34</v>
      </c>
      <c r="M4" s="29" t="s">
        <v>35</v>
      </c>
      <c r="N4" s="29" t="s">
        <v>36</v>
      </c>
      <c r="O4" s="29" t="s">
        <v>37</v>
      </c>
      <c r="P4" s="30" t="s">
        <v>38</v>
      </c>
      <c r="Q4" s="347"/>
      <c r="R4" s="347"/>
    </row>
    <row r="5" spans="1:18" ht="15" customHeight="1" thickBot="1" x14ac:dyDescent="0.2">
      <c r="A5" s="348" t="s">
        <v>12</v>
      </c>
      <c r="B5" s="349" t="s">
        <v>55</v>
      </c>
      <c r="C5" s="56" t="str">
        <f>'1頁'!B6</f>
        <v>28年度</v>
      </c>
      <c r="D5" s="31">
        <f>D13+D21+D29+D37+D50+D58</f>
        <v>8060</v>
      </c>
      <c r="E5" s="21">
        <f t="shared" ref="E5:P5" si="0">E13+E21+E29+E37+E50+E58</f>
        <v>14297.400000000001</v>
      </c>
      <c r="F5" s="21">
        <f t="shared" si="0"/>
        <v>12686.099999999999</v>
      </c>
      <c r="G5" s="21">
        <f t="shared" si="0"/>
        <v>18616</v>
      </c>
      <c r="H5" s="21">
        <f t="shared" si="0"/>
        <v>20933</v>
      </c>
      <c r="I5" s="22">
        <f t="shared" si="0"/>
        <v>15722.8</v>
      </c>
      <c r="J5" s="6">
        <f>J13+J21+J29+J37+J50+J58</f>
        <v>90315.3</v>
      </c>
      <c r="K5" s="31">
        <f t="shared" si="0"/>
        <v>12218.8</v>
      </c>
      <c r="L5" s="21">
        <f t="shared" si="0"/>
        <v>6589.7</v>
      </c>
      <c r="M5" s="21">
        <f t="shared" si="0"/>
        <v>6915.8999999999987</v>
      </c>
      <c r="N5" s="21">
        <f t="shared" si="0"/>
        <v>8163.4000000000005</v>
      </c>
      <c r="O5" s="21">
        <f t="shared" si="0"/>
        <v>8865</v>
      </c>
      <c r="P5" s="22">
        <f t="shared" si="0"/>
        <v>7924.6000000000013</v>
      </c>
      <c r="Q5" s="6">
        <f>Q13+Q21+Q29+Q37+Q50+Q58</f>
        <v>50677.4</v>
      </c>
      <c r="R5" s="6">
        <f>R13+R21+R29+R37+R50+R58</f>
        <v>140992.70000000001</v>
      </c>
    </row>
    <row r="6" spans="1:18" ht="15" customHeight="1" thickBot="1" x14ac:dyDescent="0.2">
      <c r="A6" s="348"/>
      <c r="B6" s="350"/>
      <c r="C6" s="57" t="str">
        <f>'1頁'!B7</f>
        <v>27年度</v>
      </c>
      <c r="D6" s="32">
        <f>D14+D22+D30+D38+D51+D59</f>
        <v>7788.8</v>
      </c>
      <c r="E6" s="24">
        <f>E14+E22+E30+E38+E51+E59</f>
        <v>14025.900000000001</v>
      </c>
      <c r="F6" s="24">
        <f>F14+F22+F30+F38+F51+F59</f>
        <v>12784.300000000001</v>
      </c>
      <c r="G6" s="24">
        <f>G14+G22+G30+G38+G51+G59</f>
        <v>18295.2</v>
      </c>
      <c r="H6" s="24">
        <f>H14+H22+H30+H38+H51+H59</f>
        <v>21532.299999999996</v>
      </c>
      <c r="I6" s="25">
        <f>I14+I22+I30+I38+I51+I59</f>
        <v>16201.7</v>
      </c>
      <c r="J6" s="7">
        <f>J14+J22+J30+J38+J51+J59</f>
        <v>90628.200000000012</v>
      </c>
      <c r="K6" s="32">
        <f t="shared" ref="K6:P6" si="1">K14+K22+K30+K38+K51+K59</f>
        <v>11778.599999999999</v>
      </c>
      <c r="L6" s="24">
        <f t="shared" si="1"/>
        <v>7015.2</v>
      </c>
      <c r="M6" s="24">
        <f t="shared" si="1"/>
        <v>7000.1</v>
      </c>
      <c r="N6" s="24">
        <f t="shared" si="1"/>
        <v>8015.2999999999993</v>
      </c>
      <c r="O6" s="24">
        <f t="shared" si="1"/>
        <v>8802.5</v>
      </c>
      <c r="P6" s="25">
        <f t="shared" si="1"/>
        <v>7581.3</v>
      </c>
      <c r="Q6" s="7">
        <f>Q14+Q22+Q30+Q38+Q51+Q59</f>
        <v>50193.000000000007</v>
      </c>
      <c r="R6" s="7">
        <f>R14+R22+R30+R38+R51+R59</f>
        <v>140821.19999999998</v>
      </c>
    </row>
    <row r="7" spans="1:18" ht="15" customHeight="1" thickBot="1" x14ac:dyDescent="0.2">
      <c r="A7" s="348"/>
      <c r="B7" s="350" t="s">
        <v>56</v>
      </c>
      <c r="C7" s="57" t="str">
        <f>$C$5</f>
        <v>28年度</v>
      </c>
      <c r="D7" s="32">
        <f t="shared" ref="D7:J8" si="2">D5/$R5*100</f>
        <v>5.7166080229685647</v>
      </c>
      <c r="E7" s="24">
        <f t="shared" si="2"/>
        <v>10.140525005904562</v>
      </c>
      <c r="F7" s="24">
        <f t="shared" si="2"/>
        <v>8.9976998809158193</v>
      </c>
      <c r="G7" s="24">
        <f t="shared" si="2"/>
        <v>13.203520465953201</v>
      </c>
      <c r="H7" s="24">
        <f t="shared" si="2"/>
        <v>14.84686795841203</v>
      </c>
      <c r="I7" s="25">
        <f t="shared" si="2"/>
        <v>11.151499332944187</v>
      </c>
      <c r="J7" s="7">
        <f t="shared" si="2"/>
        <v>64.056720667098361</v>
      </c>
      <c r="K7" s="32">
        <f t="shared" ref="K7:Q7" si="3">K5/$R5*100</f>
        <v>8.6662642817677789</v>
      </c>
      <c r="L7" s="24">
        <f t="shared" si="3"/>
        <v>4.6737880755528476</v>
      </c>
      <c r="M7" s="24">
        <f t="shared" si="3"/>
        <v>4.9051475714700112</v>
      </c>
      <c r="N7" s="24">
        <f t="shared" si="3"/>
        <v>5.789945153188782</v>
      </c>
      <c r="O7" s="24">
        <f t="shared" si="3"/>
        <v>6.2875595686868886</v>
      </c>
      <c r="P7" s="25">
        <f t="shared" si="3"/>
        <v>5.620574682235322</v>
      </c>
      <c r="Q7" s="7">
        <f t="shared" si="3"/>
        <v>35.943279332901632</v>
      </c>
      <c r="R7" s="7">
        <f>R5/$R5*100</f>
        <v>100</v>
      </c>
    </row>
    <row r="8" spans="1:18" ht="15" customHeight="1" thickBot="1" x14ac:dyDescent="0.2">
      <c r="A8" s="348"/>
      <c r="B8" s="351"/>
      <c r="C8" s="58" t="str">
        <f>$C$6</f>
        <v>27年度</v>
      </c>
      <c r="D8" s="33">
        <f t="shared" si="2"/>
        <v>5.530985391404136</v>
      </c>
      <c r="E8" s="26">
        <f t="shared" si="2"/>
        <v>9.9600770338557005</v>
      </c>
      <c r="F8" s="26">
        <f t="shared" si="2"/>
        <v>9.0783916058093546</v>
      </c>
      <c r="G8" s="26">
        <f t="shared" si="2"/>
        <v>12.991793849221569</v>
      </c>
      <c r="H8" s="26">
        <f t="shared" si="2"/>
        <v>15.290524438081764</v>
      </c>
      <c r="I8" s="27">
        <f t="shared" si="2"/>
        <v>11.505156893990396</v>
      </c>
      <c r="J8" s="8">
        <f t="shared" si="2"/>
        <v>64.356929212362928</v>
      </c>
      <c r="K8" s="33">
        <f t="shared" ref="K8:Q8" si="4">K6/$R6*100</f>
        <v>8.3642235686104094</v>
      </c>
      <c r="L8" s="26">
        <f t="shared" si="4"/>
        <v>4.9816362877180431</v>
      </c>
      <c r="M8" s="26">
        <f t="shared" si="4"/>
        <v>4.9709134704149669</v>
      </c>
      <c r="N8" s="26">
        <f t="shared" si="4"/>
        <v>5.691827650950283</v>
      </c>
      <c r="O8" s="26">
        <f t="shared" si="4"/>
        <v>6.2508343914126572</v>
      </c>
      <c r="P8" s="27">
        <f t="shared" si="4"/>
        <v>5.3836354185307336</v>
      </c>
      <c r="Q8" s="8">
        <f t="shared" si="4"/>
        <v>35.6430707876371</v>
      </c>
      <c r="R8" s="8">
        <f>R6/$R6*100</f>
        <v>100</v>
      </c>
    </row>
    <row r="9" spans="1:18" ht="15" customHeight="1" thickBot="1" x14ac:dyDescent="0.2">
      <c r="A9" s="348"/>
      <c r="B9" s="349" t="s">
        <v>57</v>
      </c>
      <c r="C9" s="56" t="str">
        <f>$C$5</f>
        <v>28年度</v>
      </c>
      <c r="D9" s="352">
        <f>D5+E5</f>
        <v>22357.4</v>
      </c>
      <c r="E9" s="353"/>
      <c r="F9" s="353">
        <f>SUM(F5:I5)</f>
        <v>67957.899999999994</v>
      </c>
      <c r="G9" s="353"/>
      <c r="H9" s="353"/>
      <c r="I9" s="354"/>
      <c r="J9" s="6">
        <f>D9+F9</f>
        <v>90315.299999999988</v>
      </c>
      <c r="K9" s="352">
        <f>K5+L5</f>
        <v>18808.5</v>
      </c>
      <c r="L9" s="353"/>
      <c r="M9" s="353">
        <f>SUM(M5:P5)</f>
        <v>31868.9</v>
      </c>
      <c r="N9" s="353"/>
      <c r="O9" s="353"/>
      <c r="P9" s="354"/>
      <c r="Q9" s="6">
        <f>K9+M9</f>
        <v>50677.4</v>
      </c>
      <c r="R9" s="6">
        <f>J9+Q9</f>
        <v>140992.69999999998</v>
      </c>
    </row>
    <row r="10" spans="1:18" ht="15" customHeight="1" thickBot="1" x14ac:dyDescent="0.2">
      <c r="A10" s="348"/>
      <c r="B10" s="350"/>
      <c r="C10" s="57" t="str">
        <f>$C$6</f>
        <v>27年度</v>
      </c>
      <c r="D10" s="355">
        <f>D6+E6</f>
        <v>21814.7</v>
      </c>
      <c r="E10" s="356"/>
      <c r="F10" s="356">
        <f>SUM(F6:I6)</f>
        <v>68813.5</v>
      </c>
      <c r="G10" s="356"/>
      <c r="H10" s="356"/>
      <c r="I10" s="360"/>
      <c r="J10" s="7">
        <f>D10+F10</f>
        <v>90628.2</v>
      </c>
      <c r="K10" s="355">
        <f>K6+L6</f>
        <v>18793.8</v>
      </c>
      <c r="L10" s="356"/>
      <c r="M10" s="356">
        <f>SUM(M6:P6)</f>
        <v>31399.200000000001</v>
      </c>
      <c r="N10" s="356"/>
      <c r="O10" s="356"/>
      <c r="P10" s="360"/>
      <c r="Q10" s="7">
        <f>K10+M10</f>
        <v>50193</v>
      </c>
      <c r="R10" s="7">
        <f>J10+Q10</f>
        <v>140821.20000000001</v>
      </c>
    </row>
    <row r="11" spans="1:18" ht="15" customHeight="1" thickBot="1" x14ac:dyDescent="0.2">
      <c r="A11" s="348"/>
      <c r="B11" s="350" t="s">
        <v>56</v>
      </c>
      <c r="C11" s="57" t="str">
        <f>$C$5</f>
        <v>28年度</v>
      </c>
      <c r="D11" s="355">
        <f>D9/$R9*100</f>
        <v>15.857133028873131</v>
      </c>
      <c r="E11" s="356"/>
      <c r="F11" s="356">
        <f>F9/$R9*100</f>
        <v>48.199587638225246</v>
      </c>
      <c r="G11" s="356"/>
      <c r="H11" s="356"/>
      <c r="I11" s="360"/>
      <c r="J11" s="7">
        <f>J9/$R9*100</f>
        <v>64.056720667098361</v>
      </c>
      <c r="K11" s="355">
        <f>K9/$R9*100</f>
        <v>13.340052357320628</v>
      </c>
      <c r="L11" s="356"/>
      <c r="M11" s="356">
        <f>M9/$R9*100</f>
        <v>22.603226975581009</v>
      </c>
      <c r="N11" s="356"/>
      <c r="O11" s="356"/>
      <c r="P11" s="360"/>
      <c r="Q11" s="7">
        <f>Q9/$R9*100</f>
        <v>35.943279332901639</v>
      </c>
      <c r="R11" s="7">
        <v>100</v>
      </c>
    </row>
    <row r="12" spans="1:18" ht="15" customHeight="1" thickBot="1" x14ac:dyDescent="0.2">
      <c r="A12" s="348"/>
      <c r="B12" s="351"/>
      <c r="C12" s="58" t="str">
        <f>$C$6</f>
        <v>27年度</v>
      </c>
      <c r="D12" s="361">
        <f>D10/$R10*100</f>
        <v>15.491062425259832</v>
      </c>
      <c r="E12" s="362"/>
      <c r="F12" s="362">
        <f>F10/$R10*100</f>
        <v>48.865866787103073</v>
      </c>
      <c r="G12" s="362"/>
      <c r="H12" s="362"/>
      <c r="I12" s="363"/>
      <c r="J12" s="8">
        <f>J10/$R10*100</f>
        <v>64.3569292123629</v>
      </c>
      <c r="K12" s="361">
        <f>K10/$R10*100</f>
        <v>13.345859856328449</v>
      </c>
      <c r="L12" s="362"/>
      <c r="M12" s="362">
        <f>M10/$R10*100</f>
        <v>22.297210931308637</v>
      </c>
      <c r="N12" s="362"/>
      <c r="O12" s="362"/>
      <c r="P12" s="363"/>
      <c r="Q12" s="8">
        <f>Q10/$R10*100</f>
        <v>35.643070787637086</v>
      </c>
      <c r="R12" s="8">
        <v>100</v>
      </c>
    </row>
    <row r="13" spans="1:18" ht="15" customHeight="1" thickBot="1" x14ac:dyDescent="0.2">
      <c r="A13" s="348" t="s">
        <v>310</v>
      </c>
      <c r="B13" s="349" t="s">
        <v>55</v>
      </c>
      <c r="C13" s="56" t="str">
        <f>$C$5</f>
        <v>28年度</v>
      </c>
      <c r="D13" s="31">
        <f>'6～28頁'!E10</f>
        <v>4918.2</v>
      </c>
      <c r="E13" s="21">
        <f>'6～28頁'!F10</f>
        <v>7853.0999999999985</v>
      </c>
      <c r="F13" s="21">
        <f>'6～28頁'!G10</f>
        <v>6793.4</v>
      </c>
      <c r="G13" s="21">
        <f>'6～28頁'!H10</f>
        <v>9428.1</v>
      </c>
      <c r="H13" s="21">
        <f>'6～28頁'!I10</f>
        <v>11033.899999999998</v>
      </c>
      <c r="I13" s="22">
        <f>'6～28頁'!J10</f>
        <v>8202.9000000000015</v>
      </c>
      <c r="J13" s="6">
        <f>SUM(D13:I13)</f>
        <v>48229.599999999999</v>
      </c>
      <c r="K13" s="31">
        <f>'6～28頁'!K10</f>
        <v>6748.0000000000009</v>
      </c>
      <c r="L13" s="21">
        <f>'6～28頁'!L10</f>
        <v>3941.8</v>
      </c>
      <c r="M13" s="21">
        <f>'6～28頁'!M10</f>
        <v>4271.1999999999989</v>
      </c>
      <c r="N13" s="21">
        <f>'6～28頁'!N10</f>
        <v>5011.1000000000004</v>
      </c>
      <c r="O13" s="21">
        <f>'6～28頁'!O10</f>
        <v>4802.9000000000005</v>
      </c>
      <c r="P13" s="22">
        <f>'6～28頁'!P10</f>
        <v>4856.4000000000005</v>
      </c>
      <c r="Q13" s="6">
        <f>SUM(K13:P13)</f>
        <v>29631.4</v>
      </c>
      <c r="R13" s="6">
        <f>J13+Q13</f>
        <v>77861</v>
      </c>
    </row>
    <row r="14" spans="1:18" ht="15" customHeight="1" thickBot="1" x14ac:dyDescent="0.2">
      <c r="A14" s="348"/>
      <c r="B14" s="350"/>
      <c r="C14" s="57" t="str">
        <f>$C$6</f>
        <v>27年度</v>
      </c>
      <c r="D14" s="32">
        <v>4826.3</v>
      </c>
      <c r="E14" s="24">
        <v>7870.0000000000009</v>
      </c>
      <c r="F14" s="24">
        <v>6887.0000000000009</v>
      </c>
      <c r="G14" s="24">
        <v>9371.1</v>
      </c>
      <c r="H14" s="24">
        <v>11164.299999999997</v>
      </c>
      <c r="I14" s="25">
        <v>8296.5</v>
      </c>
      <c r="J14" s="7">
        <f>SUM(D14:I14)</f>
        <v>48415.199999999997</v>
      </c>
      <c r="K14" s="32">
        <v>6540.4000000000005</v>
      </c>
      <c r="L14" s="24">
        <v>4251.4999999999991</v>
      </c>
      <c r="M14" s="24">
        <v>4338.4999999999991</v>
      </c>
      <c r="N14" s="24">
        <v>4932.8999999999996</v>
      </c>
      <c r="O14" s="24">
        <v>4791.3999999999996</v>
      </c>
      <c r="P14" s="25">
        <v>4662.8999999999996</v>
      </c>
      <c r="Q14" s="7">
        <f>SUM(K14:P14)</f>
        <v>29517.599999999999</v>
      </c>
      <c r="R14" s="7">
        <f>J14+Q14</f>
        <v>77932.799999999988</v>
      </c>
    </row>
    <row r="15" spans="1:18" ht="15" customHeight="1" thickBot="1" x14ac:dyDescent="0.2">
      <c r="A15" s="348"/>
      <c r="B15" s="350" t="s">
        <v>56</v>
      </c>
      <c r="C15" s="57" t="str">
        <f>$C$5</f>
        <v>28年度</v>
      </c>
      <c r="D15" s="32">
        <f t="shared" ref="D15:J15" si="5">D13/$R13*100</f>
        <v>6.3166411939225027</v>
      </c>
      <c r="E15" s="24">
        <f t="shared" si="5"/>
        <v>10.086050782805254</v>
      </c>
      <c r="F15" s="24">
        <f t="shared" si="5"/>
        <v>8.7250356404361611</v>
      </c>
      <c r="G15" s="24">
        <f t="shared" si="5"/>
        <v>12.108886348749696</v>
      </c>
      <c r="H15" s="24">
        <f t="shared" si="5"/>
        <v>14.171279587983712</v>
      </c>
      <c r="I15" s="25">
        <f t="shared" si="5"/>
        <v>10.535312929451203</v>
      </c>
      <c r="J15" s="7">
        <f t="shared" si="5"/>
        <v>61.943206483348533</v>
      </c>
      <c r="K15" s="32">
        <f t="shared" ref="K15:Q15" si="6">K13/$R13*100</f>
        <v>8.666726602535288</v>
      </c>
      <c r="L15" s="24">
        <f t="shared" si="6"/>
        <v>5.062611577041138</v>
      </c>
      <c r="M15" s="24">
        <f t="shared" si="6"/>
        <v>5.485673186832944</v>
      </c>
      <c r="N15" s="24">
        <f t="shared" si="6"/>
        <v>6.4359563838121785</v>
      </c>
      <c r="O15" s="24">
        <f t="shared" si="6"/>
        <v>6.1685567870949516</v>
      </c>
      <c r="P15" s="25">
        <f t="shared" si="6"/>
        <v>6.2372689793349689</v>
      </c>
      <c r="Q15" s="7">
        <f t="shared" si="6"/>
        <v>38.056793516651474</v>
      </c>
      <c r="R15" s="7">
        <v>100</v>
      </c>
    </row>
    <row r="16" spans="1:18" ht="15" customHeight="1" thickBot="1" x14ac:dyDescent="0.2">
      <c r="A16" s="348"/>
      <c r="B16" s="351"/>
      <c r="C16" s="58" t="str">
        <f>$C$6</f>
        <v>27年度</v>
      </c>
      <c r="D16" s="33">
        <f t="shared" ref="D16:J16" si="7">D14/$R14*100</f>
        <v>6.1928995236922084</v>
      </c>
      <c r="E16" s="26">
        <f t="shared" si="7"/>
        <v>10.098443787468181</v>
      </c>
      <c r="F16" s="26">
        <f t="shared" si="7"/>
        <v>8.8371006816128794</v>
      </c>
      <c r="G16" s="26">
        <f t="shared" si="7"/>
        <v>12.024590416358711</v>
      </c>
      <c r="H16" s="26">
        <f t="shared" si="7"/>
        <v>14.325547138047137</v>
      </c>
      <c r="I16" s="27">
        <f t="shared" si="7"/>
        <v>10.645710150283323</v>
      </c>
      <c r="J16" s="8">
        <f t="shared" si="7"/>
        <v>62.124291697462432</v>
      </c>
      <c r="K16" s="33">
        <f t="shared" ref="K16:Q16" si="8">K14/$R14*100</f>
        <v>8.3923585447975704</v>
      </c>
      <c r="L16" s="26">
        <f t="shared" si="8"/>
        <v>5.4553410117434504</v>
      </c>
      <c r="M16" s="26">
        <f t="shared" si="8"/>
        <v>5.5669756508171142</v>
      </c>
      <c r="N16" s="26">
        <f t="shared" si="8"/>
        <v>6.3296840354767197</v>
      </c>
      <c r="O16" s="26">
        <f t="shared" si="8"/>
        <v>6.1481173523856461</v>
      </c>
      <c r="P16" s="27">
        <f t="shared" si="8"/>
        <v>5.9832317073170733</v>
      </c>
      <c r="Q16" s="8">
        <f t="shared" si="8"/>
        <v>37.875708302537575</v>
      </c>
      <c r="R16" s="8">
        <v>100</v>
      </c>
    </row>
    <row r="17" spans="1:18" ht="15" customHeight="1" thickBot="1" x14ac:dyDescent="0.2">
      <c r="A17" s="348"/>
      <c r="B17" s="349" t="s">
        <v>57</v>
      </c>
      <c r="C17" s="56" t="str">
        <f>$C$5</f>
        <v>28年度</v>
      </c>
      <c r="D17" s="352">
        <f>D13+E13</f>
        <v>12771.3</v>
      </c>
      <c r="E17" s="353"/>
      <c r="F17" s="353">
        <f>SUM(F13:I13)</f>
        <v>35458.300000000003</v>
      </c>
      <c r="G17" s="353"/>
      <c r="H17" s="353"/>
      <c r="I17" s="354"/>
      <c r="J17" s="6">
        <f>D17+F17</f>
        <v>48229.600000000006</v>
      </c>
      <c r="K17" s="352">
        <f>K13+L13</f>
        <v>10689.800000000001</v>
      </c>
      <c r="L17" s="353"/>
      <c r="M17" s="353">
        <f>SUM(M13:P13)</f>
        <v>18941.600000000002</v>
      </c>
      <c r="N17" s="353"/>
      <c r="O17" s="353"/>
      <c r="P17" s="354"/>
      <c r="Q17" s="6">
        <f>K17+M17</f>
        <v>29631.4</v>
      </c>
      <c r="R17" s="6">
        <f>J17+Q17</f>
        <v>77861</v>
      </c>
    </row>
    <row r="18" spans="1:18" ht="15" customHeight="1" thickBot="1" x14ac:dyDescent="0.2">
      <c r="A18" s="348"/>
      <c r="B18" s="350"/>
      <c r="C18" s="57" t="str">
        <f>$C$6</f>
        <v>27年度</v>
      </c>
      <c r="D18" s="355">
        <f>D14+E14</f>
        <v>12696.300000000001</v>
      </c>
      <c r="E18" s="356"/>
      <c r="F18" s="356">
        <f>SUM(F14:I14)</f>
        <v>35718.9</v>
      </c>
      <c r="G18" s="356"/>
      <c r="H18" s="356"/>
      <c r="I18" s="360"/>
      <c r="J18" s="7">
        <f>D18+F18</f>
        <v>48415.200000000004</v>
      </c>
      <c r="K18" s="355">
        <f>K14+L14</f>
        <v>10791.9</v>
      </c>
      <c r="L18" s="356"/>
      <c r="M18" s="356">
        <f>SUM(M14:P14)</f>
        <v>18725.699999999997</v>
      </c>
      <c r="N18" s="356"/>
      <c r="O18" s="356"/>
      <c r="P18" s="360"/>
      <c r="Q18" s="7">
        <f>K18+M18</f>
        <v>29517.599999999999</v>
      </c>
      <c r="R18" s="7">
        <f>J18+Q18</f>
        <v>77932.800000000003</v>
      </c>
    </row>
    <row r="19" spans="1:18" ht="15" customHeight="1" thickBot="1" x14ac:dyDescent="0.2">
      <c r="A19" s="348"/>
      <c r="B19" s="350" t="s">
        <v>56</v>
      </c>
      <c r="C19" s="57" t="str">
        <f>$C$5</f>
        <v>28年度</v>
      </c>
      <c r="D19" s="355">
        <f>D17/$R17*100</f>
        <v>16.402691976727755</v>
      </c>
      <c r="E19" s="356"/>
      <c r="F19" s="356">
        <f>F17/$R17*100</f>
        <v>45.540514506620781</v>
      </c>
      <c r="G19" s="356"/>
      <c r="H19" s="356"/>
      <c r="I19" s="360"/>
      <c r="J19" s="7">
        <f>J17/$R17*100</f>
        <v>61.943206483348533</v>
      </c>
      <c r="K19" s="355">
        <f>K17/$R17*100</f>
        <v>13.729338179576425</v>
      </c>
      <c r="L19" s="356"/>
      <c r="M19" s="356">
        <f>M17/$R17*100</f>
        <v>24.327455337075047</v>
      </c>
      <c r="N19" s="356"/>
      <c r="O19" s="356"/>
      <c r="P19" s="360"/>
      <c r="Q19" s="7">
        <f>Q17/$R17*100</f>
        <v>38.056793516651474</v>
      </c>
      <c r="R19" s="7">
        <v>100</v>
      </c>
    </row>
    <row r="20" spans="1:18" ht="15" customHeight="1" thickBot="1" x14ac:dyDescent="0.2">
      <c r="A20" s="348"/>
      <c r="B20" s="351"/>
      <c r="C20" s="58" t="str">
        <f>$C$6</f>
        <v>27年度</v>
      </c>
      <c r="D20" s="361">
        <f>D18/$R18*100</f>
        <v>16.291343311160386</v>
      </c>
      <c r="E20" s="362"/>
      <c r="F20" s="362">
        <f>F18/$R18*100</f>
        <v>45.83294838630205</v>
      </c>
      <c r="G20" s="362"/>
      <c r="H20" s="362"/>
      <c r="I20" s="363"/>
      <c r="J20" s="8">
        <f>J18/$R18*100</f>
        <v>62.124291697462432</v>
      </c>
      <c r="K20" s="361">
        <f>K18/$R18*100</f>
        <v>13.847699556541018</v>
      </c>
      <c r="L20" s="362"/>
      <c r="M20" s="362">
        <f>M18/$R18*100</f>
        <v>24.028008745996544</v>
      </c>
      <c r="N20" s="362"/>
      <c r="O20" s="362"/>
      <c r="P20" s="363"/>
      <c r="Q20" s="8">
        <f>Q18/$R18*100</f>
        <v>37.875708302537568</v>
      </c>
      <c r="R20" s="8">
        <v>100</v>
      </c>
    </row>
    <row r="21" spans="1:18" ht="15" customHeight="1" thickBot="1" x14ac:dyDescent="0.2">
      <c r="A21" s="348" t="s">
        <v>311</v>
      </c>
      <c r="B21" s="349" t="s">
        <v>55</v>
      </c>
      <c r="C21" s="56" t="str">
        <f>$C$5</f>
        <v>28年度</v>
      </c>
      <c r="D21" s="31">
        <f>'6～28頁'!E490</f>
        <v>1058.4000000000001</v>
      </c>
      <c r="E21" s="21">
        <f>'6～28頁'!F490</f>
        <v>1911.8000000000004</v>
      </c>
      <c r="F21" s="21">
        <f>'6～28頁'!G490</f>
        <v>1210.3000000000002</v>
      </c>
      <c r="G21" s="21">
        <f>'6～28頁'!H490</f>
        <v>1508.8000000000002</v>
      </c>
      <c r="H21" s="21">
        <f>'6～28頁'!I490</f>
        <v>1943.7000000000003</v>
      </c>
      <c r="I21" s="22">
        <f>'6～28頁'!J490</f>
        <v>1513.9</v>
      </c>
      <c r="J21" s="6">
        <f>SUM(D21:I21)</f>
        <v>9146.9000000000015</v>
      </c>
      <c r="K21" s="31">
        <f>'6～28頁'!K490</f>
        <v>1252.5999999999999</v>
      </c>
      <c r="L21" s="21">
        <f>'6～28頁'!L490</f>
        <v>734.49999999999989</v>
      </c>
      <c r="M21" s="21">
        <f>'6～28頁'!M490</f>
        <v>681.50000000000011</v>
      </c>
      <c r="N21" s="21">
        <f>'6～28頁'!N490</f>
        <v>602.20000000000005</v>
      </c>
      <c r="O21" s="21">
        <f>'6～28頁'!O490</f>
        <v>633.49999999999989</v>
      </c>
      <c r="P21" s="22">
        <f>'6～28頁'!P490</f>
        <v>674.90000000000009</v>
      </c>
      <c r="Q21" s="6">
        <f>SUM(K21:P21)</f>
        <v>4579.2000000000007</v>
      </c>
      <c r="R21" s="6">
        <f>J21+Q21</f>
        <v>13726.100000000002</v>
      </c>
    </row>
    <row r="22" spans="1:18" ht="15" customHeight="1" thickBot="1" x14ac:dyDescent="0.2">
      <c r="A22" s="348"/>
      <c r="B22" s="350"/>
      <c r="C22" s="57" t="str">
        <f>$C$6</f>
        <v>27年度</v>
      </c>
      <c r="D22" s="32">
        <v>872.7</v>
      </c>
      <c r="E22" s="24">
        <v>1578.5</v>
      </c>
      <c r="F22" s="24">
        <v>1013.3999999999999</v>
      </c>
      <c r="G22" s="24">
        <v>1325.4</v>
      </c>
      <c r="H22" s="24">
        <v>1683.5</v>
      </c>
      <c r="I22" s="25">
        <v>1338.1</v>
      </c>
      <c r="J22" s="7">
        <f>SUM(D22:I22)</f>
        <v>7811.6</v>
      </c>
      <c r="K22" s="32">
        <v>1051.7</v>
      </c>
      <c r="L22" s="24">
        <v>692.1</v>
      </c>
      <c r="M22" s="24">
        <v>618.90000000000009</v>
      </c>
      <c r="N22" s="24">
        <v>508.7</v>
      </c>
      <c r="O22" s="24">
        <v>569.90000000000009</v>
      </c>
      <c r="P22" s="25">
        <v>692.8</v>
      </c>
      <c r="Q22" s="7">
        <f>SUM(K22:P22)</f>
        <v>4134.1000000000004</v>
      </c>
      <c r="R22" s="7">
        <f>J22+Q22</f>
        <v>11945.7</v>
      </c>
    </row>
    <row r="23" spans="1:18" ht="15" customHeight="1" thickBot="1" x14ac:dyDescent="0.2">
      <c r="A23" s="348"/>
      <c r="B23" s="350" t="s">
        <v>56</v>
      </c>
      <c r="C23" s="57" t="str">
        <f>$C$5</f>
        <v>28年度</v>
      </c>
      <c r="D23" s="32">
        <f t="shared" ref="D23:Q23" si="9">D21/$R21*100</f>
        <v>7.7108574176204456</v>
      </c>
      <c r="E23" s="24">
        <f t="shared" si="9"/>
        <v>13.928209760966334</v>
      </c>
      <c r="F23" s="24">
        <f t="shared" si="9"/>
        <v>8.8175082507048614</v>
      </c>
      <c r="G23" s="24">
        <f t="shared" si="9"/>
        <v>10.992197346660742</v>
      </c>
      <c r="H23" s="24">
        <f t="shared" si="9"/>
        <v>14.160613721304669</v>
      </c>
      <c r="I23" s="25">
        <f t="shared" si="9"/>
        <v>11.029352838752448</v>
      </c>
      <c r="J23" s="7">
        <f t="shared" si="9"/>
        <v>66.638739336009507</v>
      </c>
      <c r="K23" s="32">
        <f t="shared" si="9"/>
        <v>9.1256802733478537</v>
      </c>
      <c r="L23" s="24">
        <f t="shared" si="9"/>
        <v>5.3511194002666436</v>
      </c>
      <c r="M23" s="24">
        <f t="shared" si="9"/>
        <v>4.9649936981371257</v>
      </c>
      <c r="N23" s="24">
        <f t="shared" si="9"/>
        <v>4.3872622230640896</v>
      </c>
      <c r="O23" s="24">
        <f t="shared" si="9"/>
        <v>4.6152949490386908</v>
      </c>
      <c r="P23" s="25">
        <f t="shared" si="9"/>
        <v>4.916910120136091</v>
      </c>
      <c r="Q23" s="7">
        <f t="shared" si="9"/>
        <v>33.3612606639905</v>
      </c>
      <c r="R23" s="7">
        <v>100</v>
      </c>
    </row>
    <row r="24" spans="1:18" ht="15" customHeight="1" thickBot="1" x14ac:dyDescent="0.2">
      <c r="A24" s="348"/>
      <c r="B24" s="351"/>
      <c r="C24" s="58" t="str">
        <f>$C$6</f>
        <v>27年度</v>
      </c>
      <c r="D24" s="33">
        <f t="shared" ref="D24:Q24" si="10">D22/$R22*100</f>
        <v>7.3055576483588238</v>
      </c>
      <c r="E24" s="26">
        <f t="shared" si="10"/>
        <v>13.213959834919677</v>
      </c>
      <c r="F24" s="26">
        <f t="shared" si="10"/>
        <v>8.483387327657649</v>
      </c>
      <c r="G24" s="26">
        <f t="shared" si="10"/>
        <v>11.095205806273386</v>
      </c>
      <c r="H24" s="26">
        <f t="shared" si="10"/>
        <v>14.092937207530742</v>
      </c>
      <c r="I24" s="27">
        <f t="shared" si="10"/>
        <v>11.201520212293962</v>
      </c>
      <c r="J24" s="8">
        <f t="shared" si="10"/>
        <v>65.392568037034252</v>
      </c>
      <c r="K24" s="33">
        <f t="shared" si="10"/>
        <v>8.8040047883338772</v>
      </c>
      <c r="L24" s="26">
        <f t="shared" si="10"/>
        <v>5.7937165674677917</v>
      </c>
      <c r="M24" s="26">
        <f t="shared" si="10"/>
        <v>5.1809437705617922</v>
      </c>
      <c r="N24" s="26">
        <f t="shared" si="10"/>
        <v>4.2584360899737979</v>
      </c>
      <c r="O24" s="26">
        <f t="shared" si="10"/>
        <v>4.7707543300099626</v>
      </c>
      <c r="P24" s="27">
        <f t="shared" si="10"/>
        <v>5.7995764166185317</v>
      </c>
      <c r="Q24" s="8">
        <f t="shared" si="10"/>
        <v>34.607431962965755</v>
      </c>
      <c r="R24" s="8">
        <v>100</v>
      </c>
    </row>
    <row r="25" spans="1:18" ht="15" customHeight="1" thickBot="1" x14ac:dyDescent="0.2">
      <c r="A25" s="348"/>
      <c r="B25" s="349" t="s">
        <v>57</v>
      </c>
      <c r="C25" s="56" t="str">
        <f>$C$5</f>
        <v>28年度</v>
      </c>
      <c r="D25" s="352">
        <f>D21+E21</f>
        <v>2970.2000000000007</v>
      </c>
      <c r="E25" s="353"/>
      <c r="F25" s="353">
        <f>SUM(F21:I21)</f>
        <v>6176.7000000000007</v>
      </c>
      <c r="G25" s="353"/>
      <c r="H25" s="353"/>
      <c r="I25" s="354"/>
      <c r="J25" s="6">
        <f>D25+F25</f>
        <v>9146.9000000000015</v>
      </c>
      <c r="K25" s="352">
        <f>K21+L21</f>
        <v>1987.1</v>
      </c>
      <c r="L25" s="353"/>
      <c r="M25" s="353">
        <f>SUM(M21:P21)</f>
        <v>2592.1000000000004</v>
      </c>
      <c r="N25" s="353"/>
      <c r="O25" s="353"/>
      <c r="P25" s="354"/>
      <c r="Q25" s="6">
        <f>K25+M25</f>
        <v>4579.2000000000007</v>
      </c>
      <c r="R25" s="6">
        <f>J25+Q25</f>
        <v>13726.100000000002</v>
      </c>
    </row>
    <row r="26" spans="1:18" ht="15" customHeight="1" thickBot="1" x14ac:dyDescent="0.2">
      <c r="A26" s="348"/>
      <c r="B26" s="350"/>
      <c r="C26" s="57" t="str">
        <f>$C$6</f>
        <v>27年度</v>
      </c>
      <c r="D26" s="355">
        <f>D22+E22</f>
        <v>2451.1999999999998</v>
      </c>
      <c r="E26" s="356"/>
      <c r="F26" s="356">
        <f>SUM(F22:I22)</f>
        <v>5360.4</v>
      </c>
      <c r="G26" s="356"/>
      <c r="H26" s="356"/>
      <c r="I26" s="360"/>
      <c r="J26" s="7">
        <f>D26+F26</f>
        <v>7811.5999999999995</v>
      </c>
      <c r="K26" s="355">
        <f>K22+L22</f>
        <v>1743.8000000000002</v>
      </c>
      <c r="L26" s="356"/>
      <c r="M26" s="356">
        <f>SUM(M22:P22)</f>
        <v>2390.3000000000002</v>
      </c>
      <c r="N26" s="356"/>
      <c r="O26" s="356"/>
      <c r="P26" s="360"/>
      <c r="Q26" s="7">
        <f>K26+M26</f>
        <v>4134.1000000000004</v>
      </c>
      <c r="R26" s="7">
        <f>J26+Q26</f>
        <v>11945.7</v>
      </c>
    </row>
    <row r="27" spans="1:18" ht="15" customHeight="1" thickBot="1" x14ac:dyDescent="0.2">
      <c r="A27" s="348"/>
      <c r="B27" s="350" t="s">
        <v>56</v>
      </c>
      <c r="C27" s="57" t="str">
        <f>$C$5</f>
        <v>28年度</v>
      </c>
      <c r="D27" s="355">
        <f>D25/$R25*100</f>
        <v>21.639067178586782</v>
      </c>
      <c r="E27" s="356"/>
      <c r="F27" s="356">
        <f>F25/$R25*100</f>
        <v>44.999672157422722</v>
      </c>
      <c r="G27" s="356"/>
      <c r="H27" s="356"/>
      <c r="I27" s="360"/>
      <c r="J27" s="7">
        <f>J25/$R25*100</f>
        <v>66.638739336009507</v>
      </c>
      <c r="K27" s="355">
        <f>K25/$R25*100</f>
        <v>14.476799673614499</v>
      </c>
      <c r="L27" s="356"/>
      <c r="M27" s="356">
        <f>M25/$R25*100</f>
        <v>18.884460990375999</v>
      </c>
      <c r="N27" s="356"/>
      <c r="O27" s="356"/>
      <c r="P27" s="360"/>
      <c r="Q27" s="7">
        <f>Q25/$R25*100</f>
        <v>33.3612606639905</v>
      </c>
      <c r="R27" s="7">
        <v>100</v>
      </c>
    </row>
    <row r="28" spans="1:18" ht="15" customHeight="1" thickBot="1" x14ac:dyDescent="0.2">
      <c r="A28" s="348"/>
      <c r="B28" s="351"/>
      <c r="C28" s="58" t="str">
        <f>$C$6</f>
        <v>27年度</v>
      </c>
      <c r="D28" s="361">
        <f>D26/$R26*100</f>
        <v>20.519517483278499</v>
      </c>
      <c r="E28" s="362"/>
      <c r="F28" s="362">
        <f>F26/$R26*100</f>
        <v>44.873050553755739</v>
      </c>
      <c r="G28" s="362"/>
      <c r="H28" s="362"/>
      <c r="I28" s="363"/>
      <c r="J28" s="8">
        <f>J26/$R26*100</f>
        <v>65.392568037034238</v>
      </c>
      <c r="K28" s="361">
        <f>K26/$R26*100</f>
        <v>14.597721355801671</v>
      </c>
      <c r="L28" s="362"/>
      <c r="M28" s="362">
        <f>M26/$R26*100</f>
        <v>20.009710607164084</v>
      </c>
      <c r="N28" s="362"/>
      <c r="O28" s="362"/>
      <c r="P28" s="363"/>
      <c r="Q28" s="8">
        <f>Q26/$R26*100</f>
        <v>34.607431962965755</v>
      </c>
      <c r="R28" s="8">
        <v>100</v>
      </c>
    </row>
    <row r="29" spans="1:18" ht="15" customHeight="1" thickBot="1" x14ac:dyDescent="0.2">
      <c r="A29" s="348" t="s">
        <v>17</v>
      </c>
      <c r="B29" s="349" t="s">
        <v>55</v>
      </c>
      <c r="C29" s="56" t="str">
        <f>$C$5</f>
        <v>28年度</v>
      </c>
      <c r="D29" s="31">
        <f>'6～28頁'!E622</f>
        <v>752.90000000000009</v>
      </c>
      <c r="E29" s="21">
        <f>'6～28頁'!F622</f>
        <v>1890.5999999999997</v>
      </c>
      <c r="F29" s="21">
        <f>'6～28頁'!G622</f>
        <v>2296.6999999999998</v>
      </c>
      <c r="G29" s="21">
        <f>'6～28頁'!H622</f>
        <v>4045.5</v>
      </c>
      <c r="H29" s="21">
        <f>'6～28頁'!I622</f>
        <v>3454.7</v>
      </c>
      <c r="I29" s="22">
        <f>'6～28頁'!J622</f>
        <v>2614.9000000000005</v>
      </c>
      <c r="J29" s="6">
        <f>SUM(D29:I29)</f>
        <v>15055.300000000003</v>
      </c>
      <c r="K29" s="31">
        <f>'6～28頁'!K622</f>
        <v>1775.4</v>
      </c>
      <c r="L29" s="21">
        <f>'6～28頁'!L622</f>
        <v>790.1</v>
      </c>
      <c r="M29" s="21">
        <f>'6～28頁'!M622</f>
        <v>1010.0000000000002</v>
      </c>
      <c r="N29" s="21">
        <f>'6～28頁'!N622</f>
        <v>1231.7</v>
      </c>
      <c r="O29" s="21">
        <f>'6～28頁'!O622</f>
        <v>1457.6</v>
      </c>
      <c r="P29" s="22">
        <f>'6～28頁'!P622</f>
        <v>1046.3</v>
      </c>
      <c r="Q29" s="6">
        <f>SUM(K29:P29)</f>
        <v>7311.0999999999995</v>
      </c>
      <c r="R29" s="6">
        <f>J29+Q29</f>
        <v>22366.400000000001</v>
      </c>
    </row>
    <row r="30" spans="1:18" ht="15" customHeight="1" thickBot="1" x14ac:dyDescent="0.2">
      <c r="A30" s="348"/>
      <c r="B30" s="350"/>
      <c r="C30" s="57" t="str">
        <f>$C$6</f>
        <v>27年度</v>
      </c>
      <c r="D30" s="32">
        <v>746.4000000000002</v>
      </c>
      <c r="E30" s="24">
        <v>1860.7</v>
      </c>
      <c r="F30" s="24">
        <v>2387.5</v>
      </c>
      <c r="G30" s="24">
        <v>3984.4999999999991</v>
      </c>
      <c r="H30" s="24">
        <v>3703.7000000000003</v>
      </c>
      <c r="I30" s="25">
        <v>2887.1</v>
      </c>
      <c r="J30" s="7">
        <f>SUM(D30:I30)</f>
        <v>15569.9</v>
      </c>
      <c r="K30" s="32">
        <v>1735.6999999999998</v>
      </c>
      <c r="L30" s="24">
        <v>791.6</v>
      </c>
      <c r="M30" s="24">
        <v>946.80000000000007</v>
      </c>
      <c r="N30" s="24">
        <v>1201.9000000000001</v>
      </c>
      <c r="O30" s="24">
        <v>1465.1</v>
      </c>
      <c r="P30" s="25">
        <v>974.6999999999997</v>
      </c>
      <c r="Q30" s="7">
        <f>SUM(K30:P30)</f>
        <v>7115.8</v>
      </c>
      <c r="R30" s="7">
        <f>J30+Q30</f>
        <v>22685.7</v>
      </c>
    </row>
    <row r="31" spans="1:18" ht="15" customHeight="1" thickBot="1" x14ac:dyDescent="0.2">
      <c r="A31" s="348"/>
      <c r="B31" s="350" t="s">
        <v>56</v>
      </c>
      <c r="C31" s="57" t="str">
        <f>$C$5</f>
        <v>28年度</v>
      </c>
      <c r="D31" s="32">
        <f t="shared" ref="D31:Q31" si="11">D29/$R29*100</f>
        <v>3.366210029329709</v>
      </c>
      <c r="E31" s="24">
        <f t="shared" si="11"/>
        <v>8.4528578582158946</v>
      </c>
      <c r="F31" s="24">
        <f t="shared" si="11"/>
        <v>10.26852779168753</v>
      </c>
      <c r="G31" s="24">
        <f t="shared" si="11"/>
        <v>18.087398955576219</v>
      </c>
      <c r="H31" s="24">
        <f t="shared" si="11"/>
        <v>15.445936762286285</v>
      </c>
      <c r="I31" s="25">
        <f t="shared" si="11"/>
        <v>11.691197510551543</v>
      </c>
      <c r="J31" s="7">
        <f t="shared" si="11"/>
        <v>67.312128907647192</v>
      </c>
      <c r="K31" s="32">
        <f t="shared" si="11"/>
        <v>7.9377995564775734</v>
      </c>
      <c r="L31" s="24">
        <f t="shared" si="11"/>
        <v>3.5325309392660418</v>
      </c>
      <c r="M31" s="24">
        <f t="shared" si="11"/>
        <v>4.5157021246154958</v>
      </c>
      <c r="N31" s="24">
        <f t="shared" si="11"/>
        <v>5.5069210959296084</v>
      </c>
      <c r="O31" s="24">
        <f t="shared" si="11"/>
        <v>6.5169182344945984</v>
      </c>
      <c r="P31" s="25">
        <f t="shared" si="11"/>
        <v>4.6779991415694964</v>
      </c>
      <c r="Q31" s="7">
        <f t="shared" si="11"/>
        <v>32.687871092352808</v>
      </c>
      <c r="R31" s="7">
        <v>100</v>
      </c>
    </row>
    <row r="32" spans="1:18" ht="15" customHeight="1" thickBot="1" x14ac:dyDescent="0.2">
      <c r="A32" s="348"/>
      <c r="B32" s="351"/>
      <c r="C32" s="58" t="str">
        <f>$C$6</f>
        <v>27年度</v>
      </c>
      <c r="D32" s="33">
        <f t="shared" ref="D32:Q32" si="12">D30/$R30*100</f>
        <v>3.2901783943188891</v>
      </c>
      <c r="E32" s="26">
        <f t="shared" si="12"/>
        <v>8.2020832506821471</v>
      </c>
      <c r="F32" s="26">
        <f t="shared" si="12"/>
        <v>10.524250959855767</v>
      </c>
      <c r="G32" s="26">
        <f t="shared" si="12"/>
        <v>17.563927936982324</v>
      </c>
      <c r="H32" s="26">
        <f t="shared" si="12"/>
        <v>16.326143782206412</v>
      </c>
      <c r="I32" s="27">
        <f t="shared" si="12"/>
        <v>12.726519349193543</v>
      </c>
      <c r="J32" s="8">
        <f t="shared" si="12"/>
        <v>68.633103673239077</v>
      </c>
      <c r="K32" s="33">
        <f t="shared" si="12"/>
        <v>7.6510753470247774</v>
      </c>
      <c r="L32" s="26">
        <f t="shared" si="12"/>
        <v>3.4894228522813933</v>
      </c>
      <c r="M32" s="26">
        <f t="shared" si="12"/>
        <v>4.1735542654623838</v>
      </c>
      <c r="N32" s="26">
        <f t="shared" si="12"/>
        <v>5.2980511952463445</v>
      </c>
      <c r="O32" s="26">
        <f t="shared" si="12"/>
        <v>6.4582534371873033</v>
      </c>
      <c r="P32" s="27">
        <f t="shared" si="12"/>
        <v>4.2965392295587073</v>
      </c>
      <c r="Q32" s="8">
        <f t="shared" si="12"/>
        <v>31.366896326760912</v>
      </c>
      <c r="R32" s="8">
        <v>100</v>
      </c>
    </row>
    <row r="33" spans="1:18" ht="15" customHeight="1" thickBot="1" x14ac:dyDescent="0.2">
      <c r="A33" s="348"/>
      <c r="B33" s="349" t="s">
        <v>57</v>
      </c>
      <c r="C33" s="56" t="str">
        <f>$C$5</f>
        <v>28年度</v>
      </c>
      <c r="D33" s="352">
        <f>D29+E29</f>
        <v>2643.5</v>
      </c>
      <c r="E33" s="353"/>
      <c r="F33" s="353">
        <f>SUM(F29:I29)</f>
        <v>12411.8</v>
      </c>
      <c r="G33" s="353"/>
      <c r="H33" s="353"/>
      <c r="I33" s="354"/>
      <c r="J33" s="6">
        <f>D33+F33</f>
        <v>15055.3</v>
      </c>
      <c r="K33" s="352">
        <f>K29+L29</f>
        <v>2565.5</v>
      </c>
      <c r="L33" s="353"/>
      <c r="M33" s="353">
        <f>SUM(M29:P29)</f>
        <v>4745.6000000000004</v>
      </c>
      <c r="N33" s="353"/>
      <c r="O33" s="353"/>
      <c r="P33" s="354"/>
      <c r="Q33" s="6">
        <f>K33+M33</f>
        <v>7311.1</v>
      </c>
      <c r="R33" s="6">
        <f>J33+Q33</f>
        <v>22366.400000000001</v>
      </c>
    </row>
    <row r="34" spans="1:18" ht="15" customHeight="1" thickBot="1" x14ac:dyDescent="0.2">
      <c r="A34" s="348"/>
      <c r="B34" s="350"/>
      <c r="C34" s="57" t="str">
        <f>$C$6</f>
        <v>27年度</v>
      </c>
      <c r="D34" s="355">
        <f>D30+E30</f>
        <v>2607.1000000000004</v>
      </c>
      <c r="E34" s="356"/>
      <c r="F34" s="356">
        <f>SUM(F30:I30)</f>
        <v>12962.8</v>
      </c>
      <c r="G34" s="356"/>
      <c r="H34" s="356"/>
      <c r="I34" s="360"/>
      <c r="J34" s="7">
        <f>D34+F34</f>
        <v>15569.9</v>
      </c>
      <c r="K34" s="355">
        <f>K30+L30</f>
        <v>2527.2999999999997</v>
      </c>
      <c r="L34" s="356"/>
      <c r="M34" s="356">
        <f>SUM(M30:P30)</f>
        <v>4588.5</v>
      </c>
      <c r="N34" s="356"/>
      <c r="O34" s="356"/>
      <c r="P34" s="360"/>
      <c r="Q34" s="7">
        <f>K34+M34</f>
        <v>7115.7999999999993</v>
      </c>
      <c r="R34" s="7">
        <f>J34+Q34</f>
        <v>22685.699999999997</v>
      </c>
    </row>
    <row r="35" spans="1:18" ht="15" customHeight="1" thickBot="1" x14ac:dyDescent="0.2">
      <c r="A35" s="348"/>
      <c r="B35" s="350" t="s">
        <v>56</v>
      </c>
      <c r="C35" s="57" t="str">
        <f>$C$5</f>
        <v>28年度</v>
      </c>
      <c r="D35" s="355">
        <f>D33/$R33*100</f>
        <v>11.819067887545604</v>
      </c>
      <c r="E35" s="356"/>
      <c r="F35" s="356">
        <f>F33/$R33*100</f>
        <v>55.493061020101578</v>
      </c>
      <c r="G35" s="356"/>
      <c r="H35" s="356"/>
      <c r="I35" s="360"/>
      <c r="J35" s="7">
        <f>J33/$R33*100</f>
        <v>67.312128907647178</v>
      </c>
      <c r="K35" s="355">
        <f>K33/$R33*100</f>
        <v>11.470330495743616</v>
      </c>
      <c r="L35" s="356"/>
      <c r="M35" s="356">
        <f>M33/$R33*100</f>
        <v>21.217540596609201</v>
      </c>
      <c r="N35" s="356"/>
      <c r="O35" s="356"/>
      <c r="P35" s="360"/>
      <c r="Q35" s="7">
        <f>Q33/$R33*100</f>
        <v>32.687871092352815</v>
      </c>
      <c r="R35" s="7">
        <v>100</v>
      </c>
    </row>
    <row r="36" spans="1:18" ht="15" customHeight="1" thickBot="1" x14ac:dyDescent="0.2">
      <c r="A36" s="348"/>
      <c r="B36" s="351"/>
      <c r="C36" s="58" t="str">
        <f>$C$6</f>
        <v>27年度</v>
      </c>
      <c r="D36" s="361">
        <f>D34/$R34*100</f>
        <v>11.49226164500104</v>
      </c>
      <c r="E36" s="362"/>
      <c r="F36" s="362">
        <f>F34/$R34*100</f>
        <v>57.140842028238062</v>
      </c>
      <c r="G36" s="362"/>
      <c r="H36" s="362"/>
      <c r="I36" s="363"/>
      <c r="J36" s="8">
        <f>J34/$R34*100</f>
        <v>68.633103673239091</v>
      </c>
      <c r="K36" s="361">
        <f>K34/$R34*100</f>
        <v>11.140498199306172</v>
      </c>
      <c r="L36" s="362"/>
      <c r="M36" s="362">
        <f>M34/$R34*100</f>
        <v>20.226398127454743</v>
      </c>
      <c r="N36" s="362"/>
      <c r="O36" s="362"/>
      <c r="P36" s="363"/>
      <c r="Q36" s="8">
        <f>Q34/$R34*100</f>
        <v>31.366896326760912</v>
      </c>
      <c r="R36" s="8">
        <v>100</v>
      </c>
    </row>
    <row r="37" spans="1:18" ht="15" customHeight="1" thickBot="1" x14ac:dyDescent="0.2">
      <c r="A37" s="348" t="s">
        <v>18</v>
      </c>
      <c r="B37" s="349" t="s">
        <v>55</v>
      </c>
      <c r="C37" s="56" t="str">
        <f>$C$5</f>
        <v>28年度</v>
      </c>
      <c r="D37" s="31">
        <f>'6～28頁'!E907</f>
        <v>331.39999999999992</v>
      </c>
      <c r="E37" s="21">
        <f>'6～28頁'!F907</f>
        <v>882.09999999999991</v>
      </c>
      <c r="F37" s="21">
        <f>'6～28頁'!G907</f>
        <v>677.69999999999982</v>
      </c>
      <c r="G37" s="21">
        <f>'6～28頁'!H907</f>
        <v>1200.8000000000002</v>
      </c>
      <c r="H37" s="21">
        <f>'6～28頁'!I907</f>
        <v>1427.6</v>
      </c>
      <c r="I37" s="22">
        <f>'6～28頁'!J907</f>
        <v>954.39999999999986</v>
      </c>
      <c r="J37" s="6">
        <f>SUM(D37:I37)</f>
        <v>5474</v>
      </c>
      <c r="K37" s="31">
        <f>'6～28頁'!K907</f>
        <v>774.80000000000018</v>
      </c>
      <c r="L37" s="21">
        <f>'6～28頁'!L907</f>
        <v>336.9</v>
      </c>
      <c r="M37" s="21">
        <f>'6～28頁'!M907</f>
        <v>267.39999999999998</v>
      </c>
      <c r="N37" s="21">
        <f>'6～28頁'!N907</f>
        <v>387.69999999999993</v>
      </c>
      <c r="O37" s="21">
        <f>'6～28頁'!O907</f>
        <v>681</v>
      </c>
      <c r="P37" s="22">
        <f>'6～28頁'!P907</f>
        <v>434.50000000000006</v>
      </c>
      <c r="Q37" s="6">
        <f>SUM(K37:P37)</f>
        <v>2882.3</v>
      </c>
      <c r="R37" s="6">
        <f>J37+Q37</f>
        <v>8356.2999999999993</v>
      </c>
    </row>
    <row r="38" spans="1:18" ht="15" customHeight="1" thickBot="1" x14ac:dyDescent="0.2">
      <c r="A38" s="348"/>
      <c r="B38" s="350"/>
      <c r="C38" s="57" t="str">
        <f>$C$6</f>
        <v>27年度</v>
      </c>
      <c r="D38" s="32">
        <v>310.39999999999998</v>
      </c>
      <c r="E38" s="24">
        <v>929.60000000000014</v>
      </c>
      <c r="F38" s="24">
        <v>748.40000000000009</v>
      </c>
      <c r="G38" s="24">
        <v>1200.2</v>
      </c>
      <c r="H38" s="24">
        <v>1569.8000000000002</v>
      </c>
      <c r="I38" s="25">
        <v>1138.6999999999998</v>
      </c>
      <c r="J38" s="7">
        <f>SUM(D38:I38)</f>
        <v>5897.1</v>
      </c>
      <c r="K38" s="32">
        <v>759.99999999999989</v>
      </c>
      <c r="L38" s="24">
        <v>346.8</v>
      </c>
      <c r="M38" s="24">
        <v>284.50000000000006</v>
      </c>
      <c r="N38" s="24">
        <v>371.49999999999994</v>
      </c>
      <c r="O38" s="24">
        <v>640.5</v>
      </c>
      <c r="P38" s="25">
        <v>416.1</v>
      </c>
      <c r="Q38" s="7">
        <f>SUM(K38:P38)</f>
        <v>2819.4</v>
      </c>
      <c r="R38" s="7">
        <f>J38+Q38</f>
        <v>8716.5</v>
      </c>
    </row>
    <row r="39" spans="1:18" ht="15" customHeight="1" thickBot="1" x14ac:dyDescent="0.2">
      <c r="A39" s="348"/>
      <c r="B39" s="350" t="s">
        <v>56</v>
      </c>
      <c r="C39" s="57" t="str">
        <f>$C$5</f>
        <v>28年度</v>
      </c>
      <c r="D39" s="32">
        <f t="shared" ref="D39:Q39" si="13">D37/$R37*100</f>
        <v>3.9658700621088276</v>
      </c>
      <c r="E39" s="24">
        <f t="shared" si="13"/>
        <v>10.556107368093533</v>
      </c>
      <c r="F39" s="24">
        <f t="shared" si="13"/>
        <v>8.1100487057669053</v>
      </c>
      <c r="G39" s="24">
        <f t="shared" si="13"/>
        <v>14.369996290224146</v>
      </c>
      <c r="H39" s="24">
        <f t="shared" si="13"/>
        <v>17.084116175819442</v>
      </c>
      <c r="I39" s="25">
        <f t="shared" si="13"/>
        <v>11.421322834268754</v>
      </c>
      <c r="J39" s="7">
        <f t="shared" si="13"/>
        <v>65.507461436281616</v>
      </c>
      <c r="K39" s="32">
        <f t="shared" si="13"/>
        <v>9.2720462405610178</v>
      </c>
      <c r="L39" s="24">
        <f t="shared" si="13"/>
        <v>4.0316886660364037</v>
      </c>
      <c r="M39" s="24">
        <f t="shared" si="13"/>
        <v>3.1999808527697668</v>
      </c>
      <c r="N39" s="24">
        <f t="shared" si="13"/>
        <v>4.6396132259492839</v>
      </c>
      <c r="O39" s="24">
        <f t="shared" si="13"/>
        <v>8.149539868123453</v>
      </c>
      <c r="P39" s="25">
        <f t="shared" si="13"/>
        <v>5.1996697102784735</v>
      </c>
      <c r="Q39" s="7">
        <f t="shared" si="13"/>
        <v>34.492538563718398</v>
      </c>
      <c r="R39" s="7">
        <v>100</v>
      </c>
    </row>
    <row r="40" spans="1:18" ht="15" customHeight="1" thickBot="1" x14ac:dyDescent="0.2">
      <c r="A40" s="348"/>
      <c r="B40" s="351"/>
      <c r="C40" s="58" t="str">
        <f>$C$6</f>
        <v>27年度</v>
      </c>
      <c r="D40" s="33">
        <f t="shared" ref="D40:Q40" si="14">D38/$R38*100</f>
        <v>3.5610623530086616</v>
      </c>
      <c r="E40" s="26">
        <f t="shared" si="14"/>
        <v>10.664831067515633</v>
      </c>
      <c r="F40" s="26">
        <f t="shared" si="14"/>
        <v>8.586015028968049</v>
      </c>
      <c r="G40" s="26">
        <f t="shared" si="14"/>
        <v>13.769288131704242</v>
      </c>
      <c r="H40" s="26">
        <f t="shared" si="14"/>
        <v>18.009522170596</v>
      </c>
      <c r="I40" s="27">
        <f t="shared" si="14"/>
        <v>13.063729708025008</v>
      </c>
      <c r="J40" s="8">
        <f t="shared" si="14"/>
        <v>67.654448459817601</v>
      </c>
      <c r="K40" s="33">
        <f t="shared" si="14"/>
        <v>8.7190959674181148</v>
      </c>
      <c r="L40" s="26">
        <f t="shared" si="14"/>
        <v>3.9786611598692136</v>
      </c>
      <c r="M40" s="26">
        <f t="shared" si="14"/>
        <v>3.263924740434808</v>
      </c>
      <c r="N40" s="26">
        <f t="shared" si="14"/>
        <v>4.2620317788103019</v>
      </c>
      <c r="O40" s="26">
        <f t="shared" si="14"/>
        <v>7.3481328514885567</v>
      </c>
      <c r="P40" s="27">
        <f t="shared" si="14"/>
        <v>4.773705042161418</v>
      </c>
      <c r="Q40" s="8">
        <f t="shared" si="14"/>
        <v>32.345551540182413</v>
      </c>
      <c r="R40" s="8">
        <v>100</v>
      </c>
    </row>
    <row r="41" spans="1:18" ht="15" customHeight="1" thickBot="1" x14ac:dyDescent="0.2">
      <c r="A41" s="348"/>
      <c r="B41" s="349" t="s">
        <v>57</v>
      </c>
      <c r="C41" s="56" t="str">
        <f>$C$5</f>
        <v>28年度</v>
      </c>
      <c r="D41" s="352">
        <f>D37+E37</f>
        <v>1213.4999999999998</v>
      </c>
      <c r="E41" s="353"/>
      <c r="F41" s="353">
        <f>SUM(F37:I37)</f>
        <v>4260.5</v>
      </c>
      <c r="G41" s="353"/>
      <c r="H41" s="353"/>
      <c r="I41" s="354"/>
      <c r="J41" s="6">
        <f>D41+F41</f>
        <v>5474</v>
      </c>
      <c r="K41" s="352">
        <f>K37+L37</f>
        <v>1111.7000000000003</v>
      </c>
      <c r="L41" s="353"/>
      <c r="M41" s="353">
        <f>SUM(M37:P37)</f>
        <v>1770.6</v>
      </c>
      <c r="N41" s="353"/>
      <c r="O41" s="353"/>
      <c r="P41" s="354"/>
      <c r="Q41" s="6">
        <f>K41+M41</f>
        <v>2882.3</v>
      </c>
      <c r="R41" s="6">
        <f>J41+Q41</f>
        <v>8356.2999999999993</v>
      </c>
    </row>
    <row r="42" spans="1:18" ht="15" customHeight="1" thickBot="1" x14ac:dyDescent="0.2">
      <c r="A42" s="348"/>
      <c r="B42" s="350"/>
      <c r="C42" s="57" t="str">
        <f>$C$6</f>
        <v>27年度</v>
      </c>
      <c r="D42" s="355">
        <f>D38+E38</f>
        <v>1240</v>
      </c>
      <c r="E42" s="356"/>
      <c r="F42" s="356">
        <f>SUM(F38:I38)</f>
        <v>4657.1000000000004</v>
      </c>
      <c r="G42" s="356"/>
      <c r="H42" s="356"/>
      <c r="I42" s="360"/>
      <c r="J42" s="7">
        <f>D42+F42</f>
        <v>5897.1</v>
      </c>
      <c r="K42" s="355">
        <f>K38+L38</f>
        <v>1106.8</v>
      </c>
      <c r="L42" s="356"/>
      <c r="M42" s="356">
        <f>SUM(M38:P38)</f>
        <v>1712.6</v>
      </c>
      <c r="N42" s="356"/>
      <c r="O42" s="356"/>
      <c r="P42" s="360"/>
      <c r="Q42" s="7">
        <f>K42+M42</f>
        <v>2819.3999999999996</v>
      </c>
      <c r="R42" s="7">
        <f>J42+Q42</f>
        <v>8716.5</v>
      </c>
    </row>
    <row r="43" spans="1:18" ht="15" customHeight="1" thickBot="1" x14ac:dyDescent="0.2">
      <c r="A43" s="348"/>
      <c r="B43" s="350" t="s">
        <v>56</v>
      </c>
      <c r="C43" s="57" t="str">
        <f>$C$5</f>
        <v>28年度</v>
      </c>
      <c r="D43" s="355">
        <f>D41/$R41*100</f>
        <v>14.521977430202359</v>
      </c>
      <c r="E43" s="356"/>
      <c r="F43" s="356">
        <f>F41/$R41*100</f>
        <v>50.985484006079254</v>
      </c>
      <c r="G43" s="356"/>
      <c r="H43" s="356"/>
      <c r="I43" s="360"/>
      <c r="J43" s="7">
        <f>J41/$R41*100</f>
        <v>65.507461436281616</v>
      </c>
      <c r="K43" s="355">
        <f>K41/$R41*100</f>
        <v>13.303734906597423</v>
      </c>
      <c r="L43" s="356"/>
      <c r="M43" s="356">
        <f>M41/$R41*100</f>
        <v>21.188803657120975</v>
      </c>
      <c r="N43" s="356"/>
      <c r="O43" s="356"/>
      <c r="P43" s="360"/>
      <c r="Q43" s="7">
        <f>Q41/$R41*100</f>
        <v>34.492538563718398</v>
      </c>
      <c r="R43" s="7">
        <v>100</v>
      </c>
    </row>
    <row r="44" spans="1:18" ht="15" customHeight="1" thickBot="1" x14ac:dyDescent="0.2">
      <c r="A44" s="348"/>
      <c r="B44" s="351"/>
      <c r="C44" s="58" t="str">
        <f>$C$6</f>
        <v>27年度</v>
      </c>
      <c r="D44" s="361">
        <f>D42/$R42*100</f>
        <v>14.225893420524294</v>
      </c>
      <c r="E44" s="362"/>
      <c r="F44" s="362">
        <f>F42/$R42*100</f>
        <v>53.4285550392933</v>
      </c>
      <c r="G44" s="362"/>
      <c r="H44" s="362"/>
      <c r="I44" s="363"/>
      <c r="J44" s="8">
        <f>J42/$R42*100</f>
        <v>67.654448459817601</v>
      </c>
      <c r="K44" s="361">
        <f>K42/$R42*100</f>
        <v>12.697757127287328</v>
      </c>
      <c r="L44" s="362"/>
      <c r="M44" s="362">
        <f>M42/$R42*100</f>
        <v>19.647794412895085</v>
      </c>
      <c r="N44" s="362"/>
      <c r="O44" s="362"/>
      <c r="P44" s="363"/>
      <c r="Q44" s="8">
        <f>Q42/$R42*100</f>
        <v>32.345551540182413</v>
      </c>
      <c r="R44" s="8">
        <v>100</v>
      </c>
    </row>
    <row r="45" spans="1:18" ht="15" customHeight="1" x14ac:dyDescent="0.15">
      <c r="A45" s="90"/>
      <c r="B45" s="150"/>
      <c r="C45" s="150"/>
      <c r="D45" t="s">
        <v>413</v>
      </c>
      <c r="E45" s="163"/>
      <c r="F45" s="163"/>
      <c r="G45" s="163"/>
      <c r="H45" s="163"/>
      <c r="I45" s="163"/>
      <c r="J45" s="34"/>
      <c r="K45" s="163"/>
      <c r="L45" s="163"/>
      <c r="M45" s="163"/>
      <c r="N45" s="163"/>
      <c r="O45" s="163"/>
      <c r="P45" s="163"/>
      <c r="Q45" s="34"/>
      <c r="R45" s="34"/>
    </row>
    <row r="46" spans="1:18" ht="28.5" customHeight="1" x14ac:dyDescent="0.2">
      <c r="A46" s="1" t="str">
        <f>A1</f>
        <v>３　平成28年度季節別・月別観光入込客数（延べ人数）の構成比</v>
      </c>
    </row>
    <row r="47" spans="1:18" s="51" customFormat="1" ht="17.25" customHeight="1" thickBot="1" x14ac:dyDescent="0.2">
      <c r="R47" s="52" t="s">
        <v>2</v>
      </c>
    </row>
    <row r="48" spans="1:18" ht="15" customHeight="1" x14ac:dyDescent="0.15">
      <c r="A48" s="346" t="s">
        <v>24</v>
      </c>
      <c r="B48" s="346" t="s">
        <v>25</v>
      </c>
      <c r="C48" s="346"/>
      <c r="D48" s="357" t="s">
        <v>48</v>
      </c>
      <c r="E48" s="358"/>
      <c r="F48" s="358" t="s">
        <v>49</v>
      </c>
      <c r="G48" s="358"/>
      <c r="H48" s="358"/>
      <c r="I48" s="359"/>
      <c r="J48" s="346" t="s">
        <v>50</v>
      </c>
      <c r="K48" s="357" t="s">
        <v>51</v>
      </c>
      <c r="L48" s="358"/>
      <c r="M48" s="358" t="s">
        <v>52</v>
      </c>
      <c r="N48" s="358"/>
      <c r="O48" s="358"/>
      <c r="P48" s="359"/>
      <c r="Q48" s="346" t="s">
        <v>53</v>
      </c>
      <c r="R48" s="346" t="s">
        <v>54</v>
      </c>
    </row>
    <row r="49" spans="1:18" ht="15" customHeight="1" thickBot="1" x14ac:dyDescent="0.2">
      <c r="A49" s="347"/>
      <c r="B49" s="347"/>
      <c r="C49" s="347"/>
      <c r="D49" s="28" t="s">
        <v>26</v>
      </c>
      <c r="E49" s="29" t="s">
        <v>27</v>
      </c>
      <c r="F49" s="29" t="s">
        <v>28</v>
      </c>
      <c r="G49" s="29" t="s">
        <v>29</v>
      </c>
      <c r="H49" s="29" t="s">
        <v>30</v>
      </c>
      <c r="I49" s="30" t="s">
        <v>31</v>
      </c>
      <c r="J49" s="347"/>
      <c r="K49" s="28" t="s">
        <v>33</v>
      </c>
      <c r="L49" s="29" t="s">
        <v>34</v>
      </c>
      <c r="M49" s="29" t="s">
        <v>35</v>
      </c>
      <c r="N49" s="29" t="s">
        <v>36</v>
      </c>
      <c r="O49" s="29" t="s">
        <v>37</v>
      </c>
      <c r="P49" s="30" t="s">
        <v>38</v>
      </c>
      <c r="Q49" s="347"/>
      <c r="R49" s="347"/>
    </row>
    <row r="50" spans="1:18" ht="15" customHeight="1" thickBot="1" x14ac:dyDescent="0.2">
      <c r="A50" s="348" t="s">
        <v>19</v>
      </c>
      <c r="B50" s="349" t="s">
        <v>55</v>
      </c>
      <c r="C50" s="56" t="str">
        <f>$C$5</f>
        <v>28年度</v>
      </c>
      <c r="D50" s="31">
        <f>'6～28頁'!E1036</f>
        <v>478.09999999999997</v>
      </c>
      <c r="E50" s="21">
        <f>'6～28頁'!F1036</f>
        <v>976.69999999999993</v>
      </c>
      <c r="F50" s="21">
        <f>'6～28頁'!G1036</f>
        <v>904.99999999999989</v>
      </c>
      <c r="G50" s="21">
        <f>'6～28頁'!H1036</f>
        <v>1326.8</v>
      </c>
      <c r="H50" s="21">
        <f>'6～28頁'!I1036</f>
        <v>1734.1999999999996</v>
      </c>
      <c r="I50" s="22">
        <f>'6～28頁'!J1036</f>
        <v>1002.8000000000001</v>
      </c>
      <c r="J50" s="6">
        <f>SUM(D50:I50)</f>
        <v>6423.5999999999995</v>
      </c>
      <c r="K50" s="31">
        <f>'6～28頁'!K1036</f>
        <v>755.00000000000011</v>
      </c>
      <c r="L50" s="21">
        <f>'6～28頁'!L1036</f>
        <v>356.59999999999991</v>
      </c>
      <c r="M50" s="21">
        <f>'6～28頁'!M1036</f>
        <v>377.2</v>
      </c>
      <c r="N50" s="21">
        <f>'6～28頁'!N1036</f>
        <v>530.1</v>
      </c>
      <c r="O50" s="21">
        <f>'6～28頁'!O1036</f>
        <v>623.30000000000007</v>
      </c>
      <c r="P50" s="22">
        <f>'6～28頁'!P1036</f>
        <v>491.5</v>
      </c>
      <c r="Q50" s="6">
        <f>SUM(K50:P50)</f>
        <v>3133.7000000000003</v>
      </c>
      <c r="R50" s="6">
        <f>J50+Q50</f>
        <v>9557.2999999999993</v>
      </c>
    </row>
    <row r="51" spans="1:18" ht="15" customHeight="1" thickBot="1" x14ac:dyDescent="0.2">
      <c r="A51" s="348"/>
      <c r="B51" s="350"/>
      <c r="C51" s="57" t="str">
        <f>$C$6</f>
        <v>27年度</v>
      </c>
      <c r="D51" s="32">
        <v>490.40000000000003</v>
      </c>
      <c r="E51" s="24">
        <v>1004</v>
      </c>
      <c r="F51" s="24">
        <v>987</v>
      </c>
      <c r="G51" s="24">
        <v>1303.3</v>
      </c>
      <c r="H51" s="24">
        <v>1946.2</v>
      </c>
      <c r="I51" s="25">
        <v>1200.4000000000001</v>
      </c>
      <c r="J51" s="7">
        <f>SUM(D51:I51)</f>
        <v>6931.2999999999993</v>
      </c>
      <c r="K51" s="32">
        <v>805</v>
      </c>
      <c r="L51" s="24">
        <v>455.49999999999994</v>
      </c>
      <c r="M51" s="24">
        <v>479.80000000000007</v>
      </c>
      <c r="N51" s="24">
        <v>605.4</v>
      </c>
      <c r="O51" s="24">
        <v>638.00000000000023</v>
      </c>
      <c r="P51" s="25">
        <v>444.5</v>
      </c>
      <c r="Q51" s="7">
        <f>SUM(K51:P51)</f>
        <v>3428.2000000000007</v>
      </c>
      <c r="R51" s="7">
        <f>J51+Q51</f>
        <v>10359.5</v>
      </c>
    </row>
    <row r="52" spans="1:18" ht="15" customHeight="1" thickBot="1" x14ac:dyDescent="0.2">
      <c r="A52" s="348"/>
      <c r="B52" s="350" t="s">
        <v>56</v>
      </c>
      <c r="C52" s="57" t="str">
        <f>$C$5</f>
        <v>28年度</v>
      </c>
      <c r="D52" s="32">
        <f t="shared" ref="D52:Q52" si="15">D50/$R50*100</f>
        <v>5.0024588534418717</v>
      </c>
      <c r="E52" s="24">
        <f t="shared" si="15"/>
        <v>10.219413432664037</v>
      </c>
      <c r="F52" s="24">
        <f t="shared" si="15"/>
        <v>9.4692015527397899</v>
      </c>
      <c r="G52" s="24">
        <f t="shared" si="15"/>
        <v>13.882581900746027</v>
      </c>
      <c r="H52" s="24">
        <f t="shared" si="15"/>
        <v>18.145292080399273</v>
      </c>
      <c r="I52" s="25">
        <f t="shared" si="15"/>
        <v>10.492503112803826</v>
      </c>
      <c r="J52" s="7">
        <f t="shared" si="15"/>
        <v>67.211450932794818</v>
      </c>
      <c r="K52" s="32">
        <f t="shared" si="15"/>
        <v>7.8997206323961802</v>
      </c>
      <c r="L52" s="24">
        <f t="shared" si="15"/>
        <v>3.7311793079635454</v>
      </c>
      <c r="M52" s="24">
        <f t="shared" si="15"/>
        <v>3.9467213543574027</v>
      </c>
      <c r="N52" s="24">
        <f t="shared" si="15"/>
        <v>5.546545572494324</v>
      </c>
      <c r="O52" s="24">
        <f t="shared" si="15"/>
        <v>6.5217163843344892</v>
      </c>
      <c r="P52" s="25">
        <f t="shared" si="15"/>
        <v>5.1426658156592353</v>
      </c>
      <c r="Q52" s="7">
        <f t="shared" si="15"/>
        <v>32.788549067205182</v>
      </c>
      <c r="R52" s="7">
        <v>100</v>
      </c>
    </row>
    <row r="53" spans="1:18" ht="15" customHeight="1" thickBot="1" x14ac:dyDescent="0.2">
      <c r="A53" s="348"/>
      <c r="B53" s="351"/>
      <c r="C53" s="58" t="str">
        <f>$C$6</f>
        <v>27年度</v>
      </c>
      <c r="D53" s="33">
        <f t="shared" ref="D53:Q53" si="16">D51/$R51*100</f>
        <v>4.7338191997683294</v>
      </c>
      <c r="E53" s="26">
        <f t="shared" si="16"/>
        <v>9.6915874318258606</v>
      </c>
      <c r="F53" s="26">
        <f t="shared" si="16"/>
        <v>9.5274868478208408</v>
      </c>
      <c r="G53" s="26">
        <f t="shared" si="16"/>
        <v>12.580723007867176</v>
      </c>
      <c r="H53" s="26">
        <f t="shared" si="16"/>
        <v>18.786620975915827</v>
      </c>
      <c r="I53" s="27">
        <f t="shared" si="16"/>
        <v>11.587431825860323</v>
      </c>
      <c r="J53" s="8">
        <f t="shared" si="16"/>
        <v>66.907669289058347</v>
      </c>
      <c r="K53" s="33">
        <f t="shared" si="16"/>
        <v>7.7706453014141612</v>
      </c>
      <c r="L53" s="26">
        <f t="shared" si="16"/>
        <v>4.3969303537815527</v>
      </c>
      <c r="M53" s="26">
        <f t="shared" si="16"/>
        <v>4.6314976591534354</v>
      </c>
      <c r="N53" s="26">
        <f t="shared" si="16"/>
        <v>5.8439113856846374</v>
      </c>
      <c r="O53" s="26">
        <f t="shared" si="16"/>
        <v>6.1585983879530888</v>
      </c>
      <c r="P53" s="27">
        <f t="shared" si="16"/>
        <v>4.2907476229547754</v>
      </c>
      <c r="Q53" s="8">
        <f t="shared" si="16"/>
        <v>33.092330710941653</v>
      </c>
      <c r="R53" s="8">
        <v>100</v>
      </c>
    </row>
    <row r="54" spans="1:18" ht="15" customHeight="1" thickBot="1" x14ac:dyDescent="0.2">
      <c r="A54" s="348"/>
      <c r="B54" s="349" t="s">
        <v>57</v>
      </c>
      <c r="C54" s="56" t="str">
        <f>$C$5</f>
        <v>28年度</v>
      </c>
      <c r="D54" s="352">
        <f>D50+E50</f>
        <v>1454.8</v>
      </c>
      <c r="E54" s="353"/>
      <c r="F54" s="353">
        <f>SUM(F50:I50)</f>
        <v>4968.7999999999993</v>
      </c>
      <c r="G54" s="353"/>
      <c r="H54" s="353"/>
      <c r="I54" s="354"/>
      <c r="J54" s="6">
        <f>D54+F54</f>
        <v>6423.5999999999995</v>
      </c>
      <c r="K54" s="352">
        <f>K50+L50</f>
        <v>1111.5999999999999</v>
      </c>
      <c r="L54" s="353"/>
      <c r="M54" s="353">
        <f>SUM(M50:P50)</f>
        <v>2022.1</v>
      </c>
      <c r="N54" s="353"/>
      <c r="O54" s="353"/>
      <c r="P54" s="354"/>
      <c r="Q54" s="6">
        <f>K54+M54</f>
        <v>3133.7</v>
      </c>
      <c r="R54" s="6">
        <f>J54+Q54</f>
        <v>9557.2999999999993</v>
      </c>
    </row>
    <row r="55" spans="1:18" ht="15" customHeight="1" thickBot="1" x14ac:dyDescent="0.2">
      <c r="A55" s="348"/>
      <c r="B55" s="350"/>
      <c r="C55" s="57" t="str">
        <f>$C$6</f>
        <v>27年度</v>
      </c>
      <c r="D55" s="355">
        <f>D51+E51</f>
        <v>1494.4</v>
      </c>
      <c r="E55" s="356"/>
      <c r="F55" s="356">
        <f>SUM(F51:I51)</f>
        <v>5436.9</v>
      </c>
      <c r="G55" s="356"/>
      <c r="H55" s="356"/>
      <c r="I55" s="360"/>
      <c r="J55" s="7">
        <f>D55+F55</f>
        <v>6931.2999999999993</v>
      </c>
      <c r="K55" s="355">
        <f>K51+L51</f>
        <v>1260.5</v>
      </c>
      <c r="L55" s="356"/>
      <c r="M55" s="356">
        <f>SUM(M51:P51)</f>
        <v>2167.7000000000003</v>
      </c>
      <c r="N55" s="356"/>
      <c r="O55" s="356"/>
      <c r="P55" s="360"/>
      <c r="Q55" s="7">
        <f>K55+M55</f>
        <v>3428.2000000000003</v>
      </c>
      <c r="R55" s="7">
        <f>J55+Q55</f>
        <v>10359.5</v>
      </c>
    </row>
    <row r="56" spans="1:18" ht="15" customHeight="1" thickBot="1" x14ac:dyDescent="0.2">
      <c r="A56" s="348"/>
      <c r="B56" s="350" t="s">
        <v>56</v>
      </c>
      <c r="C56" s="57" t="str">
        <f>$C$5</f>
        <v>28年度</v>
      </c>
      <c r="D56" s="355">
        <f>D54/$R54*100</f>
        <v>15.221872286105908</v>
      </c>
      <c r="E56" s="356"/>
      <c r="F56" s="356">
        <f>F54/$R54*100</f>
        <v>51.989578646688919</v>
      </c>
      <c r="G56" s="356"/>
      <c r="H56" s="356"/>
      <c r="I56" s="360"/>
      <c r="J56" s="7">
        <f>J54/$R54*100</f>
        <v>67.211450932794818</v>
      </c>
      <c r="K56" s="355">
        <f>K54/$R54*100</f>
        <v>11.630899940359726</v>
      </c>
      <c r="L56" s="356"/>
      <c r="M56" s="356">
        <f>M54/$R54*100</f>
        <v>21.157649126845449</v>
      </c>
      <c r="N56" s="356"/>
      <c r="O56" s="356"/>
      <c r="P56" s="360"/>
      <c r="Q56" s="7">
        <f>Q54/$R54*100</f>
        <v>32.788549067205174</v>
      </c>
      <c r="R56" s="7">
        <v>100</v>
      </c>
    </row>
    <row r="57" spans="1:18" ht="15" customHeight="1" thickBot="1" x14ac:dyDescent="0.2">
      <c r="A57" s="348"/>
      <c r="B57" s="351"/>
      <c r="C57" s="58" t="str">
        <f>$C$6</f>
        <v>27年度</v>
      </c>
      <c r="D57" s="361">
        <f>D55/$R55*100</f>
        <v>14.425406631594189</v>
      </c>
      <c r="E57" s="362"/>
      <c r="F57" s="362">
        <f>F55/$R55*100</f>
        <v>52.482262657464162</v>
      </c>
      <c r="G57" s="362"/>
      <c r="H57" s="362"/>
      <c r="I57" s="363"/>
      <c r="J57" s="8">
        <f>J55/$R55*100</f>
        <v>66.907669289058347</v>
      </c>
      <c r="K57" s="361">
        <f>K55/$R55*100</f>
        <v>12.167575655195714</v>
      </c>
      <c r="L57" s="362"/>
      <c r="M57" s="362">
        <f>M55/$R55*100</f>
        <v>20.924755055745937</v>
      </c>
      <c r="N57" s="362"/>
      <c r="O57" s="362"/>
      <c r="P57" s="363"/>
      <c r="Q57" s="8">
        <f>Q55/$R55*100</f>
        <v>33.092330710941653</v>
      </c>
      <c r="R57" s="8">
        <v>100</v>
      </c>
    </row>
    <row r="58" spans="1:18" ht="15" customHeight="1" thickBot="1" x14ac:dyDescent="0.2">
      <c r="A58" s="348" t="s">
        <v>20</v>
      </c>
      <c r="B58" s="349" t="s">
        <v>55</v>
      </c>
      <c r="C58" s="56" t="str">
        <f>$C$5</f>
        <v>28年度</v>
      </c>
      <c r="D58" s="31">
        <f>'6～28頁'!E1168</f>
        <v>521.00000000000011</v>
      </c>
      <c r="E58" s="21">
        <f>'6～28頁'!F1168</f>
        <v>783.10000000000014</v>
      </c>
      <c r="F58" s="21">
        <f>'6～28頁'!G1168</f>
        <v>803</v>
      </c>
      <c r="G58" s="21">
        <f>'6～28頁'!H1168</f>
        <v>1106</v>
      </c>
      <c r="H58" s="21">
        <f>'6～28頁'!I1168</f>
        <v>1338.9</v>
      </c>
      <c r="I58" s="22">
        <f>'6～28頁'!J1168</f>
        <v>1433.9</v>
      </c>
      <c r="J58" s="6">
        <f>SUM(D58:I58)</f>
        <v>5985.9</v>
      </c>
      <c r="K58" s="31">
        <f>'6～28頁'!K1168</f>
        <v>912.99999999999989</v>
      </c>
      <c r="L58" s="21">
        <f>'6～28頁'!L1168</f>
        <v>429.8</v>
      </c>
      <c r="M58" s="21">
        <f>'6～28頁'!M1168</f>
        <v>308.59999999999997</v>
      </c>
      <c r="N58" s="21">
        <f>'6～28頁'!N1168</f>
        <v>400.6</v>
      </c>
      <c r="O58" s="21">
        <f>'6～28頁'!O1168</f>
        <v>666.7</v>
      </c>
      <c r="P58" s="22">
        <f>'6～28頁'!P1168</f>
        <v>421</v>
      </c>
      <c r="Q58" s="6">
        <f>SUM(K58:P58)</f>
        <v>3139.7</v>
      </c>
      <c r="R58" s="6">
        <f>J58+Q58</f>
        <v>9125.5999999999985</v>
      </c>
    </row>
    <row r="59" spans="1:18" ht="15" customHeight="1" thickBot="1" x14ac:dyDescent="0.2">
      <c r="A59" s="348"/>
      <c r="B59" s="350"/>
      <c r="C59" s="57" t="str">
        <f>$C$6</f>
        <v>27年度</v>
      </c>
      <c r="D59" s="32">
        <v>542.60000000000014</v>
      </c>
      <c r="E59" s="24">
        <v>783.09999999999991</v>
      </c>
      <c r="F59" s="24">
        <v>761.00000000000011</v>
      </c>
      <c r="G59" s="24">
        <v>1110.6999999999998</v>
      </c>
      <c r="H59" s="24">
        <v>1464.8000000000002</v>
      </c>
      <c r="I59" s="25">
        <v>1340.8999999999999</v>
      </c>
      <c r="J59" s="7">
        <f>SUM(D59:I59)</f>
        <v>6003.1</v>
      </c>
      <c r="K59" s="32">
        <v>885.8</v>
      </c>
      <c r="L59" s="24">
        <v>477.70000000000005</v>
      </c>
      <c r="M59" s="24">
        <v>331.6</v>
      </c>
      <c r="N59" s="24">
        <v>394.9</v>
      </c>
      <c r="O59" s="24">
        <v>697.6</v>
      </c>
      <c r="P59" s="25">
        <v>390.3</v>
      </c>
      <c r="Q59" s="7">
        <f>SUM(K59:P59)</f>
        <v>3177.9</v>
      </c>
      <c r="R59" s="7">
        <f>J59+Q59</f>
        <v>9181</v>
      </c>
    </row>
    <row r="60" spans="1:18" ht="15" customHeight="1" thickBot="1" x14ac:dyDescent="0.2">
      <c r="A60" s="348"/>
      <c r="B60" s="350" t="s">
        <v>56</v>
      </c>
      <c r="C60" s="57" t="str">
        <f>$C$5</f>
        <v>28年度</v>
      </c>
      <c r="D60" s="32">
        <f t="shared" ref="D60:Q60" si="17">D58/$R58*100</f>
        <v>5.7092136407469125</v>
      </c>
      <c r="E60" s="24">
        <f t="shared" si="17"/>
        <v>8.5813535548347524</v>
      </c>
      <c r="F60" s="24">
        <f t="shared" si="17"/>
        <v>8.7994214079074258</v>
      </c>
      <c r="G60" s="24">
        <f t="shared" si="17"/>
        <v>12.119751030069258</v>
      </c>
      <c r="H60" s="24">
        <f t="shared" si="17"/>
        <v>14.671911983869556</v>
      </c>
      <c r="I60" s="25">
        <f t="shared" si="17"/>
        <v>15.71293942316122</v>
      </c>
      <c r="J60" s="7">
        <f t="shared" si="17"/>
        <v>65.594591040589123</v>
      </c>
      <c r="K60" s="32">
        <f t="shared" si="17"/>
        <v>10.004821600771455</v>
      </c>
      <c r="L60" s="24">
        <f t="shared" si="17"/>
        <v>4.7098272990269141</v>
      </c>
      <c r="M60" s="24">
        <f t="shared" si="17"/>
        <v>3.381695450162181</v>
      </c>
      <c r="N60" s="24">
        <f t="shared" si="17"/>
        <v>4.3898483387393714</v>
      </c>
      <c r="O60" s="24">
        <f t="shared" si="17"/>
        <v>7.3058209871131776</v>
      </c>
      <c r="P60" s="25">
        <f t="shared" si="17"/>
        <v>4.6133952835977921</v>
      </c>
      <c r="Q60" s="7">
        <f t="shared" si="17"/>
        <v>34.405408959410892</v>
      </c>
      <c r="R60" s="7">
        <v>100</v>
      </c>
    </row>
    <row r="61" spans="1:18" ht="15" customHeight="1" thickBot="1" x14ac:dyDescent="0.2">
      <c r="A61" s="348"/>
      <c r="B61" s="351"/>
      <c r="C61" s="58" t="str">
        <f>$C$6</f>
        <v>27年度</v>
      </c>
      <c r="D61" s="33">
        <f t="shared" ref="D61:Q61" si="18">D59/$R59*100</f>
        <v>5.9100315869730986</v>
      </c>
      <c r="E61" s="26">
        <f t="shared" si="18"/>
        <v>8.5295719420542415</v>
      </c>
      <c r="F61" s="26">
        <f t="shared" si="18"/>
        <v>8.2888574229386798</v>
      </c>
      <c r="G61" s="26">
        <f t="shared" si="18"/>
        <v>12.097810696002611</v>
      </c>
      <c r="H61" s="26">
        <f t="shared" si="18"/>
        <v>15.954689031695896</v>
      </c>
      <c r="I61" s="27">
        <f t="shared" si="18"/>
        <v>14.60516283629234</v>
      </c>
      <c r="J61" s="8">
        <f t="shared" si="18"/>
        <v>65.386123515956868</v>
      </c>
      <c r="K61" s="33">
        <f t="shared" si="18"/>
        <v>9.648186472061866</v>
      </c>
      <c r="L61" s="26">
        <f t="shared" si="18"/>
        <v>5.2031369131902849</v>
      </c>
      <c r="M61" s="26">
        <f t="shared" si="18"/>
        <v>3.6118069927023204</v>
      </c>
      <c r="N61" s="26">
        <f t="shared" si="18"/>
        <v>4.3012743709835526</v>
      </c>
      <c r="O61" s="26">
        <f t="shared" si="18"/>
        <v>7.598300838688596</v>
      </c>
      <c r="P61" s="27">
        <f t="shared" si="18"/>
        <v>4.2511708964165127</v>
      </c>
      <c r="Q61" s="8">
        <f t="shared" si="18"/>
        <v>34.613876484043132</v>
      </c>
      <c r="R61" s="8">
        <v>100</v>
      </c>
    </row>
    <row r="62" spans="1:18" ht="15" customHeight="1" thickBot="1" x14ac:dyDescent="0.2">
      <c r="A62" s="348"/>
      <c r="B62" s="349" t="s">
        <v>57</v>
      </c>
      <c r="C62" s="56" t="str">
        <f>$C$5</f>
        <v>28年度</v>
      </c>
      <c r="D62" s="352">
        <f>D58+E58</f>
        <v>1304.1000000000004</v>
      </c>
      <c r="E62" s="353"/>
      <c r="F62" s="353">
        <f>SUM(F58:I58)</f>
        <v>4681.8</v>
      </c>
      <c r="G62" s="353"/>
      <c r="H62" s="353"/>
      <c r="I62" s="354"/>
      <c r="J62" s="6">
        <f>D62+F62</f>
        <v>5985.9000000000005</v>
      </c>
      <c r="K62" s="352">
        <f>K58+L58</f>
        <v>1342.8</v>
      </c>
      <c r="L62" s="353"/>
      <c r="M62" s="353">
        <f>SUM(M58:P58)</f>
        <v>1796.9</v>
      </c>
      <c r="N62" s="353"/>
      <c r="O62" s="353"/>
      <c r="P62" s="354"/>
      <c r="Q62" s="6">
        <f>K62+M62</f>
        <v>3139.7</v>
      </c>
      <c r="R62" s="6">
        <f>J62+Q62</f>
        <v>9125.6</v>
      </c>
    </row>
    <row r="63" spans="1:18" ht="15" customHeight="1" thickBot="1" x14ac:dyDescent="0.2">
      <c r="A63" s="348"/>
      <c r="B63" s="350"/>
      <c r="C63" s="57" t="str">
        <f>$C$6</f>
        <v>27年度</v>
      </c>
      <c r="D63" s="355">
        <f>D59+E59</f>
        <v>1325.7</v>
      </c>
      <c r="E63" s="356"/>
      <c r="F63" s="356">
        <f>SUM(F59:I59)</f>
        <v>4677.3999999999996</v>
      </c>
      <c r="G63" s="356"/>
      <c r="H63" s="356"/>
      <c r="I63" s="360"/>
      <c r="J63" s="7">
        <f>D63+F63</f>
        <v>6003.0999999999995</v>
      </c>
      <c r="K63" s="355">
        <f>K59+L59</f>
        <v>1363.5</v>
      </c>
      <c r="L63" s="356"/>
      <c r="M63" s="356">
        <f>SUM(M59:P59)</f>
        <v>1814.3999999999999</v>
      </c>
      <c r="N63" s="356"/>
      <c r="O63" s="356"/>
      <c r="P63" s="360"/>
      <c r="Q63" s="7">
        <f>K63+M63</f>
        <v>3177.8999999999996</v>
      </c>
      <c r="R63" s="7">
        <f>J63+Q63</f>
        <v>9181</v>
      </c>
    </row>
    <row r="64" spans="1:18" ht="15" customHeight="1" thickBot="1" x14ac:dyDescent="0.2">
      <c r="A64" s="348"/>
      <c r="B64" s="350" t="s">
        <v>56</v>
      </c>
      <c r="C64" s="57" t="str">
        <f>$C$5</f>
        <v>28年度</v>
      </c>
      <c r="D64" s="355">
        <f>D62/$R62*100</f>
        <v>14.290567195581664</v>
      </c>
      <c r="E64" s="356"/>
      <c r="F64" s="356">
        <f>F62/$R62*100</f>
        <v>51.30402384500745</v>
      </c>
      <c r="G64" s="356"/>
      <c r="H64" s="356"/>
      <c r="I64" s="360"/>
      <c r="J64" s="7">
        <f>J62/$R62*100</f>
        <v>65.594591040589108</v>
      </c>
      <c r="K64" s="355">
        <f>K62/$R62*100</f>
        <v>14.71464889979837</v>
      </c>
      <c r="L64" s="356"/>
      <c r="M64" s="356">
        <f>M62/$R62*100</f>
        <v>19.690760059612519</v>
      </c>
      <c r="N64" s="356"/>
      <c r="O64" s="356"/>
      <c r="P64" s="360"/>
      <c r="Q64" s="7">
        <f>Q62/$R62*100</f>
        <v>34.405408959410885</v>
      </c>
      <c r="R64" s="7">
        <v>100</v>
      </c>
    </row>
    <row r="65" spans="1:18" ht="15" customHeight="1" thickBot="1" x14ac:dyDescent="0.2">
      <c r="A65" s="348"/>
      <c r="B65" s="351"/>
      <c r="C65" s="58" t="str">
        <f>$C$6</f>
        <v>27年度</v>
      </c>
      <c r="D65" s="361">
        <f>D63/$R63*100</f>
        <v>14.439603529027339</v>
      </c>
      <c r="E65" s="362"/>
      <c r="F65" s="362">
        <f>F63/$R63*100</f>
        <v>50.94651998692953</v>
      </c>
      <c r="G65" s="362"/>
      <c r="H65" s="362"/>
      <c r="I65" s="363"/>
      <c r="J65" s="8">
        <f>J63/$R63*100</f>
        <v>65.386123515956868</v>
      </c>
      <c r="K65" s="361">
        <f>K63/$R63*100</f>
        <v>14.851323385252153</v>
      </c>
      <c r="L65" s="362"/>
      <c r="M65" s="362">
        <f>M63/$R63*100</f>
        <v>19.762553098790981</v>
      </c>
      <c r="N65" s="362"/>
      <c r="O65" s="362"/>
      <c r="P65" s="363"/>
      <c r="Q65" s="8">
        <f>Q63/$R63*100</f>
        <v>34.613876484043125</v>
      </c>
      <c r="R65" s="8">
        <v>100</v>
      </c>
    </row>
    <row r="66" spans="1:18" ht="13.5" customHeight="1" x14ac:dyDescent="0.15">
      <c r="D66" t="str">
        <f>$D$45</f>
        <v>※27年度の各月の数値は、27年度報告書の数値であるため、１表、２表、５表の27年度合計と一致しないことがある。</v>
      </c>
    </row>
  </sheetData>
  <mergeCells count="165">
    <mergeCell ref="D64:E64"/>
    <mergeCell ref="F64:I64"/>
    <mergeCell ref="K64:L64"/>
    <mergeCell ref="D65:E65"/>
    <mergeCell ref="F65:I65"/>
    <mergeCell ref="A58:A65"/>
    <mergeCell ref="B58:B59"/>
    <mergeCell ref="B60:B61"/>
    <mergeCell ref="B62:B63"/>
    <mergeCell ref="B64:B65"/>
    <mergeCell ref="D63:E63"/>
    <mergeCell ref="D62:E62"/>
    <mergeCell ref="R48:R49"/>
    <mergeCell ref="K65:L65"/>
    <mergeCell ref="M65:P65"/>
    <mergeCell ref="F63:I63"/>
    <mergeCell ref="K63:L63"/>
    <mergeCell ref="M63:P63"/>
    <mergeCell ref="M64:P64"/>
    <mergeCell ref="F54:I54"/>
    <mergeCell ref="J48:J49"/>
    <mergeCell ref="K48:L48"/>
    <mergeCell ref="K54:L54"/>
    <mergeCell ref="M54:P54"/>
    <mergeCell ref="F55:I55"/>
    <mergeCell ref="K55:L55"/>
    <mergeCell ref="M55:P55"/>
    <mergeCell ref="M48:P48"/>
    <mergeCell ref="Q48:Q49"/>
    <mergeCell ref="K56:L56"/>
    <mergeCell ref="M56:P56"/>
    <mergeCell ref="M57:P57"/>
    <mergeCell ref="F56:I56"/>
    <mergeCell ref="F62:I62"/>
    <mergeCell ref="K62:L62"/>
    <mergeCell ref="M62:P62"/>
    <mergeCell ref="F57:I57"/>
    <mergeCell ref="K57:L57"/>
    <mergeCell ref="F48:I48"/>
    <mergeCell ref="A50:A57"/>
    <mergeCell ref="B50:B51"/>
    <mergeCell ref="B52:B53"/>
    <mergeCell ref="B54:B55"/>
    <mergeCell ref="B56:B57"/>
    <mergeCell ref="D55:E55"/>
    <mergeCell ref="D54:E54"/>
    <mergeCell ref="D56:E56"/>
    <mergeCell ref="A37:A44"/>
    <mergeCell ref="B37:B38"/>
    <mergeCell ref="B39:B40"/>
    <mergeCell ref="B41:B42"/>
    <mergeCell ref="D41:E41"/>
    <mergeCell ref="A48:A49"/>
    <mergeCell ref="B48:C49"/>
    <mergeCell ref="D48:E48"/>
    <mergeCell ref="D57:E57"/>
    <mergeCell ref="F41:I41"/>
    <mergeCell ref="K41:L41"/>
    <mergeCell ref="M41:P41"/>
    <mergeCell ref="B43:B44"/>
    <mergeCell ref="D36:E36"/>
    <mergeCell ref="F36:I36"/>
    <mergeCell ref="K36:L36"/>
    <mergeCell ref="M36:P36"/>
    <mergeCell ref="D35:E35"/>
    <mergeCell ref="F35:I35"/>
    <mergeCell ref="K35:L35"/>
    <mergeCell ref="M35:P35"/>
    <mergeCell ref="D42:E42"/>
    <mergeCell ref="F44:I44"/>
    <mergeCell ref="K44:L44"/>
    <mergeCell ref="M44:P44"/>
    <mergeCell ref="D43:E43"/>
    <mergeCell ref="F43:I43"/>
    <mergeCell ref="K43:L43"/>
    <mergeCell ref="M43:P43"/>
    <mergeCell ref="F42:I42"/>
    <mergeCell ref="K42:L42"/>
    <mergeCell ref="M42:P42"/>
    <mergeCell ref="D44:E44"/>
    <mergeCell ref="D34:E34"/>
    <mergeCell ref="F34:I34"/>
    <mergeCell ref="K34:L34"/>
    <mergeCell ref="M34:P34"/>
    <mergeCell ref="D33:E33"/>
    <mergeCell ref="F33:I33"/>
    <mergeCell ref="K33:L33"/>
    <mergeCell ref="M33:P33"/>
    <mergeCell ref="A29:A36"/>
    <mergeCell ref="B29:B30"/>
    <mergeCell ref="B31:B32"/>
    <mergeCell ref="B33:B34"/>
    <mergeCell ref="B35:B36"/>
    <mergeCell ref="D28:E28"/>
    <mergeCell ref="A21:A28"/>
    <mergeCell ref="B21:B22"/>
    <mergeCell ref="B23:B24"/>
    <mergeCell ref="B25:B26"/>
    <mergeCell ref="F28:I28"/>
    <mergeCell ref="K28:L28"/>
    <mergeCell ref="M28:P28"/>
    <mergeCell ref="D27:E27"/>
    <mergeCell ref="F27:I27"/>
    <mergeCell ref="K27:L27"/>
    <mergeCell ref="M27:P27"/>
    <mergeCell ref="D26:E26"/>
    <mergeCell ref="F26:I26"/>
    <mergeCell ref="K26:L26"/>
    <mergeCell ref="M26:P26"/>
    <mergeCell ref="D25:E25"/>
    <mergeCell ref="F25:I25"/>
    <mergeCell ref="K25:L25"/>
    <mergeCell ref="M25:P25"/>
    <mergeCell ref="B27:B28"/>
    <mergeCell ref="A13:A20"/>
    <mergeCell ref="B13:B14"/>
    <mergeCell ref="B15:B16"/>
    <mergeCell ref="B17:B18"/>
    <mergeCell ref="D17:E17"/>
    <mergeCell ref="F17:I17"/>
    <mergeCell ref="D18:E18"/>
    <mergeCell ref="F18:I18"/>
    <mergeCell ref="M19:P19"/>
    <mergeCell ref="D20:E20"/>
    <mergeCell ref="F20:I20"/>
    <mergeCell ref="K20:L20"/>
    <mergeCell ref="M20:P20"/>
    <mergeCell ref="B19:B20"/>
    <mergeCell ref="D19:E19"/>
    <mergeCell ref="F19:I19"/>
    <mergeCell ref="K19:L19"/>
    <mergeCell ref="K11:L11"/>
    <mergeCell ref="M11:P11"/>
    <mergeCell ref="D12:E12"/>
    <mergeCell ref="F12:I12"/>
    <mergeCell ref="K18:L18"/>
    <mergeCell ref="M18:P18"/>
    <mergeCell ref="K12:L12"/>
    <mergeCell ref="M12:P12"/>
    <mergeCell ref="K17:L17"/>
    <mergeCell ref="M17:P17"/>
    <mergeCell ref="R3:R4"/>
    <mergeCell ref="A5:A12"/>
    <mergeCell ref="B5:B6"/>
    <mergeCell ref="B7:B8"/>
    <mergeCell ref="B9:B10"/>
    <mergeCell ref="D9:E9"/>
    <mergeCell ref="F9:I9"/>
    <mergeCell ref="K9:L9"/>
    <mergeCell ref="M9:P9"/>
    <mergeCell ref="D10:E10"/>
    <mergeCell ref="J3:J4"/>
    <mergeCell ref="K3:L3"/>
    <mergeCell ref="M3:P3"/>
    <mergeCell ref="Q3:Q4"/>
    <mergeCell ref="A3:A4"/>
    <mergeCell ref="B3:C4"/>
    <mergeCell ref="D3:E3"/>
    <mergeCell ref="F3:I3"/>
    <mergeCell ref="F10:I10"/>
    <mergeCell ref="K10:L10"/>
    <mergeCell ref="M10:P10"/>
    <mergeCell ref="B11:B12"/>
    <mergeCell ref="D11:E11"/>
    <mergeCell ref="F11:I11"/>
  </mergeCells>
  <phoneticPr fontId="3"/>
  <pageMargins left="0.82677165354330717" right="0.39370078740157483" top="0.83" bottom="0.59055118110236227" header="0.51181102362204722" footer="0.35433070866141736"/>
  <headerFooter alignWithMargins="0">
    <oddFooter>&amp;C&amp;P</oddFooter>
  </headerFooter>
  <rowBreaks count="1" manualBreakCount="1"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34"/>
  </sheetPr>
  <dimension ref="A1:R47"/>
  <sheetViews>
    <sheetView view="pageBreakPreview" topLeftCell="A2" zoomScale="70" zoomScaleNormal="85" zoomScaleSheetLayoutView="70" workbookViewId="0">
      <selection activeCell="K2" sqref="K2"/>
    </sheetView>
  </sheetViews>
  <sheetFormatPr defaultColWidth="9.5" defaultRowHeight="13.5" customHeight="1" x14ac:dyDescent="0.15"/>
  <cols>
    <col min="1" max="1" width="9.5" customWidth="1"/>
    <col min="2" max="3" width="7.125" customWidth="1"/>
    <col min="4" max="9" width="9.5" customWidth="1"/>
    <col min="10" max="10" width="11.125" customWidth="1"/>
    <col min="11" max="16" width="9.5" customWidth="1"/>
    <col min="17" max="17" width="11.125" customWidth="1"/>
    <col min="18" max="18" width="13.125" customWidth="1"/>
    <col min="25" max="25" width="9.25" customWidth="1"/>
    <col min="26" max="26" width="8.25" customWidth="1"/>
  </cols>
  <sheetData>
    <row r="1" spans="1:18" ht="23.25" customHeight="1" x14ac:dyDescent="0.2">
      <c r="A1" s="1" t="s">
        <v>404</v>
      </c>
    </row>
    <row r="2" spans="1:18" ht="18.75" customHeight="1" thickBot="1" x14ac:dyDescent="0.2">
      <c r="R2" s="10" t="s">
        <v>2</v>
      </c>
    </row>
    <row r="3" spans="1:18" ht="15" customHeight="1" x14ac:dyDescent="0.15">
      <c r="A3" s="346" t="s">
        <v>24</v>
      </c>
      <c r="B3" s="346" t="s">
        <v>25</v>
      </c>
      <c r="C3" s="346"/>
      <c r="D3" s="357" t="s">
        <v>48</v>
      </c>
      <c r="E3" s="358"/>
      <c r="F3" s="358" t="s">
        <v>49</v>
      </c>
      <c r="G3" s="358"/>
      <c r="H3" s="358"/>
      <c r="I3" s="359"/>
      <c r="J3" s="346" t="s">
        <v>50</v>
      </c>
      <c r="K3" s="357" t="s">
        <v>51</v>
      </c>
      <c r="L3" s="358"/>
      <c r="M3" s="358" t="s">
        <v>52</v>
      </c>
      <c r="N3" s="358"/>
      <c r="O3" s="358"/>
      <c r="P3" s="359"/>
      <c r="Q3" s="346" t="s">
        <v>53</v>
      </c>
      <c r="R3" s="346" t="s">
        <v>54</v>
      </c>
    </row>
    <row r="4" spans="1:18" ht="15" customHeight="1" thickBot="1" x14ac:dyDescent="0.2">
      <c r="A4" s="347"/>
      <c r="B4" s="347"/>
      <c r="C4" s="347"/>
      <c r="D4" s="28" t="s">
        <v>26</v>
      </c>
      <c r="E4" s="29" t="s">
        <v>27</v>
      </c>
      <c r="F4" s="29" t="s">
        <v>28</v>
      </c>
      <c r="G4" s="29" t="s">
        <v>29</v>
      </c>
      <c r="H4" s="29" t="s">
        <v>30</v>
      </c>
      <c r="I4" s="30" t="s">
        <v>31</v>
      </c>
      <c r="J4" s="347"/>
      <c r="K4" s="28" t="s">
        <v>33</v>
      </c>
      <c r="L4" s="29" t="s">
        <v>34</v>
      </c>
      <c r="M4" s="29" t="s">
        <v>35</v>
      </c>
      <c r="N4" s="29" t="s">
        <v>36</v>
      </c>
      <c r="O4" s="29" t="s">
        <v>37</v>
      </c>
      <c r="P4" s="30" t="s">
        <v>38</v>
      </c>
      <c r="Q4" s="347"/>
      <c r="R4" s="347"/>
    </row>
    <row r="5" spans="1:18" ht="15" customHeight="1" x14ac:dyDescent="0.15">
      <c r="A5" s="364" t="s">
        <v>12</v>
      </c>
      <c r="B5" s="367" t="s">
        <v>55</v>
      </c>
      <c r="C5" s="55" t="str">
        <f>'1頁'!B6</f>
        <v>28年度</v>
      </c>
      <c r="D5" s="31">
        <f>D11+D17+D23+D29+D35+D41</f>
        <v>8060</v>
      </c>
      <c r="E5" s="21">
        <f t="shared" ref="E5:Q6" si="0">E11+E17+E23+E29+E35+E41</f>
        <v>14297.400000000001</v>
      </c>
      <c r="F5" s="21">
        <f t="shared" si="0"/>
        <v>12686.099999999999</v>
      </c>
      <c r="G5" s="21">
        <f t="shared" si="0"/>
        <v>18616</v>
      </c>
      <c r="H5" s="21">
        <f t="shared" si="0"/>
        <v>20933</v>
      </c>
      <c r="I5" s="22">
        <f t="shared" si="0"/>
        <v>15722.8</v>
      </c>
      <c r="J5" s="6">
        <f t="shared" si="0"/>
        <v>90315.3</v>
      </c>
      <c r="K5" s="31">
        <f t="shared" si="0"/>
        <v>12218.8</v>
      </c>
      <c r="L5" s="21">
        <f t="shared" si="0"/>
        <v>6589.7</v>
      </c>
      <c r="M5" s="21">
        <f t="shared" si="0"/>
        <v>6915.8999999999987</v>
      </c>
      <c r="N5" s="21">
        <f t="shared" si="0"/>
        <v>8163.4000000000005</v>
      </c>
      <c r="O5" s="21">
        <f t="shared" si="0"/>
        <v>8865</v>
      </c>
      <c r="P5" s="22">
        <f t="shared" si="0"/>
        <v>7924.6000000000013</v>
      </c>
      <c r="Q5" s="6">
        <f t="shared" si="0"/>
        <v>50677.4</v>
      </c>
      <c r="R5" s="6">
        <f>R11+R17+R23+R29+R35+R41</f>
        <v>140992.70000000001</v>
      </c>
    </row>
    <row r="6" spans="1:18" ht="15" customHeight="1" x14ac:dyDescent="0.15">
      <c r="A6" s="365"/>
      <c r="B6" s="368"/>
      <c r="C6" s="59" t="str">
        <f>'1頁'!B7</f>
        <v>27年度</v>
      </c>
      <c r="D6" s="32">
        <f>D12+D18+D24+D30+D36+D42</f>
        <v>7788.8</v>
      </c>
      <c r="E6" s="24">
        <f t="shared" si="0"/>
        <v>14025.900000000001</v>
      </c>
      <c r="F6" s="24">
        <f t="shared" si="0"/>
        <v>12784.300000000001</v>
      </c>
      <c r="G6" s="24">
        <f t="shared" si="0"/>
        <v>18295.2</v>
      </c>
      <c r="H6" s="24">
        <f t="shared" si="0"/>
        <v>21532.299999999996</v>
      </c>
      <c r="I6" s="25">
        <f t="shared" si="0"/>
        <v>16201.7</v>
      </c>
      <c r="J6" s="7">
        <f>J12+J18+J24+J30+J36+J42</f>
        <v>90628.200000000012</v>
      </c>
      <c r="K6" s="32">
        <f t="shared" si="0"/>
        <v>11778.599999999999</v>
      </c>
      <c r="L6" s="24">
        <f t="shared" si="0"/>
        <v>7015.2</v>
      </c>
      <c r="M6" s="24">
        <f t="shared" si="0"/>
        <v>7000.1</v>
      </c>
      <c r="N6" s="24">
        <f t="shared" si="0"/>
        <v>8015.2999999999993</v>
      </c>
      <c r="O6" s="24">
        <f t="shared" si="0"/>
        <v>8802.5</v>
      </c>
      <c r="P6" s="25">
        <f t="shared" si="0"/>
        <v>7581.3</v>
      </c>
      <c r="Q6" s="7">
        <f>Q12+Q18+Q24+Q30+Q36+Q42</f>
        <v>50193.000000000007</v>
      </c>
      <c r="R6" s="7">
        <f>R12+R18+R24+R30+R36+R42</f>
        <v>140821.19999999998</v>
      </c>
    </row>
    <row r="7" spans="1:18" ht="15" customHeight="1" x14ac:dyDescent="0.15">
      <c r="A7" s="365"/>
      <c r="B7" s="368"/>
      <c r="C7" s="59" t="s">
        <v>13</v>
      </c>
      <c r="D7" s="32">
        <f>D5/D6*100</f>
        <v>103.48192276088743</v>
      </c>
      <c r="E7" s="24">
        <f t="shared" ref="E7:R7" si="1">E5/E6*100</f>
        <v>101.93570466066349</v>
      </c>
      <c r="F7" s="24">
        <f t="shared" si="1"/>
        <v>99.231870340965074</v>
      </c>
      <c r="G7" s="24">
        <f t="shared" si="1"/>
        <v>101.75346538982902</v>
      </c>
      <c r="H7" s="24">
        <f t="shared" si="1"/>
        <v>97.216739502979266</v>
      </c>
      <c r="I7" s="25">
        <f t="shared" si="1"/>
        <v>97.044137343612078</v>
      </c>
      <c r="J7" s="7">
        <f t="shared" si="1"/>
        <v>99.654743225618503</v>
      </c>
      <c r="K7" s="32">
        <f t="shared" si="1"/>
        <v>103.73728626492114</v>
      </c>
      <c r="L7" s="24">
        <f t="shared" si="1"/>
        <v>93.934599156118153</v>
      </c>
      <c r="M7" s="24">
        <f t="shared" si="1"/>
        <v>98.79716004057083</v>
      </c>
      <c r="N7" s="24">
        <f t="shared" si="1"/>
        <v>101.84771624268588</v>
      </c>
      <c r="O7" s="24">
        <f t="shared" si="1"/>
        <v>100.71002556092019</v>
      </c>
      <c r="P7" s="25">
        <f t="shared" si="1"/>
        <v>104.52824713439648</v>
      </c>
      <c r="Q7" s="7">
        <f t="shared" si="1"/>
        <v>100.96507481122865</v>
      </c>
      <c r="R7" s="7">
        <f t="shared" si="1"/>
        <v>100.12178564023033</v>
      </c>
    </row>
    <row r="8" spans="1:18" ht="15" customHeight="1" x14ac:dyDescent="0.15">
      <c r="A8" s="365"/>
      <c r="B8" s="368" t="s">
        <v>57</v>
      </c>
      <c r="C8" s="59" t="str">
        <f>$C$5</f>
        <v>28年度</v>
      </c>
      <c r="D8" s="355">
        <f>D5+E5</f>
        <v>22357.4</v>
      </c>
      <c r="E8" s="356"/>
      <c r="F8" s="356">
        <f>SUM(F5:I5)</f>
        <v>67957.899999999994</v>
      </c>
      <c r="G8" s="356"/>
      <c r="H8" s="356"/>
      <c r="I8" s="360"/>
      <c r="J8" s="7">
        <f>D8+F8</f>
        <v>90315.299999999988</v>
      </c>
      <c r="K8" s="355">
        <f>K5+L5</f>
        <v>18808.5</v>
      </c>
      <c r="L8" s="356"/>
      <c r="M8" s="356">
        <f>SUM(M5:P5)</f>
        <v>31868.9</v>
      </c>
      <c r="N8" s="356"/>
      <c r="O8" s="356"/>
      <c r="P8" s="360"/>
      <c r="Q8" s="7">
        <f>K8+M8</f>
        <v>50677.4</v>
      </c>
      <c r="R8" s="7">
        <f>R14+R20+R26+R32+R38+R44</f>
        <v>140992.70000000001</v>
      </c>
    </row>
    <row r="9" spans="1:18" ht="15" customHeight="1" x14ac:dyDescent="0.15">
      <c r="A9" s="365"/>
      <c r="B9" s="368"/>
      <c r="C9" s="59" t="str">
        <f>$C$6</f>
        <v>27年度</v>
      </c>
      <c r="D9" s="355">
        <f>D6+E6</f>
        <v>21814.7</v>
      </c>
      <c r="E9" s="356"/>
      <c r="F9" s="356">
        <f>SUM(F6:I6)</f>
        <v>68813.5</v>
      </c>
      <c r="G9" s="356"/>
      <c r="H9" s="356"/>
      <c r="I9" s="360"/>
      <c r="J9" s="7">
        <f>D9+F9</f>
        <v>90628.2</v>
      </c>
      <c r="K9" s="355">
        <f>K6+L6</f>
        <v>18793.8</v>
      </c>
      <c r="L9" s="356"/>
      <c r="M9" s="356">
        <f>SUM(M6:P6)</f>
        <v>31399.200000000001</v>
      </c>
      <c r="N9" s="356"/>
      <c r="O9" s="356"/>
      <c r="P9" s="360"/>
      <c r="Q9" s="7">
        <f>K9+M9</f>
        <v>50193</v>
      </c>
      <c r="R9" s="7">
        <f>R15+R21+R27+R33+R39+R45</f>
        <v>140821.20000000001</v>
      </c>
    </row>
    <row r="10" spans="1:18" ht="15" customHeight="1" thickBot="1" x14ac:dyDescent="0.2">
      <c r="A10" s="366"/>
      <c r="B10" s="369"/>
      <c r="C10" s="30" t="s">
        <v>13</v>
      </c>
      <c r="D10" s="361">
        <f>D8/D9*100</f>
        <v>102.48777200694946</v>
      </c>
      <c r="E10" s="362"/>
      <c r="F10" s="362">
        <f>F8/F9*100</f>
        <v>98.756639322226007</v>
      </c>
      <c r="G10" s="362"/>
      <c r="H10" s="362"/>
      <c r="I10" s="363"/>
      <c r="J10" s="8">
        <f>J8/J9*100</f>
        <v>99.654743225618503</v>
      </c>
      <c r="K10" s="361">
        <f>K8/K9*100</f>
        <v>100.07821728442359</v>
      </c>
      <c r="L10" s="362"/>
      <c r="M10" s="362">
        <f>M8/M9*100</f>
        <v>101.49589798466204</v>
      </c>
      <c r="N10" s="362"/>
      <c r="O10" s="362"/>
      <c r="P10" s="363"/>
      <c r="Q10" s="8">
        <f>Q8/Q9*100</f>
        <v>100.96507481122865</v>
      </c>
      <c r="R10" s="8">
        <f>R8/R9*100</f>
        <v>100.12178564023031</v>
      </c>
    </row>
    <row r="11" spans="1:18" ht="15" customHeight="1" x14ac:dyDescent="0.15">
      <c r="A11" s="364" t="s">
        <v>310</v>
      </c>
      <c r="B11" s="367" t="s">
        <v>55</v>
      </c>
      <c r="C11" s="55" t="str">
        <f>$C$5</f>
        <v>28年度</v>
      </c>
      <c r="D11" s="31">
        <f>'6～28頁'!E10</f>
        <v>4918.2</v>
      </c>
      <c r="E11" s="21">
        <f>'6～28頁'!F10</f>
        <v>7853.0999999999985</v>
      </c>
      <c r="F11" s="21">
        <f>'6～28頁'!G10</f>
        <v>6793.4</v>
      </c>
      <c r="G11" s="21">
        <f>'6～28頁'!H10</f>
        <v>9428.1</v>
      </c>
      <c r="H11" s="21">
        <f>'6～28頁'!I10</f>
        <v>11033.899999999998</v>
      </c>
      <c r="I11" s="22">
        <f>'6～28頁'!J10</f>
        <v>8202.9000000000015</v>
      </c>
      <c r="J11" s="6">
        <f>SUM(D11:I11)</f>
        <v>48229.599999999999</v>
      </c>
      <c r="K11" s="31">
        <f>'6～28頁'!K10</f>
        <v>6748.0000000000009</v>
      </c>
      <c r="L11" s="21">
        <f>'6～28頁'!L10</f>
        <v>3941.8</v>
      </c>
      <c r="M11" s="21">
        <f>'6～28頁'!M10</f>
        <v>4271.1999999999989</v>
      </c>
      <c r="N11" s="21">
        <f>'6～28頁'!N10</f>
        <v>5011.1000000000004</v>
      </c>
      <c r="O11" s="21">
        <f>'6～28頁'!O10</f>
        <v>4802.9000000000005</v>
      </c>
      <c r="P11" s="22">
        <f>'6～28頁'!P10</f>
        <v>4856.4000000000005</v>
      </c>
      <c r="Q11" s="6">
        <f>SUM(K11:P11)</f>
        <v>29631.4</v>
      </c>
      <c r="R11" s="6">
        <f>J11+Q11</f>
        <v>77861</v>
      </c>
    </row>
    <row r="12" spans="1:18" ht="15" customHeight="1" x14ac:dyDescent="0.15">
      <c r="A12" s="365"/>
      <c r="B12" s="368"/>
      <c r="C12" s="59" t="str">
        <f>$C$6</f>
        <v>27年度</v>
      </c>
      <c r="D12" s="32">
        <f>'3～4頁'!D14</f>
        <v>4826.3</v>
      </c>
      <c r="E12" s="24">
        <f>'3～4頁'!E14</f>
        <v>7870.0000000000009</v>
      </c>
      <c r="F12" s="24">
        <f>'3～4頁'!F14</f>
        <v>6887.0000000000009</v>
      </c>
      <c r="G12" s="24">
        <f>'3～4頁'!G14</f>
        <v>9371.1</v>
      </c>
      <c r="H12" s="24">
        <f>'3～4頁'!H14</f>
        <v>11164.299999999997</v>
      </c>
      <c r="I12" s="25">
        <f>'3～4頁'!I14</f>
        <v>8296.5</v>
      </c>
      <c r="J12" s="7">
        <f>SUM(D12:I12)</f>
        <v>48415.199999999997</v>
      </c>
      <c r="K12" s="32">
        <f>'3～4頁'!K14</f>
        <v>6540.4000000000005</v>
      </c>
      <c r="L12" s="24">
        <f>'3～4頁'!L14</f>
        <v>4251.4999999999991</v>
      </c>
      <c r="M12" s="24">
        <f>'3～4頁'!M14</f>
        <v>4338.4999999999991</v>
      </c>
      <c r="N12" s="24">
        <f>'3～4頁'!N14</f>
        <v>4932.8999999999996</v>
      </c>
      <c r="O12" s="24">
        <f>'3～4頁'!O14</f>
        <v>4791.3999999999996</v>
      </c>
      <c r="P12" s="25">
        <f>'3～4頁'!P14</f>
        <v>4662.8999999999996</v>
      </c>
      <c r="Q12" s="7">
        <f>SUM(K12:P12)</f>
        <v>29517.599999999999</v>
      </c>
      <c r="R12" s="7">
        <f>J12+Q12</f>
        <v>77932.799999999988</v>
      </c>
    </row>
    <row r="13" spans="1:18" ht="15" customHeight="1" x14ac:dyDescent="0.15">
      <c r="A13" s="365"/>
      <c r="B13" s="368"/>
      <c r="C13" s="59" t="s">
        <v>13</v>
      </c>
      <c r="D13" s="32">
        <f t="shared" ref="D13:J13" si="2">D11/D12*100</f>
        <v>101.90415017715434</v>
      </c>
      <c r="E13" s="24">
        <f t="shared" si="2"/>
        <v>99.785260482846212</v>
      </c>
      <c r="F13" s="24">
        <f t="shared" si="2"/>
        <v>98.640917670974275</v>
      </c>
      <c r="G13" s="24">
        <f t="shared" si="2"/>
        <v>100.60825303326185</v>
      </c>
      <c r="H13" s="24">
        <f t="shared" si="2"/>
        <v>98.831991257848685</v>
      </c>
      <c r="I13" s="25">
        <f t="shared" si="2"/>
        <v>98.871813415295634</v>
      </c>
      <c r="J13" s="7">
        <f t="shared" si="2"/>
        <v>99.616649316743505</v>
      </c>
      <c r="K13" s="32">
        <f t="shared" ref="K13:R13" si="3">K11/K12*100</f>
        <v>103.17411779096079</v>
      </c>
      <c r="L13" s="24">
        <f t="shared" si="3"/>
        <v>92.715512172174556</v>
      </c>
      <c r="M13" s="24">
        <f t="shared" si="3"/>
        <v>98.448772617264027</v>
      </c>
      <c r="N13" s="24">
        <f t="shared" si="3"/>
        <v>101.58527438220926</v>
      </c>
      <c r="O13" s="24">
        <f t="shared" si="3"/>
        <v>100.24001335726511</v>
      </c>
      <c r="P13" s="25">
        <f t="shared" si="3"/>
        <v>104.14977803512838</v>
      </c>
      <c r="Q13" s="7">
        <f t="shared" si="3"/>
        <v>100.38553269913544</v>
      </c>
      <c r="R13" s="7">
        <f t="shared" si="3"/>
        <v>99.907869343844965</v>
      </c>
    </row>
    <row r="14" spans="1:18" ht="15" customHeight="1" x14ac:dyDescent="0.15">
      <c r="A14" s="365"/>
      <c r="B14" s="368" t="s">
        <v>57</v>
      </c>
      <c r="C14" s="59" t="str">
        <f>$C$5</f>
        <v>28年度</v>
      </c>
      <c r="D14" s="355">
        <f>D11+E11</f>
        <v>12771.3</v>
      </c>
      <c r="E14" s="356"/>
      <c r="F14" s="356">
        <f>SUM(F11:I11)</f>
        <v>35458.300000000003</v>
      </c>
      <c r="G14" s="356"/>
      <c r="H14" s="356"/>
      <c r="I14" s="360"/>
      <c r="J14" s="7">
        <f>D14+F14</f>
        <v>48229.600000000006</v>
      </c>
      <c r="K14" s="355">
        <f>K11+L11</f>
        <v>10689.800000000001</v>
      </c>
      <c r="L14" s="356"/>
      <c r="M14" s="356">
        <f>SUM(M11:P11)</f>
        <v>18941.600000000002</v>
      </c>
      <c r="N14" s="356"/>
      <c r="O14" s="356"/>
      <c r="P14" s="360"/>
      <c r="Q14" s="7">
        <f>K14+M14</f>
        <v>29631.4</v>
      </c>
      <c r="R14" s="7">
        <f>J14+Q14</f>
        <v>77861</v>
      </c>
    </row>
    <row r="15" spans="1:18" ht="15" customHeight="1" x14ac:dyDescent="0.15">
      <c r="A15" s="365"/>
      <c r="B15" s="368"/>
      <c r="C15" s="59" t="str">
        <f>$C$6</f>
        <v>27年度</v>
      </c>
      <c r="D15" s="355">
        <f>D12+E12</f>
        <v>12696.300000000001</v>
      </c>
      <c r="E15" s="356"/>
      <c r="F15" s="356">
        <f>SUM(F12:I12)</f>
        <v>35718.9</v>
      </c>
      <c r="G15" s="356"/>
      <c r="H15" s="356"/>
      <c r="I15" s="360"/>
      <c r="J15" s="7">
        <f>D15+F15</f>
        <v>48415.200000000004</v>
      </c>
      <c r="K15" s="355">
        <f>K12+L12</f>
        <v>10791.9</v>
      </c>
      <c r="L15" s="356"/>
      <c r="M15" s="356">
        <f>SUM(M12:P12)</f>
        <v>18725.699999999997</v>
      </c>
      <c r="N15" s="356"/>
      <c r="O15" s="356"/>
      <c r="P15" s="360"/>
      <c r="Q15" s="7">
        <f>K15+M15</f>
        <v>29517.599999999999</v>
      </c>
      <c r="R15" s="7">
        <f>J15+Q15</f>
        <v>77932.800000000003</v>
      </c>
    </row>
    <row r="16" spans="1:18" ht="15" customHeight="1" thickBot="1" x14ac:dyDescent="0.2">
      <c r="A16" s="366"/>
      <c r="B16" s="369"/>
      <c r="C16" s="30" t="s">
        <v>13</v>
      </c>
      <c r="D16" s="361">
        <f>D14/D15*100</f>
        <v>100.59072328158595</v>
      </c>
      <c r="E16" s="362"/>
      <c r="F16" s="362">
        <f>F14/F15*100</f>
        <v>99.270414262477289</v>
      </c>
      <c r="G16" s="362"/>
      <c r="H16" s="362"/>
      <c r="I16" s="363"/>
      <c r="J16" s="8">
        <f>J14/J15*100</f>
        <v>99.616649316743505</v>
      </c>
      <c r="K16" s="361">
        <f>K14/K15*100</f>
        <v>99.053920069681894</v>
      </c>
      <c r="L16" s="362"/>
      <c r="M16" s="362">
        <f>M14/M15*100</f>
        <v>101.15296090399828</v>
      </c>
      <c r="N16" s="362"/>
      <c r="O16" s="362"/>
      <c r="P16" s="363"/>
      <c r="Q16" s="8">
        <f>Q14/Q15*100</f>
        <v>100.38553269913544</v>
      </c>
      <c r="R16" s="8">
        <f>R14/R15*100</f>
        <v>99.907869343844951</v>
      </c>
    </row>
    <row r="17" spans="1:18" ht="15" customHeight="1" x14ac:dyDescent="0.15">
      <c r="A17" s="364" t="s">
        <v>311</v>
      </c>
      <c r="B17" s="367" t="s">
        <v>55</v>
      </c>
      <c r="C17" s="55" t="str">
        <f>$C$5</f>
        <v>28年度</v>
      </c>
      <c r="D17" s="31">
        <f>'6～28頁'!E490</f>
        <v>1058.4000000000001</v>
      </c>
      <c r="E17" s="21">
        <f>'6～28頁'!F490</f>
        <v>1911.8000000000004</v>
      </c>
      <c r="F17" s="21">
        <f>'6～28頁'!G490</f>
        <v>1210.3000000000002</v>
      </c>
      <c r="G17" s="21">
        <f>'6～28頁'!H490</f>
        <v>1508.8000000000002</v>
      </c>
      <c r="H17" s="21">
        <f>'6～28頁'!I490</f>
        <v>1943.7000000000003</v>
      </c>
      <c r="I17" s="22">
        <f>'6～28頁'!J490</f>
        <v>1513.9</v>
      </c>
      <c r="J17" s="6">
        <f>SUM(D17:I17)</f>
        <v>9146.9000000000015</v>
      </c>
      <c r="K17" s="31">
        <f>'6～28頁'!K490</f>
        <v>1252.5999999999999</v>
      </c>
      <c r="L17" s="21">
        <f>'6～28頁'!L490</f>
        <v>734.49999999999989</v>
      </c>
      <c r="M17" s="21">
        <f>'6～28頁'!M490</f>
        <v>681.50000000000011</v>
      </c>
      <c r="N17" s="21">
        <f>'6～28頁'!N490</f>
        <v>602.20000000000005</v>
      </c>
      <c r="O17" s="21">
        <f>'6～28頁'!O490</f>
        <v>633.49999999999989</v>
      </c>
      <c r="P17" s="22">
        <f>'6～28頁'!P490</f>
        <v>674.90000000000009</v>
      </c>
      <c r="Q17" s="6">
        <f>SUM(K17:P17)</f>
        <v>4579.2000000000007</v>
      </c>
      <c r="R17" s="6">
        <f>J17+Q17</f>
        <v>13726.100000000002</v>
      </c>
    </row>
    <row r="18" spans="1:18" ht="15" customHeight="1" x14ac:dyDescent="0.15">
      <c r="A18" s="365"/>
      <c r="B18" s="368"/>
      <c r="C18" s="59" t="str">
        <f>$C$6</f>
        <v>27年度</v>
      </c>
      <c r="D18" s="32">
        <f>'3～4頁'!D22</f>
        <v>872.7</v>
      </c>
      <c r="E18" s="24">
        <f>'3～4頁'!E22</f>
        <v>1578.5</v>
      </c>
      <c r="F18" s="24">
        <f>'3～4頁'!F22</f>
        <v>1013.3999999999999</v>
      </c>
      <c r="G18" s="24">
        <f>'3～4頁'!G22</f>
        <v>1325.4</v>
      </c>
      <c r="H18" s="24">
        <f>'3～4頁'!H22</f>
        <v>1683.5</v>
      </c>
      <c r="I18" s="25">
        <f>'3～4頁'!I22</f>
        <v>1338.1</v>
      </c>
      <c r="J18" s="7">
        <f>SUM(D18:I18)</f>
        <v>7811.6</v>
      </c>
      <c r="K18" s="32">
        <f>'3～4頁'!K22</f>
        <v>1051.7</v>
      </c>
      <c r="L18" s="24">
        <f>'3～4頁'!L22</f>
        <v>692.1</v>
      </c>
      <c r="M18" s="24">
        <f>'3～4頁'!M22</f>
        <v>618.90000000000009</v>
      </c>
      <c r="N18" s="24">
        <f>'3～4頁'!N22</f>
        <v>508.7</v>
      </c>
      <c r="O18" s="24">
        <f>'3～4頁'!O22</f>
        <v>569.90000000000009</v>
      </c>
      <c r="P18" s="25">
        <f>'3～4頁'!P22</f>
        <v>692.8</v>
      </c>
      <c r="Q18" s="7">
        <f>SUM(K18:P18)</f>
        <v>4134.1000000000004</v>
      </c>
      <c r="R18" s="7">
        <f>J18+Q18</f>
        <v>11945.7</v>
      </c>
    </row>
    <row r="19" spans="1:18" ht="15" customHeight="1" x14ac:dyDescent="0.15">
      <c r="A19" s="365"/>
      <c r="B19" s="368"/>
      <c r="C19" s="59" t="s">
        <v>13</v>
      </c>
      <c r="D19" s="32">
        <f t="shared" ref="D19:J19" si="4">D17/D18*100</f>
        <v>121.27878996218632</v>
      </c>
      <c r="E19" s="24">
        <f t="shared" si="4"/>
        <v>121.11498257839723</v>
      </c>
      <c r="F19" s="24">
        <f t="shared" si="4"/>
        <v>119.4296427866588</v>
      </c>
      <c r="G19" s="24">
        <f t="shared" si="4"/>
        <v>113.83733212615059</v>
      </c>
      <c r="H19" s="24">
        <f t="shared" si="4"/>
        <v>115.45589545589547</v>
      </c>
      <c r="I19" s="25">
        <f t="shared" si="4"/>
        <v>113.13803153725432</v>
      </c>
      <c r="J19" s="7">
        <f t="shared" si="4"/>
        <v>117.09380920682064</v>
      </c>
      <c r="K19" s="32">
        <f t="shared" ref="K19:R19" si="5">K17/K18*100</f>
        <v>119.10240562898164</v>
      </c>
      <c r="L19" s="24">
        <f t="shared" si="5"/>
        <v>106.12628232914317</v>
      </c>
      <c r="M19" s="24">
        <f t="shared" si="5"/>
        <v>110.11471966391986</v>
      </c>
      <c r="N19" s="24">
        <f t="shared" si="5"/>
        <v>118.38018478474544</v>
      </c>
      <c r="O19" s="24">
        <f t="shared" si="5"/>
        <v>111.15985260572026</v>
      </c>
      <c r="P19" s="25">
        <f t="shared" si="5"/>
        <v>97.416281755196323</v>
      </c>
      <c r="Q19" s="7">
        <f t="shared" si="5"/>
        <v>110.76655136547254</v>
      </c>
      <c r="R19" s="7">
        <f t="shared" si="5"/>
        <v>114.90410775425468</v>
      </c>
    </row>
    <row r="20" spans="1:18" ht="15" customHeight="1" x14ac:dyDescent="0.15">
      <c r="A20" s="365"/>
      <c r="B20" s="368" t="s">
        <v>57</v>
      </c>
      <c r="C20" s="59" t="str">
        <f>$C$5</f>
        <v>28年度</v>
      </c>
      <c r="D20" s="355">
        <f>D17+E17</f>
        <v>2970.2000000000007</v>
      </c>
      <c r="E20" s="356"/>
      <c r="F20" s="356">
        <f>SUM(F17:I17)</f>
        <v>6176.7000000000007</v>
      </c>
      <c r="G20" s="356"/>
      <c r="H20" s="356"/>
      <c r="I20" s="360"/>
      <c r="J20" s="7">
        <f>D20+F20</f>
        <v>9146.9000000000015</v>
      </c>
      <c r="K20" s="355">
        <f>K17+L17</f>
        <v>1987.1</v>
      </c>
      <c r="L20" s="356"/>
      <c r="M20" s="356">
        <f>SUM(M17:P17)</f>
        <v>2592.1000000000004</v>
      </c>
      <c r="N20" s="356"/>
      <c r="O20" s="356"/>
      <c r="P20" s="360"/>
      <c r="Q20" s="7">
        <f>K20+M20</f>
        <v>4579.2000000000007</v>
      </c>
      <c r="R20" s="7">
        <f>J20+Q20</f>
        <v>13726.100000000002</v>
      </c>
    </row>
    <row r="21" spans="1:18" ht="15" customHeight="1" x14ac:dyDescent="0.15">
      <c r="A21" s="365"/>
      <c r="B21" s="368"/>
      <c r="C21" s="59" t="str">
        <f>$C$6</f>
        <v>27年度</v>
      </c>
      <c r="D21" s="355">
        <f>D18+E18</f>
        <v>2451.1999999999998</v>
      </c>
      <c r="E21" s="356"/>
      <c r="F21" s="356">
        <f>SUM(F18:I18)</f>
        <v>5360.4</v>
      </c>
      <c r="G21" s="356"/>
      <c r="H21" s="356"/>
      <c r="I21" s="360"/>
      <c r="J21" s="7">
        <f>D21+F21</f>
        <v>7811.5999999999995</v>
      </c>
      <c r="K21" s="355">
        <f>K18+L18</f>
        <v>1743.8000000000002</v>
      </c>
      <c r="L21" s="356"/>
      <c r="M21" s="356">
        <f>SUM(M18:P18)</f>
        <v>2390.3000000000002</v>
      </c>
      <c r="N21" s="356"/>
      <c r="O21" s="356"/>
      <c r="P21" s="360"/>
      <c r="Q21" s="7">
        <f>K21+M21</f>
        <v>4134.1000000000004</v>
      </c>
      <c r="R21" s="7">
        <f>J21+Q21</f>
        <v>11945.7</v>
      </c>
    </row>
    <row r="22" spans="1:18" ht="15" customHeight="1" thickBot="1" x14ac:dyDescent="0.2">
      <c r="A22" s="366"/>
      <c r="B22" s="369"/>
      <c r="C22" s="30" t="s">
        <v>13</v>
      </c>
      <c r="D22" s="361">
        <f>D20/D21*100</f>
        <v>121.17330287206269</v>
      </c>
      <c r="E22" s="362"/>
      <c r="F22" s="362">
        <f>F20/F21*100</f>
        <v>115.22834116856953</v>
      </c>
      <c r="G22" s="362"/>
      <c r="H22" s="362"/>
      <c r="I22" s="363"/>
      <c r="J22" s="8">
        <f>J20/J21*100</f>
        <v>117.09380920682064</v>
      </c>
      <c r="K22" s="361">
        <f>K20/K21*100</f>
        <v>113.95228810643421</v>
      </c>
      <c r="L22" s="362"/>
      <c r="M22" s="362">
        <f>M20/M21*100</f>
        <v>108.44245492197632</v>
      </c>
      <c r="N22" s="362"/>
      <c r="O22" s="362"/>
      <c r="P22" s="363"/>
      <c r="Q22" s="8">
        <f>Q20/Q21*100</f>
        <v>110.76655136547254</v>
      </c>
      <c r="R22" s="8">
        <f>R20/R21*100</f>
        <v>114.90410775425468</v>
      </c>
    </row>
    <row r="23" spans="1:18" ht="15" customHeight="1" x14ac:dyDescent="0.15">
      <c r="A23" s="364" t="s">
        <v>17</v>
      </c>
      <c r="B23" s="367" t="s">
        <v>55</v>
      </c>
      <c r="C23" s="55" t="str">
        <f>$C$5</f>
        <v>28年度</v>
      </c>
      <c r="D23" s="31">
        <f>'6～28頁'!E622</f>
        <v>752.90000000000009</v>
      </c>
      <c r="E23" s="21">
        <f>'6～28頁'!F622</f>
        <v>1890.5999999999997</v>
      </c>
      <c r="F23" s="21">
        <f>'6～28頁'!G622</f>
        <v>2296.6999999999998</v>
      </c>
      <c r="G23" s="21">
        <f>'6～28頁'!H622</f>
        <v>4045.5</v>
      </c>
      <c r="H23" s="21">
        <f>'6～28頁'!I622</f>
        <v>3454.7</v>
      </c>
      <c r="I23" s="22">
        <f>'6～28頁'!J622</f>
        <v>2614.9000000000005</v>
      </c>
      <c r="J23" s="6">
        <f>SUM(D23:I23)</f>
        <v>15055.300000000003</v>
      </c>
      <c r="K23" s="31">
        <f>'6～28頁'!K622</f>
        <v>1775.4</v>
      </c>
      <c r="L23" s="21">
        <f>'6～28頁'!L622</f>
        <v>790.1</v>
      </c>
      <c r="M23" s="21">
        <f>'6～28頁'!M622</f>
        <v>1010.0000000000002</v>
      </c>
      <c r="N23" s="21">
        <f>'6～28頁'!N622</f>
        <v>1231.7</v>
      </c>
      <c r="O23" s="21">
        <f>'6～28頁'!O622</f>
        <v>1457.6</v>
      </c>
      <c r="P23" s="22">
        <f>'6～28頁'!P622</f>
        <v>1046.3</v>
      </c>
      <c r="Q23" s="6">
        <f>SUM(K23:P23)</f>
        <v>7311.0999999999995</v>
      </c>
      <c r="R23" s="6">
        <f>J23+Q23</f>
        <v>22366.400000000001</v>
      </c>
    </row>
    <row r="24" spans="1:18" ht="15" customHeight="1" x14ac:dyDescent="0.15">
      <c r="A24" s="365"/>
      <c r="B24" s="368"/>
      <c r="C24" s="59" t="str">
        <f>$C$6</f>
        <v>27年度</v>
      </c>
      <c r="D24" s="32">
        <f>'3～4頁'!D30</f>
        <v>746.4000000000002</v>
      </c>
      <c r="E24" s="24">
        <f>'3～4頁'!E30</f>
        <v>1860.7</v>
      </c>
      <c r="F24" s="24">
        <f>'3～4頁'!F30</f>
        <v>2387.5</v>
      </c>
      <c r="G24" s="24">
        <f>'3～4頁'!G30</f>
        <v>3984.4999999999991</v>
      </c>
      <c r="H24" s="24">
        <f>'3～4頁'!H30</f>
        <v>3703.7000000000003</v>
      </c>
      <c r="I24" s="25">
        <f>'3～4頁'!I30</f>
        <v>2887.1</v>
      </c>
      <c r="J24" s="7">
        <f>SUM(D24:I24)</f>
        <v>15569.9</v>
      </c>
      <c r="K24" s="32">
        <f>'3～4頁'!K30</f>
        <v>1735.6999999999998</v>
      </c>
      <c r="L24" s="24">
        <f>'3～4頁'!L30</f>
        <v>791.6</v>
      </c>
      <c r="M24" s="24">
        <f>'3～4頁'!M30</f>
        <v>946.80000000000007</v>
      </c>
      <c r="N24" s="24">
        <f>'3～4頁'!N30</f>
        <v>1201.9000000000001</v>
      </c>
      <c r="O24" s="24">
        <f>'3～4頁'!O30</f>
        <v>1465.1</v>
      </c>
      <c r="P24" s="25">
        <f>'3～4頁'!P30</f>
        <v>974.6999999999997</v>
      </c>
      <c r="Q24" s="7">
        <f>SUM(K24:P24)</f>
        <v>7115.8</v>
      </c>
      <c r="R24" s="7">
        <f>J24+Q24</f>
        <v>22685.7</v>
      </c>
    </row>
    <row r="25" spans="1:18" ht="15" customHeight="1" x14ac:dyDescent="0.15">
      <c r="A25" s="365"/>
      <c r="B25" s="368"/>
      <c r="C25" s="59" t="s">
        <v>13</v>
      </c>
      <c r="D25" s="32">
        <f t="shared" ref="D25:J25" si="6">D23/D24*100</f>
        <v>100.87084673097533</v>
      </c>
      <c r="E25" s="24">
        <f t="shared" si="6"/>
        <v>101.60692212608156</v>
      </c>
      <c r="F25" s="24">
        <f t="shared" si="6"/>
        <v>96.19685863874345</v>
      </c>
      <c r="G25" s="24">
        <f t="shared" si="6"/>
        <v>101.53093236290628</v>
      </c>
      <c r="H25" s="24">
        <f t="shared" si="6"/>
        <v>93.276993276993267</v>
      </c>
      <c r="I25" s="25">
        <f t="shared" si="6"/>
        <v>90.571854109660237</v>
      </c>
      <c r="J25" s="7">
        <f t="shared" si="6"/>
        <v>96.694904912684109</v>
      </c>
      <c r="K25" s="32">
        <f t="shared" ref="K25:R25" si="7">K23/K24*100</f>
        <v>102.28726162355248</v>
      </c>
      <c r="L25" s="24">
        <f t="shared" si="7"/>
        <v>99.810510358767061</v>
      </c>
      <c r="M25" s="24">
        <f t="shared" si="7"/>
        <v>106.67511618081961</v>
      </c>
      <c r="N25" s="24">
        <f t="shared" si="7"/>
        <v>102.47940760462599</v>
      </c>
      <c r="O25" s="24">
        <f t="shared" si="7"/>
        <v>99.488089550201352</v>
      </c>
      <c r="P25" s="25">
        <f t="shared" si="7"/>
        <v>107.34585000512982</v>
      </c>
      <c r="Q25" s="7">
        <f t="shared" si="7"/>
        <v>102.74459653166193</v>
      </c>
      <c r="R25" s="7">
        <f t="shared" si="7"/>
        <v>98.592505410897616</v>
      </c>
    </row>
    <row r="26" spans="1:18" ht="15" customHeight="1" x14ac:dyDescent="0.15">
      <c r="A26" s="365"/>
      <c r="B26" s="368" t="s">
        <v>57</v>
      </c>
      <c r="C26" s="59" t="str">
        <f>$C$5</f>
        <v>28年度</v>
      </c>
      <c r="D26" s="355">
        <f>D23+E23</f>
        <v>2643.5</v>
      </c>
      <c r="E26" s="356"/>
      <c r="F26" s="356">
        <f>SUM(F23:I23)</f>
        <v>12411.8</v>
      </c>
      <c r="G26" s="356"/>
      <c r="H26" s="356"/>
      <c r="I26" s="360"/>
      <c r="J26" s="7">
        <f>D26+F26</f>
        <v>15055.3</v>
      </c>
      <c r="K26" s="355">
        <f>K23+L23</f>
        <v>2565.5</v>
      </c>
      <c r="L26" s="356"/>
      <c r="M26" s="356">
        <f>SUM(M23:P23)</f>
        <v>4745.6000000000004</v>
      </c>
      <c r="N26" s="356"/>
      <c r="O26" s="356"/>
      <c r="P26" s="360"/>
      <c r="Q26" s="7">
        <f>K26+M26</f>
        <v>7311.1</v>
      </c>
      <c r="R26" s="7">
        <f>J26+Q26</f>
        <v>22366.400000000001</v>
      </c>
    </row>
    <row r="27" spans="1:18" ht="15" customHeight="1" x14ac:dyDescent="0.15">
      <c r="A27" s="365"/>
      <c r="B27" s="368"/>
      <c r="C27" s="59" t="str">
        <f>$C$6</f>
        <v>27年度</v>
      </c>
      <c r="D27" s="355">
        <f>D24+E24</f>
        <v>2607.1000000000004</v>
      </c>
      <c r="E27" s="356"/>
      <c r="F27" s="356">
        <f>SUM(F24:I24)</f>
        <v>12962.8</v>
      </c>
      <c r="G27" s="356"/>
      <c r="H27" s="356"/>
      <c r="I27" s="360"/>
      <c r="J27" s="7">
        <f>D27+F27</f>
        <v>15569.9</v>
      </c>
      <c r="K27" s="355">
        <f>K24+L24</f>
        <v>2527.2999999999997</v>
      </c>
      <c r="L27" s="356"/>
      <c r="M27" s="356">
        <f>SUM(M24:P24)</f>
        <v>4588.5</v>
      </c>
      <c r="N27" s="356"/>
      <c r="O27" s="356"/>
      <c r="P27" s="360"/>
      <c r="Q27" s="7">
        <f>K27+M27</f>
        <v>7115.7999999999993</v>
      </c>
      <c r="R27" s="7">
        <f>J27+Q27</f>
        <v>22685.699999999997</v>
      </c>
    </row>
    <row r="28" spans="1:18" ht="15" customHeight="1" thickBot="1" x14ac:dyDescent="0.2">
      <c r="A28" s="366"/>
      <c r="B28" s="369"/>
      <c r="C28" s="30" t="s">
        <v>13</v>
      </c>
      <c r="D28" s="361">
        <f>D26/D27*100</f>
        <v>101.3961873345863</v>
      </c>
      <c r="E28" s="362"/>
      <c r="F28" s="362">
        <f>F26/F27*100</f>
        <v>95.749375135001699</v>
      </c>
      <c r="G28" s="362"/>
      <c r="H28" s="362"/>
      <c r="I28" s="363"/>
      <c r="J28" s="8">
        <f>J26/J27*100</f>
        <v>96.694904912684081</v>
      </c>
      <c r="K28" s="361">
        <f>K26/K27*100</f>
        <v>101.51149448027542</v>
      </c>
      <c r="L28" s="362"/>
      <c r="M28" s="362">
        <f>M26/M27*100</f>
        <v>103.42377683338782</v>
      </c>
      <c r="N28" s="362"/>
      <c r="O28" s="362"/>
      <c r="P28" s="363"/>
      <c r="Q28" s="8">
        <f>Q26/Q27*100</f>
        <v>102.74459653166194</v>
      </c>
      <c r="R28" s="8">
        <f>R26/R27*100</f>
        <v>98.59250541089763</v>
      </c>
    </row>
    <row r="29" spans="1:18" ht="15" customHeight="1" x14ac:dyDescent="0.15">
      <c r="A29" s="364" t="s">
        <v>18</v>
      </c>
      <c r="B29" s="367" t="s">
        <v>55</v>
      </c>
      <c r="C29" s="55" t="str">
        <f>$C$5</f>
        <v>28年度</v>
      </c>
      <c r="D29" s="31">
        <f>'6～28頁'!E907</f>
        <v>331.39999999999992</v>
      </c>
      <c r="E29" s="21">
        <f>'6～28頁'!F907</f>
        <v>882.09999999999991</v>
      </c>
      <c r="F29" s="21">
        <f>'6～28頁'!G907</f>
        <v>677.69999999999982</v>
      </c>
      <c r="G29" s="21">
        <f>'6～28頁'!H907</f>
        <v>1200.8000000000002</v>
      </c>
      <c r="H29" s="21">
        <f>'6～28頁'!I907</f>
        <v>1427.6</v>
      </c>
      <c r="I29" s="22">
        <f>'6～28頁'!J907</f>
        <v>954.39999999999986</v>
      </c>
      <c r="J29" s="6">
        <f>SUM(D29:I29)</f>
        <v>5474</v>
      </c>
      <c r="K29" s="31">
        <f>'6～28頁'!K907</f>
        <v>774.80000000000018</v>
      </c>
      <c r="L29" s="21">
        <f>'6～28頁'!L907</f>
        <v>336.9</v>
      </c>
      <c r="M29" s="21">
        <f>'6～28頁'!M907</f>
        <v>267.39999999999998</v>
      </c>
      <c r="N29" s="21">
        <f>'6～28頁'!N907</f>
        <v>387.69999999999993</v>
      </c>
      <c r="O29" s="21">
        <f>'6～28頁'!O907</f>
        <v>681</v>
      </c>
      <c r="P29" s="22">
        <f>'6～28頁'!P907</f>
        <v>434.50000000000006</v>
      </c>
      <c r="Q29" s="6">
        <f>SUM(K29:P29)</f>
        <v>2882.3</v>
      </c>
      <c r="R29" s="6">
        <f>J29+Q29</f>
        <v>8356.2999999999993</v>
      </c>
    </row>
    <row r="30" spans="1:18" ht="15" customHeight="1" x14ac:dyDescent="0.15">
      <c r="A30" s="365"/>
      <c r="B30" s="368"/>
      <c r="C30" s="59" t="str">
        <f>$C$6</f>
        <v>27年度</v>
      </c>
      <c r="D30" s="32">
        <f>'3～4頁'!D38</f>
        <v>310.39999999999998</v>
      </c>
      <c r="E30" s="24">
        <f>'3～4頁'!E38</f>
        <v>929.60000000000014</v>
      </c>
      <c r="F30" s="24">
        <f>'3～4頁'!F38</f>
        <v>748.40000000000009</v>
      </c>
      <c r="G30" s="24">
        <f>'3～4頁'!G38</f>
        <v>1200.2</v>
      </c>
      <c r="H30" s="24">
        <f>'3～4頁'!H38</f>
        <v>1569.8000000000002</v>
      </c>
      <c r="I30" s="25">
        <f>'3～4頁'!I38</f>
        <v>1138.6999999999998</v>
      </c>
      <c r="J30" s="7">
        <f>SUM(D30:I30)</f>
        <v>5897.1</v>
      </c>
      <c r="K30" s="32">
        <f>'3～4頁'!K38</f>
        <v>759.99999999999989</v>
      </c>
      <c r="L30" s="24">
        <f>'3～4頁'!L38</f>
        <v>346.8</v>
      </c>
      <c r="M30" s="24">
        <f>'3～4頁'!M38</f>
        <v>284.50000000000006</v>
      </c>
      <c r="N30" s="24">
        <f>'3～4頁'!N38</f>
        <v>371.49999999999994</v>
      </c>
      <c r="O30" s="24">
        <f>'3～4頁'!O38</f>
        <v>640.5</v>
      </c>
      <c r="P30" s="25">
        <f>'3～4頁'!P38</f>
        <v>416.1</v>
      </c>
      <c r="Q30" s="7">
        <f>SUM(K30:P30)</f>
        <v>2819.4</v>
      </c>
      <c r="R30" s="7">
        <f>J30+Q30</f>
        <v>8716.5</v>
      </c>
    </row>
    <row r="31" spans="1:18" ht="15" customHeight="1" x14ac:dyDescent="0.15">
      <c r="A31" s="365"/>
      <c r="B31" s="368"/>
      <c r="C31" s="59" t="s">
        <v>13</v>
      </c>
      <c r="D31" s="32">
        <f t="shared" ref="D31:J31" si="8">D29/D30*100</f>
        <v>106.76546391752575</v>
      </c>
      <c r="E31" s="24">
        <f t="shared" si="8"/>
        <v>94.890275387263316</v>
      </c>
      <c r="F31" s="24">
        <f t="shared" si="8"/>
        <v>90.553180117584148</v>
      </c>
      <c r="G31" s="24">
        <f t="shared" si="8"/>
        <v>100.04999166805533</v>
      </c>
      <c r="H31" s="24">
        <f t="shared" si="8"/>
        <v>90.941521212893349</v>
      </c>
      <c r="I31" s="25">
        <f t="shared" si="8"/>
        <v>83.814876613682259</v>
      </c>
      <c r="J31" s="7">
        <f t="shared" si="8"/>
        <v>92.825287005477264</v>
      </c>
      <c r="K31" s="32">
        <f t="shared" ref="K31:R31" si="9">K29/K30*100</f>
        <v>101.94736842105267</v>
      </c>
      <c r="L31" s="24">
        <f t="shared" si="9"/>
        <v>97.145328719723182</v>
      </c>
      <c r="M31" s="24">
        <f t="shared" si="9"/>
        <v>93.989455184534236</v>
      </c>
      <c r="N31" s="24">
        <f t="shared" si="9"/>
        <v>104.3606998654105</v>
      </c>
      <c r="O31" s="24">
        <f t="shared" si="9"/>
        <v>106.32318501170961</v>
      </c>
      <c r="P31" s="25">
        <f t="shared" si="9"/>
        <v>104.42201393895698</v>
      </c>
      <c r="Q31" s="7">
        <f t="shared" si="9"/>
        <v>102.23097112860893</v>
      </c>
      <c r="R31" s="7">
        <f t="shared" si="9"/>
        <v>95.86760741123156</v>
      </c>
    </row>
    <row r="32" spans="1:18" ht="15" customHeight="1" x14ac:dyDescent="0.15">
      <c r="A32" s="365"/>
      <c r="B32" s="368" t="s">
        <v>57</v>
      </c>
      <c r="C32" s="59" t="str">
        <f>$C$5</f>
        <v>28年度</v>
      </c>
      <c r="D32" s="355">
        <f>D29+E29</f>
        <v>1213.4999999999998</v>
      </c>
      <c r="E32" s="356"/>
      <c r="F32" s="356">
        <f>SUM(F29:I29)</f>
        <v>4260.5</v>
      </c>
      <c r="G32" s="356"/>
      <c r="H32" s="356"/>
      <c r="I32" s="360"/>
      <c r="J32" s="7">
        <f>D32+F32</f>
        <v>5474</v>
      </c>
      <c r="K32" s="355">
        <f>K29+L29</f>
        <v>1111.7000000000003</v>
      </c>
      <c r="L32" s="356"/>
      <c r="M32" s="356">
        <f>SUM(M29:P29)</f>
        <v>1770.6</v>
      </c>
      <c r="N32" s="356"/>
      <c r="O32" s="356"/>
      <c r="P32" s="360"/>
      <c r="Q32" s="7">
        <f>K32+M32</f>
        <v>2882.3</v>
      </c>
      <c r="R32" s="7">
        <f>J32+Q32</f>
        <v>8356.2999999999993</v>
      </c>
    </row>
    <row r="33" spans="1:18" ht="15" customHeight="1" x14ac:dyDescent="0.15">
      <c r="A33" s="365"/>
      <c r="B33" s="368"/>
      <c r="C33" s="59" t="str">
        <f>$C$6</f>
        <v>27年度</v>
      </c>
      <c r="D33" s="355">
        <f>D30+E30</f>
        <v>1240</v>
      </c>
      <c r="E33" s="356"/>
      <c r="F33" s="356">
        <f>SUM(F30:I30)</f>
        <v>4657.1000000000004</v>
      </c>
      <c r="G33" s="356"/>
      <c r="H33" s="356"/>
      <c r="I33" s="360"/>
      <c r="J33" s="7">
        <f>D33+F33</f>
        <v>5897.1</v>
      </c>
      <c r="K33" s="355">
        <f>K30+L30</f>
        <v>1106.8</v>
      </c>
      <c r="L33" s="356"/>
      <c r="M33" s="356">
        <f>SUM(M30:P30)</f>
        <v>1712.6</v>
      </c>
      <c r="N33" s="356"/>
      <c r="O33" s="356"/>
      <c r="P33" s="360"/>
      <c r="Q33" s="7">
        <f>K33+M33</f>
        <v>2819.3999999999996</v>
      </c>
      <c r="R33" s="7">
        <f>J33+Q33</f>
        <v>8716.5</v>
      </c>
    </row>
    <row r="34" spans="1:18" ht="15" customHeight="1" thickBot="1" x14ac:dyDescent="0.2">
      <c r="A34" s="366"/>
      <c r="B34" s="369"/>
      <c r="C34" s="30" t="s">
        <v>13</v>
      </c>
      <c r="D34" s="361">
        <f>D32/D33*100</f>
        <v>97.862903225806434</v>
      </c>
      <c r="E34" s="362"/>
      <c r="F34" s="362">
        <f>F32/F33*100</f>
        <v>91.483970711386903</v>
      </c>
      <c r="G34" s="362"/>
      <c r="H34" s="362"/>
      <c r="I34" s="363"/>
      <c r="J34" s="8">
        <f>J32/J33*100</f>
        <v>92.825287005477264</v>
      </c>
      <c r="K34" s="361">
        <f>K32/K33*100</f>
        <v>100.44271774485006</v>
      </c>
      <c r="L34" s="362"/>
      <c r="M34" s="362">
        <f>M32/M33*100</f>
        <v>103.38666355249329</v>
      </c>
      <c r="N34" s="362"/>
      <c r="O34" s="362"/>
      <c r="P34" s="363"/>
      <c r="Q34" s="8">
        <f>Q32/Q33*100</f>
        <v>102.23097112860896</v>
      </c>
      <c r="R34" s="8">
        <f>R32/R33*100</f>
        <v>95.86760741123156</v>
      </c>
    </row>
    <row r="35" spans="1:18" ht="15" customHeight="1" x14ac:dyDescent="0.15">
      <c r="A35" s="364" t="s">
        <v>19</v>
      </c>
      <c r="B35" s="367" t="s">
        <v>55</v>
      </c>
      <c r="C35" s="55" t="str">
        <f>$C$5</f>
        <v>28年度</v>
      </c>
      <c r="D35" s="31">
        <f>'6～28頁'!E1036</f>
        <v>478.09999999999997</v>
      </c>
      <c r="E35" s="21">
        <f>'6～28頁'!F1036</f>
        <v>976.69999999999993</v>
      </c>
      <c r="F35" s="21">
        <f>'6～28頁'!G1036</f>
        <v>904.99999999999989</v>
      </c>
      <c r="G35" s="21">
        <f>'6～28頁'!H1036</f>
        <v>1326.8</v>
      </c>
      <c r="H35" s="21">
        <f>'6～28頁'!I1036</f>
        <v>1734.1999999999996</v>
      </c>
      <c r="I35" s="22">
        <f>'6～28頁'!J1036</f>
        <v>1002.8000000000001</v>
      </c>
      <c r="J35" s="6">
        <f>SUM(D35:I35)</f>
        <v>6423.5999999999995</v>
      </c>
      <c r="K35" s="31">
        <f>'6～28頁'!K1036</f>
        <v>755.00000000000011</v>
      </c>
      <c r="L35" s="21">
        <f>'6～28頁'!L1036</f>
        <v>356.59999999999991</v>
      </c>
      <c r="M35" s="21">
        <f>'6～28頁'!M1036</f>
        <v>377.2</v>
      </c>
      <c r="N35" s="21">
        <f>'6～28頁'!N1036</f>
        <v>530.1</v>
      </c>
      <c r="O35" s="21">
        <f>'6～28頁'!O1036</f>
        <v>623.30000000000007</v>
      </c>
      <c r="P35" s="22">
        <f>'6～28頁'!P1036</f>
        <v>491.5</v>
      </c>
      <c r="Q35" s="6">
        <f>SUM(K35:P35)</f>
        <v>3133.7000000000003</v>
      </c>
      <c r="R35" s="6">
        <f>J35+Q35</f>
        <v>9557.2999999999993</v>
      </c>
    </row>
    <row r="36" spans="1:18" ht="15" customHeight="1" x14ac:dyDescent="0.15">
      <c r="A36" s="365"/>
      <c r="B36" s="368"/>
      <c r="C36" s="59" t="str">
        <f>$C$6</f>
        <v>27年度</v>
      </c>
      <c r="D36" s="32">
        <f>'3～4頁'!D51</f>
        <v>490.40000000000003</v>
      </c>
      <c r="E36" s="24">
        <f>'3～4頁'!E51</f>
        <v>1004</v>
      </c>
      <c r="F36" s="24">
        <f>'3～4頁'!F51</f>
        <v>987</v>
      </c>
      <c r="G36" s="24">
        <f>'3～4頁'!G51</f>
        <v>1303.3</v>
      </c>
      <c r="H36" s="24">
        <f>'3～4頁'!H51</f>
        <v>1946.2</v>
      </c>
      <c r="I36" s="25">
        <f>'3～4頁'!I51</f>
        <v>1200.4000000000001</v>
      </c>
      <c r="J36" s="7">
        <f>SUM(D36:I36)</f>
        <v>6931.2999999999993</v>
      </c>
      <c r="K36" s="32">
        <f>'3～4頁'!K51</f>
        <v>805</v>
      </c>
      <c r="L36" s="24">
        <f>'3～4頁'!L51</f>
        <v>455.49999999999994</v>
      </c>
      <c r="M36" s="24">
        <f>'3～4頁'!M51</f>
        <v>479.80000000000007</v>
      </c>
      <c r="N36" s="24">
        <f>'3～4頁'!N51</f>
        <v>605.4</v>
      </c>
      <c r="O36" s="24">
        <f>'3～4頁'!O51</f>
        <v>638.00000000000023</v>
      </c>
      <c r="P36" s="25">
        <f>'3～4頁'!P51</f>
        <v>444.5</v>
      </c>
      <c r="Q36" s="7">
        <f>SUM(K36:P36)</f>
        <v>3428.2000000000007</v>
      </c>
      <c r="R36" s="7">
        <f>J36+Q36</f>
        <v>10359.5</v>
      </c>
    </row>
    <row r="37" spans="1:18" ht="15" customHeight="1" x14ac:dyDescent="0.15">
      <c r="A37" s="365"/>
      <c r="B37" s="368"/>
      <c r="C37" s="59" t="s">
        <v>13</v>
      </c>
      <c r="D37" s="32">
        <f t="shared" ref="D37:J37" si="10">D35/D36*100</f>
        <v>97.491843393148443</v>
      </c>
      <c r="E37" s="24">
        <f t="shared" si="10"/>
        <v>97.2808764940239</v>
      </c>
      <c r="F37" s="24">
        <f t="shared" si="10"/>
        <v>91.691995947315093</v>
      </c>
      <c r="G37" s="24">
        <f t="shared" si="10"/>
        <v>101.80311516918592</v>
      </c>
      <c r="H37" s="24">
        <f t="shared" si="10"/>
        <v>89.106977700133569</v>
      </c>
      <c r="I37" s="25">
        <f t="shared" si="10"/>
        <v>83.538820393202258</v>
      </c>
      <c r="J37" s="7">
        <f t="shared" si="10"/>
        <v>92.675255724034457</v>
      </c>
      <c r="K37" s="32">
        <f t="shared" ref="K37:R37" si="11">K35/K36*100</f>
        <v>93.788819875776412</v>
      </c>
      <c r="L37" s="24">
        <f t="shared" si="11"/>
        <v>78.287596048298553</v>
      </c>
      <c r="M37" s="24">
        <f t="shared" si="11"/>
        <v>78.616090037515619</v>
      </c>
      <c r="N37" s="24">
        <f t="shared" si="11"/>
        <v>87.561942517343923</v>
      </c>
      <c r="O37" s="24">
        <f t="shared" si="11"/>
        <v>97.695924764890265</v>
      </c>
      <c r="P37" s="25">
        <f t="shared" si="11"/>
        <v>110.57367829021372</v>
      </c>
      <c r="Q37" s="7">
        <f t="shared" si="11"/>
        <v>91.409486027652989</v>
      </c>
      <c r="R37" s="7">
        <f t="shared" si="11"/>
        <v>92.256383030069017</v>
      </c>
    </row>
    <row r="38" spans="1:18" ht="15" customHeight="1" x14ac:dyDescent="0.15">
      <c r="A38" s="365"/>
      <c r="B38" s="368" t="s">
        <v>57</v>
      </c>
      <c r="C38" s="59" t="str">
        <f>$C$5</f>
        <v>28年度</v>
      </c>
      <c r="D38" s="355">
        <f>D35+E35</f>
        <v>1454.8</v>
      </c>
      <c r="E38" s="356"/>
      <c r="F38" s="356">
        <f>SUM(F35:I35)</f>
        <v>4968.7999999999993</v>
      </c>
      <c r="G38" s="356"/>
      <c r="H38" s="356"/>
      <c r="I38" s="360"/>
      <c r="J38" s="7">
        <f>D38+F38</f>
        <v>6423.5999999999995</v>
      </c>
      <c r="K38" s="355">
        <f>K35+L35</f>
        <v>1111.5999999999999</v>
      </c>
      <c r="L38" s="356"/>
      <c r="M38" s="356">
        <f>SUM(M35:P35)</f>
        <v>2022.1</v>
      </c>
      <c r="N38" s="356"/>
      <c r="O38" s="356"/>
      <c r="P38" s="360"/>
      <c r="Q38" s="7">
        <f>K38+M38</f>
        <v>3133.7</v>
      </c>
      <c r="R38" s="7">
        <f>J38+Q38</f>
        <v>9557.2999999999993</v>
      </c>
    </row>
    <row r="39" spans="1:18" ht="15" customHeight="1" x14ac:dyDescent="0.15">
      <c r="A39" s="365"/>
      <c r="B39" s="368"/>
      <c r="C39" s="59" t="str">
        <f>$C$6</f>
        <v>27年度</v>
      </c>
      <c r="D39" s="355">
        <f>D36+E36</f>
        <v>1494.4</v>
      </c>
      <c r="E39" s="356"/>
      <c r="F39" s="356">
        <f>SUM(F36:I36)</f>
        <v>5436.9</v>
      </c>
      <c r="G39" s="356"/>
      <c r="H39" s="356"/>
      <c r="I39" s="360"/>
      <c r="J39" s="7">
        <f>D39+F39</f>
        <v>6931.2999999999993</v>
      </c>
      <c r="K39" s="355">
        <f>K36+L36</f>
        <v>1260.5</v>
      </c>
      <c r="L39" s="356"/>
      <c r="M39" s="356">
        <f>SUM(M36:P36)</f>
        <v>2167.7000000000003</v>
      </c>
      <c r="N39" s="356"/>
      <c r="O39" s="356"/>
      <c r="P39" s="360"/>
      <c r="Q39" s="7">
        <f>K39+M39</f>
        <v>3428.2000000000003</v>
      </c>
      <c r="R39" s="7">
        <f>J39+Q39</f>
        <v>10359.5</v>
      </c>
    </row>
    <row r="40" spans="1:18" ht="15" customHeight="1" thickBot="1" x14ac:dyDescent="0.2">
      <c r="A40" s="366"/>
      <c r="B40" s="369"/>
      <c r="C40" s="30" t="s">
        <v>13</v>
      </c>
      <c r="D40" s="361">
        <f>D38/D39*100</f>
        <v>97.350107066381142</v>
      </c>
      <c r="E40" s="362"/>
      <c r="F40" s="362">
        <f>F38/F39*100</f>
        <v>91.390314333535656</v>
      </c>
      <c r="G40" s="362"/>
      <c r="H40" s="362"/>
      <c r="I40" s="363"/>
      <c r="J40" s="8">
        <f>J38/J39*100</f>
        <v>92.675255724034457</v>
      </c>
      <c r="K40" s="361">
        <f>K38/K39*100</f>
        <v>88.187227290757633</v>
      </c>
      <c r="L40" s="362"/>
      <c r="M40" s="362">
        <f>M38/M39*100</f>
        <v>93.283203395303758</v>
      </c>
      <c r="N40" s="362"/>
      <c r="O40" s="362"/>
      <c r="P40" s="363"/>
      <c r="Q40" s="8">
        <f>Q38/Q39*100</f>
        <v>91.409486027652989</v>
      </c>
      <c r="R40" s="8">
        <f>R38/R39*100</f>
        <v>92.256383030069017</v>
      </c>
    </row>
    <row r="41" spans="1:18" ht="15" customHeight="1" x14ac:dyDescent="0.15">
      <c r="A41" s="364" t="s">
        <v>20</v>
      </c>
      <c r="B41" s="367" t="s">
        <v>55</v>
      </c>
      <c r="C41" s="55" t="str">
        <f>$C$5</f>
        <v>28年度</v>
      </c>
      <c r="D41" s="31">
        <f>'6～28頁'!E1168</f>
        <v>521.00000000000011</v>
      </c>
      <c r="E41" s="21">
        <f>'6～28頁'!F1168</f>
        <v>783.10000000000014</v>
      </c>
      <c r="F41" s="21">
        <f>'6～28頁'!G1168</f>
        <v>803</v>
      </c>
      <c r="G41" s="21">
        <f>'6～28頁'!H1168</f>
        <v>1106</v>
      </c>
      <c r="H41" s="21">
        <f>'6～28頁'!I1168</f>
        <v>1338.9</v>
      </c>
      <c r="I41" s="22">
        <f>'6～28頁'!J1168</f>
        <v>1433.9</v>
      </c>
      <c r="J41" s="6">
        <f>SUM(D41:I41)</f>
        <v>5985.9</v>
      </c>
      <c r="K41" s="31">
        <f>'6～28頁'!K1168</f>
        <v>912.99999999999989</v>
      </c>
      <c r="L41" s="21">
        <f>'6～28頁'!L1168</f>
        <v>429.8</v>
      </c>
      <c r="M41" s="21">
        <f>'6～28頁'!M1168</f>
        <v>308.59999999999997</v>
      </c>
      <c r="N41" s="21">
        <f>'6～28頁'!N1168</f>
        <v>400.6</v>
      </c>
      <c r="O41" s="21">
        <f>'6～28頁'!O1168</f>
        <v>666.7</v>
      </c>
      <c r="P41" s="22">
        <f>'6～28頁'!P1168</f>
        <v>421</v>
      </c>
      <c r="Q41" s="6">
        <f>SUM(K41:P41)</f>
        <v>3139.7</v>
      </c>
      <c r="R41" s="6">
        <f>J41+Q41</f>
        <v>9125.5999999999985</v>
      </c>
    </row>
    <row r="42" spans="1:18" ht="15" customHeight="1" x14ac:dyDescent="0.15">
      <c r="A42" s="365"/>
      <c r="B42" s="368"/>
      <c r="C42" s="59" t="str">
        <f>$C$6</f>
        <v>27年度</v>
      </c>
      <c r="D42" s="32">
        <f>'3～4頁'!D59</f>
        <v>542.60000000000014</v>
      </c>
      <c r="E42" s="24">
        <f>'3～4頁'!E59</f>
        <v>783.09999999999991</v>
      </c>
      <c r="F42" s="24">
        <f>'3～4頁'!F59</f>
        <v>761.00000000000011</v>
      </c>
      <c r="G42" s="24">
        <f>'3～4頁'!G59</f>
        <v>1110.6999999999998</v>
      </c>
      <c r="H42" s="24">
        <f>'3～4頁'!H59</f>
        <v>1464.8000000000002</v>
      </c>
      <c r="I42" s="25">
        <f>'3～4頁'!I59</f>
        <v>1340.8999999999999</v>
      </c>
      <c r="J42" s="7">
        <f>SUM(D42:I42)</f>
        <v>6003.1</v>
      </c>
      <c r="K42" s="32">
        <f>'3～4頁'!K59</f>
        <v>885.8</v>
      </c>
      <c r="L42" s="24">
        <f>'3～4頁'!L59</f>
        <v>477.70000000000005</v>
      </c>
      <c r="M42" s="24">
        <f>'3～4頁'!M59</f>
        <v>331.6</v>
      </c>
      <c r="N42" s="24">
        <f>'3～4頁'!N59</f>
        <v>394.9</v>
      </c>
      <c r="O42" s="24">
        <f>'3～4頁'!O59</f>
        <v>697.6</v>
      </c>
      <c r="P42" s="25">
        <f>'3～4頁'!P59</f>
        <v>390.3</v>
      </c>
      <c r="Q42" s="7">
        <f>SUM(K42:P42)</f>
        <v>3177.9</v>
      </c>
      <c r="R42" s="7">
        <f>J42+Q42</f>
        <v>9181</v>
      </c>
    </row>
    <row r="43" spans="1:18" ht="15" customHeight="1" x14ac:dyDescent="0.15">
      <c r="A43" s="365"/>
      <c r="B43" s="368"/>
      <c r="C43" s="59" t="s">
        <v>13</v>
      </c>
      <c r="D43" s="32">
        <f t="shared" ref="D43:J43" si="12">D41/D42*100</f>
        <v>96.019166973829712</v>
      </c>
      <c r="E43" s="24">
        <f t="shared" si="12"/>
        <v>100.00000000000003</v>
      </c>
      <c r="F43" s="24">
        <f t="shared" si="12"/>
        <v>105.51905387647831</v>
      </c>
      <c r="G43" s="24">
        <f t="shared" si="12"/>
        <v>99.576843432069879</v>
      </c>
      <c r="H43" s="24">
        <f t="shared" si="12"/>
        <v>91.404969961769524</v>
      </c>
      <c r="I43" s="25">
        <f t="shared" si="12"/>
        <v>106.93564024162879</v>
      </c>
      <c r="J43" s="7">
        <f t="shared" si="12"/>
        <v>99.713481367959872</v>
      </c>
      <c r="K43" s="32">
        <f t="shared" ref="K43:R43" si="13">K41/K42*100</f>
        <v>103.07067058026642</v>
      </c>
      <c r="L43" s="24">
        <f t="shared" si="13"/>
        <v>89.972786267531916</v>
      </c>
      <c r="M43" s="24">
        <f t="shared" si="13"/>
        <v>93.063932448733397</v>
      </c>
      <c r="N43" s="24">
        <f t="shared" si="13"/>
        <v>101.44340339326412</v>
      </c>
      <c r="O43" s="24">
        <f t="shared" si="13"/>
        <v>95.570527522935791</v>
      </c>
      <c r="P43" s="25">
        <f t="shared" si="13"/>
        <v>107.86574429925697</v>
      </c>
      <c r="Q43" s="7">
        <f t="shared" si="13"/>
        <v>98.797948330658599</v>
      </c>
      <c r="R43" s="7">
        <f t="shared" si="13"/>
        <v>99.396579893257794</v>
      </c>
    </row>
    <row r="44" spans="1:18" ht="15" customHeight="1" x14ac:dyDescent="0.15">
      <c r="A44" s="365"/>
      <c r="B44" s="368" t="s">
        <v>57</v>
      </c>
      <c r="C44" s="59" t="str">
        <f>$C$5</f>
        <v>28年度</v>
      </c>
      <c r="D44" s="355">
        <f>D41+E41</f>
        <v>1304.1000000000004</v>
      </c>
      <c r="E44" s="356"/>
      <c r="F44" s="356">
        <f>SUM(F41:I41)</f>
        <v>4681.8</v>
      </c>
      <c r="G44" s="356"/>
      <c r="H44" s="356"/>
      <c r="I44" s="360"/>
      <c r="J44" s="7">
        <f>D44+F44</f>
        <v>5985.9000000000005</v>
      </c>
      <c r="K44" s="355">
        <f>K41+L41</f>
        <v>1342.8</v>
      </c>
      <c r="L44" s="356"/>
      <c r="M44" s="356">
        <f>SUM(M41:P41)</f>
        <v>1796.9</v>
      </c>
      <c r="N44" s="356"/>
      <c r="O44" s="356"/>
      <c r="P44" s="360"/>
      <c r="Q44" s="7">
        <f>K44+M44</f>
        <v>3139.7</v>
      </c>
      <c r="R44" s="7">
        <f>J44+Q44</f>
        <v>9125.6</v>
      </c>
    </row>
    <row r="45" spans="1:18" ht="15" customHeight="1" x14ac:dyDescent="0.15">
      <c r="A45" s="365"/>
      <c r="B45" s="368"/>
      <c r="C45" s="59" t="str">
        <f>$C$6</f>
        <v>27年度</v>
      </c>
      <c r="D45" s="355">
        <f>D42+E42</f>
        <v>1325.7</v>
      </c>
      <c r="E45" s="356"/>
      <c r="F45" s="356">
        <f>SUM(F42:I42)</f>
        <v>4677.3999999999996</v>
      </c>
      <c r="G45" s="356"/>
      <c r="H45" s="356"/>
      <c r="I45" s="360"/>
      <c r="J45" s="7">
        <f>D45+F45</f>
        <v>6003.0999999999995</v>
      </c>
      <c r="K45" s="355">
        <f>K42+L42</f>
        <v>1363.5</v>
      </c>
      <c r="L45" s="356"/>
      <c r="M45" s="356">
        <f>SUM(M42:P42)</f>
        <v>1814.3999999999999</v>
      </c>
      <c r="N45" s="356"/>
      <c r="O45" s="356"/>
      <c r="P45" s="360"/>
      <c r="Q45" s="7">
        <f>K45+M45</f>
        <v>3177.8999999999996</v>
      </c>
      <c r="R45" s="7">
        <f>J45+Q45</f>
        <v>9181</v>
      </c>
    </row>
    <row r="46" spans="1:18" ht="15" customHeight="1" thickBot="1" x14ac:dyDescent="0.2">
      <c r="A46" s="366"/>
      <c r="B46" s="369"/>
      <c r="C46" s="30" t="s">
        <v>13</v>
      </c>
      <c r="D46" s="361">
        <f>D44/D45*100</f>
        <v>98.370672097759694</v>
      </c>
      <c r="E46" s="362"/>
      <c r="F46" s="362">
        <f>F44/F45*100</f>
        <v>100.09406935476977</v>
      </c>
      <c r="G46" s="362"/>
      <c r="H46" s="362"/>
      <c r="I46" s="363"/>
      <c r="J46" s="8">
        <f>J44/J45*100</f>
        <v>99.713481367959915</v>
      </c>
      <c r="K46" s="361">
        <f>K44/K45*100</f>
        <v>98.481848184818475</v>
      </c>
      <c r="L46" s="362"/>
      <c r="M46" s="362">
        <f>M44/M45*100</f>
        <v>99.035493827160508</v>
      </c>
      <c r="N46" s="362"/>
      <c r="O46" s="362"/>
      <c r="P46" s="363"/>
      <c r="Q46" s="8">
        <f>Q44/Q45*100</f>
        <v>98.797948330658613</v>
      </c>
      <c r="R46" s="8">
        <f>R44/R45*100</f>
        <v>99.396579893257822</v>
      </c>
    </row>
    <row r="47" spans="1:18" ht="13.5" customHeight="1" x14ac:dyDescent="0.15">
      <c r="D47" t="str">
        <f>'3～4頁'!$D$45</f>
        <v>※27年度の各月の数値は、27年度報告書の数値であるため、１表、２表、５表の27年度合計と一致しないことがある。</v>
      </c>
    </row>
  </sheetData>
  <mergeCells count="114">
    <mergeCell ref="F45:I45"/>
    <mergeCell ref="K45:L45"/>
    <mergeCell ref="M45:P45"/>
    <mergeCell ref="F40:I40"/>
    <mergeCell ref="K40:L40"/>
    <mergeCell ref="M40:P40"/>
    <mergeCell ref="A41:A46"/>
    <mergeCell ref="B41:B43"/>
    <mergeCell ref="B44:B46"/>
    <mergeCell ref="D44:E44"/>
    <mergeCell ref="F44:I44"/>
    <mergeCell ref="K44:L44"/>
    <mergeCell ref="M44:P44"/>
    <mergeCell ref="D46:E46"/>
    <mergeCell ref="F46:I46"/>
    <mergeCell ref="K46:L46"/>
    <mergeCell ref="M46:P46"/>
    <mergeCell ref="D45:E45"/>
    <mergeCell ref="F38:I38"/>
    <mergeCell ref="K38:L38"/>
    <mergeCell ref="M38:P38"/>
    <mergeCell ref="D39:E39"/>
    <mergeCell ref="F39:I39"/>
    <mergeCell ref="K39:L39"/>
    <mergeCell ref="M39:P39"/>
    <mergeCell ref="A35:A40"/>
    <mergeCell ref="B35:B37"/>
    <mergeCell ref="B38:B40"/>
    <mergeCell ref="D38:E38"/>
    <mergeCell ref="D40:E40"/>
    <mergeCell ref="D28:E28"/>
    <mergeCell ref="D34:E34"/>
    <mergeCell ref="F34:I34"/>
    <mergeCell ref="K34:L34"/>
    <mergeCell ref="M34:P34"/>
    <mergeCell ref="D33:E33"/>
    <mergeCell ref="F33:I33"/>
    <mergeCell ref="K33:L33"/>
    <mergeCell ref="M33:P33"/>
    <mergeCell ref="F28:I28"/>
    <mergeCell ref="K28:L28"/>
    <mergeCell ref="M28:P28"/>
    <mergeCell ref="F21:I21"/>
    <mergeCell ref="K21:L21"/>
    <mergeCell ref="M21:P21"/>
    <mergeCell ref="F16:I16"/>
    <mergeCell ref="K16:L16"/>
    <mergeCell ref="M16:P16"/>
    <mergeCell ref="A29:A34"/>
    <mergeCell ref="B29:B31"/>
    <mergeCell ref="B32:B34"/>
    <mergeCell ref="D32:E32"/>
    <mergeCell ref="F32:I32"/>
    <mergeCell ref="K32:L32"/>
    <mergeCell ref="M32:P32"/>
    <mergeCell ref="F26:I26"/>
    <mergeCell ref="K26:L26"/>
    <mergeCell ref="M26:P26"/>
    <mergeCell ref="D27:E27"/>
    <mergeCell ref="F27:I27"/>
    <mergeCell ref="K27:L27"/>
    <mergeCell ref="M27:P27"/>
    <mergeCell ref="A23:A28"/>
    <mergeCell ref="B23:B25"/>
    <mergeCell ref="B26:B28"/>
    <mergeCell ref="D26:E26"/>
    <mergeCell ref="A17:A22"/>
    <mergeCell ref="B17:B19"/>
    <mergeCell ref="B20:B22"/>
    <mergeCell ref="D20:E20"/>
    <mergeCell ref="F20:I20"/>
    <mergeCell ref="K20:L20"/>
    <mergeCell ref="M20:P20"/>
    <mergeCell ref="F14:I14"/>
    <mergeCell ref="K14:L14"/>
    <mergeCell ref="M14:P14"/>
    <mergeCell ref="D15:E15"/>
    <mergeCell ref="F15:I15"/>
    <mergeCell ref="K15:L15"/>
    <mergeCell ref="M15:P15"/>
    <mergeCell ref="A11:A16"/>
    <mergeCell ref="B11:B13"/>
    <mergeCell ref="B14:B16"/>
    <mergeCell ref="D14:E14"/>
    <mergeCell ref="D16:E16"/>
    <mergeCell ref="D22:E22"/>
    <mergeCell ref="F22:I22"/>
    <mergeCell ref="K22:L22"/>
    <mergeCell ref="M22:P22"/>
    <mergeCell ref="D21:E21"/>
    <mergeCell ref="A5:A10"/>
    <mergeCell ref="B5:B7"/>
    <mergeCell ref="B8:B10"/>
    <mergeCell ref="D9:E9"/>
    <mergeCell ref="D10:E10"/>
    <mergeCell ref="F10:I10"/>
    <mergeCell ref="K10:L10"/>
    <mergeCell ref="M10:P10"/>
    <mergeCell ref="A3:A4"/>
    <mergeCell ref="B3:C4"/>
    <mergeCell ref="D3:E3"/>
    <mergeCell ref="F3:I3"/>
    <mergeCell ref="R3:R4"/>
    <mergeCell ref="D8:E8"/>
    <mergeCell ref="F8:I8"/>
    <mergeCell ref="K8:L8"/>
    <mergeCell ref="M8:P8"/>
    <mergeCell ref="F9:I9"/>
    <mergeCell ref="M9:P9"/>
    <mergeCell ref="J3:J4"/>
    <mergeCell ref="K3:L3"/>
    <mergeCell ref="M3:P3"/>
    <mergeCell ref="Q3:Q4"/>
    <mergeCell ref="K9:L9"/>
  </mergeCells>
  <phoneticPr fontId="3"/>
  <pageMargins left="0.82677165354330717" right="0.39370078740157483" top="0.82" bottom="0.59055118110236227" header="0.51181102362204722" footer="0.35433070866141736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34"/>
  </sheetPr>
  <dimension ref="A1:S1271"/>
  <sheetViews>
    <sheetView view="pageBreakPreview" zoomScale="70" zoomScaleNormal="85" zoomScaleSheetLayoutView="70" workbookViewId="0">
      <pane xSplit="3" ySplit="3" topLeftCell="D4" activePane="bottomRight" state="frozen"/>
      <selection activeCell="B35" sqref="B34:L35"/>
      <selection pane="topRight" activeCell="B35" sqref="B34:L35"/>
      <selection pane="bottomLeft" activeCell="B35" sqref="B34:L35"/>
      <selection pane="bottomRight" activeCell="D2" sqref="D2"/>
    </sheetView>
  </sheetViews>
  <sheetFormatPr defaultRowHeight="13.5" customHeight="1" x14ac:dyDescent="0.15"/>
  <cols>
    <col min="1" max="1" width="9" style="189"/>
    <col min="2" max="2" width="9" style="187"/>
    <col min="3" max="4" width="11" style="187" customWidth="1"/>
    <col min="5" max="18" width="9.5" style="187" customWidth="1"/>
    <col min="19" max="19" width="8.625" style="188" customWidth="1"/>
    <col min="20" max="16384" width="9" style="187"/>
  </cols>
  <sheetData>
    <row r="1" spans="1:19" ht="21" customHeight="1" x14ac:dyDescent="0.2">
      <c r="A1" s="303" t="s">
        <v>400</v>
      </c>
    </row>
    <row r="2" spans="1:19" ht="13.5" customHeight="1" thickBot="1" x14ac:dyDescent="0.2">
      <c r="S2" s="190" t="s">
        <v>308</v>
      </c>
    </row>
    <row r="3" spans="1:19" ht="13.5" customHeight="1" thickBot="1" x14ac:dyDescent="0.2">
      <c r="A3" s="191" t="s">
        <v>58</v>
      </c>
      <c r="B3" s="191" t="s">
        <v>353</v>
      </c>
      <c r="C3" s="191" t="s">
        <v>59</v>
      </c>
      <c r="D3" s="192" t="s">
        <v>60</v>
      </c>
      <c r="E3" s="193" t="s">
        <v>61</v>
      </c>
      <c r="F3" s="193" t="s">
        <v>62</v>
      </c>
      <c r="G3" s="193" t="s">
        <v>63</v>
      </c>
      <c r="H3" s="193" t="s">
        <v>64</v>
      </c>
      <c r="I3" s="193" t="s">
        <v>65</v>
      </c>
      <c r="J3" s="193" t="s">
        <v>66</v>
      </c>
      <c r="K3" s="193" t="s">
        <v>67</v>
      </c>
      <c r="L3" s="193" t="s">
        <v>68</v>
      </c>
      <c r="M3" s="193" t="s">
        <v>69</v>
      </c>
      <c r="N3" s="193" t="s">
        <v>36</v>
      </c>
      <c r="O3" s="193" t="s">
        <v>37</v>
      </c>
      <c r="P3" s="193" t="s">
        <v>38</v>
      </c>
      <c r="Q3" s="193" t="s">
        <v>354</v>
      </c>
      <c r="R3" s="193" t="str">
        <f>'2頁'!R3</f>
        <v>27年度</v>
      </c>
      <c r="S3" s="194" t="s">
        <v>71</v>
      </c>
    </row>
    <row r="4" spans="1:19" ht="13.5" customHeight="1" x14ac:dyDescent="0.15">
      <c r="A4" s="370" t="s">
        <v>322</v>
      </c>
      <c r="B4" s="371"/>
      <c r="C4" s="372"/>
      <c r="D4" s="195" t="s">
        <v>72</v>
      </c>
      <c r="E4" s="196">
        <f t="shared" ref="E4:R4" si="0">+E10+E490+E622+E907+E1036+E1168</f>
        <v>8060</v>
      </c>
      <c r="F4" s="196">
        <f t="shared" si="0"/>
        <v>14297.400000000001</v>
      </c>
      <c r="G4" s="196">
        <f t="shared" si="0"/>
        <v>12686.099999999999</v>
      </c>
      <c r="H4" s="196">
        <f t="shared" si="0"/>
        <v>18616</v>
      </c>
      <c r="I4" s="196">
        <f t="shared" si="0"/>
        <v>20933</v>
      </c>
      <c r="J4" s="196">
        <f t="shared" si="0"/>
        <v>15722.8</v>
      </c>
      <c r="K4" s="196">
        <f t="shared" si="0"/>
        <v>12218.8</v>
      </c>
      <c r="L4" s="196">
        <f t="shared" si="0"/>
        <v>6589.7</v>
      </c>
      <c r="M4" s="196">
        <f t="shared" si="0"/>
        <v>6915.8999999999987</v>
      </c>
      <c r="N4" s="196">
        <f t="shared" si="0"/>
        <v>8163.4000000000005</v>
      </c>
      <c r="O4" s="196">
        <f t="shared" si="0"/>
        <v>8865</v>
      </c>
      <c r="P4" s="196">
        <f t="shared" si="0"/>
        <v>7924.6000000000013</v>
      </c>
      <c r="Q4" s="196">
        <f t="shared" si="0"/>
        <v>140992.70000000001</v>
      </c>
      <c r="R4" s="196">
        <f t="shared" si="0"/>
        <v>140790.6</v>
      </c>
      <c r="S4" s="206">
        <f t="shared" ref="S4:S9" si="1">IF(Q4=0,"－",Q4/R4*100)</f>
        <v>100.1435465151793</v>
      </c>
    </row>
    <row r="5" spans="1:19" ht="13.5" customHeight="1" x14ac:dyDescent="0.15">
      <c r="A5" s="373"/>
      <c r="B5" s="374"/>
      <c r="C5" s="375"/>
      <c r="D5" s="198" t="s">
        <v>73</v>
      </c>
      <c r="E5" s="199">
        <f t="shared" ref="E5:R5" si="2">+E11+E491+E623+E908+E1037+E1169</f>
        <v>2305.1</v>
      </c>
      <c r="F5" s="199">
        <f t="shared" si="2"/>
        <v>3739.1000000000004</v>
      </c>
      <c r="G5" s="199">
        <f t="shared" si="2"/>
        <v>4112.9000000000005</v>
      </c>
      <c r="H5" s="199">
        <f t="shared" si="2"/>
        <v>6044.1</v>
      </c>
      <c r="I5" s="199">
        <f t="shared" si="2"/>
        <v>6512.0999999999995</v>
      </c>
      <c r="J5" s="199">
        <f t="shared" si="2"/>
        <v>5041.7</v>
      </c>
      <c r="K5" s="199">
        <f t="shared" si="2"/>
        <v>3903.6</v>
      </c>
      <c r="L5" s="199">
        <f t="shared" si="2"/>
        <v>2107.8000000000002</v>
      </c>
      <c r="M5" s="199">
        <f t="shared" si="2"/>
        <v>2434.9999999999995</v>
      </c>
      <c r="N5" s="199">
        <f t="shared" si="2"/>
        <v>2529</v>
      </c>
      <c r="O5" s="199">
        <f t="shared" si="2"/>
        <v>3112.6000000000004</v>
      </c>
      <c r="P5" s="199">
        <f t="shared" si="2"/>
        <v>2411.5</v>
      </c>
      <c r="Q5" s="199">
        <f t="shared" si="2"/>
        <v>44254.5</v>
      </c>
      <c r="R5" s="199">
        <f t="shared" si="2"/>
        <v>43758.600000000006</v>
      </c>
      <c r="S5" s="208">
        <f t="shared" si="1"/>
        <v>101.13326294716923</v>
      </c>
    </row>
    <row r="6" spans="1:19" ht="13.5" customHeight="1" x14ac:dyDescent="0.15">
      <c r="A6" s="373"/>
      <c r="B6" s="374"/>
      <c r="C6" s="375"/>
      <c r="D6" s="198" t="s">
        <v>74</v>
      </c>
      <c r="E6" s="199">
        <f t="shared" ref="E6:R6" si="3">+E12+E492+E624+E909+E1038+E1170</f>
        <v>5754.9</v>
      </c>
      <c r="F6" s="199">
        <f t="shared" si="3"/>
        <v>10558.3</v>
      </c>
      <c r="G6" s="199">
        <f t="shared" si="3"/>
        <v>8573.2000000000007</v>
      </c>
      <c r="H6" s="199">
        <f t="shared" si="3"/>
        <v>12571.900000000001</v>
      </c>
      <c r="I6" s="199">
        <f t="shared" si="3"/>
        <v>14420.900000000005</v>
      </c>
      <c r="J6" s="199">
        <f t="shared" si="3"/>
        <v>10681.1</v>
      </c>
      <c r="K6" s="199">
        <f t="shared" si="3"/>
        <v>8315.2000000000007</v>
      </c>
      <c r="L6" s="199">
        <f t="shared" si="3"/>
        <v>4481.9000000000005</v>
      </c>
      <c r="M6" s="199">
        <f t="shared" si="3"/>
        <v>4480.8999999999996</v>
      </c>
      <c r="N6" s="199">
        <f t="shared" si="3"/>
        <v>5634.4000000000005</v>
      </c>
      <c r="O6" s="199">
        <f t="shared" si="3"/>
        <v>5752.4000000000005</v>
      </c>
      <c r="P6" s="199">
        <f t="shared" si="3"/>
        <v>5513.0999999999995</v>
      </c>
      <c r="Q6" s="199">
        <f t="shared" si="3"/>
        <v>96738.2</v>
      </c>
      <c r="R6" s="199">
        <f t="shared" si="3"/>
        <v>97032</v>
      </c>
      <c r="S6" s="208">
        <f t="shared" si="1"/>
        <v>99.69721329046088</v>
      </c>
    </row>
    <row r="7" spans="1:19" ht="13.5" customHeight="1" x14ac:dyDescent="0.15">
      <c r="A7" s="373"/>
      <c r="B7" s="374"/>
      <c r="C7" s="375"/>
      <c r="D7" s="198" t="s">
        <v>75</v>
      </c>
      <c r="E7" s="199">
        <f t="shared" ref="E7:R7" si="4">+E13+E493+E625+E910+E1039+E1171</f>
        <v>6532.4999999999991</v>
      </c>
      <c r="F7" s="199">
        <f t="shared" si="4"/>
        <v>12218.599999999999</v>
      </c>
      <c r="G7" s="199">
        <f t="shared" si="4"/>
        <v>10405.699999999999</v>
      </c>
      <c r="H7" s="199">
        <f t="shared" si="4"/>
        <v>15665.100000000002</v>
      </c>
      <c r="I7" s="199">
        <f t="shared" si="4"/>
        <v>17674.2</v>
      </c>
      <c r="J7" s="199">
        <f t="shared" si="4"/>
        <v>13077.799999999997</v>
      </c>
      <c r="K7" s="199">
        <f t="shared" si="4"/>
        <v>10097.5</v>
      </c>
      <c r="L7" s="199">
        <f t="shared" si="4"/>
        <v>5094.4999999999991</v>
      </c>
      <c r="M7" s="199">
        <f t="shared" si="4"/>
        <v>5277.3000000000011</v>
      </c>
      <c r="N7" s="199">
        <f t="shared" si="4"/>
        <v>6427.7</v>
      </c>
      <c r="O7" s="199">
        <f t="shared" si="4"/>
        <v>7112.6999999999989</v>
      </c>
      <c r="P7" s="199">
        <f t="shared" si="4"/>
        <v>6195.0999999999995</v>
      </c>
      <c r="Q7" s="199">
        <f t="shared" si="4"/>
        <v>115778.70000000001</v>
      </c>
      <c r="R7" s="199">
        <f t="shared" si="4"/>
        <v>115734.5</v>
      </c>
      <c r="S7" s="208">
        <f t="shared" si="1"/>
        <v>100.03819085925115</v>
      </c>
    </row>
    <row r="8" spans="1:19" ht="13.5" customHeight="1" x14ac:dyDescent="0.15">
      <c r="A8" s="373"/>
      <c r="B8" s="374"/>
      <c r="C8" s="375"/>
      <c r="D8" s="198" t="s">
        <v>76</v>
      </c>
      <c r="E8" s="199">
        <f t="shared" ref="E8:R8" si="5">+E14+E494+E626+E911+E1040+E1172</f>
        <v>1527.5000000000005</v>
      </c>
      <c r="F8" s="199">
        <f t="shared" si="5"/>
        <v>2078.7999999999997</v>
      </c>
      <c r="G8" s="199">
        <f t="shared" si="5"/>
        <v>2280.4</v>
      </c>
      <c r="H8" s="199">
        <f t="shared" si="5"/>
        <v>2950.9</v>
      </c>
      <c r="I8" s="199">
        <f t="shared" si="5"/>
        <v>3258.7999999999997</v>
      </c>
      <c r="J8" s="199">
        <f t="shared" si="5"/>
        <v>2645.0000000000005</v>
      </c>
      <c r="K8" s="199">
        <f t="shared" si="5"/>
        <v>2121.2999999999997</v>
      </c>
      <c r="L8" s="199">
        <f t="shared" si="5"/>
        <v>1495.2</v>
      </c>
      <c r="M8" s="199">
        <f t="shared" si="5"/>
        <v>1638.6000000000001</v>
      </c>
      <c r="N8" s="199">
        <f t="shared" si="5"/>
        <v>1735.7000000000003</v>
      </c>
      <c r="O8" s="199">
        <f t="shared" si="5"/>
        <v>1752.2999999999997</v>
      </c>
      <c r="P8" s="199">
        <f t="shared" si="5"/>
        <v>1729.5</v>
      </c>
      <c r="Q8" s="199">
        <f t="shared" si="5"/>
        <v>25214</v>
      </c>
      <c r="R8" s="199">
        <f t="shared" si="5"/>
        <v>25056.100000000002</v>
      </c>
      <c r="S8" s="208">
        <f t="shared" si="1"/>
        <v>100.63018586292358</v>
      </c>
    </row>
    <row r="9" spans="1:19" ht="13.5" customHeight="1" thickBot="1" x14ac:dyDescent="0.2">
      <c r="A9" s="376"/>
      <c r="B9" s="377"/>
      <c r="C9" s="378"/>
      <c r="D9" s="201" t="s">
        <v>77</v>
      </c>
      <c r="E9" s="202">
        <f t="shared" ref="E9:R9" si="6">+E15+E495+E627+E912+E1041+E1173</f>
        <v>2095.1999999999998</v>
      </c>
      <c r="F9" s="202">
        <f t="shared" si="6"/>
        <v>2769.9</v>
      </c>
      <c r="G9" s="202">
        <f t="shared" si="6"/>
        <v>3021.7999999999997</v>
      </c>
      <c r="H9" s="202">
        <f t="shared" si="6"/>
        <v>3895.8999999999992</v>
      </c>
      <c r="I9" s="202">
        <f t="shared" si="6"/>
        <v>4315.3</v>
      </c>
      <c r="J9" s="202">
        <f t="shared" si="6"/>
        <v>3421.3</v>
      </c>
      <c r="K9" s="202">
        <f t="shared" si="6"/>
        <v>2871.2000000000003</v>
      </c>
      <c r="L9" s="202">
        <f t="shared" si="6"/>
        <v>2087.8000000000002</v>
      </c>
      <c r="M9" s="202">
        <f t="shared" si="6"/>
        <v>2535.4000000000005</v>
      </c>
      <c r="N9" s="202">
        <f t="shared" si="6"/>
        <v>2736.8</v>
      </c>
      <c r="O9" s="202">
        <f t="shared" si="6"/>
        <v>2743.8999999999996</v>
      </c>
      <c r="P9" s="202">
        <f t="shared" si="6"/>
        <v>2489.1999999999998</v>
      </c>
      <c r="Q9" s="202">
        <f t="shared" si="6"/>
        <v>34983.699999999997</v>
      </c>
      <c r="R9" s="202">
        <f t="shared" si="6"/>
        <v>34717.300000000003</v>
      </c>
      <c r="S9" s="210">
        <f t="shared" si="1"/>
        <v>100.76734077822871</v>
      </c>
    </row>
    <row r="10" spans="1:19" ht="13.5" customHeight="1" x14ac:dyDescent="0.15">
      <c r="A10" s="370" t="s">
        <v>16</v>
      </c>
      <c r="B10" s="371"/>
      <c r="C10" s="372"/>
      <c r="D10" s="195" t="s">
        <v>72</v>
      </c>
      <c r="E10" s="196">
        <f t="shared" ref="E10:R10" si="7">+E16+E175+E232+E364+E439</f>
        <v>4918.2</v>
      </c>
      <c r="F10" s="196">
        <f t="shared" si="7"/>
        <v>7853.0999999999985</v>
      </c>
      <c r="G10" s="196">
        <f t="shared" si="7"/>
        <v>6793.4</v>
      </c>
      <c r="H10" s="196">
        <f t="shared" si="7"/>
        <v>9428.1</v>
      </c>
      <c r="I10" s="196">
        <f t="shared" si="7"/>
        <v>11033.899999999998</v>
      </c>
      <c r="J10" s="196">
        <f t="shared" si="7"/>
        <v>8202.9000000000015</v>
      </c>
      <c r="K10" s="196">
        <f t="shared" si="7"/>
        <v>6748.0000000000009</v>
      </c>
      <c r="L10" s="196">
        <f t="shared" si="7"/>
        <v>3941.8</v>
      </c>
      <c r="M10" s="196">
        <f t="shared" si="7"/>
        <v>4271.1999999999989</v>
      </c>
      <c r="N10" s="196">
        <f t="shared" si="7"/>
        <v>5011.1000000000004</v>
      </c>
      <c r="O10" s="196">
        <f t="shared" si="7"/>
        <v>4802.9000000000005</v>
      </c>
      <c r="P10" s="196">
        <f t="shared" si="7"/>
        <v>4856.4000000000005</v>
      </c>
      <c r="Q10" s="196">
        <f t="shared" si="7"/>
        <v>77861.000000000015</v>
      </c>
      <c r="R10" s="196">
        <f t="shared" si="7"/>
        <v>77909.3</v>
      </c>
      <c r="S10" s="206">
        <f t="shared" ref="S10:S15" si="8">IF(Q10=0,"－",Q10/R10*100)</f>
        <v>99.938004833826014</v>
      </c>
    </row>
    <row r="11" spans="1:19" ht="13.5" customHeight="1" x14ac:dyDescent="0.15">
      <c r="A11" s="373"/>
      <c r="B11" s="374"/>
      <c r="C11" s="375"/>
      <c r="D11" s="198" t="s">
        <v>73</v>
      </c>
      <c r="E11" s="199">
        <f t="shared" ref="E11:R11" si="9">+E17+E176+E233+E365+E440</f>
        <v>1267.5000000000002</v>
      </c>
      <c r="F11" s="199">
        <f t="shared" si="9"/>
        <v>1722.0000000000002</v>
      </c>
      <c r="G11" s="199">
        <f t="shared" si="9"/>
        <v>1815.7</v>
      </c>
      <c r="H11" s="199">
        <f t="shared" si="9"/>
        <v>2260.4</v>
      </c>
      <c r="I11" s="199">
        <f t="shared" si="9"/>
        <v>2633.2999999999997</v>
      </c>
      <c r="J11" s="199">
        <f t="shared" si="9"/>
        <v>2034.4999999999998</v>
      </c>
      <c r="K11" s="199">
        <f t="shared" si="9"/>
        <v>1845.5000000000002</v>
      </c>
      <c r="L11" s="199">
        <f t="shared" si="9"/>
        <v>1178.1000000000001</v>
      </c>
      <c r="M11" s="199">
        <f t="shared" si="9"/>
        <v>1465.0000000000002</v>
      </c>
      <c r="N11" s="199">
        <f t="shared" si="9"/>
        <v>1561</v>
      </c>
      <c r="O11" s="199">
        <f t="shared" si="9"/>
        <v>1477.6000000000001</v>
      </c>
      <c r="P11" s="199">
        <f t="shared" si="9"/>
        <v>1397.8000000000002</v>
      </c>
      <c r="Q11" s="199">
        <f t="shared" si="9"/>
        <v>20658.400000000001</v>
      </c>
      <c r="R11" s="199">
        <f t="shared" si="9"/>
        <v>20600.100000000002</v>
      </c>
      <c r="S11" s="208">
        <f t="shared" si="8"/>
        <v>100.28300833491099</v>
      </c>
    </row>
    <row r="12" spans="1:19" ht="13.5" customHeight="1" x14ac:dyDescent="0.15">
      <c r="A12" s="373"/>
      <c r="B12" s="374"/>
      <c r="C12" s="375"/>
      <c r="D12" s="198" t="s">
        <v>74</v>
      </c>
      <c r="E12" s="199">
        <f t="shared" ref="E12:R12" si="10">+E18+E177+E234+E366+E441</f>
        <v>3650.7</v>
      </c>
      <c r="F12" s="199">
        <f t="shared" si="10"/>
        <v>6131.1</v>
      </c>
      <c r="G12" s="199">
        <f t="shared" si="10"/>
        <v>4977.7000000000007</v>
      </c>
      <c r="H12" s="199">
        <f t="shared" si="10"/>
        <v>7167.7000000000007</v>
      </c>
      <c r="I12" s="199">
        <f t="shared" si="10"/>
        <v>8400.6000000000022</v>
      </c>
      <c r="J12" s="199">
        <f t="shared" si="10"/>
        <v>6168.4</v>
      </c>
      <c r="K12" s="199">
        <f t="shared" si="10"/>
        <v>4902.5000000000009</v>
      </c>
      <c r="L12" s="199">
        <f t="shared" si="10"/>
        <v>2763.7</v>
      </c>
      <c r="M12" s="199">
        <f t="shared" si="10"/>
        <v>2806.2</v>
      </c>
      <c r="N12" s="199">
        <f t="shared" si="10"/>
        <v>3450.1000000000004</v>
      </c>
      <c r="O12" s="199">
        <f t="shared" si="10"/>
        <v>3325.3</v>
      </c>
      <c r="P12" s="199">
        <f t="shared" si="10"/>
        <v>3458.6</v>
      </c>
      <c r="Q12" s="199">
        <f t="shared" si="10"/>
        <v>57202.6</v>
      </c>
      <c r="R12" s="199">
        <f t="shared" si="10"/>
        <v>57309.2</v>
      </c>
      <c r="S12" s="208">
        <f t="shared" si="8"/>
        <v>99.813991470828427</v>
      </c>
    </row>
    <row r="13" spans="1:19" ht="13.5" customHeight="1" x14ac:dyDescent="0.15">
      <c r="A13" s="373"/>
      <c r="B13" s="374"/>
      <c r="C13" s="375"/>
      <c r="D13" s="198" t="s">
        <v>75</v>
      </c>
      <c r="E13" s="199">
        <f t="shared" ref="E13:R13" si="11">+E19+E178+E235+E367+E442</f>
        <v>4127.8999999999996</v>
      </c>
      <c r="F13" s="199">
        <f t="shared" si="11"/>
        <v>6870.9</v>
      </c>
      <c r="G13" s="199">
        <f t="shared" si="11"/>
        <v>5733.9</v>
      </c>
      <c r="H13" s="199">
        <f t="shared" si="11"/>
        <v>8040.8000000000011</v>
      </c>
      <c r="I13" s="199">
        <f t="shared" si="11"/>
        <v>9477.2000000000007</v>
      </c>
      <c r="J13" s="199">
        <f t="shared" si="11"/>
        <v>6963.0999999999995</v>
      </c>
      <c r="K13" s="199">
        <f t="shared" si="11"/>
        <v>5689.0999999999995</v>
      </c>
      <c r="L13" s="199">
        <f t="shared" si="11"/>
        <v>3205.5</v>
      </c>
      <c r="M13" s="199">
        <f t="shared" si="11"/>
        <v>3394.1000000000004</v>
      </c>
      <c r="N13" s="199">
        <f t="shared" si="11"/>
        <v>4034.7</v>
      </c>
      <c r="O13" s="199">
        <f t="shared" si="11"/>
        <v>3910.2</v>
      </c>
      <c r="P13" s="199">
        <f t="shared" si="11"/>
        <v>3921.2</v>
      </c>
      <c r="Q13" s="199">
        <f t="shared" si="11"/>
        <v>65368.600000000006</v>
      </c>
      <c r="R13" s="199">
        <f t="shared" si="11"/>
        <v>65024.399999999994</v>
      </c>
      <c r="S13" s="208">
        <f t="shared" si="8"/>
        <v>100.52933975553795</v>
      </c>
    </row>
    <row r="14" spans="1:19" ht="13.5" customHeight="1" x14ac:dyDescent="0.15">
      <c r="A14" s="373"/>
      <c r="B14" s="374"/>
      <c r="C14" s="375"/>
      <c r="D14" s="198" t="s">
        <v>76</v>
      </c>
      <c r="E14" s="199">
        <f t="shared" ref="E14:R14" si="12">+E20+E179+E236+E368+E443</f>
        <v>790.3</v>
      </c>
      <c r="F14" s="199">
        <f t="shared" si="12"/>
        <v>982.19999999999993</v>
      </c>
      <c r="G14" s="199">
        <f t="shared" si="12"/>
        <v>1059.5</v>
      </c>
      <c r="H14" s="199">
        <f t="shared" si="12"/>
        <v>1387.3000000000002</v>
      </c>
      <c r="I14" s="199">
        <f t="shared" si="12"/>
        <v>1556.7</v>
      </c>
      <c r="J14" s="199">
        <f t="shared" si="12"/>
        <v>1239.8</v>
      </c>
      <c r="K14" s="199">
        <f t="shared" si="12"/>
        <v>1058.8999999999999</v>
      </c>
      <c r="L14" s="199">
        <f t="shared" si="12"/>
        <v>736.3</v>
      </c>
      <c r="M14" s="199">
        <f t="shared" si="12"/>
        <v>877.09999999999991</v>
      </c>
      <c r="N14" s="199">
        <f t="shared" si="12"/>
        <v>976.40000000000009</v>
      </c>
      <c r="O14" s="199">
        <f t="shared" si="12"/>
        <v>892.69999999999993</v>
      </c>
      <c r="P14" s="199">
        <f t="shared" si="12"/>
        <v>935.2</v>
      </c>
      <c r="Q14" s="199">
        <f t="shared" si="12"/>
        <v>12492.4</v>
      </c>
      <c r="R14" s="199">
        <f t="shared" si="12"/>
        <v>12884.900000000001</v>
      </c>
      <c r="S14" s="208">
        <f t="shared" si="8"/>
        <v>96.953798632507798</v>
      </c>
    </row>
    <row r="15" spans="1:19" ht="13.5" customHeight="1" thickBot="1" x14ac:dyDescent="0.2">
      <c r="A15" s="373"/>
      <c r="B15" s="377"/>
      <c r="C15" s="378"/>
      <c r="D15" s="201" t="s">
        <v>77</v>
      </c>
      <c r="E15" s="202">
        <f t="shared" ref="E15:R15" si="13">+E21+E180+E237+E369+E444</f>
        <v>1239.6000000000001</v>
      </c>
      <c r="F15" s="202">
        <f t="shared" si="13"/>
        <v>1495.8</v>
      </c>
      <c r="G15" s="202">
        <f t="shared" si="13"/>
        <v>1603.2</v>
      </c>
      <c r="H15" s="202">
        <f t="shared" si="13"/>
        <v>2064</v>
      </c>
      <c r="I15" s="202">
        <f t="shared" si="13"/>
        <v>2319.1000000000004</v>
      </c>
      <c r="J15" s="202">
        <f t="shared" si="13"/>
        <v>1804.8</v>
      </c>
      <c r="K15" s="202">
        <f t="shared" si="13"/>
        <v>1603.8</v>
      </c>
      <c r="L15" s="202">
        <f t="shared" si="13"/>
        <v>1183.6000000000001</v>
      </c>
      <c r="M15" s="202">
        <f t="shared" si="13"/>
        <v>1584.2000000000003</v>
      </c>
      <c r="N15" s="202">
        <f t="shared" si="13"/>
        <v>1752.1</v>
      </c>
      <c r="O15" s="202">
        <f t="shared" si="13"/>
        <v>1659.6999999999998</v>
      </c>
      <c r="P15" s="202">
        <f t="shared" si="13"/>
        <v>1495.2000000000003</v>
      </c>
      <c r="Q15" s="202">
        <f t="shared" si="13"/>
        <v>19805.100000000002</v>
      </c>
      <c r="R15" s="202">
        <f t="shared" si="13"/>
        <v>20212.300000000003</v>
      </c>
      <c r="S15" s="210">
        <f t="shared" si="8"/>
        <v>97.985385136773147</v>
      </c>
    </row>
    <row r="16" spans="1:19" ht="13.5" customHeight="1" x14ac:dyDescent="0.15">
      <c r="A16" s="204"/>
      <c r="B16" s="370" t="s">
        <v>323</v>
      </c>
      <c r="C16" s="372"/>
      <c r="D16" s="195" t="s">
        <v>72</v>
      </c>
      <c r="E16" s="205">
        <f t="shared" ref="E16:R16" si="14">+E22+E28+E34+E40+E46+E52+E61+E67+E73+E79+E85+E91+E97+E103+E109+E118+E124+E130+E136+E142+E148+E154+E160+E166</f>
        <v>676.89999999999986</v>
      </c>
      <c r="F16" s="205">
        <f t="shared" si="14"/>
        <v>1336.6999999999998</v>
      </c>
      <c r="G16" s="205">
        <f t="shared" si="14"/>
        <v>959.50000000000011</v>
      </c>
      <c r="H16" s="205">
        <f t="shared" si="14"/>
        <v>1631.1</v>
      </c>
      <c r="I16" s="205">
        <f t="shared" si="14"/>
        <v>1801.8999999999999</v>
      </c>
      <c r="J16" s="205">
        <f t="shared" si="14"/>
        <v>1331.8000000000002</v>
      </c>
      <c r="K16" s="205">
        <f t="shared" si="14"/>
        <v>908.50000000000023</v>
      </c>
      <c r="L16" s="205">
        <f t="shared" si="14"/>
        <v>480.4</v>
      </c>
      <c r="M16" s="205">
        <f t="shared" si="14"/>
        <v>452.49999999999994</v>
      </c>
      <c r="N16" s="205">
        <f t="shared" si="14"/>
        <v>640.19999999999993</v>
      </c>
      <c r="O16" s="205">
        <f t="shared" si="14"/>
        <v>591.1</v>
      </c>
      <c r="P16" s="205">
        <f t="shared" si="14"/>
        <v>573.19999999999993</v>
      </c>
      <c r="Q16" s="205">
        <f t="shared" si="14"/>
        <v>11383.800000000003</v>
      </c>
      <c r="R16" s="205">
        <f t="shared" si="14"/>
        <v>11710.699999999999</v>
      </c>
      <c r="S16" s="206">
        <f t="shared" ref="S16:S57" si="15">IF(Q16=0,"－",Q16/R16*100)</f>
        <v>97.208535783514264</v>
      </c>
    </row>
    <row r="17" spans="1:19" ht="13.5" customHeight="1" x14ac:dyDescent="0.15">
      <c r="A17" s="204"/>
      <c r="B17" s="373"/>
      <c r="C17" s="375"/>
      <c r="D17" s="198" t="s">
        <v>73</v>
      </c>
      <c r="E17" s="207">
        <f t="shared" ref="E17:Q21" si="16">+E23+E29+E35+E41+E47+E53+E62+E68+E74+E80+E86+E92+E98+E104+E110+E119+E125+E131+E137+E143+E149+E155+E161+E167</f>
        <v>43.5</v>
      </c>
      <c r="F17" s="207">
        <f t="shared" si="16"/>
        <v>82.3</v>
      </c>
      <c r="G17" s="207">
        <f t="shared" si="16"/>
        <v>66.800000000000011</v>
      </c>
      <c r="H17" s="207">
        <f t="shared" si="16"/>
        <v>112.8</v>
      </c>
      <c r="I17" s="207">
        <f t="shared" si="16"/>
        <v>129.6</v>
      </c>
      <c r="J17" s="207">
        <f t="shared" si="16"/>
        <v>79.799999999999969</v>
      </c>
      <c r="K17" s="207">
        <f t="shared" si="16"/>
        <v>63.100000000000009</v>
      </c>
      <c r="L17" s="207">
        <f t="shared" si="16"/>
        <v>34.100000000000009</v>
      </c>
      <c r="M17" s="207">
        <f t="shared" si="16"/>
        <v>29.400000000000006</v>
      </c>
      <c r="N17" s="207">
        <f t="shared" si="16"/>
        <v>35.5</v>
      </c>
      <c r="O17" s="207">
        <f t="shared" si="16"/>
        <v>43.400000000000006</v>
      </c>
      <c r="P17" s="207">
        <f t="shared" si="16"/>
        <v>37.700000000000003</v>
      </c>
      <c r="Q17" s="207">
        <f t="shared" si="16"/>
        <v>758</v>
      </c>
      <c r="R17" s="207">
        <f>+R23+R29+R35+R41+R47+R53+R62+R68+R74+R80+R86+R92+R98+R104+R110+R119+R125+R131+R137+R143+R149+R155+R161+R167</f>
        <v>822.4000000000002</v>
      </c>
      <c r="S17" s="208">
        <f t="shared" si="15"/>
        <v>92.169260700389074</v>
      </c>
    </row>
    <row r="18" spans="1:19" ht="13.5" customHeight="1" x14ac:dyDescent="0.15">
      <c r="A18" s="204"/>
      <c r="B18" s="373"/>
      <c r="C18" s="375"/>
      <c r="D18" s="198" t="s">
        <v>74</v>
      </c>
      <c r="E18" s="207">
        <f t="shared" si="16"/>
        <v>633.40000000000009</v>
      </c>
      <c r="F18" s="207">
        <f t="shared" si="16"/>
        <v>1254.4000000000003</v>
      </c>
      <c r="G18" s="207">
        <f t="shared" si="16"/>
        <v>892.7</v>
      </c>
      <c r="H18" s="207">
        <f t="shared" si="16"/>
        <v>1518.3</v>
      </c>
      <c r="I18" s="207">
        <f t="shared" si="16"/>
        <v>1672.3</v>
      </c>
      <c r="J18" s="207">
        <f t="shared" si="16"/>
        <v>1252.0000000000002</v>
      </c>
      <c r="K18" s="207">
        <f t="shared" si="16"/>
        <v>845.4000000000002</v>
      </c>
      <c r="L18" s="207">
        <f t="shared" si="16"/>
        <v>446.3</v>
      </c>
      <c r="M18" s="207">
        <f t="shared" si="16"/>
        <v>423.09999999999997</v>
      </c>
      <c r="N18" s="207">
        <f t="shared" si="16"/>
        <v>604.69999999999982</v>
      </c>
      <c r="O18" s="207">
        <f t="shared" si="16"/>
        <v>547.69999999999993</v>
      </c>
      <c r="P18" s="207">
        <f t="shared" si="16"/>
        <v>535.5</v>
      </c>
      <c r="Q18" s="207">
        <f t="shared" si="16"/>
        <v>10625.8</v>
      </c>
      <c r="R18" s="207">
        <f>+R24+R30+R36+R42+R48+R54+R63+R69+R75+R81+R87+R93+R99+R105+R111+R120+R126+R132+R138+R144+R150+R156+R162+R168</f>
        <v>10888.3</v>
      </c>
      <c r="S18" s="208">
        <f t="shared" si="15"/>
        <v>97.589155331869989</v>
      </c>
    </row>
    <row r="19" spans="1:19" ht="13.5" customHeight="1" x14ac:dyDescent="0.15">
      <c r="A19" s="204"/>
      <c r="B19" s="373"/>
      <c r="C19" s="375"/>
      <c r="D19" s="198" t="s">
        <v>75</v>
      </c>
      <c r="E19" s="207">
        <f t="shared" si="16"/>
        <v>649.1</v>
      </c>
      <c r="F19" s="207">
        <f t="shared" si="16"/>
        <v>1293.3999999999999</v>
      </c>
      <c r="G19" s="207">
        <f t="shared" si="16"/>
        <v>916.59999999999991</v>
      </c>
      <c r="H19" s="207">
        <f t="shared" si="16"/>
        <v>1567.5</v>
      </c>
      <c r="I19" s="207">
        <f t="shared" si="16"/>
        <v>1718.3999999999999</v>
      </c>
      <c r="J19" s="207">
        <f t="shared" si="16"/>
        <v>1280.1999999999998</v>
      </c>
      <c r="K19" s="207">
        <f t="shared" si="16"/>
        <v>867.79999999999984</v>
      </c>
      <c r="L19" s="207">
        <f t="shared" si="16"/>
        <v>459.4</v>
      </c>
      <c r="M19" s="207">
        <f t="shared" si="16"/>
        <v>426.39999999999986</v>
      </c>
      <c r="N19" s="207">
        <f t="shared" si="16"/>
        <v>610.09999999999991</v>
      </c>
      <c r="O19" s="207">
        <f t="shared" si="16"/>
        <v>564.89999999999986</v>
      </c>
      <c r="P19" s="207">
        <f t="shared" si="16"/>
        <v>547.69999999999993</v>
      </c>
      <c r="Q19" s="207">
        <f t="shared" si="16"/>
        <v>10901.500000000002</v>
      </c>
      <c r="R19" s="207">
        <f>+R25+R31+R37+R43+R49+R55+R64+R70+R76+R82+R88+R94+R100+R106+R112+R121+R127+R133+R139+R145+R151+R157+R163+R169</f>
        <v>11216.800000000001</v>
      </c>
      <c r="S19" s="208">
        <f t="shared" si="15"/>
        <v>97.189037871763801</v>
      </c>
    </row>
    <row r="20" spans="1:19" ht="13.5" customHeight="1" x14ac:dyDescent="0.15">
      <c r="A20" s="204"/>
      <c r="B20" s="373"/>
      <c r="C20" s="375"/>
      <c r="D20" s="198" t="s">
        <v>76</v>
      </c>
      <c r="E20" s="207">
        <f t="shared" si="16"/>
        <v>27.8</v>
      </c>
      <c r="F20" s="207">
        <f t="shared" si="16"/>
        <v>43.300000000000004</v>
      </c>
      <c r="G20" s="207">
        <f t="shared" si="16"/>
        <v>42.9</v>
      </c>
      <c r="H20" s="207">
        <f t="shared" si="16"/>
        <v>63.6</v>
      </c>
      <c r="I20" s="207">
        <f t="shared" si="16"/>
        <v>83.499999999999986</v>
      </c>
      <c r="J20" s="207">
        <f t="shared" si="16"/>
        <v>51.6</v>
      </c>
      <c r="K20" s="207">
        <f t="shared" si="16"/>
        <v>40.699999999999996</v>
      </c>
      <c r="L20" s="207">
        <f t="shared" si="16"/>
        <v>21</v>
      </c>
      <c r="M20" s="207">
        <f t="shared" si="16"/>
        <v>26.100000000000005</v>
      </c>
      <c r="N20" s="207">
        <f t="shared" si="16"/>
        <v>30.1</v>
      </c>
      <c r="O20" s="207">
        <f t="shared" si="16"/>
        <v>26.2</v>
      </c>
      <c r="P20" s="207">
        <f t="shared" si="16"/>
        <v>25.499999999999996</v>
      </c>
      <c r="Q20" s="207">
        <f t="shared" si="16"/>
        <v>482.30000000000007</v>
      </c>
      <c r="R20" s="207">
        <f>+R26+R32+R38+R44+R50+R56+R65+R71+R77+R83+R89+R95+R101+R107+R113+R122+R128+R134+R140+R146+R152+R158+R164+R170</f>
        <v>493.90000000000003</v>
      </c>
      <c r="S20" s="208">
        <f t="shared" si="15"/>
        <v>97.651346426402114</v>
      </c>
    </row>
    <row r="21" spans="1:19" ht="13.5" customHeight="1" thickBot="1" x14ac:dyDescent="0.2">
      <c r="A21" s="204"/>
      <c r="B21" s="373"/>
      <c r="C21" s="378"/>
      <c r="D21" s="201" t="s">
        <v>77</v>
      </c>
      <c r="E21" s="209">
        <f t="shared" si="16"/>
        <v>30.200000000000006</v>
      </c>
      <c r="F21" s="209">
        <f t="shared" si="16"/>
        <v>47.600000000000009</v>
      </c>
      <c r="G21" s="209">
        <f t="shared" si="16"/>
        <v>46.900000000000006</v>
      </c>
      <c r="H21" s="209">
        <f t="shared" si="16"/>
        <v>70.3</v>
      </c>
      <c r="I21" s="209">
        <f t="shared" si="16"/>
        <v>92.19999999999996</v>
      </c>
      <c r="J21" s="209">
        <f t="shared" si="16"/>
        <v>58.400000000000006</v>
      </c>
      <c r="K21" s="209">
        <f t="shared" si="16"/>
        <v>48.29999999999999</v>
      </c>
      <c r="L21" s="209">
        <f t="shared" si="16"/>
        <v>27.599999999999998</v>
      </c>
      <c r="M21" s="209">
        <f t="shared" si="16"/>
        <v>35.200000000000003</v>
      </c>
      <c r="N21" s="209">
        <f t="shared" si="16"/>
        <v>42.5</v>
      </c>
      <c r="O21" s="209">
        <f t="shared" si="16"/>
        <v>36.6</v>
      </c>
      <c r="P21" s="209">
        <f t="shared" si="16"/>
        <v>34.4</v>
      </c>
      <c r="Q21" s="209">
        <f t="shared" si="16"/>
        <v>570.20000000000005</v>
      </c>
      <c r="R21" s="209">
        <f>+R27+R33+R39+R45+R51+R57+R66+R72+R78+R84+R90+R96+R102+R108+R114+R123+R129+R135+R141+R147+R153+R159+R165+R171</f>
        <v>585.80000000000018</v>
      </c>
      <c r="S21" s="210">
        <f t="shared" si="15"/>
        <v>97.336975076817993</v>
      </c>
    </row>
    <row r="22" spans="1:19" ht="13.5" customHeight="1" x14ac:dyDescent="0.15">
      <c r="A22" s="204"/>
      <c r="B22" s="204"/>
      <c r="C22" s="379" t="s">
        <v>118</v>
      </c>
      <c r="D22" s="195" t="s">
        <v>72</v>
      </c>
      <c r="E22" s="205">
        <v>22.7</v>
      </c>
      <c r="F22" s="205">
        <v>45.6</v>
      </c>
      <c r="G22" s="205">
        <v>42.2</v>
      </c>
      <c r="H22" s="205">
        <v>47.9</v>
      </c>
      <c r="I22" s="205">
        <v>53.9</v>
      </c>
      <c r="J22" s="205">
        <v>38.6</v>
      </c>
      <c r="K22" s="205">
        <v>60.1</v>
      </c>
      <c r="L22" s="205">
        <v>15.5</v>
      </c>
      <c r="M22" s="205">
        <v>29.6</v>
      </c>
      <c r="N22" s="205">
        <v>52.7</v>
      </c>
      <c r="O22" s="205">
        <v>39.6</v>
      </c>
      <c r="P22" s="205">
        <v>40.700000000000003</v>
      </c>
      <c r="Q22" s="205">
        <f t="shared" ref="Q22:Q57" si="17">SUM(E22:P22)</f>
        <v>489.1</v>
      </c>
      <c r="R22" s="205">
        <v>551.19999999999993</v>
      </c>
      <c r="S22" s="206">
        <f t="shared" si="15"/>
        <v>88.733671988388991</v>
      </c>
    </row>
    <row r="23" spans="1:19" ht="13.5" customHeight="1" x14ac:dyDescent="0.15">
      <c r="A23" s="204"/>
      <c r="B23" s="189"/>
      <c r="C23" s="380"/>
      <c r="D23" s="198" t="s">
        <v>73</v>
      </c>
      <c r="E23" s="207">
        <v>1.3</v>
      </c>
      <c r="F23" s="207">
        <v>2.9</v>
      </c>
      <c r="G23" s="207">
        <v>2.6</v>
      </c>
      <c r="H23" s="207">
        <v>3.1</v>
      </c>
      <c r="I23" s="207">
        <v>3.5</v>
      </c>
      <c r="J23" s="207">
        <v>2.6</v>
      </c>
      <c r="K23" s="207">
        <v>3.8</v>
      </c>
      <c r="L23" s="207">
        <v>1</v>
      </c>
      <c r="M23" s="207">
        <v>1.8</v>
      </c>
      <c r="N23" s="207">
        <v>3.3</v>
      </c>
      <c r="O23" s="207">
        <v>2.5</v>
      </c>
      <c r="P23" s="207">
        <v>2.7</v>
      </c>
      <c r="Q23" s="207">
        <f t="shared" si="17"/>
        <v>31.1</v>
      </c>
      <c r="R23" s="207">
        <v>34.9</v>
      </c>
      <c r="S23" s="208">
        <f t="shared" si="15"/>
        <v>89.111747851002875</v>
      </c>
    </row>
    <row r="24" spans="1:19" ht="13.5" customHeight="1" x14ac:dyDescent="0.15">
      <c r="A24" s="204"/>
      <c r="B24" s="189"/>
      <c r="C24" s="380"/>
      <c r="D24" s="198" t="s">
        <v>74</v>
      </c>
      <c r="E24" s="207">
        <f>+E22-E23</f>
        <v>21.4</v>
      </c>
      <c r="F24" s="207">
        <f>+F22-F23</f>
        <v>42.7</v>
      </c>
      <c r="G24" s="207">
        <f t="shared" ref="G24:P24" si="18">+G22-G23</f>
        <v>39.6</v>
      </c>
      <c r="H24" s="207">
        <f t="shared" si="18"/>
        <v>44.8</v>
      </c>
      <c r="I24" s="207">
        <f t="shared" si="18"/>
        <v>50.4</v>
      </c>
      <c r="J24" s="207">
        <f t="shared" si="18"/>
        <v>36</v>
      </c>
      <c r="K24" s="207">
        <f t="shared" si="18"/>
        <v>56.300000000000004</v>
      </c>
      <c r="L24" s="207">
        <f t="shared" si="18"/>
        <v>14.5</v>
      </c>
      <c r="M24" s="207">
        <f t="shared" si="18"/>
        <v>27.8</v>
      </c>
      <c r="N24" s="207">
        <f t="shared" si="18"/>
        <v>49.400000000000006</v>
      </c>
      <c r="O24" s="207">
        <f t="shared" si="18"/>
        <v>37.1</v>
      </c>
      <c r="P24" s="207">
        <f t="shared" si="18"/>
        <v>38</v>
      </c>
      <c r="Q24" s="207">
        <f t="shared" si="17"/>
        <v>458</v>
      </c>
      <c r="R24" s="207">
        <v>516.29999999999995</v>
      </c>
      <c r="S24" s="208">
        <f t="shared" si="15"/>
        <v>88.708115436761574</v>
      </c>
    </row>
    <row r="25" spans="1:19" ht="13.5" customHeight="1" x14ac:dyDescent="0.15">
      <c r="A25" s="204"/>
      <c r="B25" s="189"/>
      <c r="C25" s="380"/>
      <c r="D25" s="198" t="s">
        <v>75</v>
      </c>
      <c r="E25" s="207">
        <f>+E22-E26</f>
        <v>16</v>
      </c>
      <c r="F25" s="207">
        <f t="shared" ref="F25:P25" si="19">+F22-F26</f>
        <v>39.300000000000004</v>
      </c>
      <c r="G25" s="207">
        <f t="shared" si="19"/>
        <v>34.6</v>
      </c>
      <c r="H25" s="207">
        <f t="shared" si="19"/>
        <v>38.700000000000003</v>
      </c>
      <c r="I25" s="207">
        <f t="shared" si="19"/>
        <v>43.8</v>
      </c>
      <c r="J25" s="207">
        <f t="shared" si="19"/>
        <v>32.6</v>
      </c>
      <c r="K25" s="207">
        <f t="shared" si="19"/>
        <v>54.300000000000004</v>
      </c>
      <c r="L25" s="207">
        <f t="shared" si="19"/>
        <v>14</v>
      </c>
      <c r="M25" s="207">
        <f t="shared" si="19"/>
        <v>24.700000000000003</v>
      </c>
      <c r="N25" s="207">
        <f t="shared" si="19"/>
        <v>43.800000000000004</v>
      </c>
      <c r="O25" s="207">
        <f t="shared" si="19"/>
        <v>33.300000000000004</v>
      </c>
      <c r="P25" s="207">
        <f t="shared" si="19"/>
        <v>36.6</v>
      </c>
      <c r="Q25" s="207">
        <f t="shared" si="17"/>
        <v>411.70000000000005</v>
      </c>
      <c r="R25" s="207">
        <v>465.90000000000003</v>
      </c>
      <c r="S25" s="208">
        <f t="shared" si="15"/>
        <v>88.366602275166343</v>
      </c>
    </row>
    <row r="26" spans="1:19" ht="13.5" customHeight="1" x14ac:dyDescent="0.15">
      <c r="A26" s="204"/>
      <c r="B26" s="189"/>
      <c r="C26" s="380"/>
      <c r="D26" s="198" t="s">
        <v>76</v>
      </c>
      <c r="E26" s="207">
        <v>6.7</v>
      </c>
      <c r="F26" s="207">
        <v>6.3</v>
      </c>
      <c r="G26" s="207">
        <v>7.6</v>
      </c>
      <c r="H26" s="207">
        <v>9.1999999999999993</v>
      </c>
      <c r="I26" s="207">
        <v>10.1</v>
      </c>
      <c r="J26" s="207">
        <v>6</v>
      </c>
      <c r="K26" s="207">
        <v>5.8</v>
      </c>
      <c r="L26" s="207">
        <v>1.5</v>
      </c>
      <c r="M26" s="207">
        <v>4.9000000000000004</v>
      </c>
      <c r="N26" s="207">
        <v>8.9</v>
      </c>
      <c r="O26" s="207">
        <v>6.3</v>
      </c>
      <c r="P26" s="207">
        <v>4.0999999999999996</v>
      </c>
      <c r="Q26" s="207">
        <f t="shared" si="17"/>
        <v>77.399999999999991</v>
      </c>
      <c r="R26" s="207">
        <v>85.3</v>
      </c>
      <c r="S26" s="208">
        <f t="shared" si="15"/>
        <v>90.738569753810069</v>
      </c>
    </row>
    <row r="27" spans="1:19" ht="13.5" customHeight="1" thickBot="1" x14ac:dyDescent="0.2">
      <c r="A27" s="204"/>
      <c r="B27" s="189"/>
      <c r="C27" s="381"/>
      <c r="D27" s="201" t="s">
        <v>77</v>
      </c>
      <c r="E27" s="209">
        <v>7.1</v>
      </c>
      <c r="F27" s="209">
        <v>7.1</v>
      </c>
      <c r="G27" s="209">
        <v>8.1999999999999993</v>
      </c>
      <c r="H27" s="209">
        <v>9.9</v>
      </c>
      <c r="I27" s="209">
        <v>10.8</v>
      </c>
      <c r="J27" s="209">
        <v>6.5</v>
      </c>
      <c r="K27" s="209">
        <v>6.2</v>
      </c>
      <c r="L27" s="209">
        <v>1.6</v>
      </c>
      <c r="M27" s="209">
        <v>6.9</v>
      </c>
      <c r="N27" s="209">
        <v>12.7</v>
      </c>
      <c r="O27" s="209">
        <v>9</v>
      </c>
      <c r="P27" s="209">
        <v>4.3</v>
      </c>
      <c r="Q27" s="209">
        <f t="shared" si="17"/>
        <v>90.3</v>
      </c>
      <c r="R27" s="209">
        <v>99.2</v>
      </c>
      <c r="S27" s="210">
        <f t="shared" si="15"/>
        <v>91.028225806451616</v>
      </c>
    </row>
    <row r="28" spans="1:19" ht="13.5" customHeight="1" x14ac:dyDescent="0.15">
      <c r="A28" s="204"/>
      <c r="B28" s="189"/>
      <c r="C28" s="379" t="s">
        <v>286</v>
      </c>
      <c r="D28" s="195" t="s">
        <v>72</v>
      </c>
      <c r="E28" s="205">
        <v>35.5</v>
      </c>
      <c r="F28" s="205">
        <v>152.6</v>
      </c>
      <c r="G28" s="205">
        <v>78.900000000000006</v>
      </c>
      <c r="H28" s="205">
        <v>272.7</v>
      </c>
      <c r="I28" s="205">
        <v>173.7</v>
      </c>
      <c r="J28" s="205">
        <v>183.2</v>
      </c>
      <c r="K28" s="205">
        <v>49.5</v>
      </c>
      <c r="L28" s="205">
        <v>24.8</v>
      </c>
      <c r="M28" s="205">
        <v>32.4</v>
      </c>
      <c r="N28" s="205">
        <v>80.900000000000006</v>
      </c>
      <c r="O28" s="205">
        <v>78.8</v>
      </c>
      <c r="P28" s="205">
        <v>31.9</v>
      </c>
      <c r="Q28" s="205">
        <f t="shared" si="17"/>
        <v>1194.9000000000001</v>
      </c>
      <c r="R28" s="205">
        <v>1290.8000000000002</v>
      </c>
      <c r="S28" s="206">
        <f t="shared" si="15"/>
        <v>92.570498915401302</v>
      </c>
    </row>
    <row r="29" spans="1:19" ht="13.5" customHeight="1" x14ac:dyDescent="0.15">
      <c r="A29" s="204"/>
      <c r="B29" s="189"/>
      <c r="C29" s="380"/>
      <c r="D29" s="198" t="s">
        <v>73</v>
      </c>
      <c r="E29" s="207">
        <v>2.8</v>
      </c>
      <c r="F29" s="207">
        <v>7.1</v>
      </c>
      <c r="G29" s="207">
        <v>4.2</v>
      </c>
      <c r="H29" s="207">
        <v>10.1</v>
      </c>
      <c r="I29" s="207">
        <v>7.5</v>
      </c>
      <c r="J29" s="207">
        <v>6.6</v>
      </c>
      <c r="K29" s="207">
        <v>2.7</v>
      </c>
      <c r="L29" s="207">
        <v>1.7</v>
      </c>
      <c r="M29" s="207">
        <v>1.7</v>
      </c>
      <c r="N29" s="207">
        <v>1.9</v>
      </c>
      <c r="O29" s="207">
        <v>8.9</v>
      </c>
      <c r="P29" s="207">
        <v>1.5</v>
      </c>
      <c r="Q29" s="207">
        <f t="shared" si="17"/>
        <v>56.7</v>
      </c>
      <c r="R29" s="207">
        <v>56.199999999999996</v>
      </c>
      <c r="S29" s="208">
        <f t="shared" si="15"/>
        <v>100.88967971530249</v>
      </c>
    </row>
    <row r="30" spans="1:19" ht="13.5" customHeight="1" x14ac:dyDescent="0.15">
      <c r="A30" s="204"/>
      <c r="B30" s="189"/>
      <c r="C30" s="380"/>
      <c r="D30" s="198" t="s">
        <v>74</v>
      </c>
      <c r="E30" s="207">
        <f t="shared" ref="E30:P30" si="20">+E28-E29</f>
        <v>32.700000000000003</v>
      </c>
      <c r="F30" s="207">
        <f t="shared" si="20"/>
        <v>145.5</v>
      </c>
      <c r="G30" s="207">
        <f t="shared" si="20"/>
        <v>74.7</v>
      </c>
      <c r="H30" s="207">
        <f t="shared" si="20"/>
        <v>262.59999999999997</v>
      </c>
      <c r="I30" s="207">
        <f t="shared" si="20"/>
        <v>166.2</v>
      </c>
      <c r="J30" s="207">
        <f t="shared" si="20"/>
        <v>176.6</v>
      </c>
      <c r="K30" s="207">
        <f t="shared" si="20"/>
        <v>46.8</v>
      </c>
      <c r="L30" s="207">
        <f t="shared" si="20"/>
        <v>23.1</v>
      </c>
      <c r="M30" s="207">
        <f t="shared" si="20"/>
        <v>30.7</v>
      </c>
      <c r="N30" s="207">
        <f t="shared" si="20"/>
        <v>79</v>
      </c>
      <c r="O30" s="207">
        <f t="shared" si="20"/>
        <v>69.899999999999991</v>
      </c>
      <c r="P30" s="207">
        <f t="shared" si="20"/>
        <v>30.4</v>
      </c>
      <c r="Q30" s="207">
        <f t="shared" si="17"/>
        <v>1138.2000000000003</v>
      </c>
      <c r="R30" s="207">
        <v>1234.6000000000001</v>
      </c>
      <c r="S30" s="208">
        <f t="shared" si="15"/>
        <v>92.191803013121671</v>
      </c>
    </row>
    <row r="31" spans="1:19" ht="13.5" customHeight="1" x14ac:dyDescent="0.15">
      <c r="A31" s="204"/>
      <c r="B31" s="189"/>
      <c r="C31" s="380"/>
      <c r="D31" s="198" t="s">
        <v>75</v>
      </c>
      <c r="E31" s="207">
        <f t="shared" ref="E31:P31" si="21">+E28-E32</f>
        <v>30.5</v>
      </c>
      <c r="F31" s="207">
        <f t="shared" si="21"/>
        <v>147.1</v>
      </c>
      <c r="G31" s="207">
        <f t="shared" si="21"/>
        <v>72.800000000000011</v>
      </c>
      <c r="H31" s="207">
        <f t="shared" si="21"/>
        <v>266.59999999999997</v>
      </c>
      <c r="I31" s="207">
        <f t="shared" si="21"/>
        <v>167.79999999999998</v>
      </c>
      <c r="J31" s="207">
        <f t="shared" si="21"/>
        <v>177.2</v>
      </c>
      <c r="K31" s="207">
        <f t="shared" si="21"/>
        <v>44.3</v>
      </c>
      <c r="L31" s="207">
        <f t="shared" si="21"/>
        <v>20.6</v>
      </c>
      <c r="M31" s="207">
        <f t="shared" si="21"/>
        <v>28.5</v>
      </c>
      <c r="N31" s="207">
        <f t="shared" si="21"/>
        <v>77.300000000000011</v>
      </c>
      <c r="O31" s="207">
        <f t="shared" si="21"/>
        <v>75.2</v>
      </c>
      <c r="P31" s="207">
        <f t="shared" si="21"/>
        <v>27.799999999999997</v>
      </c>
      <c r="Q31" s="207">
        <f t="shared" si="17"/>
        <v>1135.7</v>
      </c>
      <c r="R31" s="207">
        <v>1228.7000000000003</v>
      </c>
      <c r="S31" s="208">
        <f t="shared" si="15"/>
        <v>92.431024660209957</v>
      </c>
    </row>
    <row r="32" spans="1:19" ht="13.5" customHeight="1" x14ac:dyDescent="0.15">
      <c r="A32" s="204"/>
      <c r="B32" s="189"/>
      <c r="C32" s="380"/>
      <c r="D32" s="198" t="s">
        <v>76</v>
      </c>
      <c r="E32" s="207">
        <v>5</v>
      </c>
      <c r="F32" s="207">
        <v>5.5</v>
      </c>
      <c r="G32" s="207">
        <v>6.1</v>
      </c>
      <c r="H32" s="207">
        <v>6.1</v>
      </c>
      <c r="I32" s="207">
        <v>5.9</v>
      </c>
      <c r="J32" s="207">
        <v>6</v>
      </c>
      <c r="K32" s="207">
        <v>5.2</v>
      </c>
      <c r="L32" s="207">
        <v>4.2</v>
      </c>
      <c r="M32" s="207">
        <v>3.9</v>
      </c>
      <c r="N32" s="207">
        <v>3.6</v>
      </c>
      <c r="O32" s="207">
        <v>3.6</v>
      </c>
      <c r="P32" s="207">
        <v>4.0999999999999996</v>
      </c>
      <c r="Q32" s="207">
        <f t="shared" si="17"/>
        <v>59.20000000000001</v>
      </c>
      <c r="R32" s="207">
        <v>62.1</v>
      </c>
      <c r="S32" s="208">
        <f t="shared" si="15"/>
        <v>95.33011272141708</v>
      </c>
    </row>
    <row r="33" spans="1:19" ht="13.5" customHeight="1" thickBot="1" x14ac:dyDescent="0.2">
      <c r="A33" s="204"/>
      <c r="B33" s="189"/>
      <c r="C33" s="381"/>
      <c r="D33" s="201" t="s">
        <v>77</v>
      </c>
      <c r="E33" s="209">
        <v>5.7</v>
      </c>
      <c r="F33" s="209">
        <v>6.7</v>
      </c>
      <c r="G33" s="209">
        <v>7</v>
      </c>
      <c r="H33" s="209">
        <v>7.3</v>
      </c>
      <c r="I33" s="209">
        <v>7.6</v>
      </c>
      <c r="J33" s="209">
        <v>7.2</v>
      </c>
      <c r="K33" s="209">
        <v>7</v>
      </c>
      <c r="L33" s="209">
        <v>5.6</v>
      </c>
      <c r="M33" s="209">
        <v>4.9000000000000004</v>
      </c>
      <c r="N33" s="209">
        <v>4.7</v>
      </c>
      <c r="O33" s="209">
        <v>4.9000000000000004</v>
      </c>
      <c r="P33" s="209">
        <v>5.2</v>
      </c>
      <c r="Q33" s="209">
        <f t="shared" si="17"/>
        <v>73.800000000000011</v>
      </c>
      <c r="R33" s="209">
        <v>77.099999999999994</v>
      </c>
      <c r="S33" s="210">
        <f t="shared" si="15"/>
        <v>95.719844357976683</v>
      </c>
    </row>
    <row r="34" spans="1:19" ht="13.5" customHeight="1" x14ac:dyDescent="0.15">
      <c r="A34" s="204"/>
      <c r="B34" s="189"/>
      <c r="C34" s="379" t="s">
        <v>119</v>
      </c>
      <c r="D34" s="195" t="s">
        <v>72</v>
      </c>
      <c r="E34" s="205">
        <v>19.3</v>
      </c>
      <c r="F34" s="205">
        <v>47.3</v>
      </c>
      <c r="G34" s="205">
        <v>26.8</v>
      </c>
      <c r="H34" s="205">
        <v>28.6</v>
      </c>
      <c r="I34" s="205">
        <v>30.9</v>
      </c>
      <c r="J34" s="205">
        <v>31.7</v>
      </c>
      <c r="K34" s="205">
        <v>29.3</v>
      </c>
      <c r="L34" s="205">
        <v>19.7</v>
      </c>
      <c r="M34" s="205">
        <v>11.9</v>
      </c>
      <c r="N34" s="205">
        <v>20.7</v>
      </c>
      <c r="O34" s="205">
        <v>17.399999999999999</v>
      </c>
      <c r="P34" s="205">
        <v>17.2</v>
      </c>
      <c r="Q34" s="205">
        <f t="shared" si="17"/>
        <v>300.79999999999995</v>
      </c>
      <c r="R34" s="205">
        <v>302.69999999999993</v>
      </c>
      <c r="S34" s="206">
        <f t="shared" si="15"/>
        <v>99.372315824248432</v>
      </c>
    </row>
    <row r="35" spans="1:19" ht="13.5" customHeight="1" x14ac:dyDescent="0.15">
      <c r="A35" s="204"/>
      <c r="B35" s="189"/>
      <c r="C35" s="380"/>
      <c r="D35" s="198" t="s">
        <v>73</v>
      </c>
      <c r="E35" s="207">
        <v>1.9</v>
      </c>
      <c r="F35" s="207">
        <v>4.7</v>
      </c>
      <c r="G35" s="207">
        <v>2.7</v>
      </c>
      <c r="H35" s="207">
        <v>2.9</v>
      </c>
      <c r="I35" s="207">
        <v>3.1</v>
      </c>
      <c r="J35" s="207">
        <v>3.1</v>
      </c>
      <c r="K35" s="207">
        <v>2.9</v>
      </c>
      <c r="L35" s="207">
        <v>1.9</v>
      </c>
      <c r="M35" s="207">
        <v>1.2</v>
      </c>
      <c r="N35" s="207">
        <v>2.1</v>
      </c>
      <c r="O35" s="207">
        <v>1.7</v>
      </c>
      <c r="P35" s="207">
        <v>1.7</v>
      </c>
      <c r="Q35" s="207">
        <f t="shared" si="17"/>
        <v>29.9</v>
      </c>
      <c r="R35" s="207">
        <v>30.199999999999996</v>
      </c>
      <c r="S35" s="208">
        <f t="shared" si="15"/>
        <v>99.006622516556291</v>
      </c>
    </row>
    <row r="36" spans="1:19" ht="13.5" customHeight="1" x14ac:dyDescent="0.15">
      <c r="A36" s="204"/>
      <c r="B36" s="189"/>
      <c r="C36" s="380"/>
      <c r="D36" s="198" t="s">
        <v>74</v>
      </c>
      <c r="E36" s="207">
        <f t="shared" ref="E36:P36" si="22">+E34-E35</f>
        <v>17.400000000000002</v>
      </c>
      <c r="F36" s="207">
        <f t="shared" si="22"/>
        <v>42.599999999999994</v>
      </c>
      <c r="G36" s="207">
        <f t="shared" si="22"/>
        <v>24.1</v>
      </c>
      <c r="H36" s="207">
        <f t="shared" si="22"/>
        <v>25.700000000000003</v>
      </c>
      <c r="I36" s="207">
        <f t="shared" si="22"/>
        <v>27.799999999999997</v>
      </c>
      <c r="J36" s="207">
        <f t="shared" si="22"/>
        <v>28.599999999999998</v>
      </c>
      <c r="K36" s="207">
        <f t="shared" si="22"/>
        <v>26.400000000000002</v>
      </c>
      <c r="L36" s="207">
        <f t="shared" si="22"/>
        <v>17.8</v>
      </c>
      <c r="M36" s="207">
        <f t="shared" si="22"/>
        <v>10.700000000000001</v>
      </c>
      <c r="N36" s="207">
        <f t="shared" si="22"/>
        <v>18.599999999999998</v>
      </c>
      <c r="O36" s="207">
        <f t="shared" si="22"/>
        <v>15.7</v>
      </c>
      <c r="P36" s="207">
        <f t="shared" si="22"/>
        <v>15.5</v>
      </c>
      <c r="Q36" s="207">
        <f t="shared" si="17"/>
        <v>270.89999999999998</v>
      </c>
      <c r="R36" s="207">
        <v>272.5</v>
      </c>
      <c r="S36" s="208">
        <f t="shared" si="15"/>
        <v>99.412844036697237</v>
      </c>
    </row>
    <row r="37" spans="1:19" ht="13.5" customHeight="1" x14ac:dyDescent="0.15">
      <c r="A37" s="204"/>
      <c r="B37" s="189"/>
      <c r="C37" s="380"/>
      <c r="D37" s="198" t="s">
        <v>75</v>
      </c>
      <c r="E37" s="207">
        <f t="shared" ref="E37:P37" si="23">+E34-E38</f>
        <v>17.900000000000002</v>
      </c>
      <c r="F37" s="207">
        <f t="shared" si="23"/>
        <v>45.199999999999996</v>
      </c>
      <c r="G37" s="207">
        <f t="shared" si="23"/>
        <v>24.5</v>
      </c>
      <c r="H37" s="207">
        <f t="shared" si="23"/>
        <v>26.200000000000003</v>
      </c>
      <c r="I37" s="207">
        <f t="shared" si="23"/>
        <v>28.2</v>
      </c>
      <c r="J37" s="207">
        <f t="shared" si="23"/>
        <v>29.4</v>
      </c>
      <c r="K37" s="207">
        <f t="shared" si="23"/>
        <v>26.6</v>
      </c>
      <c r="L37" s="207">
        <f t="shared" si="23"/>
        <v>17.599999999999998</v>
      </c>
      <c r="M37" s="207">
        <f t="shared" si="23"/>
        <v>10.5</v>
      </c>
      <c r="N37" s="207">
        <f t="shared" si="23"/>
        <v>19.2</v>
      </c>
      <c r="O37" s="207">
        <f t="shared" si="23"/>
        <v>15.899999999999999</v>
      </c>
      <c r="P37" s="207">
        <f t="shared" si="23"/>
        <v>15.6</v>
      </c>
      <c r="Q37" s="207">
        <f t="shared" si="17"/>
        <v>276.8</v>
      </c>
      <c r="R37" s="207">
        <v>278.79999999999995</v>
      </c>
      <c r="S37" s="208">
        <f t="shared" si="15"/>
        <v>99.282639885222395</v>
      </c>
    </row>
    <row r="38" spans="1:19" ht="13.5" customHeight="1" x14ac:dyDescent="0.15">
      <c r="A38" s="204"/>
      <c r="B38" s="189"/>
      <c r="C38" s="380"/>
      <c r="D38" s="198" t="s">
        <v>76</v>
      </c>
      <c r="E38" s="207">
        <v>1.4</v>
      </c>
      <c r="F38" s="207">
        <v>2.1</v>
      </c>
      <c r="G38" s="207">
        <v>2.2999999999999998</v>
      </c>
      <c r="H38" s="207">
        <v>2.4</v>
      </c>
      <c r="I38" s="207">
        <v>2.7</v>
      </c>
      <c r="J38" s="207">
        <v>2.2999999999999998</v>
      </c>
      <c r="K38" s="207">
        <v>2.7</v>
      </c>
      <c r="L38" s="207">
        <v>2.1</v>
      </c>
      <c r="M38" s="207">
        <v>1.4</v>
      </c>
      <c r="N38" s="207">
        <v>1.5</v>
      </c>
      <c r="O38" s="207">
        <v>1.5</v>
      </c>
      <c r="P38" s="207">
        <v>1.6</v>
      </c>
      <c r="Q38" s="207">
        <f t="shared" si="17"/>
        <v>24</v>
      </c>
      <c r="R38" s="207">
        <v>23.9</v>
      </c>
      <c r="S38" s="208">
        <f t="shared" si="15"/>
        <v>100.418410041841</v>
      </c>
    </row>
    <row r="39" spans="1:19" ht="13.5" customHeight="1" thickBot="1" x14ac:dyDescent="0.2">
      <c r="A39" s="204"/>
      <c r="B39" s="189"/>
      <c r="C39" s="381"/>
      <c r="D39" s="201" t="s">
        <v>77</v>
      </c>
      <c r="E39" s="209">
        <v>1.4</v>
      </c>
      <c r="F39" s="209">
        <v>2.1</v>
      </c>
      <c r="G39" s="209">
        <v>2.2999999999999998</v>
      </c>
      <c r="H39" s="209">
        <v>2.4</v>
      </c>
      <c r="I39" s="209">
        <v>2.7</v>
      </c>
      <c r="J39" s="209">
        <v>2.2999999999999998</v>
      </c>
      <c r="K39" s="209">
        <v>2.7</v>
      </c>
      <c r="L39" s="209">
        <v>2.1</v>
      </c>
      <c r="M39" s="209">
        <v>1.4</v>
      </c>
      <c r="N39" s="209">
        <v>1.5</v>
      </c>
      <c r="O39" s="209">
        <v>1.5</v>
      </c>
      <c r="P39" s="209">
        <v>1.6</v>
      </c>
      <c r="Q39" s="209">
        <f t="shared" si="17"/>
        <v>24</v>
      </c>
      <c r="R39" s="209">
        <v>23.9</v>
      </c>
      <c r="S39" s="210">
        <f t="shared" si="15"/>
        <v>100.418410041841</v>
      </c>
    </row>
    <row r="40" spans="1:19" ht="13.5" customHeight="1" x14ac:dyDescent="0.15">
      <c r="A40" s="204"/>
      <c r="B40" s="189"/>
      <c r="C40" s="379" t="s">
        <v>120</v>
      </c>
      <c r="D40" s="195" t="s">
        <v>72</v>
      </c>
      <c r="E40" s="205">
        <v>43.6</v>
      </c>
      <c r="F40" s="205">
        <v>104.5</v>
      </c>
      <c r="G40" s="205">
        <v>89.4</v>
      </c>
      <c r="H40" s="205">
        <v>148.1</v>
      </c>
      <c r="I40" s="205">
        <v>138.1</v>
      </c>
      <c r="J40" s="205">
        <v>86.1</v>
      </c>
      <c r="K40" s="205">
        <v>80</v>
      </c>
      <c r="L40" s="205">
        <v>34.200000000000003</v>
      </c>
      <c r="M40" s="205">
        <v>31</v>
      </c>
      <c r="N40" s="205">
        <v>66.400000000000006</v>
      </c>
      <c r="O40" s="205">
        <v>43.8</v>
      </c>
      <c r="P40" s="205">
        <v>44.4</v>
      </c>
      <c r="Q40" s="205">
        <f t="shared" si="17"/>
        <v>909.6</v>
      </c>
      <c r="R40" s="205">
        <v>856.30000000000007</v>
      </c>
      <c r="S40" s="206">
        <f t="shared" si="15"/>
        <v>106.22445404647902</v>
      </c>
    </row>
    <row r="41" spans="1:19" ht="13.5" customHeight="1" x14ac:dyDescent="0.15">
      <c r="A41" s="204"/>
      <c r="B41" s="189"/>
      <c r="C41" s="380"/>
      <c r="D41" s="198" t="s">
        <v>73</v>
      </c>
      <c r="E41" s="207">
        <v>0.2</v>
      </c>
      <c r="F41" s="207">
        <v>0.5</v>
      </c>
      <c r="G41" s="207">
        <v>1.5</v>
      </c>
      <c r="H41" s="207">
        <v>10.3</v>
      </c>
      <c r="I41" s="207">
        <v>4</v>
      </c>
      <c r="J41" s="207">
        <v>1.2</v>
      </c>
      <c r="K41" s="207">
        <v>0.5</v>
      </c>
      <c r="L41" s="207">
        <v>0.2</v>
      </c>
      <c r="M41" s="207">
        <v>0.2</v>
      </c>
      <c r="N41" s="207">
        <v>0.8</v>
      </c>
      <c r="O41" s="207">
        <v>0.6</v>
      </c>
      <c r="P41" s="207">
        <v>0.2</v>
      </c>
      <c r="Q41" s="207">
        <f t="shared" si="17"/>
        <v>20.2</v>
      </c>
      <c r="R41" s="207">
        <v>15.2</v>
      </c>
      <c r="S41" s="208">
        <f t="shared" si="15"/>
        <v>132.89473684210526</v>
      </c>
    </row>
    <row r="42" spans="1:19" ht="13.5" customHeight="1" x14ac:dyDescent="0.15">
      <c r="A42" s="204"/>
      <c r="B42" s="189"/>
      <c r="C42" s="380"/>
      <c r="D42" s="198" t="s">
        <v>74</v>
      </c>
      <c r="E42" s="207">
        <f t="shared" ref="E42:P42" si="24">+E40-E41</f>
        <v>43.4</v>
      </c>
      <c r="F42" s="207">
        <f t="shared" si="24"/>
        <v>104</v>
      </c>
      <c r="G42" s="207">
        <f t="shared" si="24"/>
        <v>87.9</v>
      </c>
      <c r="H42" s="207">
        <f t="shared" si="24"/>
        <v>137.79999999999998</v>
      </c>
      <c r="I42" s="207">
        <f t="shared" si="24"/>
        <v>134.1</v>
      </c>
      <c r="J42" s="207">
        <f t="shared" si="24"/>
        <v>84.899999999999991</v>
      </c>
      <c r="K42" s="207">
        <f t="shared" si="24"/>
        <v>79.5</v>
      </c>
      <c r="L42" s="207">
        <f t="shared" si="24"/>
        <v>34</v>
      </c>
      <c r="M42" s="207">
        <f t="shared" si="24"/>
        <v>30.8</v>
      </c>
      <c r="N42" s="207">
        <f t="shared" si="24"/>
        <v>65.600000000000009</v>
      </c>
      <c r="O42" s="207">
        <f t="shared" si="24"/>
        <v>43.199999999999996</v>
      </c>
      <c r="P42" s="207">
        <f t="shared" si="24"/>
        <v>44.199999999999996</v>
      </c>
      <c r="Q42" s="207">
        <f t="shared" si="17"/>
        <v>889.40000000000009</v>
      </c>
      <c r="R42" s="207">
        <v>841.09999999999991</v>
      </c>
      <c r="S42" s="208">
        <f t="shared" si="15"/>
        <v>105.74248008560221</v>
      </c>
    </row>
    <row r="43" spans="1:19" ht="13.5" customHeight="1" x14ac:dyDescent="0.15">
      <c r="A43" s="204"/>
      <c r="B43" s="189"/>
      <c r="C43" s="380"/>
      <c r="D43" s="198" t="s">
        <v>75</v>
      </c>
      <c r="E43" s="207">
        <f t="shared" ref="E43:P43" si="25">+E40-E44</f>
        <v>42.2</v>
      </c>
      <c r="F43" s="207">
        <f t="shared" si="25"/>
        <v>102.2</v>
      </c>
      <c r="G43" s="207">
        <f t="shared" si="25"/>
        <v>86.800000000000011</v>
      </c>
      <c r="H43" s="207">
        <f t="shared" si="25"/>
        <v>142.5</v>
      </c>
      <c r="I43" s="207">
        <f t="shared" si="25"/>
        <v>131.69999999999999</v>
      </c>
      <c r="J43" s="207">
        <f t="shared" si="25"/>
        <v>82.8</v>
      </c>
      <c r="K43" s="207">
        <f t="shared" si="25"/>
        <v>79.7</v>
      </c>
      <c r="L43" s="207">
        <f t="shared" si="25"/>
        <v>34.1</v>
      </c>
      <c r="M43" s="207">
        <f t="shared" si="25"/>
        <v>30.8</v>
      </c>
      <c r="N43" s="207">
        <f t="shared" si="25"/>
        <v>66.2</v>
      </c>
      <c r="O43" s="207">
        <f t="shared" si="25"/>
        <v>43.699999999999996</v>
      </c>
      <c r="P43" s="207">
        <f t="shared" si="25"/>
        <v>44.3</v>
      </c>
      <c r="Q43" s="207">
        <f t="shared" si="17"/>
        <v>887.00000000000011</v>
      </c>
      <c r="R43" s="207">
        <v>822.69999999999993</v>
      </c>
      <c r="S43" s="208">
        <f t="shared" si="15"/>
        <v>107.81572869818892</v>
      </c>
    </row>
    <row r="44" spans="1:19" ht="13.5" customHeight="1" x14ac:dyDescent="0.15">
      <c r="A44" s="204"/>
      <c r="B44" s="189"/>
      <c r="C44" s="380"/>
      <c r="D44" s="198" t="s">
        <v>76</v>
      </c>
      <c r="E44" s="207">
        <v>1.4</v>
      </c>
      <c r="F44" s="207">
        <v>2.2999999999999998</v>
      </c>
      <c r="G44" s="207">
        <v>2.6</v>
      </c>
      <c r="H44" s="207">
        <v>5.6</v>
      </c>
      <c r="I44" s="207">
        <v>6.4</v>
      </c>
      <c r="J44" s="207">
        <v>3.3</v>
      </c>
      <c r="K44" s="207">
        <v>0.3</v>
      </c>
      <c r="L44" s="207">
        <v>0.1</v>
      </c>
      <c r="M44" s="207">
        <v>0.2</v>
      </c>
      <c r="N44" s="207">
        <v>0.2</v>
      </c>
      <c r="O44" s="207">
        <v>0.1</v>
      </c>
      <c r="P44" s="207">
        <v>0.1</v>
      </c>
      <c r="Q44" s="207">
        <f t="shared" si="17"/>
        <v>22.6</v>
      </c>
      <c r="R44" s="207">
        <v>33.599999999999994</v>
      </c>
      <c r="S44" s="208">
        <f t="shared" si="15"/>
        <v>67.261904761904773</v>
      </c>
    </row>
    <row r="45" spans="1:19" ht="13.5" customHeight="1" thickBot="1" x14ac:dyDescent="0.2">
      <c r="A45" s="204"/>
      <c r="B45" s="189"/>
      <c r="C45" s="381"/>
      <c r="D45" s="201" t="s">
        <v>77</v>
      </c>
      <c r="E45" s="209">
        <v>1.4</v>
      </c>
      <c r="F45" s="209">
        <v>2.2999999999999998</v>
      </c>
      <c r="G45" s="209">
        <v>2.6</v>
      </c>
      <c r="H45" s="209">
        <v>5.8</v>
      </c>
      <c r="I45" s="209">
        <v>6.6</v>
      </c>
      <c r="J45" s="209">
        <v>3.4</v>
      </c>
      <c r="K45" s="209">
        <v>0.3</v>
      </c>
      <c r="L45" s="209">
        <v>0.1</v>
      </c>
      <c r="M45" s="209">
        <v>0.2</v>
      </c>
      <c r="N45" s="209">
        <v>0.2</v>
      </c>
      <c r="O45" s="209">
        <v>0.1</v>
      </c>
      <c r="P45" s="209">
        <v>0.1</v>
      </c>
      <c r="Q45" s="209">
        <f t="shared" si="17"/>
        <v>23.1</v>
      </c>
      <c r="R45" s="209">
        <v>34.200000000000003</v>
      </c>
      <c r="S45" s="210">
        <f t="shared" si="15"/>
        <v>67.543859649122808</v>
      </c>
    </row>
    <row r="46" spans="1:19" ht="13.5" customHeight="1" x14ac:dyDescent="0.15">
      <c r="A46" s="204"/>
      <c r="B46" s="189"/>
      <c r="C46" s="379" t="s">
        <v>121</v>
      </c>
      <c r="D46" s="195" t="s">
        <v>72</v>
      </c>
      <c r="E46" s="205">
        <v>21.1</v>
      </c>
      <c r="F46" s="205">
        <v>16.3</v>
      </c>
      <c r="G46" s="205">
        <v>13.5</v>
      </c>
      <c r="H46" s="205">
        <v>54.5</v>
      </c>
      <c r="I46" s="205">
        <v>32.9</v>
      </c>
      <c r="J46" s="205">
        <v>17.3</v>
      </c>
      <c r="K46" s="205">
        <v>16.600000000000001</v>
      </c>
      <c r="L46" s="205">
        <v>9.9</v>
      </c>
      <c r="M46" s="205">
        <v>10.6</v>
      </c>
      <c r="N46" s="205">
        <v>13.2</v>
      </c>
      <c r="O46" s="205">
        <v>10.5</v>
      </c>
      <c r="P46" s="205">
        <v>13</v>
      </c>
      <c r="Q46" s="205">
        <f t="shared" si="17"/>
        <v>229.4</v>
      </c>
      <c r="R46" s="205">
        <v>200.89999999999998</v>
      </c>
      <c r="S46" s="206">
        <f t="shared" si="15"/>
        <v>114.18616226978597</v>
      </c>
    </row>
    <row r="47" spans="1:19" ht="13.5" customHeight="1" x14ac:dyDescent="0.15">
      <c r="A47" s="204"/>
      <c r="B47" s="189"/>
      <c r="C47" s="380"/>
      <c r="D47" s="198" t="s">
        <v>73</v>
      </c>
      <c r="E47" s="207">
        <v>0</v>
      </c>
      <c r="F47" s="207">
        <v>0</v>
      </c>
      <c r="G47" s="207">
        <v>0</v>
      </c>
      <c r="H47" s="207">
        <v>0.1</v>
      </c>
      <c r="I47" s="207">
        <v>0.1</v>
      </c>
      <c r="J47" s="207">
        <v>0</v>
      </c>
      <c r="K47" s="207">
        <v>0</v>
      </c>
      <c r="L47" s="207">
        <v>0</v>
      </c>
      <c r="M47" s="207">
        <v>0</v>
      </c>
      <c r="N47" s="207">
        <v>0</v>
      </c>
      <c r="O47" s="207">
        <v>0</v>
      </c>
      <c r="P47" s="207">
        <v>0</v>
      </c>
      <c r="Q47" s="207">
        <f t="shared" si="17"/>
        <v>0.2</v>
      </c>
      <c r="R47" s="207">
        <v>0.2</v>
      </c>
      <c r="S47" s="208">
        <f t="shared" si="15"/>
        <v>100</v>
      </c>
    </row>
    <row r="48" spans="1:19" ht="13.5" customHeight="1" x14ac:dyDescent="0.15">
      <c r="A48" s="204"/>
      <c r="B48" s="189"/>
      <c r="C48" s="380"/>
      <c r="D48" s="198" t="s">
        <v>74</v>
      </c>
      <c r="E48" s="207">
        <f t="shared" ref="E48:P48" si="26">+E46-E47</f>
        <v>21.1</v>
      </c>
      <c r="F48" s="207">
        <f t="shared" si="26"/>
        <v>16.3</v>
      </c>
      <c r="G48" s="207">
        <f t="shared" si="26"/>
        <v>13.5</v>
      </c>
      <c r="H48" s="207">
        <f t="shared" si="26"/>
        <v>54.4</v>
      </c>
      <c r="I48" s="207">
        <f t="shared" si="26"/>
        <v>32.799999999999997</v>
      </c>
      <c r="J48" s="207">
        <f t="shared" si="26"/>
        <v>17.3</v>
      </c>
      <c r="K48" s="207">
        <f t="shared" si="26"/>
        <v>16.600000000000001</v>
      </c>
      <c r="L48" s="207">
        <f t="shared" si="26"/>
        <v>9.9</v>
      </c>
      <c r="M48" s="207">
        <f t="shared" si="26"/>
        <v>10.6</v>
      </c>
      <c r="N48" s="207">
        <f t="shared" si="26"/>
        <v>13.2</v>
      </c>
      <c r="O48" s="207">
        <f t="shared" si="26"/>
        <v>10.5</v>
      </c>
      <c r="P48" s="207">
        <f t="shared" si="26"/>
        <v>13</v>
      </c>
      <c r="Q48" s="207">
        <f t="shared" si="17"/>
        <v>229.20000000000002</v>
      </c>
      <c r="R48" s="207">
        <v>200.7</v>
      </c>
      <c r="S48" s="208">
        <f t="shared" si="15"/>
        <v>114.2002989536622</v>
      </c>
    </row>
    <row r="49" spans="1:19" ht="13.5" customHeight="1" x14ac:dyDescent="0.15">
      <c r="A49" s="204"/>
      <c r="B49" s="189"/>
      <c r="C49" s="380"/>
      <c r="D49" s="198" t="s">
        <v>75</v>
      </c>
      <c r="E49" s="207">
        <f t="shared" ref="E49:P49" si="27">+E46-E50</f>
        <v>20.900000000000002</v>
      </c>
      <c r="F49" s="207">
        <f t="shared" si="27"/>
        <v>15.700000000000001</v>
      </c>
      <c r="G49" s="207">
        <f t="shared" si="27"/>
        <v>12.9</v>
      </c>
      <c r="H49" s="207">
        <f t="shared" si="27"/>
        <v>51.8</v>
      </c>
      <c r="I49" s="207">
        <f t="shared" si="27"/>
        <v>28.099999999999998</v>
      </c>
      <c r="J49" s="207">
        <f t="shared" si="27"/>
        <v>15.8</v>
      </c>
      <c r="K49" s="207">
        <f t="shared" si="27"/>
        <v>15.900000000000002</v>
      </c>
      <c r="L49" s="207">
        <f t="shared" si="27"/>
        <v>9.8000000000000007</v>
      </c>
      <c r="M49" s="207">
        <f t="shared" si="27"/>
        <v>10.299999999999999</v>
      </c>
      <c r="N49" s="207">
        <f t="shared" si="27"/>
        <v>12.799999999999999</v>
      </c>
      <c r="O49" s="207">
        <f t="shared" si="27"/>
        <v>10.3</v>
      </c>
      <c r="P49" s="207">
        <f t="shared" si="27"/>
        <v>12.5</v>
      </c>
      <c r="Q49" s="207">
        <f t="shared" si="17"/>
        <v>216.80000000000007</v>
      </c>
      <c r="R49" s="207">
        <v>187.8</v>
      </c>
      <c r="S49" s="208">
        <f t="shared" si="15"/>
        <v>115.44195953141643</v>
      </c>
    </row>
    <row r="50" spans="1:19" ht="13.5" customHeight="1" x14ac:dyDescent="0.15">
      <c r="A50" s="204"/>
      <c r="B50" s="189"/>
      <c r="C50" s="380"/>
      <c r="D50" s="198" t="s">
        <v>76</v>
      </c>
      <c r="E50" s="207">
        <v>0.2</v>
      </c>
      <c r="F50" s="207">
        <v>0.6</v>
      </c>
      <c r="G50" s="207">
        <v>0.6</v>
      </c>
      <c r="H50" s="207">
        <v>2.7</v>
      </c>
      <c r="I50" s="207">
        <v>4.8</v>
      </c>
      <c r="J50" s="207">
        <v>1.5</v>
      </c>
      <c r="K50" s="207">
        <v>0.7</v>
      </c>
      <c r="L50" s="207">
        <v>0.1</v>
      </c>
      <c r="M50" s="207">
        <v>0.3</v>
      </c>
      <c r="N50" s="207">
        <v>0.4</v>
      </c>
      <c r="O50" s="207">
        <v>0.2</v>
      </c>
      <c r="P50" s="207">
        <v>0.5</v>
      </c>
      <c r="Q50" s="207">
        <f t="shared" si="17"/>
        <v>12.599999999999998</v>
      </c>
      <c r="R50" s="207">
        <v>13.099999999999998</v>
      </c>
      <c r="S50" s="208">
        <f t="shared" si="15"/>
        <v>96.18320610687023</v>
      </c>
    </row>
    <row r="51" spans="1:19" ht="13.5" customHeight="1" thickBot="1" x14ac:dyDescent="0.2">
      <c r="A51" s="204"/>
      <c r="B51" s="189"/>
      <c r="C51" s="381"/>
      <c r="D51" s="201" t="s">
        <v>77</v>
      </c>
      <c r="E51" s="209">
        <v>0.2</v>
      </c>
      <c r="F51" s="209">
        <v>0.6</v>
      </c>
      <c r="G51" s="209">
        <v>0.6</v>
      </c>
      <c r="H51" s="209">
        <v>2.7</v>
      </c>
      <c r="I51" s="209">
        <v>4.8</v>
      </c>
      <c r="J51" s="209">
        <v>1.5</v>
      </c>
      <c r="K51" s="209">
        <v>0.7</v>
      </c>
      <c r="L51" s="209">
        <v>0.1</v>
      </c>
      <c r="M51" s="209">
        <v>0.3</v>
      </c>
      <c r="N51" s="209">
        <v>0.4</v>
      </c>
      <c r="O51" s="209">
        <v>0.2</v>
      </c>
      <c r="P51" s="209">
        <v>0.5</v>
      </c>
      <c r="Q51" s="209">
        <f t="shared" si="17"/>
        <v>12.599999999999998</v>
      </c>
      <c r="R51" s="209">
        <v>13.099999999999998</v>
      </c>
      <c r="S51" s="210">
        <f t="shared" si="15"/>
        <v>96.18320610687023</v>
      </c>
    </row>
    <row r="52" spans="1:19" ht="13.5" customHeight="1" x14ac:dyDescent="0.15">
      <c r="A52" s="204"/>
      <c r="B52" s="189"/>
      <c r="C52" s="379" t="s">
        <v>122</v>
      </c>
      <c r="D52" s="195" t="s">
        <v>72</v>
      </c>
      <c r="E52" s="205">
        <v>61.6</v>
      </c>
      <c r="F52" s="205">
        <v>127</v>
      </c>
      <c r="G52" s="205">
        <v>89.4</v>
      </c>
      <c r="H52" s="205">
        <v>127.1</v>
      </c>
      <c r="I52" s="205">
        <v>165</v>
      </c>
      <c r="J52" s="205">
        <v>104.8</v>
      </c>
      <c r="K52" s="205">
        <v>101.4</v>
      </c>
      <c r="L52" s="205">
        <v>52.5</v>
      </c>
      <c r="M52" s="205">
        <v>39.9</v>
      </c>
      <c r="N52" s="205">
        <v>43.6</v>
      </c>
      <c r="O52" s="205">
        <v>39.299999999999997</v>
      </c>
      <c r="P52" s="205">
        <v>45.9</v>
      </c>
      <c r="Q52" s="205">
        <f t="shared" si="17"/>
        <v>997.49999999999989</v>
      </c>
      <c r="R52" s="205">
        <v>994.80000000000007</v>
      </c>
      <c r="S52" s="206">
        <f t="shared" si="15"/>
        <v>100.27141133896258</v>
      </c>
    </row>
    <row r="53" spans="1:19" ht="13.5" customHeight="1" x14ac:dyDescent="0.15">
      <c r="A53" s="204"/>
      <c r="B53" s="189"/>
      <c r="C53" s="380"/>
      <c r="D53" s="198" t="s">
        <v>73</v>
      </c>
      <c r="E53" s="207">
        <v>4.3</v>
      </c>
      <c r="F53" s="207">
        <v>8.9</v>
      </c>
      <c r="G53" s="207">
        <v>6.3</v>
      </c>
      <c r="H53" s="207">
        <v>8.9</v>
      </c>
      <c r="I53" s="207">
        <v>11.6</v>
      </c>
      <c r="J53" s="207">
        <v>7.3</v>
      </c>
      <c r="K53" s="207">
        <v>7.1</v>
      </c>
      <c r="L53" s="207">
        <v>3.7</v>
      </c>
      <c r="M53" s="207">
        <v>2.8</v>
      </c>
      <c r="N53" s="207">
        <v>3.1</v>
      </c>
      <c r="O53" s="207">
        <v>2.8</v>
      </c>
      <c r="P53" s="207">
        <v>3.2</v>
      </c>
      <c r="Q53" s="207">
        <f t="shared" si="17"/>
        <v>70</v>
      </c>
      <c r="R53" s="207">
        <v>69.599999999999994</v>
      </c>
      <c r="S53" s="208">
        <f t="shared" si="15"/>
        <v>100.57471264367817</v>
      </c>
    </row>
    <row r="54" spans="1:19" ht="13.5" customHeight="1" x14ac:dyDescent="0.15">
      <c r="A54" s="204"/>
      <c r="B54" s="189"/>
      <c r="C54" s="380"/>
      <c r="D54" s="198" t="s">
        <v>74</v>
      </c>
      <c r="E54" s="207">
        <f t="shared" ref="E54:P54" si="28">+E52-E53</f>
        <v>57.300000000000004</v>
      </c>
      <c r="F54" s="207">
        <f t="shared" si="28"/>
        <v>118.1</v>
      </c>
      <c r="G54" s="207">
        <f t="shared" si="28"/>
        <v>83.100000000000009</v>
      </c>
      <c r="H54" s="207">
        <f t="shared" si="28"/>
        <v>118.19999999999999</v>
      </c>
      <c r="I54" s="207">
        <f t="shared" si="28"/>
        <v>153.4</v>
      </c>
      <c r="J54" s="207">
        <f t="shared" si="28"/>
        <v>97.5</v>
      </c>
      <c r="K54" s="207">
        <f t="shared" si="28"/>
        <v>94.300000000000011</v>
      </c>
      <c r="L54" s="207">
        <f t="shared" si="28"/>
        <v>48.8</v>
      </c>
      <c r="M54" s="207">
        <f t="shared" si="28"/>
        <v>37.1</v>
      </c>
      <c r="N54" s="207">
        <f t="shared" si="28"/>
        <v>40.5</v>
      </c>
      <c r="O54" s="207">
        <f t="shared" si="28"/>
        <v>36.5</v>
      </c>
      <c r="P54" s="207">
        <f t="shared" si="28"/>
        <v>42.699999999999996</v>
      </c>
      <c r="Q54" s="207">
        <f t="shared" si="17"/>
        <v>927.50000000000011</v>
      </c>
      <c r="R54" s="207">
        <v>925.19999999999993</v>
      </c>
      <c r="S54" s="208">
        <f t="shared" si="15"/>
        <v>100.24859489840037</v>
      </c>
    </row>
    <row r="55" spans="1:19" ht="13.5" customHeight="1" x14ac:dyDescent="0.15">
      <c r="A55" s="204"/>
      <c r="B55" s="189"/>
      <c r="C55" s="380"/>
      <c r="D55" s="198" t="s">
        <v>75</v>
      </c>
      <c r="E55" s="207">
        <f t="shared" ref="E55:P55" si="29">+E52-E56</f>
        <v>59.800000000000004</v>
      </c>
      <c r="F55" s="207">
        <f t="shared" si="29"/>
        <v>123.2</v>
      </c>
      <c r="G55" s="207">
        <f t="shared" si="29"/>
        <v>86.7</v>
      </c>
      <c r="H55" s="207">
        <f t="shared" si="29"/>
        <v>123.3</v>
      </c>
      <c r="I55" s="207">
        <f t="shared" si="29"/>
        <v>160.1</v>
      </c>
      <c r="J55" s="207">
        <f t="shared" si="29"/>
        <v>101.7</v>
      </c>
      <c r="K55" s="207">
        <f t="shared" si="29"/>
        <v>98.4</v>
      </c>
      <c r="L55" s="207">
        <f t="shared" si="29"/>
        <v>50.9</v>
      </c>
      <c r="M55" s="207">
        <f t="shared" si="29"/>
        <v>38.699999999999996</v>
      </c>
      <c r="N55" s="207">
        <f t="shared" si="29"/>
        <v>42.300000000000004</v>
      </c>
      <c r="O55" s="207">
        <f t="shared" si="29"/>
        <v>38.099999999999994</v>
      </c>
      <c r="P55" s="207">
        <f t="shared" si="29"/>
        <v>44.5</v>
      </c>
      <c r="Q55" s="207">
        <f>SUM(E55:P55)</f>
        <v>967.7</v>
      </c>
      <c r="R55" s="207">
        <v>964.90000000000009</v>
      </c>
      <c r="S55" s="208">
        <f t="shared" si="15"/>
        <v>100.29018551145197</v>
      </c>
    </row>
    <row r="56" spans="1:19" ht="13.5" customHeight="1" x14ac:dyDescent="0.15">
      <c r="A56" s="204"/>
      <c r="B56" s="189"/>
      <c r="C56" s="380"/>
      <c r="D56" s="198" t="s">
        <v>76</v>
      </c>
      <c r="E56" s="207">
        <v>1.8</v>
      </c>
      <c r="F56" s="207">
        <v>3.8</v>
      </c>
      <c r="G56" s="207">
        <v>2.7</v>
      </c>
      <c r="H56" s="207">
        <v>3.8</v>
      </c>
      <c r="I56" s="207">
        <v>4.9000000000000004</v>
      </c>
      <c r="J56" s="207">
        <v>3.1</v>
      </c>
      <c r="K56" s="207">
        <v>3</v>
      </c>
      <c r="L56" s="207">
        <v>1.6</v>
      </c>
      <c r="M56" s="207">
        <v>1.2</v>
      </c>
      <c r="N56" s="207">
        <v>1.3</v>
      </c>
      <c r="O56" s="207">
        <v>1.2</v>
      </c>
      <c r="P56" s="207">
        <v>1.4</v>
      </c>
      <c r="Q56" s="207">
        <f>SUM(E56:P56)</f>
        <v>29.8</v>
      </c>
      <c r="R56" s="207">
        <v>29.9</v>
      </c>
      <c r="S56" s="208">
        <f t="shared" si="15"/>
        <v>99.665551839464896</v>
      </c>
    </row>
    <row r="57" spans="1:19" ht="13.5" customHeight="1" thickBot="1" x14ac:dyDescent="0.2">
      <c r="A57" s="204"/>
      <c r="B57" s="189"/>
      <c r="C57" s="381"/>
      <c r="D57" s="201" t="s">
        <v>77</v>
      </c>
      <c r="E57" s="209">
        <v>1.8</v>
      </c>
      <c r="F57" s="209">
        <v>3.8</v>
      </c>
      <c r="G57" s="209">
        <v>2.7</v>
      </c>
      <c r="H57" s="209">
        <v>3.8</v>
      </c>
      <c r="I57" s="209">
        <v>4.9000000000000004</v>
      </c>
      <c r="J57" s="209">
        <v>3.1</v>
      </c>
      <c r="K57" s="209">
        <v>3</v>
      </c>
      <c r="L57" s="209">
        <v>1.6</v>
      </c>
      <c r="M57" s="209">
        <v>1.2</v>
      </c>
      <c r="N57" s="209">
        <v>1.3</v>
      </c>
      <c r="O57" s="209">
        <v>1.2</v>
      </c>
      <c r="P57" s="209">
        <v>1.4</v>
      </c>
      <c r="Q57" s="209">
        <f t="shared" si="17"/>
        <v>29.8</v>
      </c>
      <c r="R57" s="209">
        <v>29.9</v>
      </c>
      <c r="S57" s="210">
        <f t="shared" si="15"/>
        <v>99.665551839464896</v>
      </c>
    </row>
    <row r="58" spans="1:19" ht="18.75" customHeight="1" x14ac:dyDescent="0.2">
      <c r="A58" s="303" t="str">
        <f>$A$1</f>
        <v>５　平成28年度市町村別・月別観光入込客数</v>
      </c>
    </row>
    <row r="59" spans="1:19" ht="13.5" customHeight="1" thickBot="1" x14ac:dyDescent="0.2">
      <c r="S59" s="190" t="s">
        <v>308</v>
      </c>
    </row>
    <row r="60" spans="1:19" ht="13.5" customHeight="1" thickBot="1" x14ac:dyDescent="0.2">
      <c r="A60" s="191" t="s">
        <v>58</v>
      </c>
      <c r="B60" s="191" t="s">
        <v>353</v>
      </c>
      <c r="C60" s="191" t="s">
        <v>59</v>
      </c>
      <c r="D60" s="192" t="s">
        <v>60</v>
      </c>
      <c r="E60" s="193" t="s">
        <v>61</v>
      </c>
      <c r="F60" s="193" t="s">
        <v>62</v>
      </c>
      <c r="G60" s="193" t="s">
        <v>63</v>
      </c>
      <c r="H60" s="193" t="s">
        <v>64</v>
      </c>
      <c r="I60" s="193" t="s">
        <v>65</v>
      </c>
      <c r="J60" s="193" t="s">
        <v>66</v>
      </c>
      <c r="K60" s="193" t="s">
        <v>67</v>
      </c>
      <c r="L60" s="193" t="s">
        <v>68</v>
      </c>
      <c r="M60" s="193" t="s">
        <v>69</v>
      </c>
      <c r="N60" s="193" t="s">
        <v>36</v>
      </c>
      <c r="O60" s="193" t="s">
        <v>37</v>
      </c>
      <c r="P60" s="193" t="s">
        <v>38</v>
      </c>
      <c r="Q60" s="193" t="s">
        <v>354</v>
      </c>
      <c r="R60" s="193" t="str">
        <f>$R$3</f>
        <v>27年度</v>
      </c>
      <c r="S60" s="194" t="s">
        <v>71</v>
      </c>
    </row>
    <row r="61" spans="1:19" ht="13.5" customHeight="1" x14ac:dyDescent="0.15">
      <c r="A61" s="204"/>
      <c r="B61" s="189"/>
      <c r="C61" s="379" t="s">
        <v>123</v>
      </c>
      <c r="D61" s="195" t="s">
        <v>72</v>
      </c>
      <c r="E61" s="205">
        <v>44.2</v>
      </c>
      <c r="F61" s="205">
        <v>185.3</v>
      </c>
      <c r="G61" s="205">
        <v>72.5</v>
      </c>
      <c r="H61" s="205">
        <v>77.8</v>
      </c>
      <c r="I61" s="205">
        <v>115</v>
      </c>
      <c r="J61" s="205">
        <v>61.4</v>
      </c>
      <c r="K61" s="205">
        <v>42.9</v>
      </c>
      <c r="L61" s="205">
        <v>29.4</v>
      </c>
      <c r="M61" s="205">
        <v>24.2</v>
      </c>
      <c r="N61" s="205">
        <v>25.2</v>
      </c>
      <c r="O61" s="205">
        <v>27.9</v>
      </c>
      <c r="P61" s="205">
        <v>30.6</v>
      </c>
      <c r="Q61" s="205">
        <f t="shared" ref="Q61:Q114" si="30">SUM(E61:P61)</f>
        <v>736.40000000000009</v>
      </c>
      <c r="R61" s="205">
        <v>745.9</v>
      </c>
      <c r="S61" s="206">
        <f t="shared" ref="S61:S114" si="31">IF(Q61=0,"－",Q61/R61*100)</f>
        <v>98.726370827188646</v>
      </c>
    </row>
    <row r="62" spans="1:19" ht="13.5" customHeight="1" x14ac:dyDescent="0.15">
      <c r="A62" s="204"/>
      <c r="B62" s="189"/>
      <c r="C62" s="380"/>
      <c r="D62" s="198" t="s">
        <v>73</v>
      </c>
      <c r="E62" s="207">
        <v>5.5</v>
      </c>
      <c r="F62" s="207">
        <v>11.5</v>
      </c>
      <c r="G62" s="207">
        <v>6.6</v>
      </c>
      <c r="H62" s="207">
        <v>8.5</v>
      </c>
      <c r="I62" s="207">
        <v>10.7</v>
      </c>
      <c r="J62" s="207">
        <v>7</v>
      </c>
      <c r="K62" s="207">
        <v>5</v>
      </c>
      <c r="L62" s="207">
        <v>3.3</v>
      </c>
      <c r="M62" s="207">
        <v>2.5</v>
      </c>
      <c r="N62" s="207">
        <v>2.6</v>
      </c>
      <c r="O62" s="207">
        <v>2.1</v>
      </c>
      <c r="P62" s="207">
        <v>3.2</v>
      </c>
      <c r="Q62" s="207">
        <f t="shared" si="30"/>
        <v>68.5</v>
      </c>
      <c r="R62" s="207">
        <v>68</v>
      </c>
      <c r="S62" s="208">
        <f t="shared" si="31"/>
        <v>100.73529411764706</v>
      </c>
    </row>
    <row r="63" spans="1:19" ht="13.5" customHeight="1" x14ac:dyDescent="0.15">
      <c r="A63" s="204" t="s">
        <v>355</v>
      </c>
      <c r="B63" s="189" t="s">
        <v>356</v>
      </c>
      <c r="C63" s="380"/>
      <c r="D63" s="198" t="s">
        <v>74</v>
      </c>
      <c r="E63" s="207">
        <f t="shared" ref="E63:P63" si="32">+E61-E62</f>
        <v>38.700000000000003</v>
      </c>
      <c r="F63" s="207">
        <f t="shared" si="32"/>
        <v>173.8</v>
      </c>
      <c r="G63" s="207">
        <f t="shared" si="32"/>
        <v>65.900000000000006</v>
      </c>
      <c r="H63" s="207">
        <f t="shared" si="32"/>
        <v>69.3</v>
      </c>
      <c r="I63" s="207">
        <f t="shared" si="32"/>
        <v>104.3</v>
      </c>
      <c r="J63" s="207">
        <f t="shared" si="32"/>
        <v>54.4</v>
      </c>
      <c r="K63" s="207">
        <f t="shared" si="32"/>
        <v>37.9</v>
      </c>
      <c r="L63" s="207">
        <f t="shared" si="32"/>
        <v>26.099999999999998</v>
      </c>
      <c r="M63" s="207">
        <f t="shared" si="32"/>
        <v>21.7</v>
      </c>
      <c r="N63" s="207">
        <f t="shared" si="32"/>
        <v>22.599999999999998</v>
      </c>
      <c r="O63" s="207">
        <f t="shared" si="32"/>
        <v>25.799999999999997</v>
      </c>
      <c r="P63" s="207">
        <f t="shared" si="32"/>
        <v>27.400000000000002</v>
      </c>
      <c r="Q63" s="207">
        <f t="shared" si="30"/>
        <v>667.9</v>
      </c>
      <c r="R63" s="207">
        <v>677.89999999999986</v>
      </c>
      <c r="S63" s="208">
        <f t="shared" si="31"/>
        <v>98.524856173476934</v>
      </c>
    </row>
    <row r="64" spans="1:19" ht="13.5" customHeight="1" x14ac:dyDescent="0.15">
      <c r="A64" s="204"/>
      <c r="B64" s="189"/>
      <c r="C64" s="380"/>
      <c r="D64" s="198" t="s">
        <v>75</v>
      </c>
      <c r="E64" s="207">
        <f t="shared" ref="E64:P64" si="33">+E61-E65</f>
        <v>43</v>
      </c>
      <c r="F64" s="207">
        <f t="shared" si="33"/>
        <v>184.20000000000002</v>
      </c>
      <c r="G64" s="207">
        <f t="shared" si="33"/>
        <v>71</v>
      </c>
      <c r="H64" s="207">
        <f t="shared" si="33"/>
        <v>75.3</v>
      </c>
      <c r="I64" s="207">
        <f t="shared" si="33"/>
        <v>111.6</v>
      </c>
      <c r="J64" s="207">
        <f t="shared" si="33"/>
        <v>59.699999999999996</v>
      </c>
      <c r="K64" s="207">
        <f t="shared" si="33"/>
        <v>41.1</v>
      </c>
      <c r="L64" s="207">
        <f t="shared" si="33"/>
        <v>28.099999999999998</v>
      </c>
      <c r="M64" s="207">
        <f t="shared" si="33"/>
        <v>22.8</v>
      </c>
      <c r="N64" s="207">
        <f t="shared" si="33"/>
        <v>24</v>
      </c>
      <c r="O64" s="207">
        <f t="shared" si="33"/>
        <v>26.7</v>
      </c>
      <c r="P64" s="207">
        <f t="shared" si="33"/>
        <v>29.5</v>
      </c>
      <c r="Q64" s="207">
        <f t="shared" si="30"/>
        <v>717.00000000000011</v>
      </c>
      <c r="R64" s="207">
        <v>728.9</v>
      </c>
      <c r="S64" s="208">
        <f t="shared" si="31"/>
        <v>98.367402935930869</v>
      </c>
    </row>
    <row r="65" spans="1:19" ht="13.5" customHeight="1" x14ac:dyDescent="0.15">
      <c r="A65" s="204"/>
      <c r="B65" s="189"/>
      <c r="C65" s="380"/>
      <c r="D65" s="198" t="s">
        <v>76</v>
      </c>
      <c r="E65" s="207">
        <v>1.2</v>
      </c>
      <c r="F65" s="207">
        <v>1.1000000000000001</v>
      </c>
      <c r="G65" s="207">
        <v>1.5</v>
      </c>
      <c r="H65" s="207">
        <v>2.5</v>
      </c>
      <c r="I65" s="207">
        <v>3.4</v>
      </c>
      <c r="J65" s="207">
        <v>1.7</v>
      </c>
      <c r="K65" s="207">
        <v>1.8</v>
      </c>
      <c r="L65" s="207">
        <v>1.3</v>
      </c>
      <c r="M65" s="207">
        <v>1.4</v>
      </c>
      <c r="N65" s="207">
        <v>1.2</v>
      </c>
      <c r="O65" s="207">
        <v>1.2</v>
      </c>
      <c r="P65" s="207">
        <v>1.1000000000000001</v>
      </c>
      <c r="Q65" s="207">
        <f t="shared" si="30"/>
        <v>19.400000000000002</v>
      </c>
      <c r="R65" s="207">
        <v>17</v>
      </c>
      <c r="S65" s="208">
        <f t="shared" si="31"/>
        <v>114.11764705882355</v>
      </c>
    </row>
    <row r="66" spans="1:19" ht="13.5" customHeight="1" thickBot="1" x14ac:dyDescent="0.2">
      <c r="A66" s="204"/>
      <c r="B66" s="189"/>
      <c r="C66" s="381"/>
      <c r="D66" s="201" t="s">
        <v>77</v>
      </c>
      <c r="E66" s="209">
        <v>1.4</v>
      </c>
      <c r="F66" s="209">
        <v>1.2</v>
      </c>
      <c r="G66" s="209">
        <v>1.8</v>
      </c>
      <c r="H66" s="209">
        <v>2.9</v>
      </c>
      <c r="I66" s="209">
        <v>3.9</v>
      </c>
      <c r="J66" s="209">
        <v>2</v>
      </c>
      <c r="K66" s="209">
        <v>2.2000000000000002</v>
      </c>
      <c r="L66" s="209">
        <v>1.4</v>
      </c>
      <c r="M66" s="209">
        <v>1.7</v>
      </c>
      <c r="N66" s="209">
        <v>1.4</v>
      </c>
      <c r="O66" s="209">
        <v>1.4</v>
      </c>
      <c r="P66" s="209">
        <v>1.2</v>
      </c>
      <c r="Q66" s="209">
        <f t="shared" si="30"/>
        <v>22.499999999999993</v>
      </c>
      <c r="R66" s="209">
        <v>22</v>
      </c>
      <c r="S66" s="210">
        <f t="shared" si="31"/>
        <v>102.27272727272725</v>
      </c>
    </row>
    <row r="67" spans="1:19" ht="13.5" customHeight="1" x14ac:dyDescent="0.15">
      <c r="A67" s="204"/>
      <c r="B67" s="189"/>
      <c r="C67" s="379" t="s">
        <v>124</v>
      </c>
      <c r="D67" s="195" t="s">
        <v>72</v>
      </c>
      <c r="E67" s="205">
        <v>67.099999999999994</v>
      </c>
      <c r="F67" s="205">
        <v>148.1</v>
      </c>
      <c r="G67" s="205">
        <v>108.1</v>
      </c>
      <c r="H67" s="205">
        <v>145.19999999999999</v>
      </c>
      <c r="I67" s="205">
        <v>177.6</v>
      </c>
      <c r="J67" s="205">
        <v>131.9</v>
      </c>
      <c r="K67" s="205">
        <v>109.5</v>
      </c>
      <c r="L67" s="205">
        <v>60.2</v>
      </c>
      <c r="M67" s="205">
        <v>50.4</v>
      </c>
      <c r="N67" s="205">
        <v>61.1</v>
      </c>
      <c r="O67" s="205">
        <v>80.3</v>
      </c>
      <c r="P67" s="205">
        <v>69.8</v>
      </c>
      <c r="Q67" s="205">
        <f t="shared" si="30"/>
        <v>1209.2999999999997</v>
      </c>
      <c r="R67" s="205">
        <v>1267.9000000000001</v>
      </c>
      <c r="S67" s="206">
        <f t="shared" si="31"/>
        <v>95.378184399400553</v>
      </c>
    </row>
    <row r="68" spans="1:19" ht="13.5" customHeight="1" x14ac:dyDescent="0.15">
      <c r="A68" s="204"/>
      <c r="B68" s="189"/>
      <c r="C68" s="380"/>
      <c r="D68" s="198" t="s">
        <v>73</v>
      </c>
      <c r="E68" s="207">
        <v>14.1</v>
      </c>
      <c r="F68" s="207">
        <v>27.9</v>
      </c>
      <c r="G68" s="207">
        <v>23.5</v>
      </c>
      <c r="H68" s="207">
        <v>33.6</v>
      </c>
      <c r="I68" s="207">
        <v>37</v>
      </c>
      <c r="J68" s="207">
        <v>30</v>
      </c>
      <c r="K68" s="207">
        <v>24.2</v>
      </c>
      <c r="L68" s="207">
        <v>14.2</v>
      </c>
      <c r="M68" s="207">
        <v>10.9</v>
      </c>
      <c r="N68" s="207">
        <v>12.4</v>
      </c>
      <c r="O68" s="207">
        <v>17.5</v>
      </c>
      <c r="P68" s="207">
        <v>14.3</v>
      </c>
      <c r="Q68" s="207">
        <f t="shared" si="30"/>
        <v>259.59999999999997</v>
      </c>
      <c r="R68" s="207">
        <v>273.2</v>
      </c>
      <c r="S68" s="208">
        <f t="shared" si="31"/>
        <v>95.021961932650072</v>
      </c>
    </row>
    <row r="69" spans="1:19" ht="13.5" customHeight="1" x14ac:dyDescent="0.15">
      <c r="A69" s="204"/>
      <c r="B69" s="189"/>
      <c r="C69" s="380"/>
      <c r="D69" s="198" t="s">
        <v>74</v>
      </c>
      <c r="E69" s="207">
        <f t="shared" ref="E69:P69" si="34">+E67-E68</f>
        <v>52.999999999999993</v>
      </c>
      <c r="F69" s="207">
        <f t="shared" si="34"/>
        <v>120.19999999999999</v>
      </c>
      <c r="G69" s="207">
        <f t="shared" si="34"/>
        <v>84.6</v>
      </c>
      <c r="H69" s="207">
        <f t="shared" si="34"/>
        <v>111.6</v>
      </c>
      <c r="I69" s="207">
        <f t="shared" si="34"/>
        <v>140.6</v>
      </c>
      <c r="J69" s="207">
        <f t="shared" si="34"/>
        <v>101.9</v>
      </c>
      <c r="K69" s="207">
        <f t="shared" si="34"/>
        <v>85.3</v>
      </c>
      <c r="L69" s="207">
        <f t="shared" si="34"/>
        <v>46</v>
      </c>
      <c r="M69" s="207">
        <f t="shared" si="34"/>
        <v>39.5</v>
      </c>
      <c r="N69" s="207">
        <f t="shared" si="34"/>
        <v>48.7</v>
      </c>
      <c r="O69" s="207">
        <f t="shared" si="34"/>
        <v>62.8</v>
      </c>
      <c r="P69" s="207">
        <f t="shared" si="34"/>
        <v>55.5</v>
      </c>
      <c r="Q69" s="207">
        <f t="shared" si="30"/>
        <v>949.69999999999993</v>
      </c>
      <c r="R69" s="207">
        <v>994.7</v>
      </c>
      <c r="S69" s="208">
        <f t="shared" si="31"/>
        <v>95.476022921483846</v>
      </c>
    </row>
    <row r="70" spans="1:19" ht="13.5" customHeight="1" x14ac:dyDescent="0.15">
      <c r="A70" s="204"/>
      <c r="B70" s="211"/>
      <c r="C70" s="380"/>
      <c r="D70" s="198" t="s">
        <v>75</v>
      </c>
      <c r="E70" s="207">
        <f t="shared" ref="E70:P70" si="35">+E67-E71</f>
        <v>66.199999999999989</v>
      </c>
      <c r="F70" s="207">
        <f t="shared" si="35"/>
        <v>140.69999999999999</v>
      </c>
      <c r="G70" s="207">
        <f t="shared" si="35"/>
        <v>106.39999999999999</v>
      </c>
      <c r="H70" s="207">
        <f t="shared" si="35"/>
        <v>142.5</v>
      </c>
      <c r="I70" s="207">
        <f t="shared" si="35"/>
        <v>170.9</v>
      </c>
      <c r="J70" s="207">
        <f t="shared" si="35"/>
        <v>127.2</v>
      </c>
      <c r="K70" s="207">
        <f t="shared" si="35"/>
        <v>105.1</v>
      </c>
      <c r="L70" s="207">
        <f t="shared" si="35"/>
        <v>59.400000000000006</v>
      </c>
      <c r="M70" s="207">
        <f t="shared" si="35"/>
        <v>49.6</v>
      </c>
      <c r="N70" s="207">
        <f t="shared" si="35"/>
        <v>59.5</v>
      </c>
      <c r="O70" s="207">
        <f t="shared" si="35"/>
        <v>78.2</v>
      </c>
      <c r="P70" s="207">
        <f t="shared" si="35"/>
        <v>68.399999999999991</v>
      </c>
      <c r="Q70" s="207">
        <f t="shared" si="30"/>
        <v>1174.1000000000001</v>
      </c>
      <c r="R70" s="207">
        <v>1234.6000000000001</v>
      </c>
      <c r="S70" s="208">
        <f t="shared" si="31"/>
        <v>95.099627409687344</v>
      </c>
    </row>
    <row r="71" spans="1:19" ht="13.5" customHeight="1" x14ac:dyDescent="0.15">
      <c r="A71" s="204"/>
      <c r="B71" s="211"/>
      <c r="C71" s="380"/>
      <c r="D71" s="198" t="s">
        <v>76</v>
      </c>
      <c r="E71" s="207">
        <v>0.9</v>
      </c>
      <c r="F71" s="207">
        <v>7.4</v>
      </c>
      <c r="G71" s="207">
        <v>1.7</v>
      </c>
      <c r="H71" s="207">
        <v>2.7</v>
      </c>
      <c r="I71" s="207">
        <v>6.7</v>
      </c>
      <c r="J71" s="207">
        <v>4.7</v>
      </c>
      <c r="K71" s="207">
        <v>4.4000000000000004</v>
      </c>
      <c r="L71" s="207">
        <v>0.8</v>
      </c>
      <c r="M71" s="207">
        <v>0.8</v>
      </c>
      <c r="N71" s="207">
        <v>1.6</v>
      </c>
      <c r="O71" s="207">
        <v>2.1</v>
      </c>
      <c r="P71" s="207">
        <v>1.4</v>
      </c>
      <c r="Q71" s="207">
        <f t="shared" si="30"/>
        <v>35.200000000000003</v>
      </c>
      <c r="R71" s="207">
        <v>33.300000000000004</v>
      </c>
      <c r="S71" s="208">
        <f t="shared" si="31"/>
        <v>105.7057057057057</v>
      </c>
    </row>
    <row r="72" spans="1:19" ht="13.5" customHeight="1" thickBot="1" x14ac:dyDescent="0.2">
      <c r="A72" s="204"/>
      <c r="B72" s="211"/>
      <c r="C72" s="381"/>
      <c r="D72" s="201" t="s">
        <v>77</v>
      </c>
      <c r="E72" s="209">
        <v>1.8</v>
      </c>
      <c r="F72" s="209">
        <v>9</v>
      </c>
      <c r="G72" s="209">
        <v>3.1</v>
      </c>
      <c r="H72" s="209">
        <v>5</v>
      </c>
      <c r="I72" s="209">
        <v>9.1</v>
      </c>
      <c r="J72" s="209">
        <v>6</v>
      </c>
      <c r="K72" s="209">
        <v>5.2</v>
      </c>
      <c r="L72" s="209">
        <v>1.2</v>
      </c>
      <c r="M72" s="209">
        <v>1.5</v>
      </c>
      <c r="N72" s="209">
        <v>3.2</v>
      </c>
      <c r="O72" s="209">
        <v>2.2000000000000002</v>
      </c>
      <c r="P72" s="209">
        <v>2.4</v>
      </c>
      <c r="Q72" s="209">
        <f t="shared" si="30"/>
        <v>49.70000000000001</v>
      </c>
      <c r="R72" s="209">
        <v>49.800000000000004</v>
      </c>
      <c r="S72" s="210">
        <f t="shared" si="31"/>
        <v>99.799196787148603</v>
      </c>
    </row>
    <row r="73" spans="1:19" ht="13.5" customHeight="1" x14ac:dyDescent="0.15">
      <c r="A73" s="204"/>
      <c r="B73" s="211"/>
      <c r="C73" s="379" t="s">
        <v>125</v>
      </c>
      <c r="D73" s="195" t="s">
        <v>72</v>
      </c>
      <c r="E73" s="205">
        <v>33.4</v>
      </c>
      <c r="F73" s="205">
        <v>35.200000000000003</v>
      </c>
      <c r="G73" s="205">
        <v>25.2</v>
      </c>
      <c r="H73" s="205">
        <v>30.3</v>
      </c>
      <c r="I73" s="205">
        <v>33.299999999999997</v>
      </c>
      <c r="J73" s="205">
        <v>24.8</v>
      </c>
      <c r="K73" s="205">
        <v>25.8</v>
      </c>
      <c r="L73" s="205">
        <v>16.7</v>
      </c>
      <c r="M73" s="205">
        <v>29.4</v>
      </c>
      <c r="N73" s="205">
        <v>41.5</v>
      </c>
      <c r="O73" s="205">
        <v>33.200000000000003</v>
      </c>
      <c r="P73" s="205">
        <v>29.2</v>
      </c>
      <c r="Q73" s="205">
        <f t="shared" si="30"/>
        <v>358</v>
      </c>
      <c r="R73" s="205">
        <v>365</v>
      </c>
      <c r="S73" s="206">
        <f t="shared" si="31"/>
        <v>98.082191780821915</v>
      </c>
    </row>
    <row r="74" spans="1:19" ht="13.5" customHeight="1" x14ac:dyDescent="0.15">
      <c r="A74" s="204"/>
      <c r="B74" s="211"/>
      <c r="C74" s="380"/>
      <c r="D74" s="198" t="s">
        <v>73</v>
      </c>
      <c r="E74" s="207">
        <v>0.1</v>
      </c>
      <c r="F74" s="207">
        <v>0.1</v>
      </c>
      <c r="G74" s="207">
        <v>0.2</v>
      </c>
      <c r="H74" s="207">
        <v>0.2</v>
      </c>
      <c r="I74" s="207">
        <v>0.4</v>
      </c>
      <c r="J74" s="207">
        <v>0.2</v>
      </c>
      <c r="K74" s="207">
        <v>0.2</v>
      </c>
      <c r="L74" s="207">
        <v>0.1</v>
      </c>
      <c r="M74" s="207">
        <v>0.3</v>
      </c>
      <c r="N74" s="207">
        <v>0.3</v>
      </c>
      <c r="O74" s="207">
        <v>0.2</v>
      </c>
      <c r="P74" s="207">
        <v>0.2</v>
      </c>
      <c r="Q74" s="207">
        <f t="shared" si="30"/>
        <v>2.5000000000000004</v>
      </c>
      <c r="R74" s="207">
        <v>2.1</v>
      </c>
      <c r="S74" s="208">
        <f t="shared" si="31"/>
        <v>119.04761904761907</v>
      </c>
    </row>
    <row r="75" spans="1:19" ht="13.5" customHeight="1" x14ac:dyDescent="0.15">
      <c r="A75" s="204"/>
      <c r="B75" s="211"/>
      <c r="C75" s="380"/>
      <c r="D75" s="198" t="s">
        <v>74</v>
      </c>
      <c r="E75" s="207">
        <f t="shared" ref="E75:P75" si="36">+E73-E74</f>
        <v>33.299999999999997</v>
      </c>
      <c r="F75" s="207">
        <f t="shared" si="36"/>
        <v>35.1</v>
      </c>
      <c r="G75" s="207">
        <f t="shared" si="36"/>
        <v>25</v>
      </c>
      <c r="H75" s="207">
        <f t="shared" si="36"/>
        <v>30.1</v>
      </c>
      <c r="I75" s="207">
        <f t="shared" si="36"/>
        <v>32.9</v>
      </c>
      <c r="J75" s="207">
        <f t="shared" si="36"/>
        <v>24.6</v>
      </c>
      <c r="K75" s="207">
        <f t="shared" si="36"/>
        <v>25.6</v>
      </c>
      <c r="L75" s="207">
        <f t="shared" si="36"/>
        <v>16.599999999999998</v>
      </c>
      <c r="M75" s="207">
        <f t="shared" si="36"/>
        <v>29.099999999999998</v>
      </c>
      <c r="N75" s="207">
        <f t="shared" si="36"/>
        <v>41.2</v>
      </c>
      <c r="O75" s="207">
        <f t="shared" si="36"/>
        <v>33</v>
      </c>
      <c r="P75" s="207">
        <f t="shared" si="36"/>
        <v>29</v>
      </c>
      <c r="Q75" s="207">
        <f t="shared" si="30"/>
        <v>355.5</v>
      </c>
      <c r="R75" s="207">
        <v>362.90000000000003</v>
      </c>
      <c r="S75" s="208">
        <f t="shared" si="31"/>
        <v>97.960870763295659</v>
      </c>
    </row>
    <row r="76" spans="1:19" ht="13.5" customHeight="1" x14ac:dyDescent="0.15">
      <c r="A76" s="204"/>
      <c r="B76" s="211"/>
      <c r="C76" s="380"/>
      <c r="D76" s="198" t="s">
        <v>75</v>
      </c>
      <c r="E76" s="207">
        <f t="shared" ref="E76:P76" si="37">+E73-E77</f>
        <v>32.799999999999997</v>
      </c>
      <c r="F76" s="207">
        <f t="shared" si="37"/>
        <v>34.300000000000004</v>
      </c>
      <c r="G76" s="207">
        <f t="shared" si="37"/>
        <v>23.599999999999998</v>
      </c>
      <c r="H76" s="207">
        <f t="shared" si="37"/>
        <v>28.7</v>
      </c>
      <c r="I76" s="207">
        <f t="shared" si="37"/>
        <v>30.599999999999998</v>
      </c>
      <c r="J76" s="207">
        <f t="shared" si="37"/>
        <v>23.400000000000002</v>
      </c>
      <c r="K76" s="207">
        <f t="shared" si="37"/>
        <v>24.400000000000002</v>
      </c>
      <c r="L76" s="207">
        <f t="shared" si="37"/>
        <v>16.099999999999998</v>
      </c>
      <c r="M76" s="207">
        <f t="shared" si="37"/>
        <v>27.2</v>
      </c>
      <c r="N76" s="207">
        <f t="shared" si="37"/>
        <v>39.799999999999997</v>
      </c>
      <c r="O76" s="207">
        <f t="shared" si="37"/>
        <v>31.900000000000002</v>
      </c>
      <c r="P76" s="207">
        <f t="shared" si="37"/>
        <v>28</v>
      </c>
      <c r="Q76" s="207">
        <f t="shared" si="30"/>
        <v>340.79999999999995</v>
      </c>
      <c r="R76" s="207">
        <v>350.09999999999997</v>
      </c>
      <c r="S76" s="208">
        <f t="shared" si="31"/>
        <v>97.343616109682941</v>
      </c>
    </row>
    <row r="77" spans="1:19" ht="13.5" customHeight="1" x14ac:dyDescent="0.15">
      <c r="A77" s="204"/>
      <c r="B77" s="189"/>
      <c r="C77" s="380"/>
      <c r="D77" s="198" t="s">
        <v>76</v>
      </c>
      <c r="E77" s="207">
        <v>0.6</v>
      </c>
      <c r="F77" s="207">
        <v>0.9</v>
      </c>
      <c r="G77" s="207">
        <v>1.6</v>
      </c>
      <c r="H77" s="207">
        <v>1.6</v>
      </c>
      <c r="I77" s="207">
        <v>2.7</v>
      </c>
      <c r="J77" s="207">
        <v>1.4</v>
      </c>
      <c r="K77" s="207">
        <v>1.4</v>
      </c>
      <c r="L77" s="207">
        <v>0.6</v>
      </c>
      <c r="M77" s="207">
        <v>2.2000000000000002</v>
      </c>
      <c r="N77" s="207">
        <v>1.7</v>
      </c>
      <c r="O77" s="207">
        <v>1.3</v>
      </c>
      <c r="P77" s="207">
        <v>1.2</v>
      </c>
      <c r="Q77" s="207">
        <f t="shared" si="30"/>
        <v>17.2</v>
      </c>
      <c r="R77" s="207">
        <v>14.9</v>
      </c>
      <c r="S77" s="208">
        <f t="shared" si="31"/>
        <v>115.43624161073825</v>
      </c>
    </row>
    <row r="78" spans="1:19" ht="13.5" customHeight="1" thickBot="1" x14ac:dyDescent="0.2">
      <c r="A78" s="204"/>
      <c r="B78" s="189"/>
      <c r="C78" s="381"/>
      <c r="D78" s="201" t="s">
        <v>77</v>
      </c>
      <c r="E78" s="209">
        <v>0.6</v>
      </c>
      <c r="F78" s="209">
        <v>0.9</v>
      </c>
      <c r="G78" s="209">
        <v>1.6</v>
      </c>
      <c r="H78" s="209">
        <v>1.6</v>
      </c>
      <c r="I78" s="209">
        <v>2.7</v>
      </c>
      <c r="J78" s="209">
        <v>1.4</v>
      </c>
      <c r="K78" s="209">
        <v>1.4</v>
      </c>
      <c r="L78" s="209">
        <v>0.6</v>
      </c>
      <c r="M78" s="209">
        <v>2.2000000000000002</v>
      </c>
      <c r="N78" s="209">
        <v>1.7</v>
      </c>
      <c r="O78" s="209">
        <v>1.3</v>
      </c>
      <c r="P78" s="209">
        <v>1.2</v>
      </c>
      <c r="Q78" s="209">
        <f t="shared" si="30"/>
        <v>17.2</v>
      </c>
      <c r="R78" s="209">
        <v>14.9</v>
      </c>
      <c r="S78" s="210">
        <f t="shared" si="31"/>
        <v>115.43624161073825</v>
      </c>
    </row>
    <row r="79" spans="1:19" ht="13.5" customHeight="1" x14ac:dyDescent="0.15">
      <c r="A79" s="204"/>
      <c r="B79" s="189"/>
      <c r="C79" s="379" t="s">
        <v>126</v>
      </c>
      <c r="D79" s="195" t="s">
        <v>72</v>
      </c>
      <c r="E79" s="205">
        <v>65.2</v>
      </c>
      <c r="F79" s="205">
        <v>96.9</v>
      </c>
      <c r="G79" s="205">
        <v>81.3</v>
      </c>
      <c r="H79" s="205">
        <v>139.19999999999999</v>
      </c>
      <c r="I79" s="205">
        <v>118.3</v>
      </c>
      <c r="J79" s="205">
        <v>95.7</v>
      </c>
      <c r="K79" s="205">
        <v>83.7</v>
      </c>
      <c r="L79" s="205">
        <v>45.2</v>
      </c>
      <c r="M79" s="205">
        <v>38.9</v>
      </c>
      <c r="N79" s="205">
        <v>39.1</v>
      </c>
      <c r="O79" s="205">
        <v>55.7</v>
      </c>
      <c r="P79" s="205">
        <v>53.2</v>
      </c>
      <c r="Q79" s="205">
        <f t="shared" si="30"/>
        <v>912.4000000000002</v>
      </c>
      <c r="R79" s="205">
        <v>926.89999999999986</v>
      </c>
      <c r="S79" s="206">
        <f t="shared" si="31"/>
        <v>98.435645700722873</v>
      </c>
    </row>
    <row r="80" spans="1:19" ht="13.5" customHeight="1" x14ac:dyDescent="0.15">
      <c r="A80" s="204"/>
      <c r="B80" s="189"/>
      <c r="C80" s="380"/>
      <c r="D80" s="198" t="s">
        <v>73</v>
      </c>
      <c r="E80" s="207">
        <v>6</v>
      </c>
      <c r="F80" s="207">
        <v>8.8000000000000007</v>
      </c>
      <c r="G80" s="207">
        <v>7.5</v>
      </c>
      <c r="H80" s="207">
        <v>11</v>
      </c>
      <c r="I80" s="207">
        <v>13.7</v>
      </c>
      <c r="J80" s="207">
        <v>9</v>
      </c>
      <c r="K80" s="207">
        <v>7.7</v>
      </c>
      <c r="L80" s="207">
        <v>4.2</v>
      </c>
      <c r="M80" s="207">
        <v>3.5</v>
      </c>
      <c r="N80" s="207">
        <v>3.6</v>
      </c>
      <c r="O80" s="207">
        <v>3.3</v>
      </c>
      <c r="P80" s="207">
        <v>5</v>
      </c>
      <c r="Q80" s="207">
        <f t="shared" si="30"/>
        <v>83.3</v>
      </c>
      <c r="R80" s="207">
        <v>82.5</v>
      </c>
      <c r="S80" s="208">
        <f t="shared" si="31"/>
        <v>100.96969696969697</v>
      </c>
    </row>
    <row r="81" spans="1:19" ht="13.5" customHeight="1" x14ac:dyDescent="0.15">
      <c r="A81" s="204"/>
      <c r="B81" s="189"/>
      <c r="C81" s="380"/>
      <c r="D81" s="198" t="s">
        <v>74</v>
      </c>
      <c r="E81" s="207">
        <f t="shared" ref="E81:P81" si="38">+E79-E80</f>
        <v>59.2</v>
      </c>
      <c r="F81" s="207">
        <f t="shared" si="38"/>
        <v>88.100000000000009</v>
      </c>
      <c r="G81" s="207">
        <f t="shared" si="38"/>
        <v>73.8</v>
      </c>
      <c r="H81" s="207">
        <f t="shared" si="38"/>
        <v>128.19999999999999</v>
      </c>
      <c r="I81" s="207">
        <f t="shared" si="38"/>
        <v>104.6</v>
      </c>
      <c r="J81" s="207">
        <f t="shared" si="38"/>
        <v>86.7</v>
      </c>
      <c r="K81" s="207">
        <f t="shared" si="38"/>
        <v>76</v>
      </c>
      <c r="L81" s="207">
        <f t="shared" si="38"/>
        <v>41</v>
      </c>
      <c r="M81" s="207">
        <f t="shared" si="38"/>
        <v>35.4</v>
      </c>
      <c r="N81" s="207">
        <f t="shared" si="38"/>
        <v>35.5</v>
      </c>
      <c r="O81" s="207">
        <f t="shared" si="38"/>
        <v>52.400000000000006</v>
      </c>
      <c r="P81" s="207">
        <f t="shared" si="38"/>
        <v>48.2</v>
      </c>
      <c r="Q81" s="207">
        <f t="shared" si="30"/>
        <v>829.1</v>
      </c>
      <c r="R81" s="207">
        <v>844.39999999999986</v>
      </c>
      <c r="S81" s="208">
        <f t="shared" si="31"/>
        <v>98.188062529606839</v>
      </c>
    </row>
    <row r="82" spans="1:19" ht="13.5" customHeight="1" x14ac:dyDescent="0.15">
      <c r="A82" s="204"/>
      <c r="B82" s="189"/>
      <c r="C82" s="380"/>
      <c r="D82" s="198" t="s">
        <v>75</v>
      </c>
      <c r="E82" s="207">
        <f t="shared" ref="E82:P82" si="39">+E79-E83</f>
        <v>64.900000000000006</v>
      </c>
      <c r="F82" s="207">
        <f t="shared" si="39"/>
        <v>96.2</v>
      </c>
      <c r="G82" s="207">
        <f t="shared" si="39"/>
        <v>80.399999999999991</v>
      </c>
      <c r="H82" s="207">
        <f t="shared" si="39"/>
        <v>136.5</v>
      </c>
      <c r="I82" s="207">
        <f t="shared" si="39"/>
        <v>112</v>
      </c>
      <c r="J82" s="207">
        <f t="shared" si="39"/>
        <v>93.8</v>
      </c>
      <c r="K82" s="207">
        <f t="shared" si="39"/>
        <v>83.100000000000009</v>
      </c>
      <c r="L82" s="207">
        <f t="shared" si="39"/>
        <v>44.400000000000006</v>
      </c>
      <c r="M82" s="207">
        <f t="shared" si="39"/>
        <v>37.299999999999997</v>
      </c>
      <c r="N82" s="207">
        <f t="shared" si="39"/>
        <v>38.4</v>
      </c>
      <c r="O82" s="207">
        <f t="shared" si="39"/>
        <v>55.2</v>
      </c>
      <c r="P82" s="207">
        <f t="shared" si="39"/>
        <v>52.7</v>
      </c>
      <c r="Q82" s="207">
        <f t="shared" si="30"/>
        <v>894.9</v>
      </c>
      <c r="R82" s="207">
        <v>914.70000000000016</v>
      </c>
      <c r="S82" s="208">
        <f t="shared" si="31"/>
        <v>97.835355854378463</v>
      </c>
    </row>
    <row r="83" spans="1:19" ht="13.5" customHeight="1" x14ac:dyDescent="0.15">
      <c r="A83" s="204"/>
      <c r="B83" s="189"/>
      <c r="C83" s="380"/>
      <c r="D83" s="198" t="s">
        <v>76</v>
      </c>
      <c r="E83" s="207">
        <v>0.3</v>
      </c>
      <c r="F83" s="207">
        <v>0.7</v>
      </c>
      <c r="G83" s="207">
        <v>0.9</v>
      </c>
      <c r="H83" s="207">
        <v>2.7</v>
      </c>
      <c r="I83" s="207">
        <v>6.3</v>
      </c>
      <c r="J83" s="207">
        <v>1.9</v>
      </c>
      <c r="K83" s="207">
        <v>0.6</v>
      </c>
      <c r="L83" s="207">
        <v>0.8</v>
      </c>
      <c r="M83" s="207">
        <v>1.6</v>
      </c>
      <c r="N83" s="207">
        <v>0.7</v>
      </c>
      <c r="O83" s="207">
        <v>0.5</v>
      </c>
      <c r="P83" s="207">
        <v>0.5</v>
      </c>
      <c r="Q83" s="207">
        <f t="shared" si="30"/>
        <v>17.5</v>
      </c>
      <c r="R83" s="207">
        <v>12.200000000000001</v>
      </c>
      <c r="S83" s="208">
        <f t="shared" si="31"/>
        <v>143.44262295081967</v>
      </c>
    </row>
    <row r="84" spans="1:19" ht="13.5" customHeight="1" thickBot="1" x14ac:dyDescent="0.2">
      <c r="A84" s="204"/>
      <c r="B84" s="189"/>
      <c r="C84" s="381"/>
      <c r="D84" s="201" t="s">
        <v>77</v>
      </c>
      <c r="E84" s="209">
        <v>0.3</v>
      </c>
      <c r="F84" s="209">
        <v>0.8</v>
      </c>
      <c r="G84" s="209">
        <v>1</v>
      </c>
      <c r="H84" s="209">
        <v>3</v>
      </c>
      <c r="I84" s="209">
        <v>7</v>
      </c>
      <c r="J84" s="209">
        <v>2</v>
      </c>
      <c r="K84" s="209">
        <v>0.7</v>
      </c>
      <c r="L84" s="209">
        <v>0.9</v>
      </c>
      <c r="M84" s="209">
        <v>1.7</v>
      </c>
      <c r="N84" s="209">
        <v>0.8</v>
      </c>
      <c r="O84" s="209">
        <v>0.6</v>
      </c>
      <c r="P84" s="209">
        <v>0.7</v>
      </c>
      <c r="Q84" s="209">
        <f t="shared" si="30"/>
        <v>19.5</v>
      </c>
      <c r="R84" s="209">
        <v>14</v>
      </c>
      <c r="S84" s="210">
        <f t="shared" si="31"/>
        <v>139.28571428571428</v>
      </c>
    </row>
    <row r="85" spans="1:19" ht="13.5" customHeight="1" x14ac:dyDescent="0.15">
      <c r="A85" s="204"/>
      <c r="B85" s="189"/>
      <c r="C85" s="379" t="s">
        <v>127</v>
      </c>
      <c r="D85" s="195" t="s">
        <v>72</v>
      </c>
      <c r="E85" s="205">
        <v>21</v>
      </c>
      <c r="F85" s="205">
        <v>27.9</v>
      </c>
      <c r="G85" s="205">
        <v>24.4</v>
      </c>
      <c r="H85" s="205">
        <v>29</v>
      </c>
      <c r="I85" s="205">
        <v>26.4</v>
      </c>
      <c r="J85" s="205">
        <v>27.8</v>
      </c>
      <c r="K85" s="205">
        <v>28.2</v>
      </c>
      <c r="L85" s="205">
        <v>18.2</v>
      </c>
      <c r="M85" s="205">
        <v>14</v>
      </c>
      <c r="N85" s="205">
        <v>18.7</v>
      </c>
      <c r="O85" s="205">
        <v>15.1</v>
      </c>
      <c r="P85" s="205">
        <v>20</v>
      </c>
      <c r="Q85" s="205">
        <f t="shared" si="30"/>
        <v>270.69999999999993</v>
      </c>
      <c r="R85" s="205">
        <v>274</v>
      </c>
      <c r="S85" s="206">
        <f t="shared" si="31"/>
        <v>98.795620437956174</v>
      </c>
    </row>
    <row r="86" spans="1:19" ht="13.5" customHeight="1" x14ac:dyDescent="0.15">
      <c r="A86" s="204"/>
      <c r="B86" s="189"/>
      <c r="C86" s="380"/>
      <c r="D86" s="198" t="s">
        <v>73</v>
      </c>
      <c r="E86" s="207">
        <v>0</v>
      </c>
      <c r="F86" s="207">
        <v>0</v>
      </c>
      <c r="G86" s="207">
        <v>0</v>
      </c>
      <c r="H86" s="207">
        <v>0</v>
      </c>
      <c r="I86" s="207">
        <v>0</v>
      </c>
      <c r="J86" s="207">
        <v>0</v>
      </c>
      <c r="K86" s="207">
        <v>0</v>
      </c>
      <c r="L86" s="207">
        <v>0</v>
      </c>
      <c r="M86" s="207">
        <v>0</v>
      </c>
      <c r="N86" s="207">
        <v>0</v>
      </c>
      <c r="O86" s="207">
        <v>0</v>
      </c>
      <c r="P86" s="207">
        <v>0</v>
      </c>
      <c r="Q86" s="207">
        <f t="shared" si="30"/>
        <v>0</v>
      </c>
      <c r="R86" s="207">
        <v>0</v>
      </c>
      <c r="S86" s="212" t="str">
        <f t="shared" si="31"/>
        <v>－</v>
      </c>
    </row>
    <row r="87" spans="1:19" ht="13.5" customHeight="1" x14ac:dyDescent="0.15">
      <c r="A87" s="204"/>
      <c r="B87" s="189"/>
      <c r="C87" s="380"/>
      <c r="D87" s="198" t="s">
        <v>74</v>
      </c>
      <c r="E87" s="207">
        <f t="shared" ref="E87:P87" si="40">+E85-E86</f>
        <v>21</v>
      </c>
      <c r="F87" s="207">
        <f t="shared" si="40"/>
        <v>27.9</v>
      </c>
      <c r="G87" s="207">
        <f t="shared" si="40"/>
        <v>24.4</v>
      </c>
      <c r="H87" s="207">
        <f t="shared" si="40"/>
        <v>29</v>
      </c>
      <c r="I87" s="207">
        <f t="shared" si="40"/>
        <v>26.4</v>
      </c>
      <c r="J87" s="207">
        <f t="shared" si="40"/>
        <v>27.8</v>
      </c>
      <c r="K87" s="207">
        <f t="shared" si="40"/>
        <v>28.2</v>
      </c>
      <c r="L87" s="207">
        <f t="shared" si="40"/>
        <v>18.2</v>
      </c>
      <c r="M87" s="207">
        <f t="shared" si="40"/>
        <v>14</v>
      </c>
      <c r="N87" s="207">
        <f t="shared" si="40"/>
        <v>18.7</v>
      </c>
      <c r="O87" s="207">
        <f t="shared" si="40"/>
        <v>15.1</v>
      </c>
      <c r="P87" s="207">
        <f t="shared" si="40"/>
        <v>20</v>
      </c>
      <c r="Q87" s="207">
        <f t="shared" si="30"/>
        <v>270.69999999999993</v>
      </c>
      <c r="R87" s="207">
        <v>274</v>
      </c>
      <c r="S87" s="208">
        <f t="shared" si="31"/>
        <v>98.795620437956174</v>
      </c>
    </row>
    <row r="88" spans="1:19" ht="13.5" customHeight="1" x14ac:dyDescent="0.15">
      <c r="A88" s="204"/>
      <c r="B88" s="189"/>
      <c r="C88" s="380"/>
      <c r="D88" s="198" t="s">
        <v>75</v>
      </c>
      <c r="E88" s="207">
        <f t="shared" ref="E88:P88" si="41">+E85-E89</f>
        <v>20</v>
      </c>
      <c r="F88" s="207">
        <f t="shared" si="41"/>
        <v>26.299999999999997</v>
      </c>
      <c r="G88" s="207">
        <f t="shared" si="41"/>
        <v>22.9</v>
      </c>
      <c r="H88" s="207">
        <f t="shared" si="41"/>
        <v>25.9</v>
      </c>
      <c r="I88" s="207">
        <f t="shared" si="41"/>
        <v>22.9</v>
      </c>
      <c r="J88" s="207">
        <f t="shared" si="41"/>
        <v>25.3</v>
      </c>
      <c r="K88" s="207">
        <f t="shared" si="41"/>
        <v>26.2</v>
      </c>
      <c r="L88" s="207">
        <f t="shared" si="41"/>
        <v>17</v>
      </c>
      <c r="M88" s="207">
        <f t="shared" si="41"/>
        <v>13</v>
      </c>
      <c r="N88" s="207">
        <f t="shared" si="41"/>
        <v>17.3</v>
      </c>
      <c r="O88" s="207">
        <f t="shared" si="41"/>
        <v>14.1</v>
      </c>
      <c r="P88" s="207">
        <f t="shared" si="41"/>
        <v>18.7</v>
      </c>
      <c r="Q88" s="207">
        <f t="shared" si="30"/>
        <v>249.6</v>
      </c>
      <c r="R88" s="207">
        <v>253.19999999999996</v>
      </c>
      <c r="S88" s="208">
        <f t="shared" si="31"/>
        <v>98.578199052132717</v>
      </c>
    </row>
    <row r="89" spans="1:19" ht="13.5" customHeight="1" x14ac:dyDescent="0.15">
      <c r="A89" s="204"/>
      <c r="B89" s="189"/>
      <c r="C89" s="380"/>
      <c r="D89" s="198" t="s">
        <v>76</v>
      </c>
      <c r="E89" s="207">
        <v>1</v>
      </c>
      <c r="F89" s="207">
        <v>1.6</v>
      </c>
      <c r="G89" s="207">
        <v>1.5</v>
      </c>
      <c r="H89" s="207">
        <v>3.1</v>
      </c>
      <c r="I89" s="207">
        <v>3.5</v>
      </c>
      <c r="J89" s="207">
        <v>2.5</v>
      </c>
      <c r="K89" s="207">
        <v>2</v>
      </c>
      <c r="L89" s="207">
        <v>1.2</v>
      </c>
      <c r="M89" s="207">
        <v>1</v>
      </c>
      <c r="N89" s="207">
        <v>1.4</v>
      </c>
      <c r="O89" s="207">
        <v>1</v>
      </c>
      <c r="P89" s="207">
        <v>1.3</v>
      </c>
      <c r="Q89" s="207">
        <f t="shared" si="30"/>
        <v>21.099999999999998</v>
      </c>
      <c r="R89" s="207">
        <v>20.8</v>
      </c>
      <c r="S89" s="208">
        <f t="shared" si="31"/>
        <v>101.44230769230769</v>
      </c>
    </row>
    <row r="90" spans="1:19" ht="13.5" customHeight="1" thickBot="1" x14ac:dyDescent="0.2">
      <c r="A90" s="204"/>
      <c r="B90" s="189"/>
      <c r="C90" s="381"/>
      <c r="D90" s="201" t="s">
        <v>77</v>
      </c>
      <c r="E90" s="209">
        <v>1</v>
      </c>
      <c r="F90" s="209">
        <v>1.6</v>
      </c>
      <c r="G90" s="209">
        <v>1.5</v>
      </c>
      <c r="H90" s="209">
        <v>3.1</v>
      </c>
      <c r="I90" s="209">
        <v>3.5</v>
      </c>
      <c r="J90" s="209">
        <v>2.5</v>
      </c>
      <c r="K90" s="209">
        <v>2</v>
      </c>
      <c r="L90" s="209">
        <v>1.2</v>
      </c>
      <c r="M90" s="209">
        <v>1</v>
      </c>
      <c r="N90" s="209">
        <v>1.4</v>
      </c>
      <c r="O90" s="209">
        <v>1</v>
      </c>
      <c r="P90" s="209">
        <v>1.3</v>
      </c>
      <c r="Q90" s="209">
        <f t="shared" si="30"/>
        <v>21.099999999999998</v>
      </c>
      <c r="R90" s="209">
        <v>20.8</v>
      </c>
      <c r="S90" s="210">
        <f t="shared" si="31"/>
        <v>101.44230769230769</v>
      </c>
    </row>
    <row r="91" spans="1:19" ht="13.5" customHeight="1" x14ac:dyDescent="0.15">
      <c r="A91" s="204"/>
      <c r="B91" s="189"/>
      <c r="C91" s="379" t="s">
        <v>128</v>
      </c>
      <c r="D91" s="195" t="s">
        <v>72</v>
      </c>
      <c r="E91" s="205">
        <v>9.3000000000000007</v>
      </c>
      <c r="F91" s="205">
        <v>16.399999999999999</v>
      </c>
      <c r="G91" s="205">
        <v>10.7</v>
      </c>
      <c r="H91" s="205">
        <v>15</v>
      </c>
      <c r="I91" s="205">
        <v>18.5</v>
      </c>
      <c r="J91" s="205">
        <v>12.4</v>
      </c>
      <c r="K91" s="205">
        <v>8.4</v>
      </c>
      <c r="L91" s="205">
        <v>5.4</v>
      </c>
      <c r="M91" s="205">
        <v>5</v>
      </c>
      <c r="N91" s="205">
        <v>4.7</v>
      </c>
      <c r="O91" s="205">
        <v>4.7</v>
      </c>
      <c r="P91" s="205">
        <v>7.1</v>
      </c>
      <c r="Q91" s="205">
        <f t="shared" si="30"/>
        <v>117.60000000000002</v>
      </c>
      <c r="R91" s="205">
        <v>130</v>
      </c>
      <c r="S91" s="217">
        <f t="shared" si="31"/>
        <v>90.461538461538481</v>
      </c>
    </row>
    <row r="92" spans="1:19" ht="13.5" customHeight="1" x14ac:dyDescent="0.15">
      <c r="A92" s="204"/>
      <c r="B92" s="189"/>
      <c r="C92" s="380"/>
      <c r="D92" s="198" t="s">
        <v>73</v>
      </c>
      <c r="E92" s="207">
        <v>0.1</v>
      </c>
      <c r="F92" s="207">
        <v>0.2</v>
      </c>
      <c r="G92" s="207">
        <v>0.2</v>
      </c>
      <c r="H92" s="207">
        <v>0.2</v>
      </c>
      <c r="I92" s="207">
        <v>0.2</v>
      </c>
      <c r="J92" s="207">
        <v>0.1</v>
      </c>
      <c r="K92" s="207">
        <v>0.1</v>
      </c>
      <c r="L92" s="207">
        <v>0.1</v>
      </c>
      <c r="M92" s="207">
        <v>0.1</v>
      </c>
      <c r="N92" s="207">
        <v>0</v>
      </c>
      <c r="O92" s="207">
        <v>0</v>
      </c>
      <c r="P92" s="207">
        <v>0.1</v>
      </c>
      <c r="Q92" s="207">
        <f t="shared" si="30"/>
        <v>1.4000000000000001</v>
      </c>
      <c r="R92" s="207">
        <v>13.100000000000001</v>
      </c>
      <c r="S92" s="212">
        <f t="shared" si="31"/>
        <v>10.687022900763358</v>
      </c>
    </row>
    <row r="93" spans="1:19" ht="13.5" customHeight="1" x14ac:dyDescent="0.15">
      <c r="A93" s="204"/>
      <c r="B93" s="189"/>
      <c r="C93" s="380"/>
      <c r="D93" s="198" t="s">
        <v>74</v>
      </c>
      <c r="E93" s="207">
        <f t="shared" ref="E93:P93" si="42">+E91-E92</f>
        <v>9.2000000000000011</v>
      </c>
      <c r="F93" s="207">
        <f t="shared" si="42"/>
        <v>16.2</v>
      </c>
      <c r="G93" s="207">
        <f t="shared" si="42"/>
        <v>10.5</v>
      </c>
      <c r="H93" s="207">
        <f t="shared" si="42"/>
        <v>14.8</v>
      </c>
      <c r="I93" s="207">
        <f t="shared" si="42"/>
        <v>18.3</v>
      </c>
      <c r="J93" s="207">
        <f t="shared" si="42"/>
        <v>12.3</v>
      </c>
      <c r="K93" s="207">
        <f t="shared" si="42"/>
        <v>8.3000000000000007</v>
      </c>
      <c r="L93" s="207">
        <f t="shared" si="42"/>
        <v>5.3000000000000007</v>
      </c>
      <c r="M93" s="207">
        <f t="shared" si="42"/>
        <v>4.9000000000000004</v>
      </c>
      <c r="N93" s="207">
        <f t="shared" si="42"/>
        <v>4.7</v>
      </c>
      <c r="O93" s="207">
        <f t="shared" si="42"/>
        <v>4.7</v>
      </c>
      <c r="P93" s="207">
        <f t="shared" si="42"/>
        <v>7</v>
      </c>
      <c r="Q93" s="207">
        <f t="shared" si="30"/>
        <v>116.2</v>
      </c>
      <c r="R93" s="207">
        <v>116.89999999999999</v>
      </c>
      <c r="S93" s="212">
        <f t="shared" si="31"/>
        <v>99.401197604790426</v>
      </c>
    </row>
    <row r="94" spans="1:19" ht="13.5" customHeight="1" x14ac:dyDescent="0.15">
      <c r="A94" s="204"/>
      <c r="B94" s="189"/>
      <c r="C94" s="380"/>
      <c r="D94" s="198" t="s">
        <v>75</v>
      </c>
      <c r="E94" s="207">
        <f t="shared" ref="E94:P94" si="43">+E91-E95</f>
        <v>9.3000000000000007</v>
      </c>
      <c r="F94" s="207">
        <f t="shared" si="43"/>
        <v>16.399999999999999</v>
      </c>
      <c r="G94" s="207">
        <f t="shared" si="43"/>
        <v>10.7</v>
      </c>
      <c r="H94" s="207">
        <f t="shared" si="43"/>
        <v>15</v>
      </c>
      <c r="I94" s="207">
        <f t="shared" si="43"/>
        <v>18.5</v>
      </c>
      <c r="J94" s="207">
        <f t="shared" si="43"/>
        <v>12.4</v>
      </c>
      <c r="K94" s="207">
        <f t="shared" si="43"/>
        <v>8.4</v>
      </c>
      <c r="L94" s="207">
        <f t="shared" si="43"/>
        <v>5.4</v>
      </c>
      <c r="M94" s="207">
        <f t="shared" si="43"/>
        <v>5</v>
      </c>
      <c r="N94" s="207">
        <f t="shared" si="43"/>
        <v>4.7</v>
      </c>
      <c r="O94" s="207">
        <f t="shared" si="43"/>
        <v>4.7</v>
      </c>
      <c r="P94" s="207">
        <f t="shared" si="43"/>
        <v>7.1</v>
      </c>
      <c r="Q94" s="207">
        <f t="shared" si="30"/>
        <v>117.60000000000002</v>
      </c>
      <c r="R94" s="207">
        <v>130</v>
      </c>
      <c r="S94" s="212">
        <f t="shared" si="31"/>
        <v>90.461538461538481</v>
      </c>
    </row>
    <row r="95" spans="1:19" ht="13.5" customHeight="1" x14ac:dyDescent="0.15">
      <c r="A95" s="204"/>
      <c r="B95" s="189"/>
      <c r="C95" s="380"/>
      <c r="D95" s="198" t="s">
        <v>76</v>
      </c>
      <c r="E95" s="207">
        <v>0</v>
      </c>
      <c r="F95" s="207">
        <v>0</v>
      </c>
      <c r="G95" s="207">
        <v>0</v>
      </c>
      <c r="H95" s="207">
        <v>0</v>
      </c>
      <c r="I95" s="207">
        <v>0</v>
      </c>
      <c r="J95" s="207">
        <v>0</v>
      </c>
      <c r="K95" s="207">
        <v>0</v>
      </c>
      <c r="L95" s="207">
        <v>0</v>
      </c>
      <c r="M95" s="207">
        <v>0</v>
      </c>
      <c r="N95" s="207">
        <v>0</v>
      </c>
      <c r="O95" s="207">
        <v>0</v>
      </c>
      <c r="P95" s="207">
        <v>0</v>
      </c>
      <c r="Q95" s="207">
        <f t="shared" si="30"/>
        <v>0</v>
      </c>
      <c r="R95" s="207">
        <v>0</v>
      </c>
      <c r="S95" s="212" t="str">
        <f t="shared" si="31"/>
        <v>－</v>
      </c>
    </row>
    <row r="96" spans="1:19" ht="13.5" customHeight="1" thickBot="1" x14ac:dyDescent="0.2">
      <c r="A96" s="204"/>
      <c r="B96" s="189"/>
      <c r="C96" s="381"/>
      <c r="D96" s="201" t="s">
        <v>77</v>
      </c>
      <c r="E96" s="209">
        <v>0</v>
      </c>
      <c r="F96" s="209">
        <v>0</v>
      </c>
      <c r="G96" s="209">
        <v>0</v>
      </c>
      <c r="H96" s="209">
        <v>0</v>
      </c>
      <c r="I96" s="209">
        <v>0</v>
      </c>
      <c r="J96" s="209">
        <v>0</v>
      </c>
      <c r="K96" s="209">
        <v>0</v>
      </c>
      <c r="L96" s="209">
        <v>0</v>
      </c>
      <c r="M96" s="209">
        <v>0</v>
      </c>
      <c r="N96" s="209">
        <v>0</v>
      </c>
      <c r="O96" s="209">
        <v>0</v>
      </c>
      <c r="P96" s="209">
        <v>0</v>
      </c>
      <c r="Q96" s="209">
        <f t="shared" si="30"/>
        <v>0</v>
      </c>
      <c r="R96" s="209">
        <v>0</v>
      </c>
      <c r="S96" s="218" t="str">
        <f t="shared" si="31"/>
        <v>－</v>
      </c>
    </row>
    <row r="97" spans="1:19" ht="13.5" customHeight="1" x14ac:dyDescent="0.15">
      <c r="A97" s="204"/>
      <c r="B97" s="189"/>
      <c r="C97" s="379" t="s">
        <v>129</v>
      </c>
      <c r="D97" s="195" t="s">
        <v>72</v>
      </c>
      <c r="E97" s="205">
        <v>7</v>
      </c>
      <c r="F97" s="205">
        <v>7.8</v>
      </c>
      <c r="G97" s="205">
        <v>8</v>
      </c>
      <c r="H97" s="205">
        <v>8.1</v>
      </c>
      <c r="I97" s="205">
        <v>13.6</v>
      </c>
      <c r="J97" s="205">
        <v>8.1999999999999993</v>
      </c>
      <c r="K97" s="205">
        <v>9.6999999999999993</v>
      </c>
      <c r="L97" s="205">
        <v>7.1</v>
      </c>
      <c r="M97" s="205">
        <v>7.3</v>
      </c>
      <c r="N97" s="205">
        <v>8.4</v>
      </c>
      <c r="O97" s="205">
        <v>7.7</v>
      </c>
      <c r="P97" s="205">
        <v>8.4</v>
      </c>
      <c r="Q97" s="205">
        <f t="shared" si="30"/>
        <v>101.30000000000001</v>
      </c>
      <c r="R97" s="205">
        <v>97.000000000000014</v>
      </c>
      <c r="S97" s="206">
        <f t="shared" si="31"/>
        <v>104.43298969072166</v>
      </c>
    </row>
    <row r="98" spans="1:19" ht="13.5" customHeight="1" x14ac:dyDescent="0.15">
      <c r="A98" s="204"/>
      <c r="B98" s="189"/>
      <c r="C98" s="380"/>
      <c r="D98" s="198" t="s">
        <v>73</v>
      </c>
      <c r="E98" s="207">
        <v>0.1</v>
      </c>
      <c r="F98" s="207">
        <v>0.1</v>
      </c>
      <c r="G98" s="207">
        <v>0.1</v>
      </c>
      <c r="H98" s="207">
        <v>0.2</v>
      </c>
      <c r="I98" s="207">
        <v>0.4</v>
      </c>
      <c r="J98" s="207">
        <v>0.1</v>
      </c>
      <c r="K98" s="207">
        <v>0.1</v>
      </c>
      <c r="L98" s="207">
        <v>0.1</v>
      </c>
      <c r="M98" s="207">
        <v>0.2</v>
      </c>
      <c r="N98" s="207">
        <v>0.3</v>
      </c>
      <c r="O98" s="207">
        <v>0.1</v>
      </c>
      <c r="P98" s="207">
        <v>0.1</v>
      </c>
      <c r="Q98" s="207">
        <f t="shared" si="30"/>
        <v>1.9000000000000004</v>
      </c>
      <c r="R98" s="207">
        <v>1.8000000000000003</v>
      </c>
      <c r="S98" s="208">
        <f t="shared" si="31"/>
        <v>105.55555555555556</v>
      </c>
    </row>
    <row r="99" spans="1:19" ht="13.5" customHeight="1" x14ac:dyDescent="0.15">
      <c r="A99" s="204"/>
      <c r="B99" s="189"/>
      <c r="C99" s="380"/>
      <c r="D99" s="198" t="s">
        <v>74</v>
      </c>
      <c r="E99" s="207">
        <f t="shared" ref="E99:P99" si="44">+E97-E98</f>
        <v>6.9</v>
      </c>
      <c r="F99" s="207">
        <f t="shared" si="44"/>
        <v>7.7</v>
      </c>
      <c r="G99" s="207">
        <f t="shared" si="44"/>
        <v>7.9</v>
      </c>
      <c r="H99" s="207">
        <f t="shared" si="44"/>
        <v>7.8999999999999995</v>
      </c>
      <c r="I99" s="207">
        <f t="shared" si="44"/>
        <v>13.2</v>
      </c>
      <c r="J99" s="207">
        <f t="shared" si="44"/>
        <v>8.1</v>
      </c>
      <c r="K99" s="207">
        <f t="shared" si="44"/>
        <v>9.6</v>
      </c>
      <c r="L99" s="207">
        <f t="shared" si="44"/>
        <v>7</v>
      </c>
      <c r="M99" s="207">
        <f t="shared" si="44"/>
        <v>7.1</v>
      </c>
      <c r="N99" s="207">
        <f t="shared" si="44"/>
        <v>8.1</v>
      </c>
      <c r="O99" s="207">
        <f t="shared" si="44"/>
        <v>7.6000000000000005</v>
      </c>
      <c r="P99" s="207">
        <f t="shared" si="44"/>
        <v>8.3000000000000007</v>
      </c>
      <c r="Q99" s="207">
        <f t="shared" si="30"/>
        <v>99.399999999999977</v>
      </c>
      <c r="R99" s="207">
        <v>95.199999999999974</v>
      </c>
      <c r="S99" s="208">
        <f t="shared" si="31"/>
        <v>104.41176470588236</v>
      </c>
    </row>
    <row r="100" spans="1:19" ht="13.5" customHeight="1" x14ac:dyDescent="0.15">
      <c r="A100" s="204"/>
      <c r="B100" s="189"/>
      <c r="C100" s="380"/>
      <c r="D100" s="198" t="s">
        <v>75</v>
      </c>
      <c r="E100" s="207">
        <f t="shared" ref="E100:P100" si="45">+E97-E101</f>
        <v>6.6</v>
      </c>
      <c r="F100" s="207">
        <f t="shared" si="45"/>
        <v>7.2</v>
      </c>
      <c r="G100" s="207">
        <f t="shared" si="45"/>
        <v>7.3</v>
      </c>
      <c r="H100" s="207">
        <f t="shared" si="45"/>
        <v>7.1999999999999993</v>
      </c>
      <c r="I100" s="207">
        <f t="shared" si="45"/>
        <v>12.7</v>
      </c>
      <c r="J100" s="207">
        <f t="shared" si="45"/>
        <v>7.2999999999999989</v>
      </c>
      <c r="K100" s="207">
        <f t="shared" si="45"/>
        <v>8.7999999999999989</v>
      </c>
      <c r="L100" s="207">
        <f t="shared" si="45"/>
        <v>6.6</v>
      </c>
      <c r="M100" s="207">
        <f t="shared" si="45"/>
        <v>6.8999999999999995</v>
      </c>
      <c r="N100" s="207">
        <f t="shared" si="45"/>
        <v>7.9</v>
      </c>
      <c r="O100" s="207">
        <f t="shared" si="45"/>
        <v>7.2</v>
      </c>
      <c r="P100" s="207">
        <f t="shared" si="45"/>
        <v>7.9</v>
      </c>
      <c r="Q100" s="207">
        <f t="shared" si="30"/>
        <v>93.600000000000009</v>
      </c>
      <c r="R100" s="207">
        <v>89.600000000000009</v>
      </c>
      <c r="S100" s="208">
        <f t="shared" si="31"/>
        <v>104.46428571428572</v>
      </c>
    </row>
    <row r="101" spans="1:19" ht="13.5" customHeight="1" x14ac:dyDescent="0.15">
      <c r="A101" s="204"/>
      <c r="B101" s="189"/>
      <c r="C101" s="380"/>
      <c r="D101" s="198" t="s">
        <v>76</v>
      </c>
      <c r="E101" s="207">
        <v>0.4</v>
      </c>
      <c r="F101" s="207">
        <v>0.6</v>
      </c>
      <c r="G101" s="207">
        <v>0.7</v>
      </c>
      <c r="H101" s="207">
        <v>0.9</v>
      </c>
      <c r="I101" s="207">
        <v>0.9</v>
      </c>
      <c r="J101" s="207">
        <v>0.9</v>
      </c>
      <c r="K101" s="207">
        <v>0.9</v>
      </c>
      <c r="L101" s="207">
        <v>0.5</v>
      </c>
      <c r="M101" s="207">
        <v>0.4</v>
      </c>
      <c r="N101" s="207">
        <v>0.5</v>
      </c>
      <c r="O101" s="207">
        <v>0.5</v>
      </c>
      <c r="P101" s="207">
        <v>0.5</v>
      </c>
      <c r="Q101" s="207">
        <f t="shared" si="30"/>
        <v>7.7000000000000011</v>
      </c>
      <c r="R101" s="207">
        <v>7.4</v>
      </c>
      <c r="S101" s="208">
        <f t="shared" si="31"/>
        <v>104.05405405405406</v>
      </c>
    </row>
    <row r="102" spans="1:19" ht="13.5" customHeight="1" thickBot="1" x14ac:dyDescent="0.2">
      <c r="A102" s="204"/>
      <c r="B102" s="189"/>
      <c r="C102" s="381"/>
      <c r="D102" s="201" t="s">
        <v>77</v>
      </c>
      <c r="E102" s="209">
        <v>0.5</v>
      </c>
      <c r="F102" s="209">
        <v>0.7</v>
      </c>
      <c r="G102" s="209">
        <v>0.8</v>
      </c>
      <c r="H102" s="209">
        <v>1.1000000000000001</v>
      </c>
      <c r="I102" s="209">
        <v>1.1000000000000001</v>
      </c>
      <c r="J102" s="209">
        <v>1.1000000000000001</v>
      </c>
      <c r="K102" s="209">
        <v>1.1000000000000001</v>
      </c>
      <c r="L102" s="209">
        <v>0.6</v>
      </c>
      <c r="M102" s="209">
        <v>0.5</v>
      </c>
      <c r="N102" s="209">
        <v>0.6</v>
      </c>
      <c r="O102" s="209">
        <v>0.6</v>
      </c>
      <c r="P102" s="209">
        <v>0.6</v>
      </c>
      <c r="Q102" s="209">
        <f t="shared" si="30"/>
        <v>9.2999999999999989</v>
      </c>
      <c r="R102" s="209">
        <v>9</v>
      </c>
      <c r="S102" s="210">
        <f t="shared" si="31"/>
        <v>103.33333333333331</v>
      </c>
    </row>
    <row r="103" spans="1:19" ht="13.5" customHeight="1" x14ac:dyDescent="0.15">
      <c r="A103" s="204"/>
      <c r="B103" s="189"/>
      <c r="C103" s="379" t="s">
        <v>130</v>
      </c>
      <c r="D103" s="195" t="s">
        <v>72</v>
      </c>
      <c r="E103" s="205">
        <v>23</v>
      </c>
      <c r="F103" s="205">
        <v>43.4</v>
      </c>
      <c r="G103" s="205">
        <v>40.1</v>
      </c>
      <c r="H103" s="205">
        <v>48.9</v>
      </c>
      <c r="I103" s="205">
        <v>38.4</v>
      </c>
      <c r="J103" s="205">
        <v>44.8</v>
      </c>
      <c r="K103" s="205">
        <v>35.799999999999997</v>
      </c>
      <c r="L103" s="205">
        <v>17.2</v>
      </c>
      <c r="M103" s="205">
        <v>12.8</v>
      </c>
      <c r="N103" s="205">
        <v>15.5</v>
      </c>
      <c r="O103" s="205">
        <v>13.4</v>
      </c>
      <c r="P103" s="205">
        <v>17</v>
      </c>
      <c r="Q103" s="205">
        <f t="shared" si="30"/>
        <v>350.3</v>
      </c>
      <c r="R103" s="205">
        <v>365.90000000000009</v>
      </c>
      <c r="S103" s="206">
        <f t="shared" si="31"/>
        <v>95.736540038261793</v>
      </c>
    </row>
    <row r="104" spans="1:19" ht="13.5" customHeight="1" x14ac:dyDescent="0.15">
      <c r="A104" s="204"/>
      <c r="B104" s="189"/>
      <c r="C104" s="380"/>
      <c r="D104" s="198" t="s">
        <v>73</v>
      </c>
      <c r="E104" s="207">
        <v>0.5</v>
      </c>
      <c r="F104" s="207">
        <v>1.9</v>
      </c>
      <c r="G104" s="207">
        <v>3</v>
      </c>
      <c r="H104" s="207">
        <v>3.5</v>
      </c>
      <c r="I104" s="207">
        <v>1.5</v>
      </c>
      <c r="J104" s="207">
        <v>2.5</v>
      </c>
      <c r="K104" s="207">
        <v>1.5</v>
      </c>
      <c r="L104" s="207">
        <v>0</v>
      </c>
      <c r="M104" s="207">
        <v>0</v>
      </c>
      <c r="N104" s="207">
        <v>0</v>
      </c>
      <c r="O104" s="207">
        <v>0</v>
      </c>
      <c r="P104" s="207">
        <v>0</v>
      </c>
      <c r="Q104" s="207">
        <f t="shared" si="30"/>
        <v>14.4</v>
      </c>
      <c r="R104" s="207">
        <v>14.9</v>
      </c>
      <c r="S104" s="208">
        <f t="shared" si="31"/>
        <v>96.644295302013433</v>
      </c>
    </row>
    <row r="105" spans="1:19" ht="13.5" customHeight="1" x14ac:dyDescent="0.15">
      <c r="A105" s="204"/>
      <c r="B105" s="189"/>
      <c r="C105" s="380"/>
      <c r="D105" s="198" t="s">
        <v>74</v>
      </c>
      <c r="E105" s="207">
        <f t="shared" ref="E105:P105" si="46">+E103-E104</f>
        <v>22.5</v>
      </c>
      <c r="F105" s="207">
        <f t="shared" si="46"/>
        <v>41.5</v>
      </c>
      <c r="G105" s="207">
        <f t="shared" si="46"/>
        <v>37.1</v>
      </c>
      <c r="H105" s="207">
        <f t="shared" si="46"/>
        <v>45.4</v>
      </c>
      <c r="I105" s="207">
        <f t="shared" si="46"/>
        <v>36.9</v>
      </c>
      <c r="J105" s="207">
        <f t="shared" si="46"/>
        <v>42.3</v>
      </c>
      <c r="K105" s="207">
        <f t="shared" si="46"/>
        <v>34.299999999999997</v>
      </c>
      <c r="L105" s="207">
        <f t="shared" si="46"/>
        <v>17.2</v>
      </c>
      <c r="M105" s="207">
        <f t="shared" si="46"/>
        <v>12.8</v>
      </c>
      <c r="N105" s="207">
        <f t="shared" si="46"/>
        <v>15.5</v>
      </c>
      <c r="O105" s="207">
        <f t="shared" si="46"/>
        <v>13.4</v>
      </c>
      <c r="P105" s="207">
        <f t="shared" si="46"/>
        <v>17</v>
      </c>
      <c r="Q105" s="207">
        <f t="shared" si="30"/>
        <v>335.9</v>
      </c>
      <c r="R105" s="207">
        <v>351</v>
      </c>
      <c r="S105" s="208">
        <f t="shared" si="31"/>
        <v>95.698005698005701</v>
      </c>
    </row>
    <row r="106" spans="1:19" ht="13.5" customHeight="1" x14ac:dyDescent="0.15">
      <c r="A106" s="204"/>
      <c r="B106" s="189"/>
      <c r="C106" s="380"/>
      <c r="D106" s="198" t="s">
        <v>75</v>
      </c>
      <c r="E106" s="207">
        <f t="shared" ref="E106:P106" si="47">+E103-E107</f>
        <v>22.4</v>
      </c>
      <c r="F106" s="207">
        <f t="shared" si="47"/>
        <v>42.199999999999996</v>
      </c>
      <c r="G106" s="207">
        <f t="shared" si="47"/>
        <v>38.9</v>
      </c>
      <c r="H106" s="207">
        <f t="shared" si="47"/>
        <v>47.3</v>
      </c>
      <c r="I106" s="207">
        <f t="shared" si="47"/>
        <v>36.299999999999997</v>
      </c>
      <c r="J106" s="207">
        <f t="shared" si="47"/>
        <v>43.199999999999996</v>
      </c>
      <c r="K106" s="207">
        <f t="shared" si="47"/>
        <v>34.5</v>
      </c>
      <c r="L106" s="207">
        <f t="shared" si="47"/>
        <v>16.3</v>
      </c>
      <c r="M106" s="207">
        <f t="shared" si="47"/>
        <v>12</v>
      </c>
      <c r="N106" s="207">
        <f t="shared" si="47"/>
        <v>14.6</v>
      </c>
      <c r="O106" s="207">
        <f t="shared" si="47"/>
        <v>12.700000000000001</v>
      </c>
      <c r="P106" s="207">
        <f t="shared" si="47"/>
        <v>16.100000000000001</v>
      </c>
      <c r="Q106" s="207">
        <f t="shared" si="30"/>
        <v>336.50000000000006</v>
      </c>
      <c r="R106" s="207">
        <v>352.6</v>
      </c>
      <c r="S106" s="208">
        <f t="shared" si="31"/>
        <v>95.433919455473642</v>
      </c>
    </row>
    <row r="107" spans="1:19" ht="13.5" customHeight="1" x14ac:dyDescent="0.15">
      <c r="A107" s="204"/>
      <c r="B107" s="189"/>
      <c r="C107" s="380"/>
      <c r="D107" s="198" t="s">
        <v>76</v>
      </c>
      <c r="E107" s="207">
        <v>0.6</v>
      </c>
      <c r="F107" s="207">
        <v>1.2</v>
      </c>
      <c r="G107" s="207">
        <v>1.2</v>
      </c>
      <c r="H107" s="207">
        <v>1.6</v>
      </c>
      <c r="I107" s="207">
        <v>2.1</v>
      </c>
      <c r="J107" s="207">
        <v>1.6</v>
      </c>
      <c r="K107" s="207">
        <v>1.3</v>
      </c>
      <c r="L107" s="207">
        <v>0.9</v>
      </c>
      <c r="M107" s="207">
        <v>0.8</v>
      </c>
      <c r="N107" s="207">
        <v>0.9</v>
      </c>
      <c r="O107" s="207">
        <v>0.7</v>
      </c>
      <c r="P107" s="207">
        <v>0.9</v>
      </c>
      <c r="Q107" s="207">
        <f t="shared" si="30"/>
        <v>13.8</v>
      </c>
      <c r="R107" s="207">
        <v>13.3</v>
      </c>
      <c r="S107" s="208">
        <f t="shared" si="31"/>
        <v>103.75939849624061</v>
      </c>
    </row>
    <row r="108" spans="1:19" ht="13.5" customHeight="1" thickBot="1" x14ac:dyDescent="0.2">
      <c r="A108" s="204"/>
      <c r="B108" s="189"/>
      <c r="C108" s="381"/>
      <c r="D108" s="201" t="s">
        <v>77</v>
      </c>
      <c r="E108" s="209">
        <v>0.6</v>
      </c>
      <c r="F108" s="209">
        <v>1.2</v>
      </c>
      <c r="G108" s="209">
        <v>1.2</v>
      </c>
      <c r="H108" s="209">
        <v>1.6</v>
      </c>
      <c r="I108" s="209">
        <v>2.1</v>
      </c>
      <c r="J108" s="209">
        <v>1.6</v>
      </c>
      <c r="K108" s="209">
        <v>1.3</v>
      </c>
      <c r="L108" s="209">
        <v>0.9</v>
      </c>
      <c r="M108" s="209">
        <v>0.8</v>
      </c>
      <c r="N108" s="209">
        <v>0.9</v>
      </c>
      <c r="O108" s="209">
        <v>0.7</v>
      </c>
      <c r="P108" s="209">
        <v>0.9</v>
      </c>
      <c r="Q108" s="209">
        <f t="shared" si="30"/>
        <v>13.8</v>
      </c>
      <c r="R108" s="209">
        <v>13.3</v>
      </c>
      <c r="S108" s="210">
        <f t="shared" si="31"/>
        <v>103.75939849624061</v>
      </c>
    </row>
    <row r="109" spans="1:19" ht="13.5" customHeight="1" x14ac:dyDescent="0.15">
      <c r="A109" s="204"/>
      <c r="B109" s="189"/>
      <c r="C109" s="379" t="s">
        <v>131</v>
      </c>
      <c r="D109" s="195" t="s">
        <v>72</v>
      </c>
      <c r="E109" s="205">
        <v>46.4</v>
      </c>
      <c r="F109" s="205">
        <v>80.8</v>
      </c>
      <c r="G109" s="205">
        <v>58.9</v>
      </c>
      <c r="H109" s="205">
        <v>70.900000000000006</v>
      </c>
      <c r="I109" s="205">
        <v>96.1</v>
      </c>
      <c r="J109" s="205">
        <v>72.3</v>
      </c>
      <c r="K109" s="205">
        <v>67.7</v>
      </c>
      <c r="L109" s="205">
        <v>35.4</v>
      </c>
      <c r="M109" s="205">
        <v>25</v>
      </c>
      <c r="N109" s="205">
        <v>52.6</v>
      </c>
      <c r="O109" s="205">
        <v>43.5</v>
      </c>
      <c r="P109" s="205">
        <v>40.6</v>
      </c>
      <c r="Q109" s="205">
        <f t="shared" si="30"/>
        <v>690.2</v>
      </c>
      <c r="R109" s="205">
        <v>816.19999999999993</v>
      </c>
      <c r="S109" s="206">
        <f t="shared" si="31"/>
        <v>84.562607204116645</v>
      </c>
    </row>
    <row r="110" spans="1:19" ht="13.5" customHeight="1" x14ac:dyDescent="0.15">
      <c r="A110" s="204"/>
      <c r="B110" s="189"/>
      <c r="C110" s="380"/>
      <c r="D110" s="198" t="s">
        <v>73</v>
      </c>
      <c r="E110" s="207">
        <v>0.1</v>
      </c>
      <c r="F110" s="207">
        <v>0.9</v>
      </c>
      <c r="G110" s="207">
        <v>1.3</v>
      </c>
      <c r="H110" s="207">
        <v>1.9</v>
      </c>
      <c r="I110" s="207">
        <v>2.6</v>
      </c>
      <c r="J110" s="207">
        <v>2.5</v>
      </c>
      <c r="K110" s="207">
        <v>1.5</v>
      </c>
      <c r="L110" s="207">
        <v>0.1</v>
      </c>
      <c r="M110" s="207">
        <v>0.1</v>
      </c>
      <c r="N110" s="207">
        <v>0</v>
      </c>
      <c r="O110" s="207">
        <v>0.1</v>
      </c>
      <c r="P110" s="207">
        <v>0.1</v>
      </c>
      <c r="Q110" s="207">
        <f t="shared" si="30"/>
        <v>11.199999999999998</v>
      </c>
      <c r="R110" s="207">
        <v>13.5</v>
      </c>
      <c r="S110" s="208">
        <f t="shared" si="31"/>
        <v>82.962962962962948</v>
      </c>
    </row>
    <row r="111" spans="1:19" ht="13.5" customHeight="1" x14ac:dyDescent="0.15">
      <c r="A111" s="204"/>
      <c r="B111" s="189"/>
      <c r="C111" s="380"/>
      <c r="D111" s="198" t="s">
        <v>74</v>
      </c>
      <c r="E111" s="207">
        <f t="shared" ref="E111:P111" si="48">+E109-E110</f>
        <v>46.3</v>
      </c>
      <c r="F111" s="207">
        <f t="shared" si="48"/>
        <v>79.899999999999991</v>
      </c>
      <c r="G111" s="207">
        <f t="shared" si="48"/>
        <v>57.6</v>
      </c>
      <c r="H111" s="207">
        <f t="shared" si="48"/>
        <v>69</v>
      </c>
      <c r="I111" s="207">
        <f t="shared" si="48"/>
        <v>93.5</v>
      </c>
      <c r="J111" s="207">
        <f t="shared" si="48"/>
        <v>69.8</v>
      </c>
      <c r="K111" s="207">
        <f t="shared" si="48"/>
        <v>66.2</v>
      </c>
      <c r="L111" s="207">
        <f t="shared" si="48"/>
        <v>35.299999999999997</v>
      </c>
      <c r="M111" s="207">
        <f t="shared" si="48"/>
        <v>24.9</v>
      </c>
      <c r="N111" s="207">
        <f t="shared" si="48"/>
        <v>52.6</v>
      </c>
      <c r="O111" s="207">
        <f t="shared" si="48"/>
        <v>43.4</v>
      </c>
      <c r="P111" s="207">
        <f t="shared" si="48"/>
        <v>40.5</v>
      </c>
      <c r="Q111" s="207">
        <f t="shared" si="30"/>
        <v>678.99999999999989</v>
      </c>
      <c r="R111" s="207">
        <v>802.7</v>
      </c>
      <c r="S111" s="208">
        <f t="shared" si="31"/>
        <v>84.589510402391909</v>
      </c>
    </row>
    <row r="112" spans="1:19" ht="13.5" customHeight="1" x14ac:dyDescent="0.15">
      <c r="A112" s="204"/>
      <c r="B112" s="211"/>
      <c r="C112" s="380"/>
      <c r="D112" s="198" t="s">
        <v>75</v>
      </c>
      <c r="E112" s="207">
        <f t="shared" ref="E112:P112" si="49">+E109-E113</f>
        <v>45.4</v>
      </c>
      <c r="F112" s="207">
        <f t="shared" si="49"/>
        <v>77.899999999999991</v>
      </c>
      <c r="G112" s="207">
        <f t="shared" si="49"/>
        <v>55.6</v>
      </c>
      <c r="H112" s="207">
        <f t="shared" si="49"/>
        <v>66</v>
      </c>
      <c r="I112" s="207">
        <f t="shared" si="49"/>
        <v>89.699999999999989</v>
      </c>
      <c r="J112" s="207">
        <f t="shared" si="49"/>
        <v>67.899999999999991</v>
      </c>
      <c r="K112" s="207">
        <f t="shared" si="49"/>
        <v>64.5</v>
      </c>
      <c r="L112" s="207">
        <f t="shared" si="49"/>
        <v>34.5</v>
      </c>
      <c r="M112" s="207">
        <f t="shared" si="49"/>
        <v>23.9</v>
      </c>
      <c r="N112" s="207">
        <f t="shared" si="49"/>
        <v>51.6</v>
      </c>
      <c r="O112" s="207">
        <f t="shared" si="49"/>
        <v>42.5</v>
      </c>
      <c r="P112" s="207">
        <f t="shared" si="49"/>
        <v>39.4</v>
      </c>
      <c r="Q112" s="207">
        <f t="shared" si="30"/>
        <v>658.9</v>
      </c>
      <c r="R112" s="207">
        <v>784.6</v>
      </c>
      <c r="S112" s="208">
        <f t="shared" si="31"/>
        <v>83.97909762936527</v>
      </c>
    </row>
    <row r="113" spans="1:19" ht="13.5" customHeight="1" x14ac:dyDescent="0.15">
      <c r="A113" s="204"/>
      <c r="B113" s="211"/>
      <c r="C113" s="380"/>
      <c r="D113" s="198" t="s">
        <v>76</v>
      </c>
      <c r="E113" s="207">
        <v>1</v>
      </c>
      <c r="F113" s="207">
        <v>2.9</v>
      </c>
      <c r="G113" s="207">
        <v>3.3</v>
      </c>
      <c r="H113" s="207">
        <v>4.9000000000000004</v>
      </c>
      <c r="I113" s="207">
        <v>6.4</v>
      </c>
      <c r="J113" s="207">
        <v>4.4000000000000004</v>
      </c>
      <c r="K113" s="207">
        <v>3.2</v>
      </c>
      <c r="L113" s="207">
        <v>0.9</v>
      </c>
      <c r="M113" s="207">
        <v>1.1000000000000001</v>
      </c>
      <c r="N113" s="207">
        <v>1</v>
      </c>
      <c r="O113" s="207">
        <v>1</v>
      </c>
      <c r="P113" s="207">
        <v>1.2</v>
      </c>
      <c r="Q113" s="207">
        <f t="shared" si="30"/>
        <v>31.299999999999997</v>
      </c>
      <c r="R113" s="207">
        <v>31.599999999999998</v>
      </c>
      <c r="S113" s="208">
        <f t="shared" si="31"/>
        <v>99.050632911392398</v>
      </c>
    </row>
    <row r="114" spans="1:19" ht="13.5" customHeight="1" thickBot="1" x14ac:dyDescent="0.2">
      <c r="A114" s="204"/>
      <c r="B114" s="211"/>
      <c r="C114" s="381"/>
      <c r="D114" s="201" t="s">
        <v>77</v>
      </c>
      <c r="E114" s="209">
        <v>1.1000000000000001</v>
      </c>
      <c r="F114" s="209">
        <v>3</v>
      </c>
      <c r="G114" s="209">
        <v>3.3</v>
      </c>
      <c r="H114" s="209">
        <v>5.0999999999999996</v>
      </c>
      <c r="I114" s="209">
        <v>6.7</v>
      </c>
      <c r="J114" s="209">
        <v>4.5</v>
      </c>
      <c r="K114" s="209">
        <v>3.2</v>
      </c>
      <c r="L114" s="209">
        <v>0.9</v>
      </c>
      <c r="M114" s="209">
        <v>1.1000000000000001</v>
      </c>
      <c r="N114" s="209">
        <v>1</v>
      </c>
      <c r="O114" s="209">
        <v>1</v>
      </c>
      <c r="P114" s="209">
        <v>1.2</v>
      </c>
      <c r="Q114" s="209">
        <f t="shared" si="30"/>
        <v>32.1</v>
      </c>
      <c r="R114" s="209">
        <v>33.9</v>
      </c>
      <c r="S114" s="210">
        <f t="shared" si="31"/>
        <v>94.690265486725664</v>
      </c>
    </row>
    <row r="115" spans="1:19" ht="18.75" customHeight="1" x14ac:dyDescent="0.2">
      <c r="A115" s="303" t="str">
        <f>$A$1</f>
        <v>５　平成28年度市町村別・月別観光入込客数</v>
      </c>
    </row>
    <row r="116" spans="1:19" ht="13.5" customHeight="1" thickBot="1" x14ac:dyDescent="0.2">
      <c r="S116" s="190" t="s">
        <v>308</v>
      </c>
    </row>
    <row r="117" spans="1:19" ht="13.5" customHeight="1" thickBot="1" x14ac:dyDescent="0.2">
      <c r="A117" s="191" t="s">
        <v>58</v>
      </c>
      <c r="B117" s="191" t="s">
        <v>353</v>
      </c>
      <c r="C117" s="191" t="s">
        <v>59</v>
      </c>
      <c r="D117" s="192" t="s">
        <v>60</v>
      </c>
      <c r="E117" s="193" t="s">
        <v>61</v>
      </c>
      <c r="F117" s="193" t="s">
        <v>62</v>
      </c>
      <c r="G117" s="193" t="s">
        <v>63</v>
      </c>
      <c r="H117" s="193" t="s">
        <v>64</v>
      </c>
      <c r="I117" s="193" t="s">
        <v>65</v>
      </c>
      <c r="J117" s="193" t="s">
        <v>66</v>
      </c>
      <c r="K117" s="193" t="s">
        <v>67</v>
      </c>
      <c r="L117" s="193" t="s">
        <v>68</v>
      </c>
      <c r="M117" s="193" t="s">
        <v>69</v>
      </c>
      <c r="N117" s="193" t="s">
        <v>36</v>
      </c>
      <c r="O117" s="193" t="s">
        <v>37</v>
      </c>
      <c r="P117" s="193" t="s">
        <v>38</v>
      </c>
      <c r="Q117" s="193" t="s">
        <v>354</v>
      </c>
      <c r="R117" s="193" t="str">
        <f>$R$3</f>
        <v>27年度</v>
      </c>
      <c r="S117" s="194" t="s">
        <v>71</v>
      </c>
    </row>
    <row r="118" spans="1:19" ht="13.5" customHeight="1" x14ac:dyDescent="0.15">
      <c r="A118" s="204"/>
      <c r="B118" s="211"/>
      <c r="C118" s="379" t="s">
        <v>132</v>
      </c>
      <c r="D118" s="195" t="s">
        <v>72</v>
      </c>
      <c r="E118" s="205">
        <v>40</v>
      </c>
      <c r="F118" s="205">
        <v>36.6</v>
      </c>
      <c r="G118" s="205">
        <v>27.2</v>
      </c>
      <c r="H118" s="205">
        <v>51.3</v>
      </c>
      <c r="I118" s="205">
        <v>33.799999999999997</v>
      </c>
      <c r="J118" s="205">
        <v>203.3</v>
      </c>
      <c r="K118" s="213">
        <v>20</v>
      </c>
      <c r="L118" s="213">
        <v>5.6</v>
      </c>
      <c r="M118" s="213">
        <v>7.4</v>
      </c>
      <c r="N118" s="213">
        <v>8.6</v>
      </c>
      <c r="O118" s="213">
        <v>6.8</v>
      </c>
      <c r="P118" s="213">
        <v>7.9</v>
      </c>
      <c r="Q118" s="205">
        <f t="shared" ref="Q118:Q171" si="50">SUM(E118:P118)</f>
        <v>448.5</v>
      </c>
      <c r="R118" s="205">
        <v>450.89999999999992</v>
      </c>
      <c r="S118" s="206">
        <f t="shared" ref="S118:S171" si="51">IF(Q118=0,"－",Q118/R118*100)</f>
        <v>99.467731204258172</v>
      </c>
    </row>
    <row r="119" spans="1:19" ht="13.5" customHeight="1" x14ac:dyDescent="0.15">
      <c r="A119" s="204"/>
      <c r="B119" s="211"/>
      <c r="C119" s="380"/>
      <c r="D119" s="198" t="s">
        <v>73</v>
      </c>
      <c r="E119" s="207">
        <v>2.5</v>
      </c>
      <c r="F119" s="207">
        <v>1.2</v>
      </c>
      <c r="G119" s="207">
        <v>0.9</v>
      </c>
      <c r="H119" s="207">
        <v>1.8</v>
      </c>
      <c r="I119" s="207">
        <v>1.5</v>
      </c>
      <c r="J119" s="207">
        <v>1.2</v>
      </c>
      <c r="K119" s="214">
        <v>0.3</v>
      </c>
      <c r="L119" s="214">
        <v>0.2</v>
      </c>
      <c r="M119" s="214">
        <v>0.6</v>
      </c>
      <c r="N119" s="214">
        <v>1.2</v>
      </c>
      <c r="O119" s="214">
        <v>0.3</v>
      </c>
      <c r="P119" s="214">
        <v>0.9</v>
      </c>
      <c r="Q119" s="207">
        <f t="shared" si="50"/>
        <v>12.6</v>
      </c>
      <c r="R119" s="207">
        <v>22.2</v>
      </c>
      <c r="S119" s="208">
        <f t="shared" si="51"/>
        <v>56.756756756756758</v>
      </c>
    </row>
    <row r="120" spans="1:19" ht="13.5" customHeight="1" x14ac:dyDescent="0.15">
      <c r="A120" s="204" t="s">
        <v>355</v>
      </c>
      <c r="B120" s="189" t="s">
        <v>356</v>
      </c>
      <c r="C120" s="380"/>
      <c r="D120" s="198" t="s">
        <v>74</v>
      </c>
      <c r="E120" s="207">
        <f t="shared" ref="E120:P120" si="52">+E118-E119</f>
        <v>37.5</v>
      </c>
      <c r="F120" s="207">
        <f t="shared" si="52"/>
        <v>35.4</v>
      </c>
      <c r="G120" s="207">
        <f t="shared" si="52"/>
        <v>26.3</v>
      </c>
      <c r="H120" s="207">
        <f t="shared" si="52"/>
        <v>49.5</v>
      </c>
      <c r="I120" s="207">
        <f t="shared" si="52"/>
        <v>32.299999999999997</v>
      </c>
      <c r="J120" s="207">
        <f t="shared" si="52"/>
        <v>202.10000000000002</v>
      </c>
      <c r="K120" s="214">
        <f t="shared" si="52"/>
        <v>19.7</v>
      </c>
      <c r="L120" s="214">
        <f t="shared" si="52"/>
        <v>5.3999999999999995</v>
      </c>
      <c r="M120" s="214">
        <f t="shared" si="52"/>
        <v>6.8000000000000007</v>
      </c>
      <c r="N120" s="214">
        <f t="shared" si="52"/>
        <v>7.3999999999999995</v>
      </c>
      <c r="O120" s="214">
        <f t="shared" si="52"/>
        <v>6.5</v>
      </c>
      <c r="P120" s="214">
        <f t="shared" si="52"/>
        <v>7</v>
      </c>
      <c r="Q120" s="207">
        <f t="shared" si="50"/>
        <v>435.9</v>
      </c>
      <c r="R120" s="207">
        <v>428.7</v>
      </c>
      <c r="S120" s="208">
        <f t="shared" si="51"/>
        <v>101.67949615115465</v>
      </c>
    </row>
    <row r="121" spans="1:19" ht="13.5" customHeight="1" x14ac:dyDescent="0.15">
      <c r="A121" s="204"/>
      <c r="B121" s="211"/>
      <c r="C121" s="380"/>
      <c r="D121" s="198" t="s">
        <v>75</v>
      </c>
      <c r="E121" s="207">
        <f t="shared" ref="E121:P121" si="53">+E118-E122</f>
        <v>38.9</v>
      </c>
      <c r="F121" s="207">
        <f t="shared" si="53"/>
        <v>35</v>
      </c>
      <c r="G121" s="207">
        <f t="shared" si="53"/>
        <v>25.099999999999998</v>
      </c>
      <c r="H121" s="207">
        <f t="shared" si="53"/>
        <v>48.699999999999996</v>
      </c>
      <c r="I121" s="207">
        <f t="shared" si="53"/>
        <v>30.799999999999997</v>
      </c>
      <c r="J121" s="207">
        <f t="shared" si="53"/>
        <v>201.3</v>
      </c>
      <c r="K121" s="214">
        <f t="shared" si="53"/>
        <v>18.899999999999999</v>
      </c>
      <c r="L121" s="214">
        <f t="shared" si="53"/>
        <v>5.1999999999999993</v>
      </c>
      <c r="M121" s="214">
        <f t="shared" si="53"/>
        <v>6.7</v>
      </c>
      <c r="N121" s="214">
        <f t="shared" si="53"/>
        <v>7.8</v>
      </c>
      <c r="O121" s="214">
        <f t="shared" si="53"/>
        <v>6</v>
      </c>
      <c r="P121" s="214">
        <f t="shared" si="53"/>
        <v>7.2</v>
      </c>
      <c r="Q121" s="207">
        <f t="shared" si="50"/>
        <v>431.59999999999997</v>
      </c>
      <c r="R121" s="207">
        <v>428.29999999999995</v>
      </c>
      <c r="S121" s="208">
        <f t="shared" si="51"/>
        <v>100.77048797571794</v>
      </c>
    </row>
    <row r="122" spans="1:19" ht="13.5" customHeight="1" x14ac:dyDescent="0.15">
      <c r="A122" s="204"/>
      <c r="B122" s="211"/>
      <c r="C122" s="380"/>
      <c r="D122" s="198" t="s">
        <v>76</v>
      </c>
      <c r="E122" s="207">
        <v>1.1000000000000001</v>
      </c>
      <c r="F122" s="207">
        <v>1.6</v>
      </c>
      <c r="G122" s="207">
        <v>2.1</v>
      </c>
      <c r="H122" s="207">
        <v>2.6</v>
      </c>
      <c r="I122" s="207">
        <v>3</v>
      </c>
      <c r="J122" s="207">
        <v>2</v>
      </c>
      <c r="K122" s="214">
        <v>1.1000000000000001</v>
      </c>
      <c r="L122" s="214">
        <v>0.4</v>
      </c>
      <c r="M122" s="214">
        <v>0.7</v>
      </c>
      <c r="N122" s="214">
        <v>0.8</v>
      </c>
      <c r="O122" s="214">
        <v>0.8</v>
      </c>
      <c r="P122" s="214">
        <v>0.7</v>
      </c>
      <c r="Q122" s="207">
        <f t="shared" si="50"/>
        <v>16.899999999999999</v>
      </c>
      <c r="R122" s="207">
        <v>22.6</v>
      </c>
      <c r="S122" s="208">
        <f t="shared" si="51"/>
        <v>74.778761061946895</v>
      </c>
    </row>
    <row r="123" spans="1:19" ht="13.5" customHeight="1" thickBot="1" x14ac:dyDescent="0.2">
      <c r="A123" s="204"/>
      <c r="B123" s="189"/>
      <c r="C123" s="381"/>
      <c r="D123" s="201" t="s">
        <v>77</v>
      </c>
      <c r="E123" s="209">
        <v>1.1000000000000001</v>
      </c>
      <c r="F123" s="209">
        <v>1.6</v>
      </c>
      <c r="G123" s="209">
        <v>2.1</v>
      </c>
      <c r="H123" s="209">
        <v>2.6</v>
      </c>
      <c r="I123" s="209">
        <v>3</v>
      </c>
      <c r="J123" s="209">
        <v>2</v>
      </c>
      <c r="K123" s="215">
        <v>1.1000000000000001</v>
      </c>
      <c r="L123" s="215">
        <v>0.4</v>
      </c>
      <c r="M123" s="215">
        <v>0.7</v>
      </c>
      <c r="N123" s="215">
        <v>0.8</v>
      </c>
      <c r="O123" s="215">
        <v>0.8</v>
      </c>
      <c r="P123" s="215">
        <v>0.7</v>
      </c>
      <c r="Q123" s="209">
        <f t="shared" si="50"/>
        <v>16.899999999999999</v>
      </c>
      <c r="R123" s="209">
        <v>22.6</v>
      </c>
      <c r="S123" s="210">
        <f t="shared" si="51"/>
        <v>74.778761061946895</v>
      </c>
    </row>
    <row r="124" spans="1:19" ht="13.5" customHeight="1" x14ac:dyDescent="0.15">
      <c r="A124" s="204"/>
      <c r="B124" s="189"/>
      <c r="C124" s="379" t="s">
        <v>133</v>
      </c>
      <c r="D124" s="195" t="s">
        <v>72</v>
      </c>
      <c r="E124" s="205">
        <v>6</v>
      </c>
      <c r="F124" s="205">
        <v>9.6</v>
      </c>
      <c r="G124" s="205">
        <v>9</v>
      </c>
      <c r="H124" s="205">
        <v>25</v>
      </c>
      <c r="I124" s="205">
        <v>12.9</v>
      </c>
      <c r="J124" s="205">
        <v>10.9</v>
      </c>
      <c r="K124" s="213">
        <v>8.6</v>
      </c>
      <c r="L124" s="213">
        <v>5</v>
      </c>
      <c r="M124" s="213">
        <v>4.7</v>
      </c>
      <c r="N124" s="213">
        <v>5.6</v>
      </c>
      <c r="O124" s="213">
        <v>5.5</v>
      </c>
      <c r="P124" s="213">
        <v>7</v>
      </c>
      <c r="Q124" s="205">
        <f t="shared" si="50"/>
        <v>109.8</v>
      </c>
      <c r="R124" s="205">
        <v>103.19999999999999</v>
      </c>
      <c r="S124" s="206">
        <f t="shared" si="51"/>
        <v>106.39534883720931</v>
      </c>
    </row>
    <row r="125" spans="1:19" ht="13.5" customHeight="1" x14ac:dyDescent="0.15">
      <c r="A125" s="204"/>
      <c r="B125" s="189"/>
      <c r="C125" s="380"/>
      <c r="D125" s="198" t="s">
        <v>73</v>
      </c>
      <c r="E125" s="207">
        <v>0.3</v>
      </c>
      <c r="F125" s="207">
        <v>0.5</v>
      </c>
      <c r="G125" s="207">
        <v>0.4</v>
      </c>
      <c r="H125" s="207">
        <v>0.6</v>
      </c>
      <c r="I125" s="207">
        <v>0.6</v>
      </c>
      <c r="J125" s="207">
        <v>0.5</v>
      </c>
      <c r="K125" s="214">
        <v>0.4</v>
      </c>
      <c r="L125" s="214">
        <v>0.2</v>
      </c>
      <c r="M125" s="214">
        <v>0.2</v>
      </c>
      <c r="N125" s="214">
        <v>0.2</v>
      </c>
      <c r="O125" s="214">
        <v>0.2</v>
      </c>
      <c r="P125" s="214">
        <v>0.3</v>
      </c>
      <c r="Q125" s="207">
        <f t="shared" si="50"/>
        <v>4.4000000000000004</v>
      </c>
      <c r="R125" s="207">
        <v>4.6000000000000005</v>
      </c>
      <c r="S125" s="208">
        <f t="shared" si="51"/>
        <v>95.65217391304347</v>
      </c>
    </row>
    <row r="126" spans="1:19" ht="13.5" customHeight="1" x14ac:dyDescent="0.15">
      <c r="A126" s="204"/>
      <c r="B126" s="189"/>
      <c r="C126" s="380"/>
      <c r="D126" s="198" t="s">
        <v>74</v>
      </c>
      <c r="E126" s="207">
        <f t="shared" ref="E126:P126" si="54">+E124-E125</f>
        <v>5.7</v>
      </c>
      <c r="F126" s="207">
        <f t="shared" si="54"/>
        <v>9.1</v>
      </c>
      <c r="G126" s="207">
        <f t="shared" si="54"/>
        <v>8.6</v>
      </c>
      <c r="H126" s="207">
        <f t="shared" si="54"/>
        <v>24.4</v>
      </c>
      <c r="I126" s="207">
        <f t="shared" si="54"/>
        <v>12.3</v>
      </c>
      <c r="J126" s="207">
        <f t="shared" si="54"/>
        <v>10.4</v>
      </c>
      <c r="K126" s="214">
        <f t="shared" si="54"/>
        <v>8.1999999999999993</v>
      </c>
      <c r="L126" s="214">
        <f t="shared" si="54"/>
        <v>4.8</v>
      </c>
      <c r="M126" s="214">
        <f t="shared" si="54"/>
        <v>4.5</v>
      </c>
      <c r="N126" s="214">
        <f t="shared" si="54"/>
        <v>5.3999999999999995</v>
      </c>
      <c r="O126" s="214">
        <f t="shared" si="54"/>
        <v>5.3</v>
      </c>
      <c r="P126" s="214">
        <f t="shared" si="54"/>
        <v>6.7</v>
      </c>
      <c r="Q126" s="207">
        <f t="shared" si="50"/>
        <v>105.4</v>
      </c>
      <c r="R126" s="207">
        <v>98.600000000000023</v>
      </c>
      <c r="S126" s="208">
        <f t="shared" si="51"/>
        <v>106.89655172413792</v>
      </c>
    </row>
    <row r="127" spans="1:19" ht="13.5" customHeight="1" x14ac:dyDescent="0.15">
      <c r="A127" s="204"/>
      <c r="B127" s="189"/>
      <c r="C127" s="380"/>
      <c r="D127" s="198" t="s">
        <v>75</v>
      </c>
      <c r="E127" s="207">
        <f t="shared" ref="E127:P127" si="55">+E124-E128</f>
        <v>5.8</v>
      </c>
      <c r="F127" s="207">
        <f t="shared" si="55"/>
        <v>9.2999999999999989</v>
      </c>
      <c r="G127" s="207">
        <f t="shared" si="55"/>
        <v>8.5</v>
      </c>
      <c r="H127" s="207">
        <f t="shared" si="55"/>
        <v>24.7</v>
      </c>
      <c r="I127" s="207">
        <f t="shared" si="55"/>
        <v>12.3</v>
      </c>
      <c r="J127" s="207">
        <f t="shared" si="55"/>
        <v>10.4</v>
      </c>
      <c r="K127" s="214">
        <f t="shared" si="55"/>
        <v>8.2999999999999989</v>
      </c>
      <c r="L127" s="214">
        <f t="shared" si="55"/>
        <v>4.7</v>
      </c>
      <c r="M127" s="214">
        <f t="shared" si="55"/>
        <v>4.4000000000000004</v>
      </c>
      <c r="N127" s="214">
        <f t="shared" si="55"/>
        <v>5.1999999999999993</v>
      </c>
      <c r="O127" s="214">
        <f t="shared" si="55"/>
        <v>5</v>
      </c>
      <c r="P127" s="214">
        <f t="shared" si="55"/>
        <v>6.4</v>
      </c>
      <c r="Q127" s="207">
        <f t="shared" si="50"/>
        <v>105.00000000000001</v>
      </c>
      <c r="R127" s="207">
        <v>97.600000000000009</v>
      </c>
      <c r="S127" s="208">
        <f t="shared" si="51"/>
        <v>107.58196721311475</v>
      </c>
    </row>
    <row r="128" spans="1:19" ht="13.5" customHeight="1" x14ac:dyDescent="0.15">
      <c r="A128" s="204"/>
      <c r="B128" s="189"/>
      <c r="C128" s="380"/>
      <c r="D128" s="198" t="s">
        <v>76</v>
      </c>
      <c r="E128" s="207">
        <v>0.2</v>
      </c>
      <c r="F128" s="207">
        <v>0.3</v>
      </c>
      <c r="G128" s="207">
        <v>0.5</v>
      </c>
      <c r="H128" s="207">
        <v>0.3</v>
      </c>
      <c r="I128" s="207">
        <v>0.6</v>
      </c>
      <c r="J128" s="207">
        <v>0.5</v>
      </c>
      <c r="K128" s="214">
        <v>0.3</v>
      </c>
      <c r="L128" s="214">
        <v>0.3</v>
      </c>
      <c r="M128" s="214">
        <v>0.3</v>
      </c>
      <c r="N128" s="214">
        <v>0.4</v>
      </c>
      <c r="O128" s="214">
        <v>0.5</v>
      </c>
      <c r="P128" s="214">
        <v>0.6</v>
      </c>
      <c r="Q128" s="207">
        <f t="shared" si="50"/>
        <v>4.7999999999999989</v>
      </c>
      <c r="R128" s="207">
        <v>5.6</v>
      </c>
      <c r="S128" s="208">
        <f t="shared" si="51"/>
        <v>85.714285714285694</v>
      </c>
    </row>
    <row r="129" spans="1:19" ht="13.5" customHeight="1" thickBot="1" x14ac:dyDescent="0.2">
      <c r="A129" s="204"/>
      <c r="B129" s="189"/>
      <c r="C129" s="381"/>
      <c r="D129" s="201" t="s">
        <v>77</v>
      </c>
      <c r="E129" s="209">
        <v>0.2</v>
      </c>
      <c r="F129" s="209">
        <v>0.3</v>
      </c>
      <c r="G129" s="209">
        <v>0.5</v>
      </c>
      <c r="H129" s="209">
        <v>0.3</v>
      </c>
      <c r="I129" s="209">
        <v>0.6</v>
      </c>
      <c r="J129" s="209">
        <v>0.5</v>
      </c>
      <c r="K129" s="215">
        <v>0.5</v>
      </c>
      <c r="L129" s="215">
        <v>0.3</v>
      </c>
      <c r="M129" s="215">
        <v>0.3</v>
      </c>
      <c r="N129" s="215">
        <v>0.4</v>
      </c>
      <c r="O129" s="215">
        <v>0.5</v>
      </c>
      <c r="P129" s="215">
        <v>0.6</v>
      </c>
      <c r="Q129" s="209">
        <f t="shared" si="50"/>
        <v>4.9999999999999991</v>
      </c>
      <c r="R129" s="209">
        <v>5.6</v>
      </c>
      <c r="S129" s="210">
        <f t="shared" si="51"/>
        <v>89.285714285714278</v>
      </c>
    </row>
    <row r="130" spans="1:19" ht="13.5" customHeight="1" x14ac:dyDescent="0.15">
      <c r="A130" s="204"/>
      <c r="B130" s="189"/>
      <c r="C130" s="379" t="s">
        <v>134</v>
      </c>
      <c r="D130" s="195" t="s">
        <v>72</v>
      </c>
      <c r="E130" s="205">
        <v>15.5</v>
      </c>
      <c r="F130" s="205">
        <v>24.8</v>
      </c>
      <c r="G130" s="205">
        <v>21</v>
      </c>
      <c r="H130" s="205">
        <v>34</v>
      </c>
      <c r="I130" s="205">
        <v>44.6</v>
      </c>
      <c r="J130" s="205">
        <v>27.7</v>
      </c>
      <c r="K130" s="213">
        <v>18</v>
      </c>
      <c r="L130" s="213">
        <v>9.1999999999999993</v>
      </c>
      <c r="M130" s="213">
        <v>6.5</v>
      </c>
      <c r="N130" s="213">
        <v>5.5</v>
      </c>
      <c r="O130" s="213">
        <v>5.5</v>
      </c>
      <c r="P130" s="213">
        <v>9.9</v>
      </c>
      <c r="Q130" s="205">
        <f t="shared" si="50"/>
        <v>222.2</v>
      </c>
      <c r="R130" s="205">
        <v>226.4</v>
      </c>
      <c r="S130" s="206">
        <f t="shared" si="51"/>
        <v>98.144876325088333</v>
      </c>
    </row>
    <row r="131" spans="1:19" ht="13.5" customHeight="1" x14ac:dyDescent="0.15">
      <c r="A131" s="204"/>
      <c r="B131" s="189"/>
      <c r="C131" s="380"/>
      <c r="D131" s="198" t="s">
        <v>73</v>
      </c>
      <c r="E131" s="207">
        <v>0.1</v>
      </c>
      <c r="F131" s="207">
        <v>0.1</v>
      </c>
      <c r="G131" s="207">
        <v>0.1</v>
      </c>
      <c r="H131" s="207">
        <v>0.1</v>
      </c>
      <c r="I131" s="207">
        <v>0.1</v>
      </c>
      <c r="J131" s="207">
        <v>0.1</v>
      </c>
      <c r="K131" s="214">
        <v>0.1</v>
      </c>
      <c r="L131" s="214">
        <v>0.1</v>
      </c>
      <c r="M131" s="214">
        <v>0.1</v>
      </c>
      <c r="N131" s="214">
        <v>0.1</v>
      </c>
      <c r="O131" s="214">
        <v>0.1</v>
      </c>
      <c r="P131" s="214">
        <v>0.1</v>
      </c>
      <c r="Q131" s="207">
        <f t="shared" si="50"/>
        <v>1.2</v>
      </c>
      <c r="R131" s="207">
        <v>1.2</v>
      </c>
      <c r="S131" s="208">
        <f t="shared" si="51"/>
        <v>100</v>
      </c>
    </row>
    <row r="132" spans="1:19" ht="13.5" customHeight="1" x14ac:dyDescent="0.15">
      <c r="A132" s="204"/>
      <c r="B132" s="189"/>
      <c r="C132" s="380"/>
      <c r="D132" s="198" t="s">
        <v>74</v>
      </c>
      <c r="E132" s="207">
        <f t="shared" ref="E132:P132" si="56">+E130-E131</f>
        <v>15.4</v>
      </c>
      <c r="F132" s="207">
        <f t="shared" si="56"/>
        <v>24.7</v>
      </c>
      <c r="G132" s="207">
        <f t="shared" si="56"/>
        <v>20.9</v>
      </c>
      <c r="H132" s="207">
        <f t="shared" si="56"/>
        <v>33.9</v>
      </c>
      <c r="I132" s="207">
        <f t="shared" si="56"/>
        <v>44.5</v>
      </c>
      <c r="J132" s="207">
        <f t="shared" si="56"/>
        <v>27.599999999999998</v>
      </c>
      <c r="K132" s="214">
        <f t="shared" si="56"/>
        <v>17.899999999999999</v>
      </c>
      <c r="L132" s="214">
        <f t="shared" si="56"/>
        <v>9.1</v>
      </c>
      <c r="M132" s="214">
        <f t="shared" si="56"/>
        <v>6.4</v>
      </c>
      <c r="N132" s="214">
        <f t="shared" si="56"/>
        <v>5.4</v>
      </c>
      <c r="O132" s="214">
        <f t="shared" si="56"/>
        <v>5.4</v>
      </c>
      <c r="P132" s="214">
        <f t="shared" si="56"/>
        <v>9.8000000000000007</v>
      </c>
      <c r="Q132" s="207">
        <f t="shared" si="50"/>
        <v>221.00000000000003</v>
      </c>
      <c r="R132" s="207">
        <v>225.2</v>
      </c>
      <c r="S132" s="208">
        <f t="shared" si="51"/>
        <v>98.134991119005349</v>
      </c>
    </row>
    <row r="133" spans="1:19" ht="13.5" customHeight="1" x14ac:dyDescent="0.15">
      <c r="A133" s="204"/>
      <c r="B133" s="189"/>
      <c r="C133" s="380"/>
      <c r="D133" s="198" t="s">
        <v>75</v>
      </c>
      <c r="E133" s="207">
        <f t="shared" ref="E133:P133" si="57">+E130-E134</f>
        <v>15.3</v>
      </c>
      <c r="F133" s="207">
        <f t="shared" si="57"/>
        <v>24.2</v>
      </c>
      <c r="G133" s="207">
        <f t="shared" si="57"/>
        <v>20.5</v>
      </c>
      <c r="H133" s="207">
        <f t="shared" si="57"/>
        <v>32.200000000000003</v>
      </c>
      <c r="I133" s="207">
        <f t="shared" si="57"/>
        <v>42.6</v>
      </c>
      <c r="J133" s="207">
        <f t="shared" si="57"/>
        <v>26.5</v>
      </c>
      <c r="K133" s="214">
        <f t="shared" si="57"/>
        <v>17.600000000000001</v>
      </c>
      <c r="L133" s="214">
        <f t="shared" si="57"/>
        <v>9.1</v>
      </c>
      <c r="M133" s="214">
        <f t="shared" si="57"/>
        <v>6.4</v>
      </c>
      <c r="N133" s="214">
        <f t="shared" si="57"/>
        <v>5.4</v>
      </c>
      <c r="O133" s="214">
        <f t="shared" si="57"/>
        <v>5.4</v>
      </c>
      <c r="P133" s="214">
        <f t="shared" si="57"/>
        <v>9.8000000000000007</v>
      </c>
      <c r="Q133" s="207">
        <f t="shared" si="50"/>
        <v>215.00000000000003</v>
      </c>
      <c r="R133" s="207">
        <v>220.6</v>
      </c>
      <c r="S133" s="208">
        <f t="shared" si="51"/>
        <v>97.461468721668197</v>
      </c>
    </row>
    <row r="134" spans="1:19" ht="13.5" customHeight="1" x14ac:dyDescent="0.15">
      <c r="A134" s="204"/>
      <c r="B134" s="189"/>
      <c r="C134" s="380"/>
      <c r="D134" s="198" t="s">
        <v>76</v>
      </c>
      <c r="E134" s="207">
        <v>0.2</v>
      </c>
      <c r="F134" s="207">
        <v>0.6</v>
      </c>
      <c r="G134" s="207">
        <v>0.5</v>
      </c>
      <c r="H134" s="207">
        <v>1.8</v>
      </c>
      <c r="I134" s="207">
        <v>2</v>
      </c>
      <c r="J134" s="207">
        <v>1.2</v>
      </c>
      <c r="K134" s="214">
        <v>0.4</v>
      </c>
      <c r="L134" s="214">
        <v>0.1</v>
      </c>
      <c r="M134" s="214">
        <v>0.1</v>
      </c>
      <c r="N134" s="214">
        <v>0.1</v>
      </c>
      <c r="O134" s="214">
        <v>0.1</v>
      </c>
      <c r="P134" s="214">
        <v>0.1</v>
      </c>
      <c r="Q134" s="207">
        <f t="shared" si="50"/>
        <v>7.1999999999999984</v>
      </c>
      <c r="R134" s="207">
        <v>5.8</v>
      </c>
      <c r="S134" s="208">
        <f t="shared" si="51"/>
        <v>124.13793103448273</v>
      </c>
    </row>
    <row r="135" spans="1:19" ht="13.5" customHeight="1" thickBot="1" x14ac:dyDescent="0.2">
      <c r="A135" s="204"/>
      <c r="B135" s="189"/>
      <c r="C135" s="381"/>
      <c r="D135" s="201" t="s">
        <v>77</v>
      </c>
      <c r="E135" s="209">
        <v>0.2</v>
      </c>
      <c r="F135" s="209">
        <v>0.6</v>
      </c>
      <c r="G135" s="209">
        <v>0.5</v>
      </c>
      <c r="H135" s="209">
        <v>1.8</v>
      </c>
      <c r="I135" s="209">
        <v>2</v>
      </c>
      <c r="J135" s="209">
        <v>1.2</v>
      </c>
      <c r="K135" s="215">
        <v>0.4</v>
      </c>
      <c r="L135" s="215">
        <v>0.1</v>
      </c>
      <c r="M135" s="215">
        <v>0.1</v>
      </c>
      <c r="N135" s="215">
        <v>0.1</v>
      </c>
      <c r="O135" s="215">
        <v>0.1</v>
      </c>
      <c r="P135" s="215">
        <v>0.1</v>
      </c>
      <c r="Q135" s="209">
        <f t="shared" si="50"/>
        <v>7.1999999999999984</v>
      </c>
      <c r="R135" s="209">
        <v>5.8</v>
      </c>
      <c r="S135" s="210">
        <f t="shared" si="51"/>
        <v>124.13793103448273</v>
      </c>
    </row>
    <row r="136" spans="1:19" ht="13.5" customHeight="1" x14ac:dyDescent="0.15">
      <c r="A136" s="204"/>
      <c r="B136" s="189"/>
      <c r="C136" s="379" t="s">
        <v>135</v>
      </c>
      <c r="D136" s="195" t="s">
        <v>72</v>
      </c>
      <c r="E136" s="205">
        <v>9.3000000000000007</v>
      </c>
      <c r="F136" s="205">
        <v>10.7</v>
      </c>
      <c r="G136" s="205">
        <v>14.8</v>
      </c>
      <c r="H136" s="205">
        <v>23.5</v>
      </c>
      <c r="I136" s="205">
        <v>15.7</v>
      </c>
      <c r="J136" s="205">
        <v>12.7</v>
      </c>
      <c r="K136" s="213">
        <v>15.1</v>
      </c>
      <c r="L136" s="213">
        <v>9.6</v>
      </c>
      <c r="M136" s="213">
        <v>9.3000000000000007</v>
      </c>
      <c r="N136" s="213">
        <v>11</v>
      </c>
      <c r="O136" s="213">
        <v>9.9</v>
      </c>
      <c r="P136" s="213">
        <v>10.6</v>
      </c>
      <c r="Q136" s="205">
        <f t="shared" si="50"/>
        <v>152.19999999999999</v>
      </c>
      <c r="R136" s="205">
        <v>142.10000000000002</v>
      </c>
      <c r="S136" s="206">
        <f t="shared" si="51"/>
        <v>107.10767065446866</v>
      </c>
    </row>
    <row r="137" spans="1:19" ht="13.5" customHeight="1" x14ac:dyDescent="0.15">
      <c r="A137" s="204"/>
      <c r="B137" s="189"/>
      <c r="C137" s="380"/>
      <c r="D137" s="198" t="s">
        <v>73</v>
      </c>
      <c r="E137" s="207">
        <v>0.9</v>
      </c>
      <c r="F137" s="207">
        <v>1.1000000000000001</v>
      </c>
      <c r="G137" s="207">
        <v>1.5</v>
      </c>
      <c r="H137" s="207">
        <v>2.4</v>
      </c>
      <c r="I137" s="207">
        <v>1.6</v>
      </c>
      <c r="J137" s="207">
        <v>1.3</v>
      </c>
      <c r="K137" s="214">
        <v>1.5</v>
      </c>
      <c r="L137" s="214">
        <v>1</v>
      </c>
      <c r="M137" s="214">
        <v>0.9</v>
      </c>
      <c r="N137" s="214">
        <v>1.1000000000000001</v>
      </c>
      <c r="O137" s="214">
        <v>1</v>
      </c>
      <c r="P137" s="214">
        <v>1.1000000000000001</v>
      </c>
      <c r="Q137" s="207">
        <f t="shared" si="50"/>
        <v>15.4</v>
      </c>
      <c r="R137" s="207">
        <v>14.2</v>
      </c>
      <c r="S137" s="208">
        <f t="shared" si="51"/>
        <v>108.45070422535213</v>
      </c>
    </row>
    <row r="138" spans="1:19" ht="13.5" customHeight="1" x14ac:dyDescent="0.15">
      <c r="A138" s="204"/>
      <c r="B138" s="189"/>
      <c r="C138" s="380"/>
      <c r="D138" s="198" t="s">
        <v>74</v>
      </c>
      <c r="E138" s="207">
        <f t="shared" ref="E138:P138" si="58">+E136-E137</f>
        <v>8.4</v>
      </c>
      <c r="F138" s="207">
        <f t="shared" si="58"/>
        <v>9.6</v>
      </c>
      <c r="G138" s="207">
        <f t="shared" si="58"/>
        <v>13.3</v>
      </c>
      <c r="H138" s="207">
        <f t="shared" si="58"/>
        <v>21.1</v>
      </c>
      <c r="I138" s="207">
        <f t="shared" si="58"/>
        <v>14.1</v>
      </c>
      <c r="J138" s="207">
        <f t="shared" si="58"/>
        <v>11.399999999999999</v>
      </c>
      <c r="K138" s="214">
        <f t="shared" si="58"/>
        <v>13.6</v>
      </c>
      <c r="L138" s="214">
        <f t="shared" si="58"/>
        <v>8.6</v>
      </c>
      <c r="M138" s="214">
        <f t="shared" si="58"/>
        <v>8.4</v>
      </c>
      <c r="N138" s="214">
        <f t="shared" si="58"/>
        <v>9.9</v>
      </c>
      <c r="O138" s="214">
        <f t="shared" si="58"/>
        <v>8.9</v>
      </c>
      <c r="P138" s="214">
        <f t="shared" si="58"/>
        <v>9.5</v>
      </c>
      <c r="Q138" s="207">
        <f t="shared" si="50"/>
        <v>136.80000000000001</v>
      </c>
      <c r="R138" s="207">
        <v>127.9</v>
      </c>
      <c r="S138" s="208">
        <f t="shared" si="51"/>
        <v>106.95856137607507</v>
      </c>
    </row>
    <row r="139" spans="1:19" ht="13.5" customHeight="1" x14ac:dyDescent="0.15">
      <c r="A139" s="204"/>
      <c r="B139" s="189"/>
      <c r="C139" s="380"/>
      <c r="D139" s="198" t="s">
        <v>75</v>
      </c>
      <c r="E139" s="207">
        <f t="shared" ref="E139:P139" si="59">+E136-E140</f>
        <v>7.6000000000000005</v>
      </c>
      <c r="F139" s="207">
        <f t="shared" si="59"/>
        <v>9.1</v>
      </c>
      <c r="G139" s="207">
        <f t="shared" si="59"/>
        <v>12.8</v>
      </c>
      <c r="H139" s="207">
        <f t="shared" si="59"/>
        <v>20.3</v>
      </c>
      <c r="I139" s="207">
        <f t="shared" si="59"/>
        <v>11.399999999999999</v>
      </c>
      <c r="J139" s="207">
        <f t="shared" si="59"/>
        <v>10.1</v>
      </c>
      <c r="K139" s="214">
        <f t="shared" si="59"/>
        <v>12.8</v>
      </c>
      <c r="L139" s="214">
        <f t="shared" si="59"/>
        <v>8.1999999999999993</v>
      </c>
      <c r="M139" s="214">
        <f t="shared" si="59"/>
        <v>8.2000000000000011</v>
      </c>
      <c r="N139" s="214">
        <f t="shared" si="59"/>
        <v>9.4</v>
      </c>
      <c r="O139" s="214">
        <f t="shared" si="59"/>
        <v>8.5</v>
      </c>
      <c r="P139" s="214">
        <f t="shared" si="59"/>
        <v>8.9</v>
      </c>
      <c r="Q139" s="207">
        <f t="shared" si="50"/>
        <v>127.30000000000001</v>
      </c>
      <c r="R139" s="207">
        <v>117.6</v>
      </c>
      <c r="S139" s="208">
        <f t="shared" si="51"/>
        <v>108.24829931972791</v>
      </c>
    </row>
    <row r="140" spans="1:19" ht="13.5" customHeight="1" x14ac:dyDescent="0.15">
      <c r="A140" s="204"/>
      <c r="B140" s="189"/>
      <c r="C140" s="380"/>
      <c r="D140" s="198" t="s">
        <v>76</v>
      </c>
      <c r="E140" s="207">
        <v>1.7</v>
      </c>
      <c r="F140" s="207">
        <v>1.6</v>
      </c>
      <c r="G140" s="207">
        <v>2</v>
      </c>
      <c r="H140" s="207">
        <v>3.2</v>
      </c>
      <c r="I140" s="207">
        <v>4.3</v>
      </c>
      <c r="J140" s="207">
        <v>2.6</v>
      </c>
      <c r="K140" s="214">
        <v>2.2999999999999998</v>
      </c>
      <c r="L140" s="214">
        <v>1.4</v>
      </c>
      <c r="M140" s="214">
        <v>1.1000000000000001</v>
      </c>
      <c r="N140" s="214">
        <v>1.6</v>
      </c>
      <c r="O140" s="214">
        <v>1.4</v>
      </c>
      <c r="P140" s="214">
        <v>1.7</v>
      </c>
      <c r="Q140" s="207">
        <f t="shared" si="50"/>
        <v>24.9</v>
      </c>
      <c r="R140" s="207">
        <v>24.5</v>
      </c>
      <c r="S140" s="208">
        <f t="shared" si="51"/>
        <v>101.63265306122449</v>
      </c>
    </row>
    <row r="141" spans="1:19" ht="13.5" customHeight="1" thickBot="1" x14ac:dyDescent="0.2">
      <c r="A141" s="204"/>
      <c r="B141" s="189"/>
      <c r="C141" s="381"/>
      <c r="D141" s="201" t="s">
        <v>77</v>
      </c>
      <c r="E141" s="209">
        <v>1.7</v>
      </c>
      <c r="F141" s="209">
        <v>1.6</v>
      </c>
      <c r="G141" s="209">
        <v>2</v>
      </c>
      <c r="H141" s="209">
        <v>3.2</v>
      </c>
      <c r="I141" s="209">
        <v>4.3</v>
      </c>
      <c r="J141" s="209">
        <v>2.6</v>
      </c>
      <c r="K141" s="215">
        <v>2.2999999999999998</v>
      </c>
      <c r="L141" s="215">
        <v>1.4</v>
      </c>
      <c r="M141" s="215">
        <v>1.1000000000000001</v>
      </c>
      <c r="N141" s="215">
        <v>1.6</v>
      </c>
      <c r="O141" s="215">
        <v>1.4</v>
      </c>
      <c r="P141" s="215">
        <v>1.7</v>
      </c>
      <c r="Q141" s="209">
        <f t="shared" si="50"/>
        <v>24.9</v>
      </c>
      <c r="R141" s="209">
        <v>24.5</v>
      </c>
      <c r="S141" s="210">
        <f t="shared" si="51"/>
        <v>101.63265306122449</v>
      </c>
    </row>
    <row r="142" spans="1:19" ht="13.5" customHeight="1" x14ac:dyDescent="0.15">
      <c r="A142" s="204"/>
      <c r="B142" s="189"/>
      <c r="C142" s="379" t="s">
        <v>136</v>
      </c>
      <c r="D142" s="195" t="s">
        <v>72</v>
      </c>
      <c r="E142" s="205">
        <v>14.8</v>
      </c>
      <c r="F142" s="205">
        <v>19.8</v>
      </c>
      <c r="G142" s="205">
        <v>17.899999999999999</v>
      </c>
      <c r="H142" s="205">
        <v>24.2</v>
      </c>
      <c r="I142" s="205">
        <v>29.1</v>
      </c>
      <c r="J142" s="205">
        <v>19.399999999999999</v>
      </c>
      <c r="K142" s="213">
        <v>16.5</v>
      </c>
      <c r="L142" s="213">
        <v>15.9</v>
      </c>
      <c r="M142" s="213">
        <v>16.399999999999999</v>
      </c>
      <c r="N142" s="213">
        <v>19</v>
      </c>
      <c r="O142" s="213">
        <v>15.6</v>
      </c>
      <c r="P142" s="213">
        <v>16.899999999999999</v>
      </c>
      <c r="Q142" s="205">
        <f t="shared" si="50"/>
        <v>225.50000000000003</v>
      </c>
      <c r="R142" s="205">
        <v>215.79999999999998</v>
      </c>
      <c r="S142" s="206">
        <f t="shared" si="51"/>
        <v>104.49490268767379</v>
      </c>
    </row>
    <row r="143" spans="1:19" ht="13.5" customHeight="1" x14ac:dyDescent="0.15">
      <c r="A143" s="204"/>
      <c r="B143" s="189"/>
      <c r="C143" s="380"/>
      <c r="D143" s="198" t="s">
        <v>73</v>
      </c>
      <c r="E143" s="207">
        <v>0.1</v>
      </c>
      <c r="F143" s="207">
        <v>0.1</v>
      </c>
      <c r="G143" s="207">
        <v>0.1</v>
      </c>
      <c r="H143" s="207">
        <v>0.1</v>
      </c>
      <c r="I143" s="207">
        <v>0.2</v>
      </c>
      <c r="J143" s="207">
        <v>0.1</v>
      </c>
      <c r="K143" s="214">
        <v>0.1</v>
      </c>
      <c r="L143" s="214">
        <v>0.1</v>
      </c>
      <c r="M143" s="214">
        <v>0.1</v>
      </c>
      <c r="N143" s="214">
        <v>0.2</v>
      </c>
      <c r="O143" s="214">
        <v>0.1</v>
      </c>
      <c r="P143" s="214">
        <v>0.1</v>
      </c>
      <c r="Q143" s="207">
        <f t="shared" si="50"/>
        <v>1.4000000000000001</v>
      </c>
      <c r="R143" s="207">
        <v>1.3000000000000003</v>
      </c>
      <c r="S143" s="208">
        <f t="shared" si="51"/>
        <v>107.69230769230769</v>
      </c>
    </row>
    <row r="144" spans="1:19" ht="13.5" customHeight="1" x14ac:dyDescent="0.15">
      <c r="A144" s="204"/>
      <c r="B144" s="189"/>
      <c r="C144" s="380"/>
      <c r="D144" s="198" t="s">
        <v>74</v>
      </c>
      <c r="E144" s="207">
        <f t="shared" ref="E144:P144" si="60">+E142-E143</f>
        <v>14.700000000000001</v>
      </c>
      <c r="F144" s="207">
        <f t="shared" si="60"/>
        <v>19.7</v>
      </c>
      <c r="G144" s="207">
        <f t="shared" si="60"/>
        <v>17.799999999999997</v>
      </c>
      <c r="H144" s="207">
        <f t="shared" si="60"/>
        <v>24.099999999999998</v>
      </c>
      <c r="I144" s="207">
        <f t="shared" si="60"/>
        <v>28.900000000000002</v>
      </c>
      <c r="J144" s="207">
        <f t="shared" si="60"/>
        <v>19.299999999999997</v>
      </c>
      <c r="K144" s="214">
        <f t="shared" si="60"/>
        <v>16.399999999999999</v>
      </c>
      <c r="L144" s="214">
        <f t="shared" si="60"/>
        <v>15.8</v>
      </c>
      <c r="M144" s="214">
        <f t="shared" si="60"/>
        <v>16.299999999999997</v>
      </c>
      <c r="N144" s="214">
        <f t="shared" si="60"/>
        <v>18.8</v>
      </c>
      <c r="O144" s="214">
        <f t="shared" si="60"/>
        <v>15.5</v>
      </c>
      <c r="P144" s="214">
        <f t="shared" si="60"/>
        <v>16.799999999999997</v>
      </c>
      <c r="Q144" s="207">
        <f t="shared" si="50"/>
        <v>224.10000000000002</v>
      </c>
      <c r="R144" s="207">
        <v>214.5</v>
      </c>
      <c r="S144" s="208">
        <f t="shared" si="51"/>
        <v>104.47552447552448</v>
      </c>
    </row>
    <row r="145" spans="1:19" ht="13.5" customHeight="1" x14ac:dyDescent="0.15">
      <c r="A145" s="204"/>
      <c r="B145" s="189"/>
      <c r="C145" s="380"/>
      <c r="D145" s="198" t="s">
        <v>75</v>
      </c>
      <c r="E145" s="207">
        <f t="shared" ref="E145:P145" si="61">+E142-E146</f>
        <v>14.700000000000001</v>
      </c>
      <c r="F145" s="207">
        <f t="shared" si="61"/>
        <v>19.7</v>
      </c>
      <c r="G145" s="207">
        <f t="shared" si="61"/>
        <v>17.799999999999997</v>
      </c>
      <c r="H145" s="207">
        <f t="shared" si="61"/>
        <v>24</v>
      </c>
      <c r="I145" s="207">
        <f t="shared" si="61"/>
        <v>28.8</v>
      </c>
      <c r="J145" s="207">
        <f t="shared" si="61"/>
        <v>19.299999999999997</v>
      </c>
      <c r="K145" s="214">
        <f t="shared" si="61"/>
        <v>16.399999999999999</v>
      </c>
      <c r="L145" s="214">
        <f t="shared" si="61"/>
        <v>15.8</v>
      </c>
      <c r="M145" s="214">
        <f t="shared" si="61"/>
        <v>16.2</v>
      </c>
      <c r="N145" s="214">
        <f t="shared" si="61"/>
        <v>18.899999999999999</v>
      </c>
      <c r="O145" s="214">
        <f t="shared" si="61"/>
        <v>15.5</v>
      </c>
      <c r="P145" s="214">
        <f t="shared" si="61"/>
        <v>16.799999999999997</v>
      </c>
      <c r="Q145" s="207">
        <f t="shared" si="50"/>
        <v>223.89999999999998</v>
      </c>
      <c r="R145" s="207">
        <v>213.79999999999998</v>
      </c>
      <c r="S145" s="208">
        <f t="shared" si="51"/>
        <v>104.72404115996258</v>
      </c>
    </row>
    <row r="146" spans="1:19" ht="13.5" customHeight="1" x14ac:dyDescent="0.15">
      <c r="A146" s="204"/>
      <c r="B146" s="189"/>
      <c r="C146" s="380"/>
      <c r="D146" s="198" t="s">
        <v>76</v>
      </c>
      <c r="E146" s="207">
        <v>0.1</v>
      </c>
      <c r="F146" s="207">
        <v>0.1</v>
      </c>
      <c r="G146" s="207">
        <v>0.1</v>
      </c>
      <c r="H146" s="207">
        <v>0.2</v>
      </c>
      <c r="I146" s="207">
        <v>0.3</v>
      </c>
      <c r="J146" s="207">
        <v>0.1</v>
      </c>
      <c r="K146" s="214">
        <v>0.1</v>
      </c>
      <c r="L146" s="214">
        <v>0.1</v>
      </c>
      <c r="M146" s="214">
        <v>0.2</v>
      </c>
      <c r="N146" s="214">
        <v>0.1</v>
      </c>
      <c r="O146" s="214">
        <v>0.1</v>
      </c>
      <c r="P146" s="214">
        <v>0.1</v>
      </c>
      <c r="Q146" s="207">
        <f t="shared" si="50"/>
        <v>1.6000000000000003</v>
      </c>
      <c r="R146" s="207">
        <v>2</v>
      </c>
      <c r="S146" s="208">
        <f t="shared" si="51"/>
        <v>80.000000000000014</v>
      </c>
    </row>
    <row r="147" spans="1:19" ht="13.5" customHeight="1" thickBot="1" x14ac:dyDescent="0.2">
      <c r="A147" s="204"/>
      <c r="B147" s="189"/>
      <c r="C147" s="381"/>
      <c r="D147" s="201" t="s">
        <v>77</v>
      </c>
      <c r="E147" s="209">
        <v>0.1</v>
      </c>
      <c r="F147" s="209">
        <v>0.1</v>
      </c>
      <c r="G147" s="209">
        <v>0.1</v>
      </c>
      <c r="H147" s="209">
        <v>0.2</v>
      </c>
      <c r="I147" s="209">
        <v>0.3</v>
      </c>
      <c r="J147" s="209">
        <v>0.1</v>
      </c>
      <c r="K147" s="215">
        <v>0.1</v>
      </c>
      <c r="L147" s="215">
        <v>0.1</v>
      </c>
      <c r="M147" s="215">
        <v>0.2</v>
      </c>
      <c r="N147" s="215">
        <v>0.2</v>
      </c>
      <c r="O147" s="215">
        <v>0.2</v>
      </c>
      <c r="P147" s="215">
        <v>0.1</v>
      </c>
      <c r="Q147" s="209">
        <f t="shared" si="50"/>
        <v>1.8</v>
      </c>
      <c r="R147" s="209">
        <v>2</v>
      </c>
      <c r="S147" s="210">
        <f t="shared" si="51"/>
        <v>90</v>
      </c>
    </row>
    <row r="148" spans="1:19" ht="13.5" customHeight="1" x14ac:dyDescent="0.15">
      <c r="A148" s="204"/>
      <c r="B148" s="189"/>
      <c r="C148" s="379" t="s">
        <v>137</v>
      </c>
      <c r="D148" s="195" t="s">
        <v>72</v>
      </c>
      <c r="E148" s="205">
        <v>35</v>
      </c>
      <c r="F148" s="205">
        <v>39.200000000000003</v>
      </c>
      <c r="G148" s="205">
        <v>42.5</v>
      </c>
      <c r="H148" s="205">
        <v>65.900000000000006</v>
      </c>
      <c r="I148" s="205">
        <v>82.5</v>
      </c>
      <c r="J148" s="205">
        <v>55.2</v>
      </c>
      <c r="K148" s="213">
        <v>31.7</v>
      </c>
      <c r="L148" s="213">
        <v>16.3</v>
      </c>
      <c r="M148" s="213">
        <v>19.2</v>
      </c>
      <c r="N148" s="213">
        <v>17.600000000000001</v>
      </c>
      <c r="O148" s="213">
        <v>13</v>
      </c>
      <c r="P148" s="213">
        <v>19.100000000000001</v>
      </c>
      <c r="Q148" s="205">
        <f t="shared" si="50"/>
        <v>437.20000000000005</v>
      </c>
      <c r="R148" s="205">
        <v>454.6</v>
      </c>
      <c r="S148" s="206">
        <f t="shared" si="51"/>
        <v>96.172459304883418</v>
      </c>
    </row>
    <row r="149" spans="1:19" ht="13.5" customHeight="1" x14ac:dyDescent="0.15">
      <c r="A149" s="204"/>
      <c r="B149" s="189"/>
      <c r="C149" s="380"/>
      <c r="D149" s="198" t="s">
        <v>73</v>
      </c>
      <c r="E149" s="207">
        <v>0.8</v>
      </c>
      <c r="F149" s="207">
        <v>1</v>
      </c>
      <c r="G149" s="207">
        <v>1</v>
      </c>
      <c r="H149" s="207">
        <v>1.6</v>
      </c>
      <c r="I149" s="207">
        <v>2.1</v>
      </c>
      <c r="J149" s="207">
        <v>1.3</v>
      </c>
      <c r="K149" s="214">
        <v>0.8</v>
      </c>
      <c r="L149" s="214">
        <v>0.4</v>
      </c>
      <c r="M149" s="214">
        <v>0.5</v>
      </c>
      <c r="N149" s="214">
        <v>0.4</v>
      </c>
      <c r="O149" s="214">
        <v>0.3</v>
      </c>
      <c r="P149" s="214">
        <v>0.5</v>
      </c>
      <c r="Q149" s="207">
        <f t="shared" si="50"/>
        <v>10.700000000000001</v>
      </c>
      <c r="R149" s="207">
        <v>10.700000000000001</v>
      </c>
      <c r="S149" s="208">
        <f t="shared" si="51"/>
        <v>100</v>
      </c>
    </row>
    <row r="150" spans="1:19" ht="13.5" customHeight="1" x14ac:dyDescent="0.15">
      <c r="A150" s="204"/>
      <c r="B150" s="189"/>
      <c r="C150" s="380"/>
      <c r="D150" s="198" t="s">
        <v>74</v>
      </c>
      <c r="E150" s="207">
        <f t="shared" ref="E150:P150" si="62">+E148-E149</f>
        <v>34.200000000000003</v>
      </c>
      <c r="F150" s="207">
        <f t="shared" si="62"/>
        <v>38.200000000000003</v>
      </c>
      <c r="G150" s="207">
        <f t="shared" si="62"/>
        <v>41.5</v>
      </c>
      <c r="H150" s="207">
        <f t="shared" si="62"/>
        <v>64.300000000000011</v>
      </c>
      <c r="I150" s="207">
        <f t="shared" si="62"/>
        <v>80.400000000000006</v>
      </c>
      <c r="J150" s="207">
        <f t="shared" si="62"/>
        <v>53.900000000000006</v>
      </c>
      <c r="K150" s="214">
        <f t="shared" si="62"/>
        <v>30.9</v>
      </c>
      <c r="L150" s="214">
        <f t="shared" si="62"/>
        <v>15.9</v>
      </c>
      <c r="M150" s="214">
        <f t="shared" si="62"/>
        <v>18.7</v>
      </c>
      <c r="N150" s="214">
        <f t="shared" si="62"/>
        <v>17.200000000000003</v>
      </c>
      <c r="O150" s="214">
        <f t="shared" si="62"/>
        <v>12.7</v>
      </c>
      <c r="P150" s="214">
        <f t="shared" si="62"/>
        <v>18.600000000000001</v>
      </c>
      <c r="Q150" s="207">
        <f t="shared" si="50"/>
        <v>426.49999999999994</v>
      </c>
      <c r="R150" s="207">
        <v>443.9</v>
      </c>
      <c r="S150" s="208">
        <f t="shared" si="51"/>
        <v>96.080198242847487</v>
      </c>
    </row>
    <row r="151" spans="1:19" ht="13.5" customHeight="1" x14ac:dyDescent="0.15">
      <c r="A151" s="204"/>
      <c r="B151" s="189"/>
      <c r="C151" s="380"/>
      <c r="D151" s="198" t="s">
        <v>75</v>
      </c>
      <c r="E151" s="207">
        <f t="shared" ref="E151:P151" si="63">+E148-E152</f>
        <v>34</v>
      </c>
      <c r="F151" s="207">
        <f t="shared" si="63"/>
        <v>38</v>
      </c>
      <c r="G151" s="207">
        <f t="shared" si="63"/>
        <v>41.2</v>
      </c>
      <c r="H151" s="207">
        <f t="shared" si="63"/>
        <v>64.300000000000011</v>
      </c>
      <c r="I151" s="207">
        <f t="shared" si="63"/>
        <v>80.2</v>
      </c>
      <c r="J151" s="207">
        <f t="shared" si="63"/>
        <v>53.400000000000006</v>
      </c>
      <c r="K151" s="214">
        <f t="shared" si="63"/>
        <v>29.9</v>
      </c>
      <c r="L151" s="214">
        <f t="shared" si="63"/>
        <v>15.4</v>
      </c>
      <c r="M151" s="214">
        <f t="shared" si="63"/>
        <v>17.8</v>
      </c>
      <c r="N151" s="214">
        <f t="shared" si="63"/>
        <v>16.5</v>
      </c>
      <c r="O151" s="214">
        <f t="shared" si="63"/>
        <v>12</v>
      </c>
      <c r="P151" s="214">
        <f t="shared" si="63"/>
        <v>18.200000000000003</v>
      </c>
      <c r="Q151" s="207">
        <f t="shared" si="50"/>
        <v>420.9</v>
      </c>
      <c r="R151" s="207">
        <v>438.4</v>
      </c>
      <c r="S151" s="208">
        <f t="shared" si="51"/>
        <v>96.008211678832112</v>
      </c>
    </row>
    <row r="152" spans="1:19" ht="13.5" customHeight="1" x14ac:dyDescent="0.15">
      <c r="A152" s="204"/>
      <c r="B152" s="189"/>
      <c r="C152" s="380"/>
      <c r="D152" s="198" t="s">
        <v>76</v>
      </c>
      <c r="E152" s="207">
        <v>1</v>
      </c>
      <c r="F152" s="207">
        <v>1.2</v>
      </c>
      <c r="G152" s="207">
        <v>1.3</v>
      </c>
      <c r="H152" s="207">
        <v>1.6</v>
      </c>
      <c r="I152" s="207">
        <v>2.2999999999999998</v>
      </c>
      <c r="J152" s="207">
        <v>1.8</v>
      </c>
      <c r="K152" s="214">
        <v>1.8</v>
      </c>
      <c r="L152" s="214">
        <v>0.9</v>
      </c>
      <c r="M152" s="214">
        <v>1.4</v>
      </c>
      <c r="N152" s="214">
        <v>1.1000000000000001</v>
      </c>
      <c r="O152" s="214">
        <v>1</v>
      </c>
      <c r="P152" s="214">
        <v>0.9</v>
      </c>
      <c r="Q152" s="207">
        <f t="shared" si="50"/>
        <v>16.3</v>
      </c>
      <c r="R152" s="207">
        <v>16.2</v>
      </c>
      <c r="S152" s="208">
        <f t="shared" si="51"/>
        <v>100.61728395061729</v>
      </c>
    </row>
    <row r="153" spans="1:19" ht="13.5" customHeight="1" thickBot="1" x14ac:dyDescent="0.2">
      <c r="A153" s="204"/>
      <c r="B153" s="189"/>
      <c r="C153" s="381"/>
      <c r="D153" s="201" t="s">
        <v>77</v>
      </c>
      <c r="E153" s="209">
        <v>1</v>
      </c>
      <c r="F153" s="209">
        <v>1.2</v>
      </c>
      <c r="G153" s="209">
        <v>1.3</v>
      </c>
      <c r="H153" s="209">
        <v>1.6</v>
      </c>
      <c r="I153" s="209">
        <v>2.2999999999999998</v>
      </c>
      <c r="J153" s="209">
        <v>1.8</v>
      </c>
      <c r="K153" s="215">
        <v>1.8</v>
      </c>
      <c r="L153" s="215">
        <v>0.9</v>
      </c>
      <c r="M153" s="215">
        <v>1.4</v>
      </c>
      <c r="N153" s="215">
        <v>1.1000000000000001</v>
      </c>
      <c r="O153" s="215">
        <v>1</v>
      </c>
      <c r="P153" s="215">
        <v>0.9</v>
      </c>
      <c r="Q153" s="209">
        <f t="shared" si="50"/>
        <v>16.3</v>
      </c>
      <c r="R153" s="209">
        <v>16.2</v>
      </c>
      <c r="S153" s="210">
        <f t="shared" si="51"/>
        <v>100.61728395061729</v>
      </c>
    </row>
    <row r="154" spans="1:19" ht="13.5" customHeight="1" x14ac:dyDescent="0.15">
      <c r="A154" s="204"/>
      <c r="B154" s="189"/>
      <c r="C154" s="379" t="s">
        <v>138</v>
      </c>
      <c r="D154" s="195" t="s">
        <v>72</v>
      </c>
      <c r="E154" s="205">
        <v>16</v>
      </c>
      <c r="F154" s="205">
        <v>31</v>
      </c>
      <c r="G154" s="205">
        <v>26.4</v>
      </c>
      <c r="H154" s="205">
        <v>38.1</v>
      </c>
      <c r="I154" s="205">
        <v>46</v>
      </c>
      <c r="J154" s="205">
        <v>29.5</v>
      </c>
      <c r="K154" s="213">
        <v>22.2</v>
      </c>
      <c r="L154" s="213">
        <v>10.9</v>
      </c>
      <c r="M154" s="213">
        <v>8</v>
      </c>
      <c r="N154" s="213">
        <v>7.4</v>
      </c>
      <c r="O154" s="213">
        <v>7.1</v>
      </c>
      <c r="P154" s="213">
        <v>10.9</v>
      </c>
      <c r="Q154" s="205">
        <f t="shared" si="50"/>
        <v>253.5</v>
      </c>
      <c r="R154" s="205">
        <v>260</v>
      </c>
      <c r="S154" s="206">
        <f t="shared" si="51"/>
        <v>97.5</v>
      </c>
    </row>
    <row r="155" spans="1:19" ht="13.5" customHeight="1" x14ac:dyDescent="0.15">
      <c r="A155" s="204"/>
      <c r="B155" s="189"/>
      <c r="C155" s="380"/>
      <c r="D155" s="198" t="s">
        <v>73</v>
      </c>
      <c r="E155" s="207">
        <v>0</v>
      </c>
      <c r="F155" s="207">
        <v>0</v>
      </c>
      <c r="G155" s="207">
        <v>0.2</v>
      </c>
      <c r="H155" s="207">
        <v>0.8</v>
      </c>
      <c r="I155" s="207">
        <v>0.2</v>
      </c>
      <c r="J155" s="207">
        <v>0.1</v>
      </c>
      <c r="K155" s="214">
        <v>0</v>
      </c>
      <c r="L155" s="214">
        <v>0</v>
      </c>
      <c r="M155" s="214">
        <v>0</v>
      </c>
      <c r="N155" s="214">
        <v>0</v>
      </c>
      <c r="O155" s="214">
        <v>0</v>
      </c>
      <c r="P155" s="214">
        <v>0</v>
      </c>
      <c r="Q155" s="207">
        <f t="shared" si="50"/>
        <v>1.3</v>
      </c>
      <c r="R155" s="207">
        <v>1.2000000000000002</v>
      </c>
      <c r="S155" s="208">
        <f t="shared" si="51"/>
        <v>108.33333333333333</v>
      </c>
    </row>
    <row r="156" spans="1:19" ht="13.5" customHeight="1" x14ac:dyDescent="0.15">
      <c r="A156" s="204"/>
      <c r="B156" s="189"/>
      <c r="C156" s="380"/>
      <c r="D156" s="198" t="s">
        <v>74</v>
      </c>
      <c r="E156" s="207">
        <f t="shared" ref="E156:P156" si="64">+E154-E155</f>
        <v>16</v>
      </c>
      <c r="F156" s="207">
        <f t="shared" si="64"/>
        <v>31</v>
      </c>
      <c r="G156" s="207">
        <f t="shared" si="64"/>
        <v>26.2</v>
      </c>
      <c r="H156" s="207">
        <f t="shared" si="64"/>
        <v>37.300000000000004</v>
      </c>
      <c r="I156" s="207">
        <f t="shared" si="64"/>
        <v>45.8</v>
      </c>
      <c r="J156" s="207">
        <f t="shared" si="64"/>
        <v>29.4</v>
      </c>
      <c r="K156" s="214">
        <f t="shared" si="64"/>
        <v>22.2</v>
      </c>
      <c r="L156" s="214">
        <f t="shared" si="64"/>
        <v>10.9</v>
      </c>
      <c r="M156" s="214">
        <f t="shared" si="64"/>
        <v>8</v>
      </c>
      <c r="N156" s="214">
        <f t="shared" si="64"/>
        <v>7.4</v>
      </c>
      <c r="O156" s="214">
        <f t="shared" si="64"/>
        <v>7.1</v>
      </c>
      <c r="P156" s="214">
        <f t="shared" si="64"/>
        <v>10.9</v>
      </c>
      <c r="Q156" s="207">
        <f t="shared" si="50"/>
        <v>252.20000000000002</v>
      </c>
      <c r="R156" s="207">
        <v>258.8</v>
      </c>
      <c r="S156" s="208">
        <f t="shared" si="51"/>
        <v>97.449768160741883</v>
      </c>
    </row>
    <row r="157" spans="1:19" ht="13.5" customHeight="1" x14ac:dyDescent="0.15">
      <c r="A157" s="204"/>
      <c r="B157" s="189"/>
      <c r="C157" s="380"/>
      <c r="D157" s="198" t="s">
        <v>75</v>
      </c>
      <c r="E157" s="207">
        <f t="shared" ref="E157:P157" si="65">+E154-E158</f>
        <v>16</v>
      </c>
      <c r="F157" s="207">
        <f t="shared" si="65"/>
        <v>31</v>
      </c>
      <c r="G157" s="207">
        <f t="shared" si="65"/>
        <v>26.299999999999997</v>
      </c>
      <c r="H157" s="207">
        <f t="shared" si="65"/>
        <v>37.800000000000004</v>
      </c>
      <c r="I157" s="207">
        <f t="shared" si="65"/>
        <v>45.9</v>
      </c>
      <c r="J157" s="207">
        <f t="shared" si="65"/>
        <v>29.4</v>
      </c>
      <c r="K157" s="214">
        <f t="shared" si="65"/>
        <v>22.2</v>
      </c>
      <c r="L157" s="214">
        <f t="shared" si="65"/>
        <v>10.9</v>
      </c>
      <c r="M157" s="214">
        <f t="shared" si="65"/>
        <v>8</v>
      </c>
      <c r="N157" s="214">
        <f t="shared" si="65"/>
        <v>7.4</v>
      </c>
      <c r="O157" s="214">
        <f t="shared" si="65"/>
        <v>7.1</v>
      </c>
      <c r="P157" s="214">
        <f t="shared" si="65"/>
        <v>10.9</v>
      </c>
      <c r="Q157" s="207">
        <f t="shared" si="50"/>
        <v>252.9</v>
      </c>
      <c r="R157" s="207">
        <v>259.5</v>
      </c>
      <c r="S157" s="208">
        <f t="shared" si="51"/>
        <v>97.456647398843927</v>
      </c>
    </row>
    <row r="158" spans="1:19" ht="13.5" customHeight="1" x14ac:dyDescent="0.15">
      <c r="A158" s="204"/>
      <c r="B158" s="189"/>
      <c r="C158" s="380"/>
      <c r="D158" s="198" t="s">
        <v>76</v>
      </c>
      <c r="E158" s="207">
        <v>0</v>
      </c>
      <c r="F158" s="207">
        <v>0</v>
      </c>
      <c r="G158" s="207">
        <v>0.1</v>
      </c>
      <c r="H158" s="207">
        <v>0.3</v>
      </c>
      <c r="I158" s="207">
        <v>0.1</v>
      </c>
      <c r="J158" s="207">
        <v>0.1</v>
      </c>
      <c r="K158" s="214">
        <v>0</v>
      </c>
      <c r="L158" s="214">
        <v>0</v>
      </c>
      <c r="M158" s="214">
        <v>0</v>
      </c>
      <c r="N158" s="214">
        <v>0</v>
      </c>
      <c r="O158" s="214">
        <v>0</v>
      </c>
      <c r="P158" s="214">
        <v>0</v>
      </c>
      <c r="Q158" s="207">
        <f t="shared" si="50"/>
        <v>0.6</v>
      </c>
      <c r="R158" s="207">
        <v>0.5</v>
      </c>
      <c r="S158" s="208">
        <f t="shared" si="51"/>
        <v>120</v>
      </c>
    </row>
    <row r="159" spans="1:19" ht="13.5" customHeight="1" thickBot="1" x14ac:dyDescent="0.2">
      <c r="A159" s="204"/>
      <c r="B159" s="189"/>
      <c r="C159" s="381"/>
      <c r="D159" s="201" t="s">
        <v>77</v>
      </c>
      <c r="E159" s="209">
        <v>0</v>
      </c>
      <c r="F159" s="209">
        <v>0</v>
      </c>
      <c r="G159" s="209">
        <v>0.1</v>
      </c>
      <c r="H159" s="209">
        <v>0.3</v>
      </c>
      <c r="I159" s="209">
        <v>0.1</v>
      </c>
      <c r="J159" s="209">
        <v>0.1</v>
      </c>
      <c r="K159" s="215">
        <v>0</v>
      </c>
      <c r="L159" s="215">
        <v>0</v>
      </c>
      <c r="M159" s="215">
        <v>0</v>
      </c>
      <c r="N159" s="215">
        <v>0</v>
      </c>
      <c r="O159" s="215">
        <v>0</v>
      </c>
      <c r="P159" s="215">
        <v>0</v>
      </c>
      <c r="Q159" s="209">
        <f t="shared" si="50"/>
        <v>0.6</v>
      </c>
      <c r="R159" s="209">
        <v>0.5</v>
      </c>
      <c r="S159" s="210">
        <f t="shared" si="51"/>
        <v>120</v>
      </c>
    </row>
    <row r="160" spans="1:19" ht="13.5" customHeight="1" x14ac:dyDescent="0.15">
      <c r="A160" s="204"/>
      <c r="B160" s="189"/>
      <c r="C160" s="379" t="s">
        <v>139</v>
      </c>
      <c r="D160" s="195" t="s">
        <v>72</v>
      </c>
      <c r="E160" s="205">
        <v>14.6</v>
      </c>
      <c r="F160" s="205">
        <v>21.2</v>
      </c>
      <c r="G160" s="205">
        <v>21.7</v>
      </c>
      <c r="H160" s="205">
        <v>99.6</v>
      </c>
      <c r="I160" s="205">
        <v>235.5</v>
      </c>
      <c r="J160" s="205">
        <v>22.5</v>
      </c>
      <c r="K160" s="213">
        <v>20.100000000000001</v>
      </c>
      <c r="L160" s="213">
        <v>12.3</v>
      </c>
      <c r="M160" s="213">
        <v>13.8</v>
      </c>
      <c r="N160" s="213">
        <v>14.9</v>
      </c>
      <c r="O160" s="213">
        <v>12.2</v>
      </c>
      <c r="P160" s="213">
        <v>15.4</v>
      </c>
      <c r="Q160" s="205">
        <f t="shared" si="50"/>
        <v>503.8</v>
      </c>
      <c r="R160" s="205">
        <v>502.4</v>
      </c>
      <c r="S160" s="206">
        <f t="shared" si="51"/>
        <v>100.27866242038218</v>
      </c>
    </row>
    <row r="161" spans="1:19" ht="13.5" customHeight="1" x14ac:dyDescent="0.15">
      <c r="A161" s="204"/>
      <c r="B161" s="189"/>
      <c r="C161" s="380"/>
      <c r="D161" s="198" t="s">
        <v>73</v>
      </c>
      <c r="E161" s="207">
        <v>1</v>
      </c>
      <c r="F161" s="207">
        <v>1.5</v>
      </c>
      <c r="G161" s="207">
        <v>1.5</v>
      </c>
      <c r="H161" s="207">
        <v>7</v>
      </c>
      <c r="I161" s="207">
        <v>16.5</v>
      </c>
      <c r="J161" s="207">
        <v>1.6</v>
      </c>
      <c r="K161" s="214">
        <v>1.4</v>
      </c>
      <c r="L161" s="214">
        <v>0.9</v>
      </c>
      <c r="M161" s="214">
        <v>1</v>
      </c>
      <c r="N161" s="214">
        <v>1</v>
      </c>
      <c r="O161" s="214">
        <v>0.9</v>
      </c>
      <c r="P161" s="214">
        <v>1.4</v>
      </c>
      <c r="Q161" s="207">
        <f t="shared" si="50"/>
        <v>35.699999999999996</v>
      </c>
      <c r="R161" s="207">
        <v>66.699999999999989</v>
      </c>
      <c r="S161" s="208">
        <f t="shared" si="51"/>
        <v>53.523238380809602</v>
      </c>
    </row>
    <row r="162" spans="1:19" ht="13.5" customHeight="1" x14ac:dyDescent="0.15">
      <c r="A162" s="204"/>
      <c r="B162" s="189"/>
      <c r="C162" s="380"/>
      <c r="D162" s="198" t="s">
        <v>74</v>
      </c>
      <c r="E162" s="207">
        <f t="shared" ref="E162:P162" si="66">+E160-E161</f>
        <v>13.6</v>
      </c>
      <c r="F162" s="207">
        <f t="shared" si="66"/>
        <v>19.7</v>
      </c>
      <c r="G162" s="207">
        <f t="shared" si="66"/>
        <v>20.2</v>
      </c>
      <c r="H162" s="207">
        <f t="shared" si="66"/>
        <v>92.6</v>
      </c>
      <c r="I162" s="207">
        <f t="shared" si="66"/>
        <v>219</v>
      </c>
      <c r="J162" s="207">
        <f t="shared" si="66"/>
        <v>20.9</v>
      </c>
      <c r="K162" s="214">
        <f t="shared" si="66"/>
        <v>18.700000000000003</v>
      </c>
      <c r="L162" s="214">
        <f t="shared" si="66"/>
        <v>11.4</v>
      </c>
      <c r="M162" s="214">
        <f t="shared" si="66"/>
        <v>12.8</v>
      </c>
      <c r="N162" s="214">
        <f t="shared" si="66"/>
        <v>13.9</v>
      </c>
      <c r="O162" s="214">
        <f t="shared" si="66"/>
        <v>11.299999999999999</v>
      </c>
      <c r="P162" s="214">
        <f t="shared" si="66"/>
        <v>14</v>
      </c>
      <c r="Q162" s="207">
        <f t="shared" si="50"/>
        <v>468.09999999999997</v>
      </c>
      <c r="R162" s="207">
        <v>435.7</v>
      </c>
      <c r="S162" s="208">
        <f t="shared" si="51"/>
        <v>107.43630938719302</v>
      </c>
    </row>
    <row r="163" spans="1:19" ht="13.5" customHeight="1" x14ac:dyDescent="0.15">
      <c r="A163" s="204"/>
      <c r="B163" s="189"/>
      <c r="C163" s="380"/>
      <c r="D163" s="198" t="s">
        <v>75</v>
      </c>
      <c r="E163" s="207">
        <f t="shared" ref="E163:P163" si="67">+E160-E164</f>
        <v>14.299999999999999</v>
      </c>
      <c r="F163" s="207">
        <f t="shared" si="67"/>
        <v>20.9</v>
      </c>
      <c r="G163" s="207">
        <f t="shared" si="67"/>
        <v>21.099999999999998</v>
      </c>
      <c r="H163" s="207">
        <f t="shared" si="67"/>
        <v>98.8</v>
      </c>
      <c r="I163" s="207">
        <f t="shared" si="67"/>
        <v>234.5</v>
      </c>
      <c r="J163" s="207">
        <f t="shared" si="67"/>
        <v>21.8</v>
      </c>
      <c r="K163" s="214">
        <f t="shared" si="67"/>
        <v>19.400000000000002</v>
      </c>
      <c r="L163" s="214">
        <f t="shared" si="67"/>
        <v>11.8</v>
      </c>
      <c r="M163" s="214">
        <f t="shared" si="67"/>
        <v>13.3</v>
      </c>
      <c r="N163" s="214">
        <f t="shared" si="67"/>
        <v>14.5</v>
      </c>
      <c r="O163" s="214">
        <f t="shared" si="67"/>
        <v>11.799999999999999</v>
      </c>
      <c r="P163" s="214">
        <f t="shared" si="67"/>
        <v>15</v>
      </c>
      <c r="Q163" s="207">
        <f t="shared" si="50"/>
        <v>497.20000000000005</v>
      </c>
      <c r="R163" s="207">
        <v>496.30000000000007</v>
      </c>
      <c r="S163" s="208">
        <f t="shared" si="51"/>
        <v>100.18134193028409</v>
      </c>
    </row>
    <row r="164" spans="1:19" ht="13.5" customHeight="1" x14ac:dyDescent="0.15">
      <c r="A164" s="204"/>
      <c r="B164" s="189"/>
      <c r="C164" s="380"/>
      <c r="D164" s="198" t="s">
        <v>76</v>
      </c>
      <c r="E164" s="207">
        <v>0.3</v>
      </c>
      <c r="F164" s="207">
        <v>0.3</v>
      </c>
      <c r="G164" s="207">
        <v>0.6</v>
      </c>
      <c r="H164" s="207">
        <v>0.8</v>
      </c>
      <c r="I164" s="207">
        <v>1</v>
      </c>
      <c r="J164" s="207">
        <v>0.7</v>
      </c>
      <c r="K164" s="214">
        <v>0.7</v>
      </c>
      <c r="L164" s="214">
        <v>0.5</v>
      </c>
      <c r="M164" s="214">
        <v>0.5</v>
      </c>
      <c r="N164" s="214">
        <v>0.4</v>
      </c>
      <c r="O164" s="214">
        <v>0.4</v>
      </c>
      <c r="P164" s="214">
        <v>0.4</v>
      </c>
      <c r="Q164" s="207">
        <f t="shared" si="50"/>
        <v>6.6000000000000014</v>
      </c>
      <c r="R164" s="207">
        <v>6.1000000000000014</v>
      </c>
      <c r="S164" s="208">
        <f t="shared" si="51"/>
        <v>108.19672131147541</v>
      </c>
    </row>
    <row r="165" spans="1:19" ht="13.5" customHeight="1" thickBot="1" x14ac:dyDescent="0.2">
      <c r="A165" s="204"/>
      <c r="B165" s="189"/>
      <c r="C165" s="381"/>
      <c r="D165" s="201" t="s">
        <v>77</v>
      </c>
      <c r="E165" s="209">
        <v>0.3</v>
      </c>
      <c r="F165" s="209">
        <v>0.6</v>
      </c>
      <c r="G165" s="209">
        <v>1.2</v>
      </c>
      <c r="H165" s="209">
        <v>2</v>
      </c>
      <c r="I165" s="209">
        <v>3</v>
      </c>
      <c r="J165" s="209">
        <v>3.7</v>
      </c>
      <c r="K165" s="215">
        <v>4.4000000000000004</v>
      </c>
      <c r="L165" s="215">
        <v>4.9000000000000004</v>
      </c>
      <c r="M165" s="215">
        <v>5.4</v>
      </c>
      <c r="N165" s="215">
        <v>5.8</v>
      </c>
      <c r="O165" s="215">
        <v>6.2</v>
      </c>
      <c r="P165" s="215">
        <v>6.6</v>
      </c>
      <c r="Q165" s="209">
        <f t="shared" si="50"/>
        <v>44.1</v>
      </c>
      <c r="R165" s="209">
        <v>41.300000000000004</v>
      </c>
      <c r="S165" s="210">
        <f t="shared" si="51"/>
        <v>106.77966101694913</v>
      </c>
    </row>
    <row r="166" spans="1:19" ht="13.5" customHeight="1" x14ac:dyDescent="0.15">
      <c r="A166" s="204"/>
      <c r="B166" s="189"/>
      <c r="C166" s="379" t="s">
        <v>140</v>
      </c>
      <c r="D166" s="195" t="s">
        <v>72</v>
      </c>
      <c r="E166" s="205">
        <v>5.3</v>
      </c>
      <c r="F166" s="205">
        <v>8.6999999999999993</v>
      </c>
      <c r="G166" s="205">
        <v>9.6</v>
      </c>
      <c r="H166" s="205">
        <v>26.2</v>
      </c>
      <c r="I166" s="205">
        <v>70.099999999999994</v>
      </c>
      <c r="J166" s="205">
        <v>9.6</v>
      </c>
      <c r="K166" s="205">
        <v>7.7</v>
      </c>
      <c r="L166" s="205">
        <v>4.2</v>
      </c>
      <c r="M166" s="205">
        <v>4.8</v>
      </c>
      <c r="N166" s="205">
        <v>6.3</v>
      </c>
      <c r="O166" s="205">
        <v>4.5999999999999996</v>
      </c>
      <c r="P166" s="205">
        <v>6.5</v>
      </c>
      <c r="Q166" s="205">
        <f t="shared" si="50"/>
        <v>163.6</v>
      </c>
      <c r="R166" s="205">
        <v>169.8</v>
      </c>
      <c r="S166" s="206">
        <f t="shared" si="51"/>
        <v>96.348645465253227</v>
      </c>
    </row>
    <row r="167" spans="1:19" ht="13.5" customHeight="1" x14ac:dyDescent="0.15">
      <c r="A167" s="204"/>
      <c r="B167" s="189"/>
      <c r="C167" s="380"/>
      <c r="D167" s="198" t="s">
        <v>73</v>
      </c>
      <c r="E167" s="207">
        <v>0.8</v>
      </c>
      <c r="F167" s="207">
        <v>1.3</v>
      </c>
      <c r="G167" s="207">
        <v>1.4</v>
      </c>
      <c r="H167" s="207">
        <v>3.9</v>
      </c>
      <c r="I167" s="207">
        <v>10.5</v>
      </c>
      <c r="J167" s="207">
        <v>1.4</v>
      </c>
      <c r="K167" s="207">
        <v>1.2</v>
      </c>
      <c r="L167" s="207">
        <v>0.6</v>
      </c>
      <c r="M167" s="207">
        <v>0.7</v>
      </c>
      <c r="N167" s="207">
        <v>0.9</v>
      </c>
      <c r="O167" s="207">
        <v>0.7</v>
      </c>
      <c r="P167" s="207">
        <v>1</v>
      </c>
      <c r="Q167" s="207">
        <f t="shared" si="50"/>
        <v>24.399999999999995</v>
      </c>
      <c r="R167" s="207">
        <v>24.9</v>
      </c>
      <c r="S167" s="208">
        <f t="shared" si="51"/>
        <v>97.991967871485926</v>
      </c>
    </row>
    <row r="168" spans="1:19" ht="13.5" customHeight="1" x14ac:dyDescent="0.15">
      <c r="A168" s="204"/>
      <c r="B168" s="189"/>
      <c r="C168" s="380"/>
      <c r="D168" s="198" t="s">
        <v>74</v>
      </c>
      <c r="E168" s="207">
        <f t="shared" ref="E168:P168" si="68">+E166-E167</f>
        <v>4.5</v>
      </c>
      <c r="F168" s="207">
        <f t="shared" si="68"/>
        <v>7.3999999999999995</v>
      </c>
      <c r="G168" s="207">
        <f t="shared" si="68"/>
        <v>8.1999999999999993</v>
      </c>
      <c r="H168" s="207">
        <f t="shared" si="68"/>
        <v>22.3</v>
      </c>
      <c r="I168" s="207">
        <f t="shared" si="68"/>
        <v>59.599999999999994</v>
      </c>
      <c r="J168" s="207">
        <f t="shared" si="68"/>
        <v>8.1999999999999993</v>
      </c>
      <c r="K168" s="207">
        <f t="shared" si="68"/>
        <v>6.5</v>
      </c>
      <c r="L168" s="207">
        <f t="shared" si="68"/>
        <v>3.6</v>
      </c>
      <c r="M168" s="207">
        <f t="shared" si="68"/>
        <v>4.0999999999999996</v>
      </c>
      <c r="N168" s="207">
        <f t="shared" si="68"/>
        <v>5.3999999999999995</v>
      </c>
      <c r="O168" s="207">
        <f t="shared" si="68"/>
        <v>3.8999999999999995</v>
      </c>
      <c r="P168" s="207">
        <f t="shared" si="68"/>
        <v>5.5</v>
      </c>
      <c r="Q168" s="207">
        <f t="shared" si="50"/>
        <v>139.19999999999999</v>
      </c>
      <c r="R168" s="207">
        <v>144.89999999999998</v>
      </c>
      <c r="S168" s="208">
        <f t="shared" si="51"/>
        <v>96.066252587991727</v>
      </c>
    </row>
    <row r="169" spans="1:19" ht="13.5" customHeight="1" x14ac:dyDescent="0.15">
      <c r="A169" s="204"/>
      <c r="B169" s="189"/>
      <c r="C169" s="380"/>
      <c r="D169" s="198" t="s">
        <v>75</v>
      </c>
      <c r="E169" s="207">
        <f t="shared" ref="E169:P169" si="69">+E166-E170</f>
        <v>4.5999999999999996</v>
      </c>
      <c r="F169" s="207">
        <f t="shared" si="69"/>
        <v>8.1</v>
      </c>
      <c r="G169" s="207">
        <f t="shared" si="69"/>
        <v>8.1999999999999993</v>
      </c>
      <c r="H169" s="207">
        <f t="shared" si="69"/>
        <v>23.2</v>
      </c>
      <c r="I169" s="207">
        <f t="shared" si="69"/>
        <v>67</v>
      </c>
      <c r="J169" s="207">
        <f t="shared" si="69"/>
        <v>8.2999999999999989</v>
      </c>
      <c r="K169" s="207">
        <f t="shared" si="69"/>
        <v>7</v>
      </c>
      <c r="L169" s="207">
        <f t="shared" si="69"/>
        <v>3.5</v>
      </c>
      <c r="M169" s="207">
        <f t="shared" si="69"/>
        <v>4.2</v>
      </c>
      <c r="N169" s="207">
        <f t="shared" si="69"/>
        <v>5.6</v>
      </c>
      <c r="O169" s="207">
        <f t="shared" si="69"/>
        <v>3.8999999999999995</v>
      </c>
      <c r="P169" s="207">
        <f t="shared" si="69"/>
        <v>5.4</v>
      </c>
      <c r="Q169" s="207">
        <f t="shared" si="50"/>
        <v>148.99999999999997</v>
      </c>
      <c r="R169" s="207">
        <v>157.60000000000002</v>
      </c>
      <c r="S169" s="208">
        <f t="shared" si="51"/>
        <v>94.543147208121795</v>
      </c>
    </row>
    <row r="170" spans="1:19" ht="13.5" customHeight="1" x14ac:dyDescent="0.15">
      <c r="A170" s="204"/>
      <c r="B170" s="189"/>
      <c r="C170" s="380"/>
      <c r="D170" s="198" t="s">
        <v>76</v>
      </c>
      <c r="E170" s="207">
        <v>0.7</v>
      </c>
      <c r="F170" s="207">
        <v>0.6</v>
      </c>
      <c r="G170" s="207">
        <v>1.4</v>
      </c>
      <c r="H170" s="207">
        <v>3</v>
      </c>
      <c r="I170" s="207">
        <v>3.1</v>
      </c>
      <c r="J170" s="207">
        <v>1.3</v>
      </c>
      <c r="K170" s="207">
        <v>0.7</v>
      </c>
      <c r="L170" s="207">
        <v>0.7</v>
      </c>
      <c r="M170" s="207">
        <v>0.6</v>
      </c>
      <c r="N170" s="207">
        <v>0.7</v>
      </c>
      <c r="O170" s="207">
        <v>0.7</v>
      </c>
      <c r="P170" s="207">
        <v>1.1000000000000001</v>
      </c>
      <c r="Q170" s="207">
        <f t="shared" si="50"/>
        <v>14.599999999999996</v>
      </c>
      <c r="R170" s="207">
        <v>12.200000000000001</v>
      </c>
      <c r="S170" s="208">
        <f t="shared" si="51"/>
        <v>119.67213114754094</v>
      </c>
    </row>
    <row r="171" spans="1:19" ht="13.5" customHeight="1" thickBot="1" x14ac:dyDescent="0.2">
      <c r="A171" s="204"/>
      <c r="B171" s="216"/>
      <c r="C171" s="381"/>
      <c r="D171" s="201" t="s">
        <v>77</v>
      </c>
      <c r="E171" s="209">
        <v>0.7</v>
      </c>
      <c r="F171" s="209">
        <v>0.6</v>
      </c>
      <c r="G171" s="209">
        <v>1.4</v>
      </c>
      <c r="H171" s="209">
        <v>3</v>
      </c>
      <c r="I171" s="209">
        <v>3.1</v>
      </c>
      <c r="J171" s="209">
        <v>1.3</v>
      </c>
      <c r="K171" s="209">
        <v>0.7</v>
      </c>
      <c r="L171" s="209">
        <v>0.7</v>
      </c>
      <c r="M171" s="209">
        <v>0.6</v>
      </c>
      <c r="N171" s="209">
        <v>0.7</v>
      </c>
      <c r="O171" s="209">
        <v>0.7</v>
      </c>
      <c r="P171" s="209">
        <v>1.1000000000000001</v>
      </c>
      <c r="Q171" s="209">
        <f t="shared" si="50"/>
        <v>14.599999999999996</v>
      </c>
      <c r="R171" s="209">
        <v>12.200000000000001</v>
      </c>
      <c r="S171" s="210">
        <f t="shared" si="51"/>
        <v>119.67213114754094</v>
      </c>
    </row>
    <row r="172" spans="1:19" ht="18.75" customHeight="1" x14ac:dyDescent="0.2">
      <c r="A172" s="303" t="str">
        <f>$A$1</f>
        <v>５　平成28年度市町村別・月別観光入込客数</v>
      </c>
    </row>
    <row r="173" spans="1:19" ht="13.5" customHeight="1" thickBot="1" x14ac:dyDescent="0.2">
      <c r="S173" s="190" t="s">
        <v>308</v>
      </c>
    </row>
    <row r="174" spans="1:19" ht="13.5" customHeight="1" thickBot="1" x14ac:dyDescent="0.2">
      <c r="A174" s="191" t="s">
        <v>58</v>
      </c>
      <c r="B174" s="191" t="s">
        <v>353</v>
      </c>
      <c r="C174" s="191" t="s">
        <v>59</v>
      </c>
      <c r="D174" s="192" t="s">
        <v>60</v>
      </c>
      <c r="E174" s="193" t="s">
        <v>61</v>
      </c>
      <c r="F174" s="193" t="s">
        <v>62</v>
      </c>
      <c r="G174" s="193" t="s">
        <v>63</v>
      </c>
      <c r="H174" s="193" t="s">
        <v>64</v>
      </c>
      <c r="I174" s="193" t="s">
        <v>65</v>
      </c>
      <c r="J174" s="193" t="s">
        <v>66</v>
      </c>
      <c r="K174" s="193" t="s">
        <v>67</v>
      </c>
      <c r="L174" s="193" t="s">
        <v>68</v>
      </c>
      <c r="M174" s="193" t="s">
        <v>69</v>
      </c>
      <c r="N174" s="193" t="s">
        <v>36</v>
      </c>
      <c r="O174" s="193" t="s">
        <v>37</v>
      </c>
      <c r="P174" s="193" t="s">
        <v>38</v>
      </c>
      <c r="Q174" s="193" t="s">
        <v>354</v>
      </c>
      <c r="R174" s="193" t="str">
        <f>$R$3</f>
        <v>27年度</v>
      </c>
      <c r="S174" s="194" t="s">
        <v>71</v>
      </c>
    </row>
    <row r="175" spans="1:19" ht="13.5" customHeight="1" x14ac:dyDescent="0.15">
      <c r="A175" s="204"/>
      <c r="B175" s="370" t="s">
        <v>324</v>
      </c>
      <c r="C175" s="372"/>
      <c r="D175" s="195" t="s">
        <v>72</v>
      </c>
      <c r="E175" s="205">
        <f t="shared" ref="E175:R175" si="70">+E181+E187+E193+E199+E205+E211+E217+E223</f>
        <v>1832.2</v>
      </c>
      <c r="F175" s="205">
        <f t="shared" si="70"/>
        <v>2622.7999999999997</v>
      </c>
      <c r="G175" s="205">
        <f t="shared" si="70"/>
        <v>2258</v>
      </c>
      <c r="H175" s="205">
        <f t="shared" si="70"/>
        <v>2981.2000000000003</v>
      </c>
      <c r="I175" s="205">
        <f t="shared" si="70"/>
        <v>3547.2999999999997</v>
      </c>
      <c r="J175" s="205">
        <f t="shared" si="70"/>
        <v>2883.1000000000004</v>
      </c>
      <c r="K175" s="205">
        <f t="shared" si="70"/>
        <v>1972.9</v>
      </c>
      <c r="L175" s="205">
        <f t="shared" si="70"/>
        <v>1364.1000000000001</v>
      </c>
      <c r="M175" s="205">
        <f t="shared" si="70"/>
        <v>1137.6999999999998</v>
      </c>
      <c r="N175" s="205">
        <f t="shared" si="70"/>
        <v>1455.9999999999998</v>
      </c>
      <c r="O175" s="205">
        <f t="shared" si="70"/>
        <v>1405.8</v>
      </c>
      <c r="P175" s="205">
        <f t="shared" si="70"/>
        <v>1663.0999999999997</v>
      </c>
      <c r="Q175" s="205">
        <f t="shared" si="70"/>
        <v>25124.199999999993</v>
      </c>
      <c r="R175" s="205">
        <f t="shared" si="70"/>
        <v>24505.200000000001</v>
      </c>
      <c r="S175" s="217">
        <f t="shared" ref="S175:S228" si="71">IF(Q175=0,"－",Q175/R175*100)</f>
        <v>102.52599448280361</v>
      </c>
    </row>
    <row r="176" spans="1:19" ht="13.5" customHeight="1" x14ac:dyDescent="0.15">
      <c r="A176" s="204"/>
      <c r="B176" s="373"/>
      <c r="C176" s="375"/>
      <c r="D176" s="198" t="s">
        <v>73</v>
      </c>
      <c r="E176" s="207">
        <f t="shared" ref="E176:Q180" si="72">+E182+E188+E194+E200+E206+E212+E218+E224</f>
        <v>466.3</v>
      </c>
      <c r="F176" s="207">
        <f t="shared" si="72"/>
        <v>598.6</v>
      </c>
      <c r="G176" s="207">
        <f t="shared" si="72"/>
        <v>592.29999999999984</v>
      </c>
      <c r="H176" s="207">
        <f t="shared" si="72"/>
        <v>681.19999999999993</v>
      </c>
      <c r="I176" s="207">
        <f t="shared" si="72"/>
        <v>775.79999999999984</v>
      </c>
      <c r="J176" s="207">
        <f t="shared" si="72"/>
        <v>670.80000000000007</v>
      </c>
      <c r="K176" s="207">
        <f t="shared" si="72"/>
        <v>568.9</v>
      </c>
      <c r="L176" s="207">
        <f t="shared" si="72"/>
        <v>452.9</v>
      </c>
      <c r="M176" s="207">
        <f t="shared" si="72"/>
        <v>423.40000000000015</v>
      </c>
      <c r="N176" s="207">
        <f t="shared" si="72"/>
        <v>436.1</v>
      </c>
      <c r="O176" s="207">
        <f t="shared" si="72"/>
        <v>437.2</v>
      </c>
      <c r="P176" s="207">
        <f t="shared" si="72"/>
        <v>480.4</v>
      </c>
      <c r="Q176" s="207">
        <f t="shared" si="72"/>
        <v>6583.8999999999987</v>
      </c>
      <c r="R176" s="207">
        <f>+R182+R188+R194+R200+R206+R212+R218+R224</f>
        <v>6675.8</v>
      </c>
      <c r="S176" s="212">
        <f t="shared" si="71"/>
        <v>98.623385961233083</v>
      </c>
    </row>
    <row r="177" spans="1:19" ht="13.5" customHeight="1" x14ac:dyDescent="0.15">
      <c r="A177" s="204" t="s">
        <v>355</v>
      </c>
      <c r="B177" s="373"/>
      <c r="C177" s="375"/>
      <c r="D177" s="198" t="s">
        <v>74</v>
      </c>
      <c r="E177" s="207">
        <f t="shared" si="72"/>
        <v>1365.8999999999999</v>
      </c>
      <c r="F177" s="207">
        <f t="shared" si="72"/>
        <v>2024.2000000000003</v>
      </c>
      <c r="G177" s="207">
        <f t="shared" si="72"/>
        <v>1665.7</v>
      </c>
      <c r="H177" s="207">
        <f t="shared" si="72"/>
        <v>2300.0000000000005</v>
      </c>
      <c r="I177" s="207">
        <f t="shared" si="72"/>
        <v>2771.5000000000005</v>
      </c>
      <c r="J177" s="207">
        <f t="shared" si="72"/>
        <v>2212.3000000000002</v>
      </c>
      <c r="K177" s="207">
        <f t="shared" si="72"/>
        <v>1404.0000000000002</v>
      </c>
      <c r="L177" s="207">
        <f t="shared" si="72"/>
        <v>911.19999999999993</v>
      </c>
      <c r="M177" s="207">
        <f t="shared" si="72"/>
        <v>714.3</v>
      </c>
      <c r="N177" s="207">
        <f t="shared" si="72"/>
        <v>1019.8999999999997</v>
      </c>
      <c r="O177" s="207">
        <f t="shared" si="72"/>
        <v>968.60000000000014</v>
      </c>
      <c r="P177" s="207">
        <f t="shared" si="72"/>
        <v>1182.7</v>
      </c>
      <c r="Q177" s="207">
        <f t="shared" si="72"/>
        <v>18540.3</v>
      </c>
      <c r="R177" s="207">
        <f>+R183+R189+R195+R201+R207+R213+R219+R225</f>
        <v>17829.399999999998</v>
      </c>
      <c r="S177" s="212">
        <f t="shared" si="71"/>
        <v>103.98723456762427</v>
      </c>
    </row>
    <row r="178" spans="1:19" ht="13.5" customHeight="1" x14ac:dyDescent="0.15">
      <c r="A178" s="204"/>
      <c r="B178" s="373"/>
      <c r="C178" s="375"/>
      <c r="D178" s="198" t="s">
        <v>75</v>
      </c>
      <c r="E178" s="207">
        <f t="shared" si="72"/>
        <v>1414.1999999999998</v>
      </c>
      <c r="F178" s="207">
        <f t="shared" si="72"/>
        <v>2093.1999999999998</v>
      </c>
      <c r="G178" s="207">
        <f t="shared" si="72"/>
        <v>1692.6</v>
      </c>
      <c r="H178" s="207">
        <f t="shared" si="72"/>
        <v>2286.1999999999998</v>
      </c>
      <c r="I178" s="207">
        <f t="shared" si="72"/>
        <v>2803.9</v>
      </c>
      <c r="J178" s="207">
        <f t="shared" si="72"/>
        <v>2231.4</v>
      </c>
      <c r="K178" s="207">
        <f t="shared" si="72"/>
        <v>1515.1</v>
      </c>
      <c r="L178" s="207">
        <f t="shared" si="72"/>
        <v>978.89999999999986</v>
      </c>
      <c r="M178" s="207">
        <f t="shared" si="72"/>
        <v>751.1</v>
      </c>
      <c r="N178" s="207">
        <f t="shared" si="72"/>
        <v>1027.4000000000001</v>
      </c>
      <c r="O178" s="207">
        <f t="shared" si="72"/>
        <v>978.7</v>
      </c>
      <c r="P178" s="207">
        <f t="shared" si="72"/>
        <v>1174.5999999999999</v>
      </c>
      <c r="Q178" s="207">
        <f t="shared" si="72"/>
        <v>18947.3</v>
      </c>
      <c r="R178" s="207">
        <f>+R184+R190+R196+R202+R208+R214+R220+R226</f>
        <v>17953.599999999999</v>
      </c>
      <c r="S178" s="212">
        <f t="shared" si="71"/>
        <v>105.53482309954549</v>
      </c>
    </row>
    <row r="179" spans="1:19" ht="13.5" customHeight="1" x14ac:dyDescent="0.15">
      <c r="A179" s="204"/>
      <c r="B179" s="373"/>
      <c r="C179" s="375"/>
      <c r="D179" s="198" t="s">
        <v>76</v>
      </c>
      <c r="E179" s="207">
        <f t="shared" si="72"/>
        <v>418</v>
      </c>
      <c r="F179" s="207">
        <f t="shared" si="72"/>
        <v>529.59999999999991</v>
      </c>
      <c r="G179" s="207">
        <f t="shared" si="72"/>
        <v>565.39999999999986</v>
      </c>
      <c r="H179" s="207">
        <f t="shared" si="72"/>
        <v>695.00000000000011</v>
      </c>
      <c r="I179" s="207">
        <f t="shared" si="72"/>
        <v>743.40000000000009</v>
      </c>
      <c r="J179" s="207">
        <f t="shared" si="72"/>
        <v>651.70000000000005</v>
      </c>
      <c r="K179" s="207">
        <f t="shared" si="72"/>
        <v>457.79999999999995</v>
      </c>
      <c r="L179" s="207">
        <f t="shared" si="72"/>
        <v>385.20000000000005</v>
      </c>
      <c r="M179" s="207">
        <f t="shared" si="72"/>
        <v>386.59999999999997</v>
      </c>
      <c r="N179" s="207">
        <f t="shared" si="72"/>
        <v>428.6</v>
      </c>
      <c r="O179" s="207">
        <f t="shared" si="72"/>
        <v>427.09999999999997</v>
      </c>
      <c r="P179" s="207">
        <f t="shared" si="72"/>
        <v>488.5</v>
      </c>
      <c r="Q179" s="207">
        <f t="shared" si="72"/>
        <v>6176.9</v>
      </c>
      <c r="R179" s="207">
        <f>+R185+R191+R197+R203+R209+R215+R221+R227</f>
        <v>6551.6</v>
      </c>
      <c r="S179" s="212">
        <f t="shared" si="71"/>
        <v>94.280786372794424</v>
      </c>
    </row>
    <row r="180" spans="1:19" ht="13.5" customHeight="1" thickBot="1" x14ac:dyDescent="0.2">
      <c r="A180" s="204"/>
      <c r="B180" s="373"/>
      <c r="C180" s="378"/>
      <c r="D180" s="201" t="s">
        <v>77</v>
      </c>
      <c r="E180" s="209">
        <f t="shared" si="72"/>
        <v>797.6</v>
      </c>
      <c r="F180" s="209">
        <f t="shared" si="72"/>
        <v>991.79999999999984</v>
      </c>
      <c r="G180" s="209">
        <f t="shared" si="72"/>
        <v>1043.0999999999999</v>
      </c>
      <c r="H180" s="209">
        <f t="shared" si="72"/>
        <v>1249.7000000000003</v>
      </c>
      <c r="I180" s="209">
        <f t="shared" si="72"/>
        <v>1350.4</v>
      </c>
      <c r="J180" s="209">
        <f t="shared" si="72"/>
        <v>1125.3</v>
      </c>
      <c r="K180" s="209">
        <f t="shared" si="72"/>
        <v>925.4</v>
      </c>
      <c r="L180" s="209">
        <f t="shared" si="72"/>
        <v>779.1</v>
      </c>
      <c r="M180" s="209">
        <f t="shared" si="72"/>
        <v>902.50000000000011</v>
      </c>
      <c r="N180" s="209">
        <f t="shared" si="72"/>
        <v>913.2</v>
      </c>
      <c r="O180" s="209">
        <f t="shared" si="72"/>
        <v>944.3</v>
      </c>
      <c r="P180" s="209">
        <f t="shared" si="72"/>
        <v>859</v>
      </c>
      <c r="Q180" s="209">
        <f t="shared" si="72"/>
        <v>11881.4</v>
      </c>
      <c r="R180" s="209">
        <f>+R186+R192+R198+R204+R210+R216+R222+R228</f>
        <v>12649.9</v>
      </c>
      <c r="S180" s="218">
        <f t="shared" si="71"/>
        <v>93.924853160894557</v>
      </c>
    </row>
    <row r="181" spans="1:19" ht="13.5" customHeight="1" x14ac:dyDescent="0.15">
      <c r="A181" s="204"/>
      <c r="B181" s="204"/>
      <c r="C181" s="379" t="s">
        <v>344</v>
      </c>
      <c r="D181" s="195" t="s">
        <v>72</v>
      </c>
      <c r="E181" s="219">
        <v>1098.5999999999999</v>
      </c>
      <c r="F181" s="219">
        <v>1277.8</v>
      </c>
      <c r="G181" s="219">
        <v>1281.5999999999999</v>
      </c>
      <c r="H181" s="219">
        <v>1669.8</v>
      </c>
      <c r="I181" s="219">
        <v>1788.9</v>
      </c>
      <c r="J181" s="220">
        <v>1691.2</v>
      </c>
      <c r="K181" s="221">
        <v>918.9</v>
      </c>
      <c r="L181" s="221">
        <v>778.8</v>
      </c>
      <c r="M181" s="221">
        <v>678.2</v>
      </c>
      <c r="N181" s="221">
        <v>802.4</v>
      </c>
      <c r="O181" s="221">
        <v>780.2</v>
      </c>
      <c r="P181" s="222">
        <v>1113.0999999999999</v>
      </c>
      <c r="Q181" s="223">
        <f t="shared" ref="Q181:Q228" si="73">SUM(E181:P181)</f>
        <v>13879.5</v>
      </c>
      <c r="R181" s="224">
        <v>13652.8</v>
      </c>
      <c r="S181" s="225">
        <f t="shared" si="71"/>
        <v>101.66046525254893</v>
      </c>
    </row>
    <row r="182" spans="1:19" ht="13.5" customHeight="1" x14ac:dyDescent="0.15">
      <c r="A182" s="204"/>
      <c r="B182" s="189"/>
      <c r="C182" s="380"/>
      <c r="D182" s="198" t="s">
        <v>73</v>
      </c>
      <c r="E182" s="219">
        <v>345.1</v>
      </c>
      <c r="F182" s="219">
        <v>405.4</v>
      </c>
      <c r="G182" s="219">
        <v>431</v>
      </c>
      <c r="H182" s="219">
        <v>481</v>
      </c>
      <c r="I182" s="219">
        <v>545</v>
      </c>
      <c r="J182" s="220">
        <v>491.9</v>
      </c>
      <c r="K182" s="226">
        <v>354.6</v>
      </c>
      <c r="L182" s="226">
        <v>298.3</v>
      </c>
      <c r="M182" s="226">
        <v>314.10000000000002</v>
      </c>
      <c r="N182" s="226">
        <v>286.3</v>
      </c>
      <c r="O182" s="226">
        <v>297.89999999999998</v>
      </c>
      <c r="P182" s="226">
        <v>345.2</v>
      </c>
      <c r="Q182" s="227">
        <f t="shared" si="73"/>
        <v>4595.8</v>
      </c>
      <c r="R182" s="228">
        <v>4731.4000000000005</v>
      </c>
      <c r="S182" s="229">
        <f t="shared" si="71"/>
        <v>97.134040664496752</v>
      </c>
    </row>
    <row r="183" spans="1:19" ht="13.5" customHeight="1" x14ac:dyDescent="0.15">
      <c r="A183" s="204"/>
      <c r="B183" s="189"/>
      <c r="C183" s="380"/>
      <c r="D183" s="198" t="s">
        <v>74</v>
      </c>
      <c r="E183" s="228">
        <f t="shared" ref="E183:P183" si="74">+E181-E182</f>
        <v>753.49999999999989</v>
      </c>
      <c r="F183" s="228">
        <f t="shared" si="74"/>
        <v>872.4</v>
      </c>
      <c r="G183" s="228">
        <f t="shared" si="74"/>
        <v>850.59999999999991</v>
      </c>
      <c r="H183" s="228">
        <f t="shared" si="74"/>
        <v>1188.8</v>
      </c>
      <c r="I183" s="228">
        <f t="shared" si="74"/>
        <v>1243.9000000000001</v>
      </c>
      <c r="J183" s="230">
        <f t="shared" si="74"/>
        <v>1199.3000000000002</v>
      </c>
      <c r="K183" s="230">
        <f t="shared" si="74"/>
        <v>564.29999999999995</v>
      </c>
      <c r="L183" s="230">
        <f t="shared" si="74"/>
        <v>480.49999999999994</v>
      </c>
      <c r="M183" s="230">
        <f t="shared" si="74"/>
        <v>364.1</v>
      </c>
      <c r="N183" s="230">
        <f t="shared" si="74"/>
        <v>516.09999999999991</v>
      </c>
      <c r="O183" s="230">
        <f t="shared" si="74"/>
        <v>482.30000000000007</v>
      </c>
      <c r="P183" s="230">
        <f t="shared" si="74"/>
        <v>767.89999999999986</v>
      </c>
      <c r="Q183" s="227">
        <f t="shared" si="73"/>
        <v>9283.7000000000007</v>
      </c>
      <c r="R183" s="228">
        <v>8921.3999999999978</v>
      </c>
      <c r="S183" s="229">
        <f t="shared" si="71"/>
        <v>104.06102181272001</v>
      </c>
    </row>
    <row r="184" spans="1:19" ht="13.5" customHeight="1" x14ac:dyDescent="0.15">
      <c r="A184" s="204"/>
      <c r="B184" s="189"/>
      <c r="C184" s="380"/>
      <c r="D184" s="198" t="s">
        <v>75</v>
      </c>
      <c r="E184" s="228">
        <f t="shared" ref="E184:P184" si="75">+E181-E185</f>
        <v>703.89999999999986</v>
      </c>
      <c r="F184" s="228">
        <f t="shared" si="75"/>
        <v>782.4</v>
      </c>
      <c r="G184" s="228">
        <f t="shared" si="75"/>
        <v>751.3</v>
      </c>
      <c r="H184" s="228">
        <f t="shared" si="75"/>
        <v>1033.6999999999998</v>
      </c>
      <c r="I184" s="228">
        <f t="shared" si="75"/>
        <v>1122.3000000000002</v>
      </c>
      <c r="J184" s="230">
        <f t="shared" si="75"/>
        <v>1090.9000000000001</v>
      </c>
      <c r="K184" s="230">
        <f t="shared" si="75"/>
        <v>494.9</v>
      </c>
      <c r="L184" s="230">
        <f t="shared" si="75"/>
        <v>418.19999999999993</v>
      </c>
      <c r="M184" s="230">
        <f t="shared" si="75"/>
        <v>320.40000000000003</v>
      </c>
      <c r="N184" s="230">
        <f t="shared" si="75"/>
        <v>404.59999999999997</v>
      </c>
      <c r="O184" s="230">
        <f t="shared" si="75"/>
        <v>382.40000000000003</v>
      </c>
      <c r="P184" s="230">
        <f t="shared" si="75"/>
        <v>649.19999999999993</v>
      </c>
      <c r="Q184" s="227">
        <f t="shared" si="73"/>
        <v>8154.1999999999989</v>
      </c>
      <c r="R184" s="228">
        <v>7503.9</v>
      </c>
      <c r="S184" s="229">
        <f t="shared" si="71"/>
        <v>108.66616026332974</v>
      </c>
    </row>
    <row r="185" spans="1:19" ht="13.5" customHeight="1" x14ac:dyDescent="0.15">
      <c r="A185" s="204"/>
      <c r="B185" s="189"/>
      <c r="C185" s="380"/>
      <c r="D185" s="198" t="s">
        <v>76</v>
      </c>
      <c r="E185" s="219">
        <v>394.7</v>
      </c>
      <c r="F185" s="219">
        <v>495.4</v>
      </c>
      <c r="G185" s="219">
        <v>530.29999999999995</v>
      </c>
      <c r="H185" s="219">
        <v>636.1</v>
      </c>
      <c r="I185" s="219">
        <v>666.6</v>
      </c>
      <c r="J185" s="220">
        <v>600.29999999999995</v>
      </c>
      <c r="K185" s="226">
        <v>424</v>
      </c>
      <c r="L185" s="226">
        <v>360.6</v>
      </c>
      <c r="M185" s="226">
        <v>357.8</v>
      </c>
      <c r="N185" s="226">
        <v>397.8</v>
      </c>
      <c r="O185" s="226">
        <v>397.8</v>
      </c>
      <c r="P185" s="226">
        <v>463.9</v>
      </c>
      <c r="Q185" s="227">
        <f t="shared" si="73"/>
        <v>5725.3</v>
      </c>
      <c r="R185" s="228">
        <v>6148.9</v>
      </c>
      <c r="S185" s="229">
        <f t="shared" si="71"/>
        <v>93.110962936460183</v>
      </c>
    </row>
    <row r="186" spans="1:19" ht="13.5" customHeight="1" thickBot="1" x14ac:dyDescent="0.2">
      <c r="A186" s="204"/>
      <c r="B186" s="189"/>
      <c r="C186" s="381"/>
      <c r="D186" s="201" t="s">
        <v>77</v>
      </c>
      <c r="E186" s="219">
        <v>770.7</v>
      </c>
      <c r="F186" s="219">
        <v>951.3</v>
      </c>
      <c r="G186" s="219">
        <v>1001.3</v>
      </c>
      <c r="H186" s="219">
        <v>1182.7</v>
      </c>
      <c r="I186" s="219">
        <v>1264.4000000000001</v>
      </c>
      <c r="J186" s="219">
        <v>1066.3</v>
      </c>
      <c r="K186" s="231">
        <v>885.4</v>
      </c>
      <c r="L186" s="231">
        <v>750.4</v>
      </c>
      <c r="M186" s="231">
        <v>869</v>
      </c>
      <c r="N186" s="232">
        <v>878.3</v>
      </c>
      <c r="O186" s="231">
        <v>910.2</v>
      </c>
      <c r="P186" s="231">
        <v>829</v>
      </c>
      <c r="Q186" s="233">
        <f t="shared" si="73"/>
        <v>11359</v>
      </c>
      <c r="R186" s="234">
        <v>12133.7</v>
      </c>
      <c r="S186" s="235">
        <f t="shared" si="71"/>
        <v>93.615302834255004</v>
      </c>
    </row>
    <row r="187" spans="1:19" ht="13.5" customHeight="1" x14ac:dyDescent="0.15">
      <c r="A187" s="204"/>
      <c r="B187" s="189"/>
      <c r="C187" s="379" t="s">
        <v>93</v>
      </c>
      <c r="D187" s="195" t="s">
        <v>72</v>
      </c>
      <c r="E187" s="224">
        <v>74</v>
      </c>
      <c r="F187" s="224">
        <v>147.30000000000001</v>
      </c>
      <c r="G187" s="224">
        <v>115</v>
      </c>
      <c r="H187" s="224">
        <v>150.9</v>
      </c>
      <c r="I187" s="224">
        <v>124.2</v>
      </c>
      <c r="J187" s="224">
        <v>136.9</v>
      </c>
      <c r="K187" s="319">
        <v>97.5</v>
      </c>
      <c r="L187" s="319">
        <v>43.4</v>
      </c>
      <c r="M187" s="319">
        <v>45</v>
      </c>
      <c r="N187" s="319">
        <v>30.4</v>
      </c>
      <c r="O187" s="319">
        <v>36.9</v>
      </c>
      <c r="P187" s="250">
        <v>44.6</v>
      </c>
      <c r="Q187" s="223">
        <f t="shared" si="73"/>
        <v>1046.0999999999999</v>
      </c>
      <c r="R187" s="224">
        <v>926</v>
      </c>
      <c r="S187" s="225">
        <f t="shared" si="71"/>
        <v>112.96976241900647</v>
      </c>
    </row>
    <row r="188" spans="1:19" ht="13.5" customHeight="1" x14ac:dyDescent="0.15">
      <c r="A188" s="204"/>
      <c r="B188" s="189"/>
      <c r="C188" s="380"/>
      <c r="D188" s="198" t="s">
        <v>73</v>
      </c>
      <c r="E188" s="228">
        <v>2.2999999999999998</v>
      </c>
      <c r="F188" s="228">
        <v>4.7</v>
      </c>
      <c r="G188" s="228">
        <v>2.7</v>
      </c>
      <c r="H188" s="228">
        <v>4.2</v>
      </c>
      <c r="I188" s="228">
        <v>5.8</v>
      </c>
      <c r="J188" s="228">
        <v>4</v>
      </c>
      <c r="K188" s="226">
        <v>3.5</v>
      </c>
      <c r="L188" s="226">
        <v>0.9</v>
      </c>
      <c r="M188" s="226">
        <v>0.8</v>
      </c>
      <c r="N188" s="226">
        <v>0.6</v>
      </c>
      <c r="O188" s="226">
        <v>0.8</v>
      </c>
      <c r="P188" s="226">
        <v>1.4</v>
      </c>
      <c r="Q188" s="227">
        <f t="shared" si="73"/>
        <v>31.7</v>
      </c>
      <c r="R188" s="228">
        <v>21.799999999999994</v>
      </c>
      <c r="S188" s="229">
        <f t="shared" si="71"/>
        <v>145.41284403669729</v>
      </c>
    </row>
    <row r="189" spans="1:19" ht="13.5" customHeight="1" x14ac:dyDescent="0.15">
      <c r="A189" s="204"/>
      <c r="B189" s="189"/>
      <c r="C189" s="380"/>
      <c r="D189" s="198" t="s">
        <v>74</v>
      </c>
      <c r="E189" s="228">
        <f t="shared" ref="E189:P189" si="76">+E187-E188</f>
        <v>71.7</v>
      </c>
      <c r="F189" s="228">
        <f t="shared" si="76"/>
        <v>142.60000000000002</v>
      </c>
      <c r="G189" s="228">
        <f t="shared" si="76"/>
        <v>112.3</v>
      </c>
      <c r="H189" s="228">
        <f t="shared" si="76"/>
        <v>146.70000000000002</v>
      </c>
      <c r="I189" s="228">
        <f t="shared" si="76"/>
        <v>118.4</v>
      </c>
      <c r="J189" s="228">
        <f t="shared" si="76"/>
        <v>132.9</v>
      </c>
      <c r="K189" s="230">
        <f t="shared" si="76"/>
        <v>94</v>
      </c>
      <c r="L189" s="230">
        <f t="shared" si="76"/>
        <v>42.5</v>
      </c>
      <c r="M189" s="230">
        <f t="shared" si="76"/>
        <v>44.2</v>
      </c>
      <c r="N189" s="230">
        <f t="shared" si="76"/>
        <v>29.799999999999997</v>
      </c>
      <c r="O189" s="230">
        <f t="shared" si="76"/>
        <v>36.1</v>
      </c>
      <c r="P189" s="236">
        <f t="shared" si="76"/>
        <v>43.2</v>
      </c>
      <c r="Q189" s="227">
        <f t="shared" si="73"/>
        <v>1014.4000000000001</v>
      </c>
      <c r="R189" s="228">
        <v>904.19999999999982</v>
      </c>
      <c r="S189" s="229">
        <f t="shared" si="71"/>
        <v>112.18756912187573</v>
      </c>
    </row>
    <row r="190" spans="1:19" ht="13.5" customHeight="1" x14ac:dyDescent="0.15">
      <c r="A190" s="204"/>
      <c r="B190" s="189"/>
      <c r="C190" s="380"/>
      <c r="D190" s="198" t="s">
        <v>75</v>
      </c>
      <c r="E190" s="228">
        <f t="shared" ref="E190:P190" si="77">+E187-E191</f>
        <v>73.900000000000006</v>
      </c>
      <c r="F190" s="228">
        <f t="shared" si="77"/>
        <v>147</v>
      </c>
      <c r="G190" s="228">
        <f t="shared" si="77"/>
        <v>114.9</v>
      </c>
      <c r="H190" s="228">
        <f t="shared" si="77"/>
        <v>150.5</v>
      </c>
      <c r="I190" s="228">
        <f t="shared" si="77"/>
        <v>123.8</v>
      </c>
      <c r="J190" s="228">
        <f t="shared" si="77"/>
        <v>136.4</v>
      </c>
      <c r="K190" s="230">
        <f t="shared" si="77"/>
        <v>97.2</v>
      </c>
      <c r="L190" s="230">
        <f t="shared" si="77"/>
        <v>43.3</v>
      </c>
      <c r="M190" s="230">
        <f t="shared" si="77"/>
        <v>44.6</v>
      </c>
      <c r="N190" s="230">
        <f t="shared" si="77"/>
        <v>30.299999999999997</v>
      </c>
      <c r="O190" s="230">
        <f t="shared" si="77"/>
        <v>36.9</v>
      </c>
      <c r="P190" s="230">
        <f t="shared" si="77"/>
        <v>44.6</v>
      </c>
      <c r="Q190" s="227">
        <f t="shared" si="73"/>
        <v>1043.3999999999999</v>
      </c>
      <c r="R190" s="228">
        <v>923.50000000000023</v>
      </c>
      <c r="S190" s="229">
        <f t="shared" si="71"/>
        <v>112.98321602598804</v>
      </c>
    </row>
    <row r="191" spans="1:19" ht="13.5" customHeight="1" x14ac:dyDescent="0.15">
      <c r="A191" s="204"/>
      <c r="B191" s="189"/>
      <c r="C191" s="380"/>
      <c r="D191" s="198" t="s">
        <v>76</v>
      </c>
      <c r="E191" s="228">
        <v>0.1</v>
      </c>
      <c r="F191" s="228">
        <v>0.3</v>
      </c>
      <c r="G191" s="228">
        <v>0.1</v>
      </c>
      <c r="H191" s="228">
        <v>0.4</v>
      </c>
      <c r="I191" s="228">
        <v>0.4</v>
      </c>
      <c r="J191" s="228">
        <v>0.5</v>
      </c>
      <c r="K191" s="226">
        <v>0.3</v>
      </c>
      <c r="L191" s="226">
        <v>0.1</v>
      </c>
      <c r="M191" s="226">
        <v>0.4</v>
      </c>
      <c r="N191" s="226">
        <v>0.1</v>
      </c>
      <c r="O191" s="226">
        <v>0</v>
      </c>
      <c r="P191" s="240">
        <v>0</v>
      </c>
      <c r="Q191" s="227">
        <f t="shared" si="73"/>
        <v>2.7</v>
      </c>
      <c r="R191" s="228">
        <v>2.5</v>
      </c>
      <c r="S191" s="229">
        <f t="shared" si="71"/>
        <v>108</v>
      </c>
    </row>
    <row r="192" spans="1:19" ht="13.5" customHeight="1" thickBot="1" x14ac:dyDescent="0.2">
      <c r="A192" s="204"/>
      <c r="B192" s="189"/>
      <c r="C192" s="381"/>
      <c r="D192" s="201" t="s">
        <v>77</v>
      </c>
      <c r="E192" s="234">
        <v>0.1</v>
      </c>
      <c r="F192" s="234">
        <v>0.4</v>
      </c>
      <c r="G192" s="234">
        <v>0.2</v>
      </c>
      <c r="H192" s="234">
        <v>0.6</v>
      </c>
      <c r="I192" s="234">
        <v>0.5</v>
      </c>
      <c r="J192" s="234">
        <v>0.7</v>
      </c>
      <c r="K192" s="231">
        <v>0.4</v>
      </c>
      <c r="L192" s="231">
        <v>0.2</v>
      </c>
      <c r="M192" s="231">
        <v>0.6</v>
      </c>
      <c r="N192" s="231">
        <v>0.2</v>
      </c>
      <c r="O192" s="231">
        <v>0</v>
      </c>
      <c r="P192" s="242">
        <v>0.1</v>
      </c>
      <c r="Q192" s="233">
        <f t="shared" si="73"/>
        <v>4</v>
      </c>
      <c r="R192" s="234">
        <v>4.0000000000000009</v>
      </c>
      <c r="S192" s="235">
        <f t="shared" si="71"/>
        <v>99.999999999999972</v>
      </c>
    </row>
    <row r="193" spans="1:19" ht="13.5" customHeight="1" x14ac:dyDescent="0.15">
      <c r="A193" s="204"/>
      <c r="B193" s="189"/>
      <c r="C193" s="379" t="s">
        <v>94</v>
      </c>
      <c r="D193" s="195" t="s">
        <v>72</v>
      </c>
      <c r="E193" s="224">
        <v>382.9</v>
      </c>
      <c r="F193" s="224">
        <v>500.2</v>
      </c>
      <c r="G193" s="224">
        <v>402.4</v>
      </c>
      <c r="H193" s="224">
        <v>519.5</v>
      </c>
      <c r="I193" s="224">
        <v>658.2</v>
      </c>
      <c r="J193" s="224">
        <v>472.3</v>
      </c>
      <c r="K193" s="237">
        <v>478.2</v>
      </c>
      <c r="L193" s="238">
        <v>350.6</v>
      </c>
      <c r="M193" s="239">
        <v>263.39999999999998</v>
      </c>
      <c r="N193" s="239">
        <v>392.9</v>
      </c>
      <c r="O193" s="239">
        <v>421.5</v>
      </c>
      <c r="P193" s="237">
        <v>345.3</v>
      </c>
      <c r="Q193" s="224">
        <f t="shared" si="73"/>
        <v>5187.3999999999996</v>
      </c>
      <c r="R193" s="224">
        <v>5099.5</v>
      </c>
      <c r="S193" s="225">
        <f t="shared" si="71"/>
        <v>101.72369840180409</v>
      </c>
    </row>
    <row r="194" spans="1:19" ht="13.5" customHeight="1" x14ac:dyDescent="0.15">
      <c r="A194" s="204"/>
      <c r="B194" s="189"/>
      <c r="C194" s="380"/>
      <c r="D194" s="198" t="s">
        <v>73</v>
      </c>
      <c r="E194" s="228">
        <v>99.5</v>
      </c>
      <c r="F194" s="228">
        <v>131.80000000000001</v>
      </c>
      <c r="G194" s="228">
        <v>110.7</v>
      </c>
      <c r="H194" s="228">
        <v>138.80000000000001</v>
      </c>
      <c r="I194" s="228">
        <v>155.9</v>
      </c>
      <c r="J194" s="228">
        <v>124.1</v>
      </c>
      <c r="K194" s="226">
        <v>164.2</v>
      </c>
      <c r="L194" s="226">
        <v>137.1</v>
      </c>
      <c r="M194" s="226">
        <v>89.4</v>
      </c>
      <c r="N194" s="226">
        <v>130.69999999999999</v>
      </c>
      <c r="O194" s="226">
        <v>121.5</v>
      </c>
      <c r="P194" s="240">
        <v>117</v>
      </c>
      <c r="Q194" s="228">
        <f t="shared" si="73"/>
        <v>1520.7</v>
      </c>
      <c r="R194" s="228">
        <v>1512.3</v>
      </c>
      <c r="S194" s="229">
        <f t="shared" si="71"/>
        <v>100.55544534814523</v>
      </c>
    </row>
    <row r="195" spans="1:19" ht="13.5" customHeight="1" x14ac:dyDescent="0.15">
      <c r="A195" s="204"/>
      <c r="B195" s="189"/>
      <c r="C195" s="380"/>
      <c r="D195" s="198" t="s">
        <v>74</v>
      </c>
      <c r="E195" s="228">
        <f t="shared" ref="E195:P195" si="78">+E193-E194</f>
        <v>283.39999999999998</v>
      </c>
      <c r="F195" s="228">
        <f t="shared" si="78"/>
        <v>368.4</v>
      </c>
      <c r="G195" s="228">
        <f t="shared" si="78"/>
        <v>291.7</v>
      </c>
      <c r="H195" s="228">
        <f t="shared" si="78"/>
        <v>380.7</v>
      </c>
      <c r="I195" s="228">
        <f t="shared" si="78"/>
        <v>502.30000000000007</v>
      </c>
      <c r="J195" s="228">
        <f t="shared" si="78"/>
        <v>348.20000000000005</v>
      </c>
      <c r="K195" s="230">
        <f t="shared" si="78"/>
        <v>314</v>
      </c>
      <c r="L195" s="230">
        <f t="shared" si="78"/>
        <v>213.50000000000003</v>
      </c>
      <c r="M195" s="230">
        <f t="shared" si="78"/>
        <v>173.99999999999997</v>
      </c>
      <c r="N195" s="230">
        <f t="shared" si="78"/>
        <v>262.2</v>
      </c>
      <c r="O195" s="230">
        <f t="shared" si="78"/>
        <v>300</v>
      </c>
      <c r="P195" s="241">
        <f t="shared" si="78"/>
        <v>228.3</v>
      </c>
      <c r="Q195" s="228">
        <f t="shared" si="73"/>
        <v>3666.7</v>
      </c>
      <c r="R195" s="228">
        <v>3587.2000000000007</v>
      </c>
      <c r="S195" s="229">
        <f t="shared" si="71"/>
        <v>102.21621320249774</v>
      </c>
    </row>
    <row r="196" spans="1:19" ht="13.5" customHeight="1" x14ac:dyDescent="0.15">
      <c r="A196" s="204"/>
      <c r="B196" s="189"/>
      <c r="C196" s="380"/>
      <c r="D196" s="198" t="s">
        <v>75</v>
      </c>
      <c r="E196" s="228">
        <f t="shared" ref="E196:P196" si="79">+E193-E197</f>
        <v>369.5</v>
      </c>
      <c r="F196" s="228">
        <f t="shared" si="79"/>
        <v>481</v>
      </c>
      <c r="G196" s="228">
        <f t="shared" si="79"/>
        <v>381.79999999999995</v>
      </c>
      <c r="H196" s="228">
        <f t="shared" si="79"/>
        <v>493.4</v>
      </c>
      <c r="I196" s="228">
        <f t="shared" si="79"/>
        <v>626</v>
      </c>
      <c r="J196" s="228">
        <f t="shared" si="79"/>
        <v>449.2</v>
      </c>
      <c r="K196" s="230">
        <f t="shared" si="79"/>
        <v>456.5</v>
      </c>
      <c r="L196" s="230">
        <f t="shared" si="79"/>
        <v>334.8</v>
      </c>
      <c r="M196" s="230">
        <f t="shared" si="79"/>
        <v>245.39999999999998</v>
      </c>
      <c r="N196" s="230">
        <f t="shared" si="79"/>
        <v>372.5</v>
      </c>
      <c r="O196" s="230">
        <f t="shared" si="79"/>
        <v>402</v>
      </c>
      <c r="P196" s="241">
        <f t="shared" si="79"/>
        <v>327.8</v>
      </c>
      <c r="Q196" s="228">
        <f t="shared" si="73"/>
        <v>4939.9000000000005</v>
      </c>
      <c r="R196" s="228">
        <v>4869.0999999999995</v>
      </c>
      <c r="S196" s="229">
        <f t="shared" si="71"/>
        <v>101.45406748680456</v>
      </c>
    </row>
    <row r="197" spans="1:19" ht="13.5" customHeight="1" x14ac:dyDescent="0.15">
      <c r="A197" s="204"/>
      <c r="B197" s="189"/>
      <c r="C197" s="380"/>
      <c r="D197" s="198" t="s">
        <v>76</v>
      </c>
      <c r="E197" s="228">
        <v>13.4</v>
      </c>
      <c r="F197" s="228">
        <v>19.2</v>
      </c>
      <c r="G197" s="228">
        <v>20.6</v>
      </c>
      <c r="H197" s="228">
        <v>26.1</v>
      </c>
      <c r="I197" s="228">
        <v>32.200000000000003</v>
      </c>
      <c r="J197" s="228">
        <v>23.1</v>
      </c>
      <c r="K197" s="239">
        <v>21.7</v>
      </c>
      <c r="L197" s="239">
        <v>15.8</v>
      </c>
      <c r="M197" s="239">
        <v>18</v>
      </c>
      <c r="N197" s="239">
        <v>20.399999999999999</v>
      </c>
      <c r="O197" s="239">
        <v>19.5</v>
      </c>
      <c r="P197" s="237">
        <v>17.5</v>
      </c>
      <c r="Q197" s="228">
        <f t="shared" si="73"/>
        <v>247.50000000000003</v>
      </c>
      <c r="R197" s="228">
        <v>230.40000000000003</v>
      </c>
      <c r="S197" s="229">
        <f t="shared" si="71"/>
        <v>107.421875</v>
      </c>
    </row>
    <row r="198" spans="1:19" ht="13.5" customHeight="1" thickBot="1" x14ac:dyDescent="0.2">
      <c r="A198" s="204"/>
      <c r="B198" s="189"/>
      <c r="C198" s="381"/>
      <c r="D198" s="201" t="s">
        <v>77</v>
      </c>
      <c r="E198" s="234">
        <v>16.600000000000001</v>
      </c>
      <c r="F198" s="234">
        <v>24.9</v>
      </c>
      <c r="G198" s="234">
        <v>26.6</v>
      </c>
      <c r="H198" s="234">
        <v>32.700000000000003</v>
      </c>
      <c r="I198" s="234">
        <v>39.700000000000003</v>
      </c>
      <c r="J198" s="234">
        <v>28.6</v>
      </c>
      <c r="K198" s="231">
        <v>25.8</v>
      </c>
      <c r="L198" s="231">
        <v>18.8</v>
      </c>
      <c r="M198" s="231">
        <v>21.7</v>
      </c>
      <c r="N198" s="231">
        <v>24.1</v>
      </c>
      <c r="O198" s="231">
        <v>24</v>
      </c>
      <c r="P198" s="242">
        <v>22.6</v>
      </c>
      <c r="Q198" s="234">
        <f t="shared" si="73"/>
        <v>306.10000000000002</v>
      </c>
      <c r="R198" s="234">
        <v>276.89999999999998</v>
      </c>
      <c r="S198" s="235">
        <f t="shared" si="71"/>
        <v>110.54532322137958</v>
      </c>
    </row>
    <row r="199" spans="1:19" ht="13.5" customHeight="1" x14ac:dyDescent="0.15">
      <c r="A199" s="204"/>
      <c r="B199" s="189"/>
      <c r="C199" s="379" t="s">
        <v>95</v>
      </c>
      <c r="D199" s="195" t="s">
        <v>72</v>
      </c>
      <c r="E199" s="207">
        <v>97.4</v>
      </c>
      <c r="F199" s="207">
        <v>184.4</v>
      </c>
      <c r="G199" s="207">
        <v>131.9</v>
      </c>
      <c r="H199" s="207">
        <v>157.5</v>
      </c>
      <c r="I199" s="207">
        <v>153</v>
      </c>
      <c r="J199" s="207">
        <v>137.5</v>
      </c>
      <c r="K199" s="243">
        <v>186.3</v>
      </c>
      <c r="L199" s="243">
        <v>61.9</v>
      </c>
      <c r="M199" s="243">
        <v>34.5</v>
      </c>
      <c r="N199" s="243">
        <v>36.1</v>
      </c>
      <c r="O199" s="243">
        <v>37.700000000000003</v>
      </c>
      <c r="P199" s="244">
        <v>49.6</v>
      </c>
      <c r="Q199" s="224">
        <f t="shared" si="73"/>
        <v>1267.8</v>
      </c>
      <c r="R199" s="224">
        <v>1354.7</v>
      </c>
      <c r="S199" s="225">
        <f t="shared" si="71"/>
        <v>93.585295637410496</v>
      </c>
    </row>
    <row r="200" spans="1:19" ht="13.5" customHeight="1" x14ac:dyDescent="0.15">
      <c r="A200" s="204"/>
      <c r="B200" s="189"/>
      <c r="C200" s="380"/>
      <c r="D200" s="198" t="s">
        <v>73</v>
      </c>
      <c r="E200" s="228">
        <v>11</v>
      </c>
      <c r="F200" s="228">
        <v>22.2</v>
      </c>
      <c r="G200" s="228">
        <v>25.5</v>
      </c>
      <c r="H200" s="228">
        <v>29.8</v>
      </c>
      <c r="I200" s="228">
        <v>29.4</v>
      </c>
      <c r="J200" s="228">
        <v>27</v>
      </c>
      <c r="K200" s="207">
        <v>26.2</v>
      </c>
      <c r="L200" s="207">
        <v>6.5</v>
      </c>
      <c r="M200" s="207">
        <v>6.3</v>
      </c>
      <c r="N200" s="207">
        <v>6.7</v>
      </c>
      <c r="O200" s="207">
        <v>6.9</v>
      </c>
      <c r="P200" s="207">
        <v>8.9</v>
      </c>
      <c r="Q200" s="228">
        <f t="shared" si="73"/>
        <v>206.4</v>
      </c>
      <c r="R200" s="228">
        <v>226.7</v>
      </c>
      <c r="S200" s="229">
        <f t="shared" si="71"/>
        <v>91.045434494927221</v>
      </c>
    </row>
    <row r="201" spans="1:19" ht="13.5" customHeight="1" x14ac:dyDescent="0.15">
      <c r="A201" s="204"/>
      <c r="B201" s="189"/>
      <c r="C201" s="380"/>
      <c r="D201" s="198" t="s">
        <v>74</v>
      </c>
      <c r="E201" s="228">
        <f t="shared" ref="E201:P201" si="80">+E199-E200</f>
        <v>86.4</v>
      </c>
      <c r="F201" s="228">
        <f t="shared" si="80"/>
        <v>162.20000000000002</v>
      </c>
      <c r="G201" s="228">
        <f t="shared" si="80"/>
        <v>106.4</v>
      </c>
      <c r="H201" s="228">
        <f t="shared" si="80"/>
        <v>127.7</v>
      </c>
      <c r="I201" s="228">
        <f t="shared" si="80"/>
        <v>123.6</v>
      </c>
      <c r="J201" s="228">
        <f t="shared" si="80"/>
        <v>110.5</v>
      </c>
      <c r="K201" s="228">
        <f t="shared" si="80"/>
        <v>160.10000000000002</v>
      </c>
      <c r="L201" s="228">
        <f t="shared" si="80"/>
        <v>55.4</v>
      </c>
      <c r="M201" s="228">
        <f t="shared" si="80"/>
        <v>28.2</v>
      </c>
      <c r="N201" s="228">
        <f t="shared" si="80"/>
        <v>29.400000000000002</v>
      </c>
      <c r="O201" s="228">
        <f t="shared" si="80"/>
        <v>30.800000000000004</v>
      </c>
      <c r="P201" s="228">
        <f t="shared" si="80"/>
        <v>40.700000000000003</v>
      </c>
      <c r="Q201" s="228">
        <f t="shared" si="73"/>
        <v>1061.3999999999999</v>
      </c>
      <c r="R201" s="228">
        <v>1128</v>
      </c>
      <c r="S201" s="229">
        <f t="shared" si="71"/>
        <v>94.095744680851055</v>
      </c>
    </row>
    <row r="202" spans="1:19" ht="13.5" customHeight="1" x14ac:dyDescent="0.15">
      <c r="A202" s="204"/>
      <c r="B202" s="189"/>
      <c r="C202" s="380"/>
      <c r="D202" s="198" t="s">
        <v>75</v>
      </c>
      <c r="E202" s="228">
        <f t="shared" ref="E202:P202" si="81">+E199-E203</f>
        <v>97.100000000000009</v>
      </c>
      <c r="F202" s="228">
        <f t="shared" si="81"/>
        <v>183.5</v>
      </c>
      <c r="G202" s="228">
        <f t="shared" si="81"/>
        <v>131.5</v>
      </c>
      <c r="H202" s="228">
        <f t="shared" si="81"/>
        <v>156.4</v>
      </c>
      <c r="I202" s="228">
        <f t="shared" si="81"/>
        <v>152.5</v>
      </c>
      <c r="J202" s="228">
        <f t="shared" si="81"/>
        <v>136.80000000000001</v>
      </c>
      <c r="K202" s="228">
        <f t="shared" si="81"/>
        <v>186</v>
      </c>
      <c r="L202" s="228">
        <f t="shared" si="81"/>
        <v>61.199999999999996</v>
      </c>
      <c r="M202" s="228">
        <f t="shared" si="81"/>
        <v>34.4</v>
      </c>
      <c r="N202" s="228">
        <f t="shared" si="81"/>
        <v>36</v>
      </c>
      <c r="O202" s="228">
        <f t="shared" si="81"/>
        <v>37.5</v>
      </c>
      <c r="P202" s="228">
        <f t="shared" si="81"/>
        <v>49.5</v>
      </c>
      <c r="Q202" s="228">
        <f t="shared" si="73"/>
        <v>1262.4000000000001</v>
      </c>
      <c r="R202" s="228">
        <v>1348.6999999999998</v>
      </c>
      <c r="S202" s="229">
        <f t="shared" si="71"/>
        <v>93.601245643953462</v>
      </c>
    </row>
    <row r="203" spans="1:19" ht="13.5" customHeight="1" x14ac:dyDescent="0.15">
      <c r="A203" s="204"/>
      <c r="B203" s="189"/>
      <c r="C203" s="380"/>
      <c r="D203" s="198" t="s">
        <v>76</v>
      </c>
      <c r="E203" s="228">
        <v>0.3</v>
      </c>
      <c r="F203" s="228">
        <v>0.9</v>
      </c>
      <c r="G203" s="228">
        <v>0.4</v>
      </c>
      <c r="H203" s="228">
        <v>1.1000000000000001</v>
      </c>
      <c r="I203" s="228">
        <v>0.5</v>
      </c>
      <c r="J203" s="228">
        <v>0.7</v>
      </c>
      <c r="K203" s="207">
        <v>0.3</v>
      </c>
      <c r="L203" s="207">
        <v>0.7</v>
      </c>
      <c r="M203" s="207">
        <v>0.1</v>
      </c>
      <c r="N203" s="207">
        <v>0.1</v>
      </c>
      <c r="O203" s="207">
        <v>0.2</v>
      </c>
      <c r="P203" s="207">
        <v>0.1</v>
      </c>
      <c r="Q203" s="228">
        <f t="shared" si="73"/>
        <v>5.3999999999999995</v>
      </c>
      <c r="R203" s="228">
        <v>6</v>
      </c>
      <c r="S203" s="229">
        <f t="shared" si="71"/>
        <v>89.999999999999986</v>
      </c>
    </row>
    <row r="204" spans="1:19" ht="13.5" customHeight="1" thickBot="1" x14ac:dyDescent="0.2">
      <c r="A204" s="204"/>
      <c r="B204" s="189"/>
      <c r="C204" s="381"/>
      <c r="D204" s="201" t="s">
        <v>77</v>
      </c>
      <c r="E204" s="234">
        <v>0.5</v>
      </c>
      <c r="F204" s="234">
        <v>1.1000000000000001</v>
      </c>
      <c r="G204" s="234">
        <v>0.5</v>
      </c>
      <c r="H204" s="234">
        <v>1.9</v>
      </c>
      <c r="I204" s="234">
        <v>1.1000000000000001</v>
      </c>
      <c r="J204" s="234">
        <v>1.5</v>
      </c>
      <c r="K204" s="207">
        <v>0.5</v>
      </c>
      <c r="L204" s="209">
        <v>1</v>
      </c>
      <c r="M204" s="209">
        <v>0.1</v>
      </c>
      <c r="N204" s="209">
        <v>0.2</v>
      </c>
      <c r="O204" s="209">
        <v>0.3</v>
      </c>
      <c r="P204" s="209">
        <v>0.1</v>
      </c>
      <c r="Q204" s="234">
        <f t="shared" si="73"/>
        <v>8.7999999999999989</v>
      </c>
      <c r="R204" s="234">
        <v>10</v>
      </c>
      <c r="S204" s="235">
        <f t="shared" si="71"/>
        <v>87.999999999999986</v>
      </c>
    </row>
    <row r="205" spans="1:19" ht="13.5" customHeight="1" x14ac:dyDescent="0.15">
      <c r="A205" s="204"/>
      <c r="B205" s="189"/>
      <c r="C205" s="379" t="s">
        <v>96</v>
      </c>
      <c r="D205" s="195" t="s">
        <v>72</v>
      </c>
      <c r="E205" s="224">
        <v>52.4</v>
      </c>
      <c r="F205" s="224">
        <v>105.4</v>
      </c>
      <c r="G205" s="224">
        <v>110.5</v>
      </c>
      <c r="H205" s="245">
        <v>140.1</v>
      </c>
      <c r="I205" s="245">
        <v>168.6</v>
      </c>
      <c r="J205" s="245">
        <v>131.5</v>
      </c>
      <c r="K205" s="246">
        <v>94.9</v>
      </c>
      <c r="L205" s="239">
        <v>34.299999999999997</v>
      </c>
      <c r="M205" s="239">
        <v>38</v>
      </c>
      <c r="N205" s="239">
        <v>107.6</v>
      </c>
      <c r="O205" s="239">
        <v>51</v>
      </c>
      <c r="P205" s="239">
        <v>22.3</v>
      </c>
      <c r="Q205" s="224">
        <f t="shared" si="73"/>
        <v>1056.5999999999999</v>
      </c>
      <c r="R205" s="224">
        <v>804.7</v>
      </c>
      <c r="S205" s="225">
        <f t="shared" si="71"/>
        <v>131.30359140052192</v>
      </c>
    </row>
    <row r="206" spans="1:19" ht="13.5" customHeight="1" x14ac:dyDescent="0.15">
      <c r="A206" s="204"/>
      <c r="B206" s="189"/>
      <c r="C206" s="380"/>
      <c r="D206" s="198" t="s">
        <v>73</v>
      </c>
      <c r="E206" s="228">
        <v>6.2</v>
      </c>
      <c r="F206" s="228">
        <v>12.7</v>
      </c>
      <c r="G206" s="228">
        <v>17.5</v>
      </c>
      <c r="H206" s="230">
        <v>20.6</v>
      </c>
      <c r="I206" s="230">
        <v>16.8</v>
      </c>
      <c r="J206" s="247">
        <v>16.8</v>
      </c>
      <c r="K206" s="207">
        <v>17.5</v>
      </c>
      <c r="L206" s="207">
        <v>9</v>
      </c>
      <c r="M206" s="207">
        <v>12.1</v>
      </c>
      <c r="N206" s="207">
        <v>11.3</v>
      </c>
      <c r="O206" s="207">
        <v>9.6</v>
      </c>
      <c r="P206" s="207">
        <v>7.3</v>
      </c>
      <c r="Q206" s="228">
        <f t="shared" si="73"/>
        <v>157.4</v>
      </c>
      <c r="R206" s="228">
        <v>125.79999999999998</v>
      </c>
      <c r="S206" s="229">
        <f t="shared" si="71"/>
        <v>125.11923688394279</v>
      </c>
    </row>
    <row r="207" spans="1:19" ht="13.5" customHeight="1" x14ac:dyDescent="0.15">
      <c r="A207" s="204"/>
      <c r="B207" s="189"/>
      <c r="C207" s="380"/>
      <c r="D207" s="198" t="s">
        <v>74</v>
      </c>
      <c r="E207" s="228">
        <f t="shared" ref="E207:P207" si="82">+E205-E206</f>
        <v>46.199999999999996</v>
      </c>
      <c r="F207" s="228">
        <f t="shared" si="82"/>
        <v>92.7</v>
      </c>
      <c r="G207" s="228">
        <f t="shared" si="82"/>
        <v>93</v>
      </c>
      <c r="H207" s="228">
        <f t="shared" si="82"/>
        <v>119.5</v>
      </c>
      <c r="I207" s="228">
        <f t="shared" si="82"/>
        <v>151.79999999999998</v>
      </c>
      <c r="J207" s="228">
        <f t="shared" si="82"/>
        <v>114.7</v>
      </c>
      <c r="K207" s="248">
        <f t="shared" si="82"/>
        <v>77.400000000000006</v>
      </c>
      <c r="L207" s="248">
        <f t="shared" si="82"/>
        <v>25.299999999999997</v>
      </c>
      <c r="M207" s="248">
        <f t="shared" si="82"/>
        <v>25.9</v>
      </c>
      <c r="N207" s="248">
        <f t="shared" si="82"/>
        <v>96.3</v>
      </c>
      <c r="O207" s="248">
        <f t="shared" si="82"/>
        <v>41.4</v>
      </c>
      <c r="P207" s="248">
        <f t="shared" si="82"/>
        <v>15</v>
      </c>
      <c r="Q207" s="228">
        <f t="shared" si="73"/>
        <v>899.19999999999982</v>
      </c>
      <c r="R207" s="228">
        <v>678.9</v>
      </c>
      <c r="S207" s="229">
        <f t="shared" si="71"/>
        <v>132.44955074385032</v>
      </c>
    </row>
    <row r="208" spans="1:19" ht="13.5" customHeight="1" x14ac:dyDescent="0.15">
      <c r="A208" s="204"/>
      <c r="B208" s="189"/>
      <c r="C208" s="380"/>
      <c r="D208" s="198" t="s">
        <v>75</v>
      </c>
      <c r="E208" s="228">
        <f t="shared" ref="E208:P208" si="83">+E205-E209</f>
        <v>44.9</v>
      </c>
      <c r="F208" s="228">
        <f t="shared" si="83"/>
        <v>95.300000000000011</v>
      </c>
      <c r="G208" s="228">
        <f t="shared" si="83"/>
        <v>100.5</v>
      </c>
      <c r="H208" s="228">
        <f t="shared" si="83"/>
        <v>127</v>
      </c>
      <c r="I208" s="228">
        <f t="shared" si="83"/>
        <v>155.79999999999998</v>
      </c>
      <c r="J208" s="228">
        <f t="shared" si="83"/>
        <v>117.1</v>
      </c>
      <c r="K208" s="228">
        <f t="shared" si="83"/>
        <v>87.5</v>
      </c>
      <c r="L208" s="228">
        <f t="shared" si="83"/>
        <v>28.299999999999997</v>
      </c>
      <c r="M208" s="228">
        <f t="shared" si="83"/>
        <v>29.5</v>
      </c>
      <c r="N208" s="228">
        <f t="shared" si="83"/>
        <v>99.399999999999991</v>
      </c>
      <c r="O208" s="228">
        <f t="shared" si="83"/>
        <v>43.1</v>
      </c>
      <c r="P208" s="228">
        <f t="shared" si="83"/>
        <v>17.200000000000003</v>
      </c>
      <c r="Q208" s="228">
        <f t="shared" si="73"/>
        <v>945.6</v>
      </c>
      <c r="R208" s="228">
        <v>720.6</v>
      </c>
      <c r="S208" s="229">
        <f t="shared" si="71"/>
        <v>131.22398001665277</v>
      </c>
    </row>
    <row r="209" spans="1:19" ht="13.5" customHeight="1" x14ac:dyDescent="0.15">
      <c r="A209" s="204"/>
      <c r="B209" s="189"/>
      <c r="C209" s="380"/>
      <c r="D209" s="198" t="s">
        <v>76</v>
      </c>
      <c r="E209" s="228">
        <v>7.5</v>
      </c>
      <c r="F209" s="228">
        <v>10.1</v>
      </c>
      <c r="G209" s="228">
        <v>10</v>
      </c>
      <c r="H209" s="228">
        <v>13.1</v>
      </c>
      <c r="I209" s="228">
        <v>12.8</v>
      </c>
      <c r="J209" s="228">
        <v>14.4</v>
      </c>
      <c r="K209" s="239">
        <v>7.4</v>
      </c>
      <c r="L209" s="226">
        <v>6</v>
      </c>
      <c r="M209" s="226">
        <v>8.5</v>
      </c>
      <c r="N209" s="226">
        <v>8.1999999999999993</v>
      </c>
      <c r="O209" s="226">
        <v>7.9</v>
      </c>
      <c r="P209" s="226">
        <v>5.0999999999999996</v>
      </c>
      <c r="Q209" s="228">
        <f t="shared" si="73"/>
        <v>111.00000000000001</v>
      </c>
      <c r="R209" s="228">
        <v>84.1</v>
      </c>
      <c r="S209" s="229">
        <f t="shared" si="71"/>
        <v>131.98573127229491</v>
      </c>
    </row>
    <row r="210" spans="1:19" ht="13.5" customHeight="1" thickBot="1" x14ac:dyDescent="0.2">
      <c r="A210" s="204"/>
      <c r="B210" s="189"/>
      <c r="C210" s="381"/>
      <c r="D210" s="201" t="s">
        <v>77</v>
      </c>
      <c r="E210" s="234">
        <v>7.7</v>
      </c>
      <c r="F210" s="234">
        <v>10.4</v>
      </c>
      <c r="G210" s="234">
        <v>10.5</v>
      </c>
      <c r="H210" s="234">
        <v>13.4</v>
      </c>
      <c r="I210" s="234">
        <v>13.2</v>
      </c>
      <c r="J210" s="234">
        <v>14.6</v>
      </c>
      <c r="K210" s="231">
        <v>9.1999999999999993</v>
      </c>
      <c r="L210" s="231">
        <v>6.7</v>
      </c>
      <c r="M210" s="231">
        <v>9.1999999999999993</v>
      </c>
      <c r="N210" s="231">
        <v>8.4</v>
      </c>
      <c r="O210" s="231">
        <v>8</v>
      </c>
      <c r="P210" s="249">
        <v>5.3</v>
      </c>
      <c r="Q210" s="234">
        <f t="shared" si="73"/>
        <v>116.60000000000001</v>
      </c>
      <c r="R210" s="234">
        <v>125.30000000000001</v>
      </c>
      <c r="S210" s="235">
        <f t="shared" si="71"/>
        <v>93.056664006384665</v>
      </c>
    </row>
    <row r="211" spans="1:19" ht="13.5" customHeight="1" x14ac:dyDescent="0.15">
      <c r="A211" s="204"/>
      <c r="B211" s="189"/>
      <c r="C211" s="379" t="s">
        <v>300</v>
      </c>
      <c r="D211" s="195" t="s">
        <v>72</v>
      </c>
      <c r="E211" s="224">
        <v>100</v>
      </c>
      <c r="F211" s="224">
        <v>346.3</v>
      </c>
      <c r="G211" s="224">
        <v>158</v>
      </c>
      <c r="H211" s="224">
        <v>270.8</v>
      </c>
      <c r="I211" s="224">
        <v>574.29999999999995</v>
      </c>
      <c r="J211" s="224">
        <v>244.8</v>
      </c>
      <c r="K211" s="250">
        <v>143</v>
      </c>
      <c r="L211" s="251">
        <v>70.2</v>
      </c>
      <c r="M211" s="250">
        <v>54.1</v>
      </c>
      <c r="N211" s="251">
        <v>43.7</v>
      </c>
      <c r="O211" s="252">
        <v>45.6</v>
      </c>
      <c r="P211" s="252">
        <v>56.1</v>
      </c>
      <c r="Q211" s="224">
        <f t="shared" si="73"/>
        <v>2106.8999999999996</v>
      </c>
      <c r="R211" s="224">
        <v>2070.5</v>
      </c>
      <c r="S211" s="225">
        <f t="shared" si="71"/>
        <v>101.75802946148271</v>
      </c>
    </row>
    <row r="212" spans="1:19" ht="13.5" customHeight="1" x14ac:dyDescent="0.15">
      <c r="A212" s="204"/>
      <c r="B212" s="189"/>
      <c r="C212" s="380"/>
      <c r="D212" s="198" t="s">
        <v>73</v>
      </c>
      <c r="E212" s="228">
        <v>1.9</v>
      </c>
      <c r="F212" s="228">
        <v>20.8</v>
      </c>
      <c r="G212" s="228">
        <v>3.8</v>
      </c>
      <c r="H212" s="228">
        <v>5.3</v>
      </c>
      <c r="I212" s="228">
        <v>21.6</v>
      </c>
      <c r="J212" s="253">
        <v>5.7</v>
      </c>
      <c r="K212" s="220">
        <v>2.8</v>
      </c>
      <c r="L212" s="220">
        <v>1.1000000000000001</v>
      </c>
      <c r="M212" s="220">
        <v>0.6</v>
      </c>
      <c r="N212" s="220">
        <v>0.4</v>
      </c>
      <c r="O212" s="220">
        <v>0.4</v>
      </c>
      <c r="P212" s="220">
        <v>0.6</v>
      </c>
      <c r="Q212" s="228">
        <f t="shared" si="73"/>
        <v>65.000000000000014</v>
      </c>
      <c r="R212" s="228">
        <v>55.500000000000007</v>
      </c>
      <c r="S212" s="229">
        <f t="shared" si="71"/>
        <v>117.11711711711712</v>
      </c>
    </row>
    <row r="213" spans="1:19" ht="13.5" customHeight="1" x14ac:dyDescent="0.15">
      <c r="A213" s="204"/>
      <c r="B213" s="189"/>
      <c r="C213" s="380"/>
      <c r="D213" s="198" t="s">
        <v>74</v>
      </c>
      <c r="E213" s="228">
        <f t="shared" ref="E213:P213" si="84">+E211-E212</f>
        <v>98.1</v>
      </c>
      <c r="F213" s="228">
        <f t="shared" si="84"/>
        <v>325.5</v>
      </c>
      <c r="G213" s="228">
        <f t="shared" si="84"/>
        <v>154.19999999999999</v>
      </c>
      <c r="H213" s="228">
        <f t="shared" si="84"/>
        <v>265.5</v>
      </c>
      <c r="I213" s="236">
        <f t="shared" si="84"/>
        <v>552.69999999999993</v>
      </c>
      <c r="J213" s="228">
        <f t="shared" si="84"/>
        <v>239.10000000000002</v>
      </c>
      <c r="K213" s="236">
        <f t="shared" si="84"/>
        <v>140.19999999999999</v>
      </c>
      <c r="L213" s="236">
        <f t="shared" si="84"/>
        <v>69.100000000000009</v>
      </c>
      <c r="M213" s="236">
        <f t="shared" si="84"/>
        <v>53.5</v>
      </c>
      <c r="N213" s="236">
        <f t="shared" si="84"/>
        <v>43.300000000000004</v>
      </c>
      <c r="O213" s="236">
        <f t="shared" si="84"/>
        <v>45.2</v>
      </c>
      <c r="P213" s="236">
        <f t="shared" si="84"/>
        <v>55.5</v>
      </c>
      <c r="Q213" s="228">
        <f t="shared" si="73"/>
        <v>2041.8999999999999</v>
      </c>
      <c r="R213" s="228">
        <v>2015</v>
      </c>
      <c r="S213" s="229">
        <f t="shared" si="71"/>
        <v>101.33498759305211</v>
      </c>
    </row>
    <row r="214" spans="1:19" ht="13.5" customHeight="1" x14ac:dyDescent="0.15">
      <c r="A214" s="204"/>
      <c r="B214" s="211"/>
      <c r="C214" s="380"/>
      <c r="D214" s="198" t="s">
        <v>75</v>
      </c>
      <c r="E214" s="228">
        <f t="shared" ref="E214:P214" si="85">+E211-E215</f>
        <v>99.7</v>
      </c>
      <c r="F214" s="228">
        <f t="shared" si="85"/>
        <v>345.5</v>
      </c>
      <c r="G214" s="228">
        <f t="shared" si="85"/>
        <v>157.1</v>
      </c>
      <c r="H214" s="228">
        <f t="shared" si="85"/>
        <v>260.60000000000002</v>
      </c>
      <c r="I214" s="228">
        <f t="shared" si="85"/>
        <v>556.59999999999991</v>
      </c>
      <c r="J214" s="228">
        <f t="shared" si="85"/>
        <v>237.8</v>
      </c>
      <c r="K214" s="228">
        <f t="shared" si="85"/>
        <v>142.30000000000001</v>
      </c>
      <c r="L214" s="228">
        <f t="shared" si="85"/>
        <v>69.8</v>
      </c>
      <c r="M214" s="228">
        <f t="shared" si="85"/>
        <v>53.7</v>
      </c>
      <c r="N214" s="228">
        <f t="shared" si="85"/>
        <v>43.2</v>
      </c>
      <c r="O214" s="228">
        <f t="shared" si="85"/>
        <v>45.2</v>
      </c>
      <c r="P214" s="228">
        <f t="shared" si="85"/>
        <v>55.7</v>
      </c>
      <c r="Q214" s="228">
        <f t="shared" si="73"/>
        <v>2067.1999999999998</v>
      </c>
      <c r="R214" s="228">
        <v>2033.9</v>
      </c>
      <c r="S214" s="229">
        <f t="shared" si="71"/>
        <v>101.63724863562614</v>
      </c>
    </row>
    <row r="215" spans="1:19" ht="13.5" customHeight="1" x14ac:dyDescent="0.15">
      <c r="A215" s="204"/>
      <c r="B215" s="211"/>
      <c r="C215" s="380"/>
      <c r="D215" s="198" t="s">
        <v>76</v>
      </c>
      <c r="E215" s="228">
        <v>0.3</v>
      </c>
      <c r="F215" s="228">
        <v>0.8</v>
      </c>
      <c r="G215" s="228">
        <v>0.9</v>
      </c>
      <c r="H215" s="228">
        <v>10.199999999999999</v>
      </c>
      <c r="I215" s="228">
        <v>17.7</v>
      </c>
      <c r="J215" s="228">
        <v>7</v>
      </c>
      <c r="K215" s="220">
        <v>0.7</v>
      </c>
      <c r="L215" s="220">
        <v>0.4</v>
      </c>
      <c r="M215" s="220">
        <v>0.4</v>
      </c>
      <c r="N215" s="220">
        <v>0.5</v>
      </c>
      <c r="O215" s="220">
        <v>0.4</v>
      </c>
      <c r="P215" s="220">
        <v>0.4</v>
      </c>
      <c r="Q215" s="227">
        <f t="shared" si="73"/>
        <v>39.699999999999996</v>
      </c>
      <c r="R215" s="228">
        <v>36.599999999999987</v>
      </c>
      <c r="S215" s="229">
        <f t="shared" si="71"/>
        <v>108.46994535519127</v>
      </c>
    </row>
    <row r="216" spans="1:19" ht="13.5" customHeight="1" thickBot="1" x14ac:dyDescent="0.2">
      <c r="A216" s="204"/>
      <c r="B216" s="211"/>
      <c r="C216" s="381"/>
      <c r="D216" s="201" t="s">
        <v>77</v>
      </c>
      <c r="E216" s="234">
        <v>0.3</v>
      </c>
      <c r="F216" s="234">
        <v>0.8</v>
      </c>
      <c r="G216" s="234">
        <v>0.9</v>
      </c>
      <c r="H216" s="234">
        <v>10.199999999999999</v>
      </c>
      <c r="I216" s="234">
        <v>17.7</v>
      </c>
      <c r="J216" s="234">
        <v>7</v>
      </c>
      <c r="K216" s="232">
        <v>0.7</v>
      </c>
      <c r="L216" s="232">
        <v>0.4</v>
      </c>
      <c r="M216" s="232">
        <v>0.4</v>
      </c>
      <c r="N216" s="254">
        <v>0.5</v>
      </c>
      <c r="O216" s="254">
        <v>0.4</v>
      </c>
      <c r="P216" s="254">
        <v>0.4</v>
      </c>
      <c r="Q216" s="234">
        <f t="shared" si="73"/>
        <v>39.699999999999996</v>
      </c>
      <c r="R216" s="234">
        <v>36.599999999999987</v>
      </c>
      <c r="S216" s="235">
        <f t="shared" si="71"/>
        <v>108.46994535519127</v>
      </c>
    </row>
    <row r="217" spans="1:19" ht="13.5" customHeight="1" x14ac:dyDescent="0.15">
      <c r="A217" s="204"/>
      <c r="B217" s="211"/>
      <c r="C217" s="379" t="s">
        <v>97</v>
      </c>
      <c r="D217" s="195" t="s">
        <v>72</v>
      </c>
      <c r="E217" s="224">
        <v>15.6</v>
      </c>
      <c r="F217" s="224">
        <v>47.2</v>
      </c>
      <c r="G217" s="224">
        <v>46.4</v>
      </c>
      <c r="H217" s="224">
        <v>53.8</v>
      </c>
      <c r="I217" s="224">
        <v>59.6</v>
      </c>
      <c r="J217" s="224">
        <v>53.6</v>
      </c>
      <c r="K217" s="226">
        <v>41.9</v>
      </c>
      <c r="L217" s="226">
        <v>16</v>
      </c>
      <c r="M217" s="255">
        <v>15.8</v>
      </c>
      <c r="N217" s="226">
        <v>29.5</v>
      </c>
      <c r="O217" s="226">
        <v>20.2</v>
      </c>
      <c r="P217" s="226">
        <v>20.2</v>
      </c>
      <c r="Q217" s="224">
        <f t="shared" si="73"/>
        <v>419.79999999999995</v>
      </c>
      <c r="R217" s="224">
        <v>445.4</v>
      </c>
      <c r="S217" s="225">
        <f t="shared" si="71"/>
        <v>94.252357431522228</v>
      </c>
    </row>
    <row r="218" spans="1:19" ht="13.5" customHeight="1" x14ac:dyDescent="0.15">
      <c r="A218" s="204"/>
      <c r="B218" s="211"/>
      <c r="C218" s="380"/>
      <c r="D218" s="198" t="s">
        <v>73</v>
      </c>
      <c r="E218" s="228">
        <v>0.1</v>
      </c>
      <c r="F218" s="228">
        <v>0.8</v>
      </c>
      <c r="G218" s="228">
        <v>0.8</v>
      </c>
      <c r="H218" s="228">
        <v>1</v>
      </c>
      <c r="I218" s="228">
        <v>0.8</v>
      </c>
      <c r="J218" s="228">
        <v>1.1000000000000001</v>
      </c>
      <c r="K218" s="226">
        <v>0.1</v>
      </c>
      <c r="L218" s="226">
        <v>0</v>
      </c>
      <c r="M218" s="226">
        <v>0</v>
      </c>
      <c r="N218" s="226">
        <v>0</v>
      </c>
      <c r="O218" s="226">
        <v>0</v>
      </c>
      <c r="P218" s="226">
        <v>0</v>
      </c>
      <c r="Q218" s="228">
        <f t="shared" si="73"/>
        <v>4.6999999999999993</v>
      </c>
      <c r="R218" s="228">
        <v>1.4000000000000001</v>
      </c>
      <c r="S218" s="229">
        <f t="shared" si="71"/>
        <v>335.71428571428561</v>
      </c>
    </row>
    <row r="219" spans="1:19" ht="13.5" customHeight="1" x14ac:dyDescent="0.15">
      <c r="A219" s="204"/>
      <c r="B219" s="211"/>
      <c r="C219" s="380"/>
      <c r="D219" s="198" t="s">
        <v>74</v>
      </c>
      <c r="E219" s="228">
        <f t="shared" ref="E219:P219" si="86">+E217-E218</f>
        <v>15.5</v>
      </c>
      <c r="F219" s="228">
        <f t="shared" si="86"/>
        <v>46.400000000000006</v>
      </c>
      <c r="G219" s="228">
        <f t="shared" si="86"/>
        <v>45.6</v>
      </c>
      <c r="H219" s="228">
        <f t="shared" si="86"/>
        <v>52.8</v>
      </c>
      <c r="I219" s="228">
        <f t="shared" si="86"/>
        <v>58.800000000000004</v>
      </c>
      <c r="J219" s="228">
        <f t="shared" si="86"/>
        <v>52.5</v>
      </c>
      <c r="K219" s="230">
        <f t="shared" si="86"/>
        <v>41.8</v>
      </c>
      <c r="L219" s="230">
        <f t="shared" si="86"/>
        <v>16</v>
      </c>
      <c r="M219" s="230">
        <f t="shared" si="86"/>
        <v>15.8</v>
      </c>
      <c r="N219" s="230">
        <f t="shared" si="86"/>
        <v>29.5</v>
      </c>
      <c r="O219" s="230">
        <f t="shared" si="86"/>
        <v>20.2</v>
      </c>
      <c r="P219" s="230">
        <f t="shared" si="86"/>
        <v>20.2</v>
      </c>
      <c r="Q219" s="228">
        <f t="shared" si="73"/>
        <v>415.1</v>
      </c>
      <c r="R219" s="228">
        <v>444.00000000000006</v>
      </c>
      <c r="S219" s="229">
        <f t="shared" si="71"/>
        <v>93.49099099099098</v>
      </c>
    </row>
    <row r="220" spans="1:19" ht="13.5" customHeight="1" x14ac:dyDescent="0.15">
      <c r="A220" s="204"/>
      <c r="B220" s="211"/>
      <c r="C220" s="380"/>
      <c r="D220" s="198" t="s">
        <v>75</v>
      </c>
      <c r="E220" s="228">
        <f t="shared" ref="E220:P220" si="87">+E217-E221</f>
        <v>15.2</v>
      </c>
      <c r="F220" s="228">
        <f t="shared" si="87"/>
        <v>45.300000000000004</v>
      </c>
      <c r="G220" s="228">
        <f t="shared" si="87"/>
        <v>44.6</v>
      </c>
      <c r="H220" s="228">
        <f t="shared" si="87"/>
        <v>47.699999999999996</v>
      </c>
      <c r="I220" s="228">
        <f t="shared" si="87"/>
        <v>48.900000000000006</v>
      </c>
      <c r="J220" s="228">
        <f t="shared" si="87"/>
        <v>49.6</v>
      </c>
      <c r="K220" s="230">
        <f t="shared" si="87"/>
        <v>40</v>
      </c>
      <c r="L220" s="230">
        <f t="shared" si="87"/>
        <v>15.4</v>
      </c>
      <c r="M220" s="230">
        <f t="shared" si="87"/>
        <v>15.3</v>
      </c>
      <c r="N220" s="230">
        <f t="shared" si="87"/>
        <v>29.1</v>
      </c>
      <c r="O220" s="230">
        <f t="shared" si="87"/>
        <v>19.899999999999999</v>
      </c>
      <c r="P220" s="230">
        <f t="shared" si="87"/>
        <v>19.8</v>
      </c>
      <c r="Q220" s="228">
        <f t="shared" si="73"/>
        <v>390.79999999999995</v>
      </c>
      <c r="R220" s="228">
        <v>414.59999999999997</v>
      </c>
      <c r="S220" s="229">
        <f t="shared" si="71"/>
        <v>94.259527255185716</v>
      </c>
    </row>
    <row r="221" spans="1:19" ht="13.5" customHeight="1" x14ac:dyDescent="0.15">
      <c r="A221" s="204"/>
      <c r="B221" s="211"/>
      <c r="C221" s="380"/>
      <c r="D221" s="198" t="s">
        <v>76</v>
      </c>
      <c r="E221" s="228">
        <v>0.4</v>
      </c>
      <c r="F221" s="228">
        <v>1.9</v>
      </c>
      <c r="G221" s="228">
        <v>1.8</v>
      </c>
      <c r="H221" s="228">
        <v>6.1</v>
      </c>
      <c r="I221" s="228">
        <v>10.7</v>
      </c>
      <c r="J221" s="228">
        <v>4</v>
      </c>
      <c r="K221" s="256">
        <v>1.9</v>
      </c>
      <c r="L221" s="256">
        <v>0.6</v>
      </c>
      <c r="M221" s="256">
        <v>0.5</v>
      </c>
      <c r="N221" s="256">
        <v>0.4</v>
      </c>
      <c r="O221" s="256">
        <v>0.3</v>
      </c>
      <c r="P221" s="256">
        <v>0.4</v>
      </c>
      <c r="Q221" s="228">
        <f t="shared" si="73"/>
        <v>28.999999999999996</v>
      </c>
      <c r="R221" s="228">
        <v>30.799999999999997</v>
      </c>
      <c r="S221" s="229">
        <f t="shared" si="71"/>
        <v>94.15584415584415</v>
      </c>
    </row>
    <row r="222" spans="1:19" ht="13.5" customHeight="1" thickBot="1" x14ac:dyDescent="0.2">
      <c r="A222" s="204"/>
      <c r="B222" s="189"/>
      <c r="C222" s="381"/>
      <c r="D222" s="201" t="s">
        <v>77</v>
      </c>
      <c r="E222" s="234">
        <v>0.4</v>
      </c>
      <c r="F222" s="234">
        <v>1.9</v>
      </c>
      <c r="G222" s="234">
        <v>1.8</v>
      </c>
      <c r="H222" s="234">
        <v>6.3</v>
      </c>
      <c r="I222" s="234">
        <v>11.3</v>
      </c>
      <c r="J222" s="234">
        <v>4.9000000000000004</v>
      </c>
      <c r="K222" s="257">
        <v>1.9</v>
      </c>
      <c r="L222" s="257">
        <v>0.6</v>
      </c>
      <c r="M222" s="257">
        <v>0.6</v>
      </c>
      <c r="N222" s="257">
        <v>0.4</v>
      </c>
      <c r="O222" s="257">
        <v>0.4</v>
      </c>
      <c r="P222" s="257">
        <v>0.4</v>
      </c>
      <c r="Q222" s="234">
        <f t="shared" si="73"/>
        <v>30.9</v>
      </c>
      <c r="R222" s="234">
        <v>50</v>
      </c>
      <c r="S222" s="235">
        <f t="shared" si="71"/>
        <v>61.8</v>
      </c>
    </row>
    <row r="223" spans="1:19" ht="13.5" customHeight="1" x14ac:dyDescent="0.15">
      <c r="A223" s="204"/>
      <c r="B223" s="189"/>
      <c r="C223" s="379" t="s">
        <v>98</v>
      </c>
      <c r="D223" s="195" t="s">
        <v>72</v>
      </c>
      <c r="E223" s="224">
        <v>11.3</v>
      </c>
      <c r="F223" s="224">
        <v>14.2</v>
      </c>
      <c r="G223" s="224">
        <v>12.2</v>
      </c>
      <c r="H223" s="224">
        <v>18.8</v>
      </c>
      <c r="I223" s="224">
        <v>20.5</v>
      </c>
      <c r="J223" s="224">
        <v>15.3</v>
      </c>
      <c r="K223" s="243">
        <v>12.2</v>
      </c>
      <c r="L223" s="243">
        <v>8.9</v>
      </c>
      <c r="M223" s="243">
        <v>8.6999999999999993</v>
      </c>
      <c r="N223" s="243">
        <v>13.4</v>
      </c>
      <c r="O223" s="243">
        <v>12.7</v>
      </c>
      <c r="P223" s="243">
        <v>11.9</v>
      </c>
      <c r="Q223" s="224">
        <f t="shared" si="73"/>
        <v>160.1</v>
      </c>
      <c r="R223" s="224">
        <v>151.6</v>
      </c>
      <c r="S223" s="225">
        <f t="shared" si="71"/>
        <v>105.60686015831135</v>
      </c>
    </row>
    <row r="224" spans="1:19" ht="13.5" customHeight="1" x14ac:dyDescent="0.15">
      <c r="A224" s="204"/>
      <c r="B224" s="189"/>
      <c r="C224" s="380"/>
      <c r="D224" s="198" t="s">
        <v>73</v>
      </c>
      <c r="E224" s="228">
        <v>0.2</v>
      </c>
      <c r="F224" s="228">
        <v>0.2</v>
      </c>
      <c r="G224" s="228">
        <v>0.3</v>
      </c>
      <c r="H224" s="228">
        <v>0.5</v>
      </c>
      <c r="I224" s="228">
        <v>0.5</v>
      </c>
      <c r="J224" s="228">
        <v>0.2</v>
      </c>
      <c r="K224" s="207">
        <v>0</v>
      </c>
      <c r="L224" s="207">
        <v>0</v>
      </c>
      <c r="M224" s="207">
        <v>0.1</v>
      </c>
      <c r="N224" s="207">
        <v>0.1</v>
      </c>
      <c r="O224" s="207">
        <v>0.1</v>
      </c>
      <c r="P224" s="207">
        <v>0</v>
      </c>
      <c r="Q224" s="228">
        <f t="shared" si="73"/>
        <v>2.2000000000000002</v>
      </c>
      <c r="R224" s="228">
        <v>0.89999999999999991</v>
      </c>
      <c r="S224" s="229">
        <f t="shared" si="71"/>
        <v>244.44444444444451</v>
      </c>
    </row>
    <row r="225" spans="1:19" ht="13.5" customHeight="1" x14ac:dyDescent="0.15">
      <c r="A225" s="204"/>
      <c r="B225" s="189"/>
      <c r="C225" s="380"/>
      <c r="D225" s="198" t="s">
        <v>74</v>
      </c>
      <c r="E225" s="228">
        <f t="shared" ref="E225:P225" si="88">+E223-E224</f>
        <v>11.100000000000001</v>
      </c>
      <c r="F225" s="228">
        <f t="shared" si="88"/>
        <v>14</v>
      </c>
      <c r="G225" s="228">
        <f t="shared" si="88"/>
        <v>11.899999999999999</v>
      </c>
      <c r="H225" s="228">
        <f t="shared" si="88"/>
        <v>18.3</v>
      </c>
      <c r="I225" s="228">
        <f t="shared" si="88"/>
        <v>20</v>
      </c>
      <c r="J225" s="228">
        <f t="shared" si="88"/>
        <v>15.100000000000001</v>
      </c>
      <c r="K225" s="228">
        <f t="shared" si="88"/>
        <v>12.2</v>
      </c>
      <c r="L225" s="228">
        <f t="shared" si="88"/>
        <v>8.9</v>
      </c>
      <c r="M225" s="228">
        <f t="shared" si="88"/>
        <v>8.6</v>
      </c>
      <c r="N225" s="228">
        <f t="shared" si="88"/>
        <v>13.3</v>
      </c>
      <c r="O225" s="228">
        <f t="shared" si="88"/>
        <v>12.6</v>
      </c>
      <c r="P225" s="228">
        <f t="shared" si="88"/>
        <v>11.9</v>
      </c>
      <c r="Q225" s="228">
        <f t="shared" si="73"/>
        <v>157.9</v>
      </c>
      <c r="R225" s="228">
        <v>150.69999999999996</v>
      </c>
      <c r="S225" s="229">
        <f t="shared" si="71"/>
        <v>104.77770404777706</v>
      </c>
    </row>
    <row r="226" spans="1:19" ht="13.5" customHeight="1" x14ac:dyDescent="0.15">
      <c r="A226" s="204"/>
      <c r="B226" s="189"/>
      <c r="C226" s="380"/>
      <c r="D226" s="198" t="s">
        <v>75</v>
      </c>
      <c r="E226" s="228">
        <f t="shared" ref="E226:P226" si="89">+E223-E227</f>
        <v>10</v>
      </c>
      <c r="F226" s="228">
        <f t="shared" si="89"/>
        <v>13.2</v>
      </c>
      <c r="G226" s="228">
        <f t="shared" si="89"/>
        <v>10.899999999999999</v>
      </c>
      <c r="H226" s="228">
        <f t="shared" si="89"/>
        <v>16.900000000000002</v>
      </c>
      <c r="I226" s="228">
        <f t="shared" si="89"/>
        <v>18</v>
      </c>
      <c r="J226" s="228">
        <f t="shared" si="89"/>
        <v>13.600000000000001</v>
      </c>
      <c r="K226" s="228">
        <f t="shared" si="89"/>
        <v>10.7</v>
      </c>
      <c r="L226" s="228">
        <f t="shared" si="89"/>
        <v>7.9</v>
      </c>
      <c r="M226" s="228">
        <f t="shared" si="89"/>
        <v>7.7999999999999989</v>
      </c>
      <c r="N226" s="228">
        <f t="shared" si="89"/>
        <v>12.3</v>
      </c>
      <c r="O226" s="228">
        <f t="shared" si="89"/>
        <v>11.7</v>
      </c>
      <c r="P226" s="228">
        <f t="shared" si="89"/>
        <v>10.8</v>
      </c>
      <c r="Q226" s="228">
        <f t="shared" si="73"/>
        <v>143.80000000000001</v>
      </c>
      <c r="R226" s="228">
        <v>139.30000000000001</v>
      </c>
      <c r="S226" s="229">
        <f t="shared" si="71"/>
        <v>103.23043790380473</v>
      </c>
    </row>
    <row r="227" spans="1:19" ht="13.5" customHeight="1" x14ac:dyDescent="0.15">
      <c r="A227" s="204"/>
      <c r="B227" s="189"/>
      <c r="C227" s="380"/>
      <c r="D227" s="198" t="s">
        <v>76</v>
      </c>
      <c r="E227" s="228">
        <v>1.3</v>
      </c>
      <c r="F227" s="228">
        <v>1</v>
      </c>
      <c r="G227" s="228">
        <v>1.3</v>
      </c>
      <c r="H227" s="228">
        <v>1.9</v>
      </c>
      <c r="I227" s="228">
        <v>2.5</v>
      </c>
      <c r="J227" s="228">
        <v>1.7</v>
      </c>
      <c r="K227" s="207">
        <v>1.5</v>
      </c>
      <c r="L227" s="207">
        <v>1</v>
      </c>
      <c r="M227" s="207">
        <v>0.9</v>
      </c>
      <c r="N227" s="207">
        <v>1.1000000000000001</v>
      </c>
      <c r="O227" s="207">
        <v>1</v>
      </c>
      <c r="P227" s="207">
        <v>1.1000000000000001</v>
      </c>
      <c r="Q227" s="228">
        <f t="shared" si="73"/>
        <v>16.3</v>
      </c>
      <c r="R227" s="228">
        <v>12.299999999999999</v>
      </c>
      <c r="S227" s="229">
        <f t="shared" si="71"/>
        <v>132.52032520325204</v>
      </c>
    </row>
    <row r="228" spans="1:19" ht="13.5" customHeight="1" thickBot="1" x14ac:dyDescent="0.2">
      <c r="A228" s="204"/>
      <c r="B228" s="258"/>
      <c r="C228" s="381"/>
      <c r="D228" s="201" t="s">
        <v>77</v>
      </c>
      <c r="E228" s="234">
        <v>1.3</v>
      </c>
      <c r="F228" s="234">
        <v>1</v>
      </c>
      <c r="G228" s="234">
        <v>1.3</v>
      </c>
      <c r="H228" s="234">
        <v>1.9</v>
      </c>
      <c r="I228" s="234">
        <v>2.5</v>
      </c>
      <c r="J228" s="234">
        <v>1.7</v>
      </c>
      <c r="K228" s="209">
        <v>1.5</v>
      </c>
      <c r="L228" s="209">
        <v>1</v>
      </c>
      <c r="M228" s="209">
        <v>0.9</v>
      </c>
      <c r="N228" s="209">
        <v>1.1000000000000001</v>
      </c>
      <c r="O228" s="209">
        <v>1</v>
      </c>
      <c r="P228" s="209">
        <v>1.1000000000000001</v>
      </c>
      <c r="Q228" s="234">
        <f t="shared" si="73"/>
        <v>16.3</v>
      </c>
      <c r="R228" s="234">
        <v>13.400000000000002</v>
      </c>
      <c r="S228" s="235">
        <f t="shared" si="71"/>
        <v>121.6417910447761</v>
      </c>
    </row>
    <row r="229" spans="1:19" ht="18.75" customHeight="1" x14ac:dyDescent="0.2">
      <c r="A229" s="303" t="str">
        <f>$A$1</f>
        <v>５　平成28年度市町村別・月別観光入込客数</v>
      </c>
    </row>
    <row r="230" spans="1:19" ht="13.5" customHeight="1" thickBot="1" x14ac:dyDescent="0.2">
      <c r="S230" s="190" t="s">
        <v>308</v>
      </c>
    </row>
    <row r="231" spans="1:19" ht="13.5" customHeight="1" thickBot="1" x14ac:dyDescent="0.2">
      <c r="A231" s="191" t="s">
        <v>58</v>
      </c>
      <c r="B231" s="191" t="s">
        <v>353</v>
      </c>
      <c r="C231" s="191" t="s">
        <v>59</v>
      </c>
      <c r="D231" s="192" t="s">
        <v>60</v>
      </c>
      <c r="E231" s="193" t="s">
        <v>61</v>
      </c>
      <c r="F231" s="193" t="s">
        <v>62</v>
      </c>
      <c r="G231" s="193" t="s">
        <v>63</v>
      </c>
      <c r="H231" s="193" t="s">
        <v>64</v>
      </c>
      <c r="I231" s="193" t="s">
        <v>65</v>
      </c>
      <c r="J231" s="193" t="s">
        <v>66</v>
      </c>
      <c r="K231" s="193" t="s">
        <v>67</v>
      </c>
      <c r="L231" s="193" t="s">
        <v>68</v>
      </c>
      <c r="M231" s="193" t="s">
        <v>69</v>
      </c>
      <c r="N231" s="193" t="s">
        <v>36</v>
      </c>
      <c r="O231" s="193" t="s">
        <v>37</v>
      </c>
      <c r="P231" s="193" t="s">
        <v>38</v>
      </c>
      <c r="Q231" s="193" t="s">
        <v>354</v>
      </c>
      <c r="R231" s="193" t="str">
        <f>$R$3</f>
        <v>27年度</v>
      </c>
      <c r="S231" s="194" t="s">
        <v>71</v>
      </c>
    </row>
    <row r="232" spans="1:19" ht="13.5" customHeight="1" x14ac:dyDescent="0.15">
      <c r="A232" s="204"/>
      <c r="B232" s="370" t="s">
        <v>326</v>
      </c>
      <c r="C232" s="372"/>
      <c r="D232" s="195" t="s">
        <v>72</v>
      </c>
      <c r="E232" s="205">
        <f t="shared" ref="E232:R232" si="90">+E238+E244+E250+E256+E262+E268+E274+E280+E289+E295+E301+E307+E313+E319+E325+E331+E337+E346+E352+E358</f>
        <v>1222.9999999999998</v>
      </c>
      <c r="F232" s="205">
        <f t="shared" si="90"/>
        <v>1999.6999999999998</v>
      </c>
      <c r="G232" s="205">
        <f t="shared" si="90"/>
        <v>1904.8</v>
      </c>
      <c r="H232" s="205">
        <f t="shared" si="90"/>
        <v>2677.1999999999994</v>
      </c>
      <c r="I232" s="205">
        <f t="shared" si="90"/>
        <v>3156.6999999999994</v>
      </c>
      <c r="J232" s="205">
        <f t="shared" si="90"/>
        <v>2127.5</v>
      </c>
      <c r="K232" s="205">
        <f t="shared" si="90"/>
        <v>2028</v>
      </c>
      <c r="L232" s="205">
        <f t="shared" si="90"/>
        <v>915.30000000000007</v>
      </c>
      <c r="M232" s="205">
        <f t="shared" si="90"/>
        <v>1400.8</v>
      </c>
      <c r="N232" s="205">
        <f t="shared" si="90"/>
        <v>1795.2</v>
      </c>
      <c r="O232" s="205">
        <f t="shared" si="90"/>
        <v>1811.6000000000001</v>
      </c>
      <c r="P232" s="205">
        <f t="shared" si="90"/>
        <v>1564.5000000000002</v>
      </c>
      <c r="Q232" s="205">
        <f t="shared" si="90"/>
        <v>22604.300000000007</v>
      </c>
      <c r="R232" s="205">
        <f t="shared" si="90"/>
        <v>23014.3</v>
      </c>
      <c r="S232" s="206">
        <f t="shared" ref="S232:S285" si="91">IF(Q232=0,"－",Q232/R232*100)</f>
        <v>98.21849893327196</v>
      </c>
    </row>
    <row r="233" spans="1:19" ht="13.5" customHeight="1" x14ac:dyDescent="0.15">
      <c r="A233" s="204"/>
      <c r="B233" s="373"/>
      <c r="C233" s="375"/>
      <c r="D233" s="198" t="s">
        <v>73</v>
      </c>
      <c r="E233" s="207">
        <f t="shared" ref="E233:Q237" si="92">+E239+E245+E251+E257+E263+E269+E275+E281+E290+E296+E302+E308+E314+E320+E326+E332+E338+E347+E353+E359</f>
        <v>370.80000000000013</v>
      </c>
      <c r="F233" s="207">
        <f t="shared" si="92"/>
        <v>436.80000000000013</v>
      </c>
      <c r="G233" s="207">
        <f t="shared" si="92"/>
        <v>573.4</v>
      </c>
      <c r="H233" s="207">
        <f t="shared" si="92"/>
        <v>675.90000000000009</v>
      </c>
      <c r="I233" s="207">
        <f t="shared" si="92"/>
        <v>825.7</v>
      </c>
      <c r="J233" s="207">
        <f t="shared" si="92"/>
        <v>627.69999999999993</v>
      </c>
      <c r="K233" s="207">
        <f t="shared" si="92"/>
        <v>568.10000000000014</v>
      </c>
      <c r="L233" s="207">
        <f t="shared" si="92"/>
        <v>291.70000000000005</v>
      </c>
      <c r="M233" s="207">
        <f t="shared" si="92"/>
        <v>508.40000000000009</v>
      </c>
      <c r="N233" s="207">
        <f t="shared" si="92"/>
        <v>651.6</v>
      </c>
      <c r="O233" s="207">
        <f t="shared" si="92"/>
        <v>607.30000000000007</v>
      </c>
      <c r="P233" s="207">
        <f t="shared" si="92"/>
        <v>513.40000000000009</v>
      </c>
      <c r="Q233" s="207">
        <f t="shared" si="92"/>
        <v>6650.8</v>
      </c>
      <c r="R233" s="207">
        <f>+R239+R245+R251+R257+R263+R269+R275+R281+R290+R296+R302+R308+R314+R320+R326+R332+R338+R347+R353+R359</f>
        <v>6626.7</v>
      </c>
      <c r="S233" s="208">
        <f t="shared" si="91"/>
        <v>100.36368026317774</v>
      </c>
    </row>
    <row r="234" spans="1:19" ht="13.5" customHeight="1" x14ac:dyDescent="0.15">
      <c r="A234" s="204" t="s">
        <v>355</v>
      </c>
      <c r="B234" s="373"/>
      <c r="C234" s="375"/>
      <c r="D234" s="198" t="s">
        <v>74</v>
      </c>
      <c r="E234" s="207">
        <f t="shared" si="92"/>
        <v>852.19999999999993</v>
      </c>
      <c r="F234" s="207">
        <f t="shared" si="92"/>
        <v>1562.8999999999999</v>
      </c>
      <c r="G234" s="207">
        <f t="shared" si="92"/>
        <v>1331.4</v>
      </c>
      <c r="H234" s="207">
        <f t="shared" si="92"/>
        <v>2001.3</v>
      </c>
      <c r="I234" s="207">
        <f t="shared" si="92"/>
        <v>2331.0000000000005</v>
      </c>
      <c r="J234" s="207">
        <f t="shared" si="92"/>
        <v>1499.8000000000004</v>
      </c>
      <c r="K234" s="207">
        <f t="shared" si="92"/>
        <v>1459.9</v>
      </c>
      <c r="L234" s="207">
        <f t="shared" si="92"/>
        <v>623.6</v>
      </c>
      <c r="M234" s="207">
        <f t="shared" si="92"/>
        <v>892.4</v>
      </c>
      <c r="N234" s="207">
        <f t="shared" si="92"/>
        <v>1143.6000000000001</v>
      </c>
      <c r="O234" s="207">
        <f t="shared" si="92"/>
        <v>1204.3000000000002</v>
      </c>
      <c r="P234" s="207">
        <f t="shared" si="92"/>
        <v>1051.0999999999999</v>
      </c>
      <c r="Q234" s="207">
        <f t="shared" si="92"/>
        <v>15953.5</v>
      </c>
      <c r="R234" s="207">
        <f>+R240+R246+R252+R258+R264+R270+R276+R282+R291+R297+R303+R309+R315+R321+R327+R333+R339+R348+R354+R360</f>
        <v>16387.599999999999</v>
      </c>
      <c r="S234" s="208">
        <f t="shared" si="91"/>
        <v>97.351045912763311</v>
      </c>
    </row>
    <row r="235" spans="1:19" ht="13.5" customHeight="1" x14ac:dyDescent="0.15">
      <c r="A235" s="204"/>
      <c r="B235" s="373"/>
      <c r="C235" s="375"/>
      <c r="D235" s="198" t="s">
        <v>75</v>
      </c>
      <c r="E235" s="207">
        <f t="shared" si="92"/>
        <v>1080.3999999999999</v>
      </c>
      <c r="F235" s="207">
        <f t="shared" si="92"/>
        <v>1857.0000000000002</v>
      </c>
      <c r="G235" s="207">
        <f t="shared" si="92"/>
        <v>1710.9999999999998</v>
      </c>
      <c r="H235" s="207">
        <f t="shared" si="92"/>
        <v>2367.5000000000005</v>
      </c>
      <c r="I235" s="207">
        <f t="shared" si="92"/>
        <v>2791.4</v>
      </c>
      <c r="J235" s="207">
        <f t="shared" si="92"/>
        <v>1881.9000000000003</v>
      </c>
      <c r="K235" s="207">
        <f t="shared" si="92"/>
        <v>1767.4999999999998</v>
      </c>
      <c r="L235" s="207">
        <f t="shared" si="92"/>
        <v>809.9</v>
      </c>
      <c r="M235" s="207">
        <f t="shared" si="92"/>
        <v>1186.9000000000001</v>
      </c>
      <c r="N235" s="207">
        <f t="shared" si="92"/>
        <v>1549.7</v>
      </c>
      <c r="O235" s="207">
        <f t="shared" si="92"/>
        <v>1598.1000000000001</v>
      </c>
      <c r="P235" s="207">
        <f t="shared" si="92"/>
        <v>1364.7000000000003</v>
      </c>
      <c r="Q235" s="207">
        <f t="shared" si="92"/>
        <v>19966</v>
      </c>
      <c r="R235" s="207">
        <f>+R241+R247+R253+R259+R265+R271+R277+R283+R292+R298+R304+R310+R316+R322+R328+R334+R340+R349+R355+R361</f>
        <v>20404.299999999996</v>
      </c>
      <c r="S235" s="208">
        <f t="shared" si="91"/>
        <v>97.851923369093782</v>
      </c>
    </row>
    <row r="236" spans="1:19" ht="13.5" customHeight="1" x14ac:dyDescent="0.15">
      <c r="A236" s="204"/>
      <c r="B236" s="373"/>
      <c r="C236" s="375"/>
      <c r="D236" s="198" t="s">
        <v>76</v>
      </c>
      <c r="E236" s="207">
        <f t="shared" si="92"/>
        <v>142.59999999999997</v>
      </c>
      <c r="F236" s="207">
        <f t="shared" si="92"/>
        <v>142.70000000000005</v>
      </c>
      <c r="G236" s="207">
        <f t="shared" si="92"/>
        <v>193.79999999999993</v>
      </c>
      <c r="H236" s="207">
        <f t="shared" si="92"/>
        <v>309.69999999999993</v>
      </c>
      <c r="I236" s="207">
        <f t="shared" si="92"/>
        <v>365.3</v>
      </c>
      <c r="J236" s="207">
        <f t="shared" si="92"/>
        <v>245.6</v>
      </c>
      <c r="K236" s="207">
        <f t="shared" si="92"/>
        <v>260.49999999999994</v>
      </c>
      <c r="L236" s="207">
        <f t="shared" si="92"/>
        <v>105.39999999999998</v>
      </c>
      <c r="M236" s="207">
        <f t="shared" si="92"/>
        <v>213.89999999999998</v>
      </c>
      <c r="N236" s="207">
        <f t="shared" si="92"/>
        <v>245.5</v>
      </c>
      <c r="O236" s="207">
        <f t="shared" si="92"/>
        <v>213.5</v>
      </c>
      <c r="P236" s="207">
        <f t="shared" si="92"/>
        <v>199.79999999999998</v>
      </c>
      <c r="Q236" s="207">
        <f t="shared" si="92"/>
        <v>2638.2999999999997</v>
      </c>
      <c r="R236" s="207">
        <f>+R242+R248+R254+R260+R266+R272+R278+R284+R293+R299+R305+R311+R317+R323+R329+R335+R341+R350+R356+R362</f>
        <v>2610.0000000000005</v>
      </c>
      <c r="S236" s="208">
        <f t="shared" si="91"/>
        <v>101.08429118773942</v>
      </c>
    </row>
    <row r="237" spans="1:19" ht="13.5" customHeight="1" thickBot="1" x14ac:dyDescent="0.2">
      <c r="A237" s="204"/>
      <c r="B237" s="373"/>
      <c r="C237" s="378"/>
      <c r="D237" s="201" t="s">
        <v>77</v>
      </c>
      <c r="E237" s="209">
        <f t="shared" si="92"/>
        <v>192.59999999999997</v>
      </c>
      <c r="F237" s="209">
        <f t="shared" si="92"/>
        <v>166.10000000000002</v>
      </c>
      <c r="G237" s="209">
        <f t="shared" si="92"/>
        <v>236.59999999999997</v>
      </c>
      <c r="H237" s="209">
        <f t="shared" si="92"/>
        <v>401.89999999999992</v>
      </c>
      <c r="I237" s="209">
        <f t="shared" si="92"/>
        <v>484.7</v>
      </c>
      <c r="J237" s="209">
        <f t="shared" si="92"/>
        <v>309.59999999999991</v>
      </c>
      <c r="K237" s="209">
        <f t="shared" si="92"/>
        <v>306.7</v>
      </c>
      <c r="L237" s="209">
        <f t="shared" si="92"/>
        <v>130.39999999999998</v>
      </c>
      <c r="M237" s="209">
        <f t="shared" si="92"/>
        <v>374.5</v>
      </c>
      <c r="N237" s="209">
        <f t="shared" si="92"/>
        <v>487.5</v>
      </c>
      <c r="O237" s="209">
        <f t="shared" si="92"/>
        <v>420.40000000000003</v>
      </c>
      <c r="P237" s="209">
        <f t="shared" si="92"/>
        <v>344.40000000000009</v>
      </c>
      <c r="Q237" s="209">
        <f t="shared" si="92"/>
        <v>3855.4000000000005</v>
      </c>
      <c r="R237" s="209">
        <f>+R243+R249+R255+R261+R267+R273+R279+R285+R294+R300+R306+R312+R318+R324+R330+R336+R342+R351+R357+R363</f>
        <v>3520.1000000000004</v>
      </c>
      <c r="S237" s="210">
        <f t="shared" si="91"/>
        <v>109.52529757677338</v>
      </c>
    </row>
    <row r="238" spans="1:19" ht="13.5" customHeight="1" x14ac:dyDescent="0.15">
      <c r="A238" s="204"/>
      <c r="B238" s="204"/>
      <c r="C238" s="379" t="s">
        <v>99</v>
      </c>
      <c r="D238" s="195" t="s">
        <v>72</v>
      </c>
      <c r="E238" s="205">
        <v>449.7</v>
      </c>
      <c r="F238" s="205">
        <v>590.6</v>
      </c>
      <c r="G238" s="205">
        <v>632.79999999999995</v>
      </c>
      <c r="H238" s="205">
        <v>838.9</v>
      </c>
      <c r="I238" s="205">
        <v>892.7</v>
      </c>
      <c r="J238" s="205">
        <v>642.6</v>
      </c>
      <c r="K238" s="205">
        <v>661.8</v>
      </c>
      <c r="L238" s="205">
        <v>465.7</v>
      </c>
      <c r="M238" s="205">
        <v>610.4</v>
      </c>
      <c r="N238" s="205">
        <v>671.5</v>
      </c>
      <c r="O238" s="205">
        <v>786.7</v>
      </c>
      <c r="P238" s="205">
        <v>664.3</v>
      </c>
      <c r="Q238" s="205">
        <f t="shared" ref="Q238:Q285" si="93">SUM(E238:P238)</f>
        <v>7907.6999999999989</v>
      </c>
      <c r="R238" s="205">
        <v>7949.3</v>
      </c>
      <c r="S238" s="206">
        <f t="shared" si="91"/>
        <v>99.476683481564393</v>
      </c>
    </row>
    <row r="239" spans="1:19" ht="13.5" customHeight="1" x14ac:dyDescent="0.15">
      <c r="A239" s="204"/>
      <c r="B239" s="189"/>
      <c r="C239" s="380"/>
      <c r="D239" s="198" t="s">
        <v>73</v>
      </c>
      <c r="E239" s="207">
        <v>147.30000000000001</v>
      </c>
      <c r="F239" s="207">
        <v>173.4</v>
      </c>
      <c r="G239" s="207">
        <v>274.2</v>
      </c>
      <c r="H239" s="207">
        <v>326.2</v>
      </c>
      <c r="I239" s="207">
        <v>355.9</v>
      </c>
      <c r="J239" s="207">
        <v>305.2</v>
      </c>
      <c r="K239" s="207">
        <v>233.6</v>
      </c>
      <c r="L239" s="207">
        <v>192.3</v>
      </c>
      <c r="M239" s="207">
        <v>201.3</v>
      </c>
      <c r="N239" s="207">
        <v>200</v>
      </c>
      <c r="O239" s="207">
        <v>189.3</v>
      </c>
      <c r="P239" s="207">
        <v>193.9</v>
      </c>
      <c r="Q239" s="207">
        <f t="shared" si="93"/>
        <v>2792.6000000000004</v>
      </c>
      <c r="R239" s="207">
        <v>2591.6999999999998</v>
      </c>
      <c r="S239" s="208">
        <f t="shared" si="91"/>
        <v>107.7516687888259</v>
      </c>
    </row>
    <row r="240" spans="1:19" ht="13.5" customHeight="1" x14ac:dyDescent="0.15">
      <c r="A240" s="204"/>
      <c r="B240" s="189"/>
      <c r="C240" s="380"/>
      <c r="D240" s="198" t="s">
        <v>74</v>
      </c>
      <c r="E240" s="207">
        <f t="shared" ref="E240:P240" si="94">+E238-E239</f>
        <v>302.39999999999998</v>
      </c>
      <c r="F240" s="207">
        <f t="shared" si="94"/>
        <v>417.20000000000005</v>
      </c>
      <c r="G240" s="207">
        <f t="shared" si="94"/>
        <v>358.59999999999997</v>
      </c>
      <c r="H240" s="207">
        <f t="shared" si="94"/>
        <v>512.70000000000005</v>
      </c>
      <c r="I240" s="207">
        <f t="shared" si="94"/>
        <v>536.80000000000007</v>
      </c>
      <c r="J240" s="207">
        <f t="shared" si="94"/>
        <v>337.40000000000003</v>
      </c>
      <c r="K240" s="207">
        <f t="shared" si="94"/>
        <v>428.19999999999993</v>
      </c>
      <c r="L240" s="207">
        <f t="shared" si="94"/>
        <v>273.39999999999998</v>
      </c>
      <c r="M240" s="207">
        <f t="shared" si="94"/>
        <v>409.09999999999997</v>
      </c>
      <c r="N240" s="207">
        <f t="shared" si="94"/>
        <v>471.5</v>
      </c>
      <c r="O240" s="207">
        <f t="shared" si="94"/>
        <v>597.40000000000009</v>
      </c>
      <c r="P240" s="207">
        <f t="shared" si="94"/>
        <v>470.4</v>
      </c>
      <c r="Q240" s="207">
        <f t="shared" si="93"/>
        <v>5115.1000000000004</v>
      </c>
      <c r="R240" s="207">
        <v>5357.6</v>
      </c>
      <c r="S240" s="208">
        <f t="shared" si="91"/>
        <v>95.473719575929522</v>
      </c>
    </row>
    <row r="241" spans="1:19" ht="13.5" customHeight="1" x14ac:dyDescent="0.15">
      <c r="A241" s="204"/>
      <c r="B241" s="189"/>
      <c r="C241" s="380"/>
      <c r="D241" s="198" t="s">
        <v>75</v>
      </c>
      <c r="E241" s="207">
        <f t="shared" ref="E241:P241" si="95">+E238-E242</f>
        <v>407.9</v>
      </c>
      <c r="F241" s="207">
        <f t="shared" si="95"/>
        <v>536.1</v>
      </c>
      <c r="G241" s="207">
        <f t="shared" si="95"/>
        <v>570.9</v>
      </c>
      <c r="H241" s="207">
        <f t="shared" si="95"/>
        <v>761.19999999999993</v>
      </c>
      <c r="I241" s="207">
        <f t="shared" si="95"/>
        <v>806.30000000000007</v>
      </c>
      <c r="J241" s="207">
        <f t="shared" si="95"/>
        <v>570</v>
      </c>
      <c r="K241" s="207">
        <f t="shared" si="95"/>
        <v>594.5</v>
      </c>
      <c r="L241" s="207">
        <f t="shared" si="95"/>
        <v>417.4</v>
      </c>
      <c r="M241" s="207">
        <f t="shared" si="95"/>
        <v>553.4</v>
      </c>
      <c r="N241" s="207">
        <f t="shared" si="95"/>
        <v>611.5</v>
      </c>
      <c r="O241" s="207">
        <f t="shared" si="95"/>
        <v>729.80000000000007</v>
      </c>
      <c r="P241" s="207">
        <f t="shared" si="95"/>
        <v>612.5</v>
      </c>
      <c r="Q241" s="207">
        <f t="shared" si="93"/>
        <v>7171.4999999999991</v>
      </c>
      <c r="R241" s="207">
        <v>7249.0999999999995</v>
      </c>
      <c r="S241" s="208">
        <f t="shared" si="91"/>
        <v>98.929522285525096</v>
      </c>
    </row>
    <row r="242" spans="1:19" ht="13.5" customHeight="1" x14ac:dyDescent="0.15">
      <c r="A242" s="204"/>
      <c r="B242" s="189"/>
      <c r="C242" s="380"/>
      <c r="D242" s="198" t="s">
        <v>76</v>
      </c>
      <c r="E242" s="207">
        <v>41.8</v>
      </c>
      <c r="F242" s="207">
        <v>54.5</v>
      </c>
      <c r="G242" s="207">
        <v>61.9</v>
      </c>
      <c r="H242" s="207">
        <v>77.7</v>
      </c>
      <c r="I242" s="207">
        <v>86.4</v>
      </c>
      <c r="J242" s="207">
        <v>72.599999999999994</v>
      </c>
      <c r="K242" s="207">
        <v>67.3</v>
      </c>
      <c r="L242" s="207">
        <v>48.3</v>
      </c>
      <c r="M242" s="207">
        <v>57</v>
      </c>
      <c r="N242" s="207">
        <v>60</v>
      </c>
      <c r="O242" s="207">
        <v>56.9</v>
      </c>
      <c r="P242" s="207">
        <v>51.8</v>
      </c>
      <c r="Q242" s="207">
        <f t="shared" si="93"/>
        <v>736.19999999999993</v>
      </c>
      <c r="R242" s="207">
        <v>700.2</v>
      </c>
      <c r="S242" s="208">
        <f t="shared" si="91"/>
        <v>105.14138817480718</v>
      </c>
    </row>
    <row r="243" spans="1:19" ht="13.5" customHeight="1" thickBot="1" x14ac:dyDescent="0.2">
      <c r="A243" s="204"/>
      <c r="B243" s="189"/>
      <c r="C243" s="381"/>
      <c r="D243" s="201" t="s">
        <v>77</v>
      </c>
      <c r="E243" s="209">
        <v>49.8</v>
      </c>
      <c r="F243" s="209">
        <v>64</v>
      </c>
      <c r="G243" s="209">
        <v>72.5</v>
      </c>
      <c r="H243" s="209">
        <v>90</v>
      </c>
      <c r="I243" s="209">
        <v>100.2</v>
      </c>
      <c r="J243" s="209">
        <v>84.2</v>
      </c>
      <c r="K243" s="209">
        <v>78.5</v>
      </c>
      <c r="L243" s="209">
        <v>56.7</v>
      </c>
      <c r="M243" s="209">
        <v>69.400000000000006</v>
      </c>
      <c r="N243" s="209">
        <v>75</v>
      </c>
      <c r="O243" s="209">
        <v>70.400000000000006</v>
      </c>
      <c r="P243" s="209">
        <v>61.4</v>
      </c>
      <c r="Q243" s="209">
        <f t="shared" si="93"/>
        <v>872.1</v>
      </c>
      <c r="R243" s="209">
        <v>823.7</v>
      </c>
      <c r="S243" s="210">
        <f t="shared" si="91"/>
        <v>105.87592570110478</v>
      </c>
    </row>
    <row r="244" spans="1:19" ht="13.5" customHeight="1" x14ac:dyDescent="0.15">
      <c r="A244" s="204"/>
      <c r="B244" s="189"/>
      <c r="C244" s="379" t="s">
        <v>100</v>
      </c>
      <c r="D244" s="195" t="s">
        <v>72</v>
      </c>
      <c r="E244" s="205">
        <v>2.5</v>
      </c>
      <c r="F244" s="205">
        <v>8.6</v>
      </c>
      <c r="G244" s="205">
        <v>9.3000000000000007</v>
      </c>
      <c r="H244" s="205">
        <v>12.1</v>
      </c>
      <c r="I244" s="205">
        <v>18.399999999999999</v>
      </c>
      <c r="J244" s="205">
        <v>8.6999999999999993</v>
      </c>
      <c r="K244" s="205">
        <v>11.5</v>
      </c>
      <c r="L244" s="205">
        <v>1.1000000000000001</v>
      </c>
      <c r="M244" s="205">
        <v>1.3</v>
      </c>
      <c r="N244" s="205">
        <v>1.5</v>
      </c>
      <c r="O244" s="205">
        <v>1.5</v>
      </c>
      <c r="P244" s="205">
        <v>2.5</v>
      </c>
      <c r="Q244" s="205">
        <f t="shared" si="93"/>
        <v>78.999999999999986</v>
      </c>
      <c r="R244" s="205">
        <v>64.600000000000009</v>
      </c>
      <c r="S244" s="206">
        <f t="shared" si="91"/>
        <v>122.2910216718266</v>
      </c>
    </row>
    <row r="245" spans="1:19" ht="13.5" customHeight="1" x14ac:dyDescent="0.15">
      <c r="A245" s="204"/>
      <c r="B245" s="189"/>
      <c r="C245" s="380"/>
      <c r="D245" s="198" t="s">
        <v>73</v>
      </c>
      <c r="E245" s="207">
        <v>0.5</v>
      </c>
      <c r="F245" s="207">
        <v>1.7</v>
      </c>
      <c r="G245" s="207">
        <v>1.8</v>
      </c>
      <c r="H245" s="207">
        <v>2.4</v>
      </c>
      <c r="I245" s="207">
        <v>3.6</v>
      </c>
      <c r="J245" s="207">
        <v>1.7</v>
      </c>
      <c r="K245" s="207">
        <v>1.2</v>
      </c>
      <c r="L245" s="207">
        <v>0.1</v>
      </c>
      <c r="M245" s="207">
        <v>0.1</v>
      </c>
      <c r="N245" s="207">
        <v>0.2</v>
      </c>
      <c r="O245" s="207">
        <v>0.2</v>
      </c>
      <c r="P245" s="207">
        <v>0.3</v>
      </c>
      <c r="Q245" s="207">
        <f t="shared" si="93"/>
        <v>13.799999999999997</v>
      </c>
      <c r="R245" s="207">
        <v>11.199999999999998</v>
      </c>
      <c r="S245" s="208">
        <f t="shared" si="91"/>
        <v>123.21428571428572</v>
      </c>
    </row>
    <row r="246" spans="1:19" ht="13.5" customHeight="1" x14ac:dyDescent="0.15">
      <c r="A246" s="204"/>
      <c r="B246" s="189"/>
      <c r="C246" s="380"/>
      <c r="D246" s="198" t="s">
        <v>74</v>
      </c>
      <c r="E246" s="207">
        <f t="shared" ref="E246:P246" si="96">+E244-E245</f>
        <v>2</v>
      </c>
      <c r="F246" s="207">
        <f t="shared" si="96"/>
        <v>6.8999999999999995</v>
      </c>
      <c r="G246" s="207">
        <f t="shared" si="96"/>
        <v>7.5000000000000009</v>
      </c>
      <c r="H246" s="207">
        <f t="shared" si="96"/>
        <v>9.6999999999999993</v>
      </c>
      <c r="I246" s="207">
        <f t="shared" si="96"/>
        <v>14.799999999999999</v>
      </c>
      <c r="J246" s="207">
        <f t="shared" si="96"/>
        <v>6.9999999999999991</v>
      </c>
      <c r="K246" s="207">
        <f t="shared" si="96"/>
        <v>10.3</v>
      </c>
      <c r="L246" s="207">
        <f t="shared" si="96"/>
        <v>1</v>
      </c>
      <c r="M246" s="207">
        <f t="shared" si="96"/>
        <v>1.2</v>
      </c>
      <c r="N246" s="207">
        <f t="shared" si="96"/>
        <v>1.3</v>
      </c>
      <c r="O246" s="207">
        <f t="shared" si="96"/>
        <v>1.3</v>
      </c>
      <c r="P246" s="207">
        <f t="shared" si="96"/>
        <v>2.2000000000000002</v>
      </c>
      <c r="Q246" s="207">
        <f t="shared" si="93"/>
        <v>65.2</v>
      </c>
      <c r="R246" s="207">
        <v>53.4</v>
      </c>
      <c r="S246" s="208">
        <f t="shared" si="91"/>
        <v>122.09737827715357</v>
      </c>
    </row>
    <row r="247" spans="1:19" ht="13.5" customHeight="1" x14ac:dyDescent="0.15">
      <c r="A247" s="204"/>
      <c r="B247" s="189"/>
      <c r="C247" s="380"/>
      <c r="D247" s="198" t="s">
        <v>75</v>
      </c>
      <c r="E247" s="207">
        <f t="shared" ref="E247:P247" si="97">+E244-E248</f>
        <v>2.2000000000000002</v>
      </c>
      <c r="F247" s="207">
        <f t="shared" si="97"/>
        <v>8.1999999999999993</v>
      </c>
      <c r="G247" s="207">
        <f t="shared" si="97"/>
        <v>9</v>
      </c>
      <c r="H247" s="207">
        <f t="shared" si="97"/>
        <v>8.1999999999999993</v>
      </c>
      <c r="I247" s="207">
        <f t="shared" si="97"/>
        <v>11.299999999999999</v>
      </c>
      <c r="J247" s="207">
        <f t="shared" si="97"/>
        <v>7.1</v>
      </c>
      <c r="K247" s="207">
        <f t="shared" si="97"/>
        <v>11.2</v>
      </c>
      <c r="L247" s="207">
        <f t="shared" si="97"/>
        <v>1</v>
      </c>
      <c r="M247" s="207">
        <f t="shared" si="97"/>
        <v>1.3</v>
      </c>
      <c r="N247" s="207">
        <f t="shared" si="97"/>
        <v>1.3</v>
      </c>
      <c r="O247" s="207">
        <f t="shared" si="97"/>
        <v>1.3</v>
      </c>
      <c r="P247" s="207">
        <f t="shared" si="97"/>
        <v>2.4</v>
      </c>
      <c r="Q247" s="207">
        <f t="shared" si="93"/>
        <v>64.5</v>
      </c>
      <c r="R247" s="207">
        <v>52.2</v>
      </c>
      <c r="S247" s="208">
        <f t="shared" si="91"/>
        <v>123.56321839080459</v>
      </c>
    </row>
    <row r="248" spans="1:19" ht="13.5" customHeight="1" x14ac:dyDescent="0.15">
      <c r="A248" s="204"/>
      <c r="B248" s="189"/>
      <c r="C248" s="380"/>
      <c r="D248" s="198" t="s">
        <v>76</v>
      </c>
      <c r="E248" s="207">
        <v>0.3</v>
      </c>
      <c r="F248" s="207">
        <v>0.4</v>
      </c>
      <c r="G248" s="207">
        <v>0.3</v>
      </c>
      <c r="H248" s="207">
        <v>3.9</v>
      </c>
      <c r="I248" s="207">
        <v>7.1</v>
      </c>
      <c r="J248" s="207">
        <v>1.6</v>
      </c>
      <c r="K248" s="207">
        <v>0.3</v>
      </c>
      <c r="L248" s="207">
        <v>0.1</v>
      </c>
      <c r="M248" s="207">
        <v>0</v>
      </c>
      <c r="N248" s="207">
        <v>0.2</v>
      </c>
      <c r="O248" s="207">
        <v>0.2</v>
      </c>
      <c r="P248" s="207">
        <v>0.1</v>
      </c>
      <c r="Q248" s="207">
        <f t="shared" si="93"/>
        <v>14.499999999999998</v>
      </c>
      <c r="R248" s="207">
        <v>12.399999999999999</v>
      </c>
      <c r="S248" s="208">
        <f t="shared" si="91"/>
        <v>116.93548387096774</v>
      </c>
    </row>
    <row r="249" spans="1:19" ht="13.5" customHeight="1" thickBot="1" x14ac:dyDescent="0.2">
      <c r="A249" s="204"/>
      <c r="B249" s="189"/>
      <c r="C249" s="381"/>
      <c r="D249" s="201" t="s">
        <v>77</v>
      </c>
      <c r="E249" s="209">
        <v>0.3</v>
      </c>
      <c r="F249" s="209">
        <v>0.4</v>
      </c>
      <c r="G249" s="209">
        <v>0.3</v>
      </c>
      <c r="H249" s="209">
        <v>4.0999999999999996</v>
      </c>
      <c r="I249" s="209">
        <v>7.5</v>
      </c>
      <c r="J249" s="209">
        <v>1.7</v>
      </c>
      <c r="K249" s="209">
        <v>0.3</v>
      </c>
      <c r="L249" s="209">
        <v>0.1</v>
      </c>
      <c r="M249" s="209">
        <v>0.1</v>
      </c>
      <c r="N249" s="209">
        <v>0.3</v>
      </c>
      <c r="O249" s="209">
        <v>0.4</v>
      </c>
      <c r="P249" s="209">
        <v>0.2</v>
      </c>
      <c r="Q249" s="209">
        <f t="shared" si="93"/>
        <v>15.7</v>
      </c>
      <c r="R249" s="209">
        <v>13.200000000000001</v>
      </c>
      <c r="S249" s="210">
        <f t="shared" si="91"/>
        <v>118.93939393939392</v>
      </c>
    </row>
    <row r="250" spans="1:19" ht="13.5" customHeight="1" x14ac:dyDescent="0.15">
      <c r="A250" s="204"/>
      <c r="B250" s="189"/>
      <c r="C250" s="379" t="s">
        <v>101</v>
      </c>
      <c r="D250" s="195" t="s">
        <v>72</v>
      </c>
      <c r="E250" s="205">
        <v>12.5</v>
      </c>
      <c r="F250" s="205">
        <v>43.5</v>
      </c>
      <c r="G250" s="205">
        <v>18.8</v>
      </c>
      <c r="H250" s="205">
        <v>32.1</v>
      </c>
      <c r="I250" s="205">
        <v>42.4</v>
      </c>
      <c r="J250" s="205">
        <v>16.100000000000001</v>
      </c>
      <c r="K250" s="205">
        <v>10.8</v>
      </c>
      <c r="L250" s="205">
        <v>5.9</v>
      </c>
      <c r="M250" s="205">
        <v>5.4</v>
      </c>
      <c r="N250" s="205">
        <v>5</v>
      </c>
      <c r="O250" s="205">
        <v>4.2</v>
      </c>
      <c r="P250" s="205">
        <v>7.1</v>
      </c>
      <c r="Q250" s="205">
        <f t="shared" si="93"/>
        <v>203.8</v>
      </c>
      <c r="R250" s="205">
        <v>210.60000000000002</v>
      </c>
      <c r="S250" s="206">
        <f t="shared" si="91"/>
        <v>96.771130104463438</v>
      </c>
    </row>
    <row r="251" spans="1:19" ht="13.5" customHeight="1" x14ac:dyDescent="0.15">
      <c r="A251" s="204"/>
      <c r="B251" s="189"/>
      <c r="C251" s="380"/>
      <c r="D251" s="198" t="s">
        <v>73</v>
      </c>
      <c r="E251" s="207">
        <v>0.4</v>
      </c>
      <c r="F251" s="207">
        <v>1.9</v>
      </c>
      <c r="G251" s="207">
        <v>0.9</v>
      </c>
      <c r="H251" s="207">
        <v>1.8</v>
      </c>
      <c r="I251" s="207">
        <v>2.2000000000000002</v>
      </c>
      <c r="J251" s="207">
        <v>0.7</v>
      </c>
      <c r="K251" s="207">
        <v>0.3</v>
      </c>
      <c r="L251" s="207">
        <v>0.1</v>
      </c>
      <c r="M251" s="207">
        <v>0.1</v>
      </c>
      <c r="N251" s="207">
        <v>0.1</v>
      </c>
      <c r="O251" s="207">
        <v>0.1</v>
      </c>
      <c r="P251" s="207">
        <v>0.1</v>
      </c>
      <c r="Q251" s="207">
        <f t="shared" si="93"/>
        <v>8.6999999999999993</v>
      </c>
      <c r="R251" s="207">
        <v>9.1999999999999993</v>
      </c>
      <c r="S251" s="208">
        <f t="shared" si="91"/>
        <v>94.565217391304344</v>
      </c>
    </row>
    <row r="252" spans="1:19" ht="13.5" customHeight="1" x14ac:dyDescent="0.15">
      <c r="A252" s="204"/>
      <c r="B252" s="189"/>
      <c r="C252" s="380"/>
      <c r="D252" s="198" t="s">
        <v>74</v>
      </c>
      <c r="E252" s="207">
        <f t="shared" ref="E252:P252" si="98">+E250-E251</f>
        <v>12.1</v>
      </c>
      <c r="F252" s="207">
        <f t="shared" si="98"/>
        <v>41.6</v>
      </c>
      <c r="G252" s="207">
        <f t="shared" si="98"/>
        <v>17.900000000000002</v>
      </c>
      <c r="H252" s="207">
        <f t="shared" si="98"/>
        <v>30.3</v>
      </c>
      <c r="I252" s="207">
        <f t="shared" si="98"/>
        <v>40.199999999999996</v>
      </c>
      <c r="J252" s="207">
        <f t="shared" si="98"/>
        <v>15.400000000000002</v>
      </c>
      <c r="K252" s="207">
        <f t="shared" si="98"/>
        <v>10.5</v>
      </c>
      <c r="L252" s="207">
        <f t="shared" si="98"/>
        <v>5.8000000000000007</v>
      </c>
      <c r="M252" s="207">
        <f t="shared" si="98"/>
        <v>5.3000000000000007</v>
      </c>
      <c r="N252" s="207">
        <f t="shared" si="98"/>
        <v>4.9000000000000004</v>
      </c>
      <c r="O252" s="207">
        <f t="shared" si="98"/>
        <v>4.1000000000000005</v>
      </c>
      <c r="P252" s="207">
        <f t="shared" si="98"/>
        <v>7</v>
      </c>
      <c r="Q252" s="207">
        <f t="shared" si="93"/>
        <v>195.10000000000002</v>
      </c>
      <c r="R252" s="207">
        <v>201.39999999999998</v>
      </c>
      <c r="S252" s="208">
        <f t="shared" si="91"/>
        <v>96.871896722939439</v>
      </c>
    </row>
    <row r="253" spans="1:19" ht="13.5" customHeight="1" x14ac:dyDescent="0.15">
      <c r="A253" s="204"/>
      <c r="B253" s="189"/>
      <c r="C253" s="380"/>
      <c r="D253" s="198" t="s">
        <v>75</v>
      </c>
      <c r="E253" s="207">
        <f t="shared" ref="E253:P253" si="99">+E250-E254</f>
        <v>10.6</v>
      </c>
      <c r="F253" s="207">
        <f t="shared" si="99"/>
        <v>37.6</v>
      </c>
      <c r="G253" s="207">
        <f t="shared" si="99"/>
        <v>15.600000000000001</v>
      </c>
      <c r="H253" s="207">
        <f t="shared" si="99"/>
        <v>26.900000000000002</v>
      </c>
      <c r="I253" s="207">
        <f t="shared" si="99"/>
        <v>35.5</v>
      </c>
      <c r="J253" s="207">
        <f t="shared" si="99"/>
        <v>13.700000000000001</v>
      </c>
      <c r="K253" s="207">
        <f t="shared" si="99"/>
        <v>9.7000000000000011</v>
      </c>
      <c r="L253" s="207">
        <f t="shared" si="99"/>
        <v>5.3000000000000007</v>
      </c>
      <c r="M253" s="207">
        <f t="shared" si="99"/>
        <v>4.9000000000000004</v>
      </c>
      <c r="N253" s="207">
        <f t="shared" si="99"/>
        <v>4.5</v>
      </c>
      <c r="O253" s="207">
        <f t="shared" si="99"/>
        <v>3.8000000000000003</v>
      </c>
      <c r="P253" s="207">
        <f t="shared" si="99"/>
        <v>6.3999999999999995</v>
      </c>
      <c r="Q253" s="207">
        <f t="shared" si="93"/>
        <v>174.50000000000003</v>
      </c>
      <c r="R253" s="207">
        <v>180.1</v>
      </c>
      <c r="S253" s="208">
        <f t="shared" si="91"/>
        <v>96.890616324264315</v>
      </c>
    </row>
    <row r="254" spans="1:19" ht="13.5" customHeight="1" x14ac:dyDescent="0.15">
      <c r="A254" s="204"/>
      <c r="B254" s="189"/>
      <c r="C254" s="380"/>
      <c r="D254" s="198" t="s">
        <v>76</v>
      </c>
      <c r="E254" s="207">
        <v>1.9</v>
      </c>
      <c r="F254" s="207">
        <v>5.9</v>
      </c>
      <c r="G254" s="207">
        <v>3.2</v>
      </c>
      <c r="H254" s="207">
        <v>5.2</v>
      </c>
      <c r="I254" s="207">
        <v>6.9</v>
      </c>
      <c r="J254" s="207">
        <v>2.4</v>
      </c>
      <c r="K254" s="207">
        <v>1.1000000000000001</v>
      </c>
      <c r="L254" s="207">
        <v>0.6</v>
      </c>
      <c r="M254" s="207">
        <v>0.5</v>
      </c>
      <c r="N254" s="207">
        <v>0.5</v>
      </c>
      <c r="O254" s="207">
        <v>0.4</v>
      </c>
      <c r="P254" s="207">
        <v>0.7</v>
      </c>
      <c r="Q254" s="207">
        <f t="shared" si="93"/>
        <v>29.3</v>
      </c>
      <c r="R254" s="207">
        <v>30.5</v>
      </c>
      <c r="S254" s="208">
        <f t="shared" si="91"/>
        <v>96.06557377049181</v>
      </c>
    </row>
    <row r="255" spans="1:19" ht="13.5" customHeight="1" thickBot="1" x14ac:dyDescent="0.2">
      <c r="A255" s="204"/>
      <c r="B255" s="189"/>
      <c r="C255" s="381"/>
      <c r="D255" s="201" t="s">
        <v>77</v>
      </c>
      <c r="E255" s="209">
        <v>2</v>
      </c>
      <c r="F255" s="209">
        <v>6.2</v>
      </c>
      <c r="G255" s="209">
        <v>3.4</v>
      </c>
      <c r="H255" s="209">
        <v>6.6</v>
      </c>
      <c r="I255" s="209">
        <v>7.2</v>
      </c>
      <c r="J255" s="209">
        <v>2.5</v>
      </c>
      <c r="K255" s="209">
        <v>1.2</v>
      </c>
      <c r="L255" s="209">
        <v>0.6</v>
      </c>
      <c r="M255" s="209">
        <v>0.5</v>
      </c>
      <c r="N255" s="209">
        <v>0.5</v>
      </c>
      <c r="O255" s="209">
        <v>0.4</v>
      </c>
      <c r="P255" s="209">
        <v>0.7</v>
      </c>
      <c r="Q255" s="209">
        <f t="shared" si="93"/>
        <v>31.799999999999997</v>
      </c>
      <c r="R255" s="209">
        <v>33.4</v>
      </c>
      <c r="S255" s="210">
        <f t="shared" si="91"/>
        <v>95.209580838323348</v>
      </c>
    </row>
    <row r="256" spans="1:19" ht="13.5" customHeight="1" x14ac:dyDescent="0.15">
      <c r="A256" s="204"/>
      <c r="B256" s="189"/>
      <c r="C256" s="379" t="s">
        <v>102</v>
      </c>
      <c r="D256" s="195" t="s">
        <v>72</v>
      </c>
      <c r="E256" s="205">
        <v>10.4</v>
      </c>
      <c r="F256" s="205">
        <v>17.600000000000001</v>
      </c>
      <c r="G256" s="205">
        <v>13.4</v>
      </c>
      <c r="H256" s="205">
        <v>25.7</v>
      </c>
      <c r="I256" s="205">
        <v>25.7</v>
      </c>
      <c r="J256" s="205">
        <v>17.600000000000001</v>
      </c>
      <c r="K256" s="205">
        <v>13.3</v>
      </c>
      <c r="L256" s="205">
        <v>6.9</v>
      </c>
      <c r="M256" s="205">
        <v>5.8</v>
      </c>
      <c r="N256" s="205">
        <v>5.3</v>
      </c>
      <c r="O256" s="205">
        <v>4.5</v>
      </c>
      <c r="P256" s="205">
        <v>6.3</v>
      </c>
      <c r="Q256" s="205">
        <f t="shared" si="93"/>
        <v>152.50000000000003</v>
      </c>
      <c r="R256" s="205">
        <v>147.19999999999999</v>
      </c>
      <c r="S256" s="206">
        <f t="shared" si="91"/>
        <v>103.60054347826089</v>
      </c>
    </row>
    <row r="257" spans="1:19" ht="13.5" customHeight="1" x14ac:dyDescent="0.15">
      <c r="A257" s="204"/>
      <c r="B257" s="189"/>
      <c r="C257" s="380"/>
      <c r="D257" s="198" t="s">
        <v>73</v>
      </c>
      <c r="E257" s="207">
        <v>1</v>
      </c>
      <c r="F257" s="207">
        <v>1.7</v>
      </c>
      <c r="G257" s="207">
        <v>1.3</v>
      </c>
      <c r="H257" s="207">
        <v>1.8</v>
      </c>
      <c r="I257" s="207">
        <v>2.8</v>
      </c>
      <c r="J257" s="207">
        <v>1.6</v>
      </c>
      <c r="K257" s="207">
        <v>1.3</v>
      </c>
      <c r="L257" s="207">
        <v>0.6</v>
      </c>
      <c r="M257" s="207">
        <v>0.5</v>
      </c>
      <c r="N257" s="207">
        <v>0.3</v>
      </c>
      <c r="O257" s="207">
        <v>0.3</v>
      </c>
      <c r="P257" s="207">
        <v>0.4</v>
      </c>
      <c r="Q257" s="207">
        <f t="shared" si="93"/>
        <v>13.600000000000001</v>
      </c>
      <c r="R257" s="207">
        <v>11.5</v>
      </c>
      <c r="S257" s="208">
        <f t="shared" si="91"/>
        <v>118.26086956521739</v>
      </c>
    </row>
    <row r="258" spans="1:19" ht="13.5" customHeight="1" x14ac:dyDescent="0.15">
      <c r="A258" s="204"/>
      <c r="B258" s="189"/>
      <c r="C258" s="380"/>
      <c r="D258" s="198" t="s">
        <v>74</v>
      </c>
      <c r="E258" s="207">
        <f t="shared" ref="E258:P258" si="100">+E256-E257</f>
        <v>9.4</v>
      </c>
      <c r="F258" s="207">
        <f t="shared" si="100"/>
        <v>15.900000000000002</v>
      </c>
      <c r="G258" s="207">
        <f t="shared" si="100"/>
        <v>12.1</v>
      </c>
      <c r="H258" s="207">
        <f t="shared" si="100"/>
        <v>23.9</v>
      </c>
      <c r="I258" s="207">
        <f t="shared" si="100"/>
        <v>22.9</v>
      </c>
      <c r="J258" s="207">
        <f t="shared" si="100"/>
        <v>16</v>
      </c>
      <c r="K258" s="207">
        <f t="shared" si="100"/>
        <v>12</v>
      </c>
      <c r="L258" s="207">
        <f t="shared" si="100"/>
        <v>6.3000000000000007</v>
      </c>
      <c r="M258" s="207">
        <f t="shared" si="100"/>
        <v>5.3</v>
      </c>
      <c r="N258" s="207">
        <f t="shared" si="100"/>
        <v>5</v>
      </c>
      <c r="O258" s="207">
        <f t="shared" si="100"/>
        <v>4.2</v>
      </c>
      <c r="P258" s="207">
        <f t="shared" si="100"/>
        <v>5.8999999999999995</v>
      </c>
      <c r="Q258" s="207">
        <f t="shared" si="93"/>
        <v>138.9</v>
      </c>
      <c r="R258" s="207">
        <v>135.69999999999999</v>
      </c>
      <c r="S258" s="208">
        <f t="shared" si="91"/>
        <v>102.35814296241712</v>
      </c>
    </row>
    <row r="259" spans="1:19" ht="13.5" customHeight="1" x14ac:dyDescent="0.15">
      <c r="A259" s="204"/>
      <c r="B259" s="189"/>
      <c r="C259" s="380"/>
      <c r="D259" s="198" t="s">
        <v>75</v>
      </c>
      <c r="E259" s="207">
        <f t="shared" ref="E259:P259" si="101">+E256-E260</f>
        <v>9.9</v>
      </c>
      <c r="F259" s="207">
        <f t="shared" si="101"/>
        <v>15.900000000000002</v>
      </c>
      <c r="G259" s="207">
        <f t="shared" si="101"/>
        <v>12.1</v>
      </c>
      <c r="H259" s="207">
        <f t="shared" si="101"/>
        <v>23.9</v>
      </c>
      <c r="I259" s="207">
        <f t="shared" si="101"/>
        <v>22.9</v>
      </c>
      <c r="J259" s="207">
        <f t="shared" si="101"/>
        <v>16</v>
      </c>
      <c r="K259" s="207">
        <f t="shared" si="101"/>
        <v>12.3</v>
      </c>
      <c r="L259" s="207">
        <f t="shared" si="101"/>
        <v>6.4</v>
      </c>
      <c r="M259" s="207">
        <f t="shared" si="101"/>
        <v>5.2</v>
      </c>
      <c r="N259" s="207">
        <f t="shared" si="101"/>
        <v>4.8999999999999995</v>
      </c>
      <c r="O259" s="207">
        <f t="shared" si="101"/>
        <v>4.2</v>
      </c>
      <c r="P259" s="207">
        <f t="shared" si="101"/>
        <v>5.8999999999999995</v>
      </c>
      <c r="Q259" s="207">
        <f t="shared" si="93"/>
        <v>139.6</v>
      </c>
      <c r="R259" s="207">
        <v>137.79999999999998</v>
      </c>
      <c r="S259" s="208">
        <f t="shared" si="91"/>
        <v>101.30624092888245</v>
      </c>
    </row>
    <row r="260" spans="1:19" ht="13.5" customHeight="1" x14ac:dyDescent="0.15">
      <c r="A260" s="204"/>
      <c r="B260" s="189"/>
      <c r="C260" s="380"/>
      <c r="D260" s="198" t="s">
        <v>76</v>
      </c>
      <c r="E260" s="207">
        <v>0.5</v>
      </c>
      <c r="F260" s="207">
        <v>1.7</v>
      </c>
      <c r="G260" s="207">
        <v>1.3</v>
      </c>
      <c r="H260" s="207">
        <v>1.8</v>
      </c>
      <c r="I260" s="207">
        <v>2.8</v>
      </c>
      <c r="J260" s="207">
        <v>1.6</v>
      </c>
      <c r="K260" s="207">
        <v>1</v>
      </c>
      <c r="L260" s="207">
        <v>0.5</v>
      </c>
      <c r="M260" s="207">
        <v>0.6</v>
      </c>
      <c r="N260" s="207">
        <v>0.4</v>
      </c>
      <c r="O260" s="207">
        <v>0.3</v>
      </c>
      <c r="P260" s="207">
        <v>0.4</v>
      </c>
      <c r="Q260" s="207">
        <f t="shared" si="93"/>
        <v>12.9</v>
      </c>
      <c r="R260" s="207">
        <v>9.4</v>
      </c>
      <c r="S260" s="208">
        <f t="shared" si="91"/>
        <v>137.2340425531915</v>
      </c>
    </row>
    <row r="261" spans="1:19" ht="13.5" customHeight="1" thickBot="1" x14ac:dyDescent="0.2">
      <c r="A261" s="204"/>
      <c r="B261" s="189"/>
      <c r="C261" s="381"/>
      <c r="D261" s="201" t="s">
        <v>77</v>
      </c>
      <c r="E261" s="209">
        <v>0.5</v>
      </c>
      <c r="F261" s="209">
        <v>1.7</v>
      </c>
      <c r="G261" s="209">
        <v>1.3</v>
      </c>
      <c r="H261" s="209">
        <v>1.8</v>
      </c>
      <c r="I261" s="209">
        <v>2.8</v>
      </c>
      <c r="J261" s="209">
        <v>1.6</v>
      </c>
      <c r="K261" s="209">
        <v>1</v>
      </c>
      <c r="L261" s="209">
        <v>0.5</v>
      </c>
      <c r="M261" s="209">
        <v>0.6</v>
      </c>
      <c r="N261" s="209">
        <v>0.4</v>
      </c>
      <c r="O261" s="209">
        <v>0.3</v>
      </c>
      <c r="P261" s="209">
        <v>0.4</v>
      </c>
      <c r="Q261" s="209">
        <f t="shared" si="93"/>
        <v>12.9</v>
      </c>
      <c r="R261" s="209">
        <v>9.4</v>
      </c>
      <c r="S261" s="210">
        <f t="shared" si="91"/>
        <v>137.2340425531915</v>
      </c>
    </row>
    <row r="262" spans="1:19" ht="13.5" customHeight="1" x14ac:dyDescent="0.15">
      <c r="A262" s="204"/>
      <c r="B262" s="189"/>
      <c r="C262" s="379" t="s">
        <v>103</v>
      </c>
      <c r="D262" s="195" t="s">
        <v>72</v>
      </c>
      <c r="E262" s="205">
        <v>51.5</v>
      </c>
      <c r="F262" s="205">
        <v>94.600000000000009</v>
      </c>
      <c r="G262" s="205">
        <v>79.3</v>
      </c>
      <c r="H262" s="205">
        <v>87.7</v>
      </c>
      <c r="I262" s="205">
        <v>109.4</v>
      </c>
      <c r="J262" s="205">
        <v>93</v>
      </c>
      <c r="K262" s="205">
        <v>91.199999999999989</v>
      </c>
      <c r="L262" s="205">
        <v>35</v>
      </c>
      <c r="M262" s="205">
        <v>33.4</v>
      </c>
      <c r="N262" s="205">
        <v>58.5</v>
      </c>
      <c r="O262" s="205">
        <v>45.2</v>
      </c>
      <c r="P262" s="205">
        <v>50.2</v>
      </c>
      <c r="Q262" s="205">
        <f t="shared" si="93"/>
        <v>829.00000000000011</v>
      </c>
      <c r="R262" s="205">
        <v>849.89999999999986</v>
      </c>
      <c r="S262" s="206">
        <f t="shared" si="91"/>
        <v>97.540887163195706</v>
      </c>
    </row>
    <row r="263" spans="1:19" ht="13.5" customHeight="1" x14ac:dyDescent="0.15">
      <c r="A263" s="204"/>
      <c r="B263" s="189"/>
      <c r="C263" s="380"/>
      <c r="D263" s="198" t="s">
        <v>73</v>
      </c>
      <c r="E263" s="207">
        <v>5</v>
      </c>
      <c r="F263" s="207">
        <v>15.7</v>
      </c>
      <c r="G263" s="207">
        <v>16</v>
      </c>
      <c r="H263" s="207">
        <v>16.3</v>
      </c>
      <c r="I263" s="207">
        <v>24.1</v>
      </c>
      <c r="J263" s="207">
        <v>19.399999999999999</v>
      </c>
      <c r="K263" s="207">
        <v>13.6</v>
      </c>
      <c r="L263" s="207">
        <v>1.9</v>
      </c>
      <c r="M263" s="207">
        <v>3.8</v>
      </c>
      <c r="N263" s="207">
        <v>10.8</v>
      </c>
      <c r="O263" s="207">
        <v>7</v>
      </c>
      <c r="P263" s="207">
        <v>5</v>
      </c>
      <c r="Q263" s="207">
        <f t="shared" si="93"/>
        <v>138.6</v>
      </c>
      <c r="R263" s="207">
        <v>166.7</v>
      </c>
      <c r="S263" s="208">
        <f t="shared" si="91"/>
        <v>83.143371325734861</v>
      </c>
    </row>
    <row r="264" spans="1:19" ht="13.5" customHeight="1" x14ac:dyDescent="0.15">
      <c r="A264" s="204"/>
      <c r="B264" s="189"/>
      <c r="C264" s="380"/>
      <c r="D264" s="198" t="s">
        <v>74</v>
      </c>
      <c r="E264" s="207">
        <f t="shared" ref="E264:P264" si="102">+E262-E263</f>
        <v>46.5</v>
      </c>
      <c r="F264" s="207">
        <f t="shared" si="102"/>
        <v>78.900000000000006</v>
      </c>
      <c r="G264" s="207">
        <f t="shared" si="102"/>
        <v>63.3</v>
      </c>
      <c r="H264" s="207">
        <f t="shared" si="102"/>
        <v>71.400000000000006</v>
      </c>
      <c r="I264" s="207">
        <f t="shared" si="102"/>
        <v>85.300000000000011</v>
      </c>
      <c r="J264" s="207">
        <f t="shared" si="102"/>
        <v>73.599999999999994</v>
      </c>
      <c r="K264" s="207">
        <f t="shared" si="102"/>
        <v>77.599999999999994</v>
      </c>
      <c r="L264" s="207">
        <f t="shared" si="102"/>
        <v>33.1</v>
      </c>
      <c r="M264" s="207">
        <f t="shared" si="102"/>
        <v>29.599999999999998</v>
      </c>
      <c r="N264" s="207">
        <f t="shared" si="102"/>
        <v>47.7</v>
      </c>
      <c r="O264" s="207">
        <f t="shared" si="102"/>
        <v>38.200000000000003</v>
      </c>
      <c r="P264" s="207">
        <f t="shared" si="102"/>
        <v>45.2</v>
      </c>
      <c r="Q264" s="207">
        <f t="shared" si="93"/>
        <v>690.4000000000002</v>
      </c>
      <c r="R264" s="207">
        <v>683.19999999999993</v>
      </c>
      <c r="S264" s="208">
        <f t="shared" si="91"/>
        <v>101.0538641686183</v>
      </c>
    </row>
    <row r="265" spans="1:19" ht="13.5" customHeight="1" x14ac:dyDescent="0.15">
      <c r="A265" s="204"/>
      <c r="B265" s="189"/>
      <c r="C265" s="380"/>
      <c r="D265" s="198" t="s">
        <v>75</v>
      </c>
      <c r="E265" s="207">
        <f t="shared" ref="E265:P265" si="103">+E262-E266</f>
        <v>48</v>
      </c>
      <c r="F265" s="207">
        <f t="shared" si="103"/>
        <v>89.6</v>
      </c>
      <c r="G265" s="207">
        <f t="shared" si="103"/>
        <v>73.7</v>
      </c>
      <c r="H265" s="207">
        <f t="shared" si="103"/>
        <v>80.400000000000006</v>
      </c>
      <c r="I265" s="207">
        <f t="shared" si="103"/>
        <v>98.5</v>
      </c>
      <c r="J265" s="207">
        <f t="shared" si="103"/>
        <v>84.6</v>
      </c>
      <c r="K265" s="207">
        <f t="shared" si="103"/>
        <v>84.299999999999983</v>
      </c>
      <c r="L265" s="207">
        <f t="shared" si="103"/>
        <v>30.8</v>
      </c>
      <c r="M265" s="207">
        <f t="shared" si="103"/>
        <v>28.799999999999997</v>
      </c>
      <c r="N265" s="207">
        <f t="shared" si="103"/>
        <v>51.6</v>
      </c>
      <c r="O265" s="207">
        <f t="shared" si="103"/>
        <v>39.900000000000006</v>
      </c>
      <c r="P265" s="207">
        <f t="shared" si="103"/>
        <v>46</v>
      </c>
      <c r="Q265" s="207">
        <f t="shared" si="93"/>
        <v>756.19999999999993</v>
      </c>
      <c r="R265" s="207">
        <v>772.2</v>
      </c>
      <c r="S265" s="208">
        <f t="shared" si="91"/>
        <v>97.927997927997907</v>
      </c>
    </row>
    <row r="266" spans="1:19" ht="13.5" customHeight="1" x14ac:dyDescent="0.15">
      <c r="A266" s="204"/>
      <c r="B266" s="189"/>
      <c r="C266" s="380"/>
      <c r="D266" s="198" t="s">
        <v>76</v>
      </c>
      <c r="E266" s="207">
        <v>3.5</v>
      </c>
      <c r="F266" s="207">
        <v>5.0000000000000142</v>
      </c>
      <c r="G266" s="207">
        <v>5.5999999999999943</v>
      </c>
      <c r="H266" s="207">
        <v>7.2999999999999972</v>
      </c>
      <c r="I266" s="207">
        <v>10.900000000000006</v>
      </c>
      <c r="J266" s="207">
        <v>8.4000000000000057</v>
      </c>
      <c r="K266" s="207">
        <v>6.9</v>
      </c>
      <c r="L266" s="207">
        <v>4.2</v>
      </c>
      <c r="M266" s="207">
        <v>4.5999999999999996</v>
      </c>
      <c r="N266" s="207">
        <v>6.9</v>
      </c>
      <c r="O266" s="207">
        <v>5.3</v>
      </c>
      <c r="P266" s="207">
        <v>4.2</v>
      </c>
      <c r="Q266" s="207">
        <f t="shared" si="93"/>
        <v>72.800000000000026</v>
      </c>
      <c r="R266" s="207">
        <v>77.699999999999989</v>
      </c>
      <c r="S266" s="208">
        <f t="shared" si="91"/>
        <v>93.693693693693731</v>
      </c>
    </row>
    <row r="267" spans="1:19" ht="13.5" customHeight="1" thickBot="1" x14ac:dyDescent="0.2">
      <c r="A267" s="204"/>
      <c r="B267" s="189"/>
      <c r="C267" s="381"/>
      <c r="D267" s="201" t="s">
        <v>77</v>
      </c>
      <c r="E267" s="209">
        <v>4.2</v>
      </c>
      <c r="F267" s="209">
        <v>6</v>
      </c>
      <c r="G267" s="209">
        <v>6.7</v>
      </c>
      <c r="H267" s="209">
        <v>8.8000000000000007</v>
      </c>
      <c r="I267" s="209">
        <v>13.1</v>
      </c>
      <c r="J267" s="209">
        <v>10.1</v>
      </c>
      <c r="K267" s="209">
        <v>8.3000000000000007</v>
      </c>
      <c r="L267" s="209">
        <v>5</v>
      </c>
      <c r="M267" s="209">
        <v>5.5</v>
      </c>
      <c r="N267" s="209">
        <v>8.3000000000000007</v>
      </c>
      <c r="O267" s="209">
        <v>6.4</v>
      </c>
      <c r="P267" s="209">
        <v>5</v>
      </c>
      <c r="Q267" s="209">
        <f t="shared" si="93"/>
        <v>87.4</v>
      </c>
      <c r="R267" s="209">
        <v>93.1</v>
      </c>
      <c r="S267" s="210">
        <f t="shared" si="91"/>
        <v>93.877551020408177</v>
      </c>
    </row>
    <row r="268" spans="1:19" ht="13.5" customHeight="1" x14ac:dyDescent="0.15">
      <c r="A268" s="204"/>
      <c r="B268" s="189"/>
      <c r="C268" s="379" t="s">
        <v>104</v>
      </c>
      <c r="D268" s="195" t="s">
        <v>72</v>
      </c>
      <c r="E268" s="205">
        <v>70.099999999999994</v>
      </c>
      <c r="F268" s="205">
        <v>122.8</v>
      </c>
      <c r="G268" s="205">
        <v>112.8</v>
      </c>
      <c r="H268" s="205">
        <v>134.5</v>
      </c>
      <c r="I268" s="205">
        <v>193.8</v>
      </c>
      <c r="J268" s="205">
        <v>143</v>
      </c>
      <c r="K268" s="205">
        <v>111</v>
      </c>
      <c r="L268" s="205">
        <v>46.9</v>
      </c>
      <c r="M268" s="205">
        <v>137.80000000000001</v>
      </c>
      <c r="N268" s="205">
        <v>232.3</v>
      </c>
      <c r="O268" s="205">
        <v>207.7</v>
      </c>
      <c r="P268" s="205">
        <v>158.6</v>
      </c>
      <c r="Q268" s="205">
        <f t="shared" si="93"/>
        <v>1671.3</v>
      </c>
      <c r="R268" s="205">
        <v>1693.1000000000001</v>
      </c>
      <c r="S268" s="206">
        <f t="shared" si="91"/>
        <v>98.712421002894089</v>
      </c>
    </row>
    <row r="269" spans="1:19" ht="13.5" customHeight="1" x14ac:dyDescent="0.15">
      <c r="A269" s="204"/>
      <c r="B269" s="189"/>
      <c r="C269" s="380"/>
      <c r="D269" s="198" t="s">
        <v>73</v>
      </c>
      <c r="E269" s="207">
        <v>25.2</v>
      </c>
      <c r="F269" s="207">
        <v>47.9</v>
      </c>
      <c r="G269" s="207">
        <v>47.4</v>
      </c>
      <c r="H269" s="207">
        <v>64.5</v>
      </c>
      <c r="I269" s="207">
        <v>100.8</v>
      </c>
      <c r="J269" s="207">
        <v>67.2</v>
      </c>
      <c r="K269" s="207">
        <v>45.5</v>
      </c>
      <c r="L269" s="207">
        <v>12.2</v>
      </c>
      <c r="M269" s="207">
        <v>93.7</v>
      </c>
      <c r="N269" s="207">
        <v>158</v>
      </c>
      <c r="O269" s="207">
        <v>139.19999999999999</v>
      </c>
      <c r="P269" s="207">
        <v>101.5</v>
      </c>
      <c r="Q269" s="207">
        <f t="shared" si="93"/>
        <v>903.09999999999991</v>
      </c>
      <c r="R269" s="207">
        <v>862.90000000000009</v>
      </c>
      <c r="S269" s="208">
        <f t="shared" si="91"/>
        <v>104.65870900451961</v>
      </c>
    </row>
    <row r="270" spans="1:19" ht="13.5" customHeight="1" x14ac:dyDescent="0.15">
      <c r="A270" s="204"/>
      <c r="B270" s="189"/>
      <c r="C270" s="380"/>
      <c r="D270" s="198" t="s">
        <v>74</v>
      </c>
      <c r="E270" s="207">
        <f t="shared" ref="E270:P270" si="104">+E268-E269</f>
        <v>44.899999999999991</v>
      </c>
      <c r="F270" s="207">
        <f t="shared" si="104"/>
        <v>74.900000000000006</v>
      </c>
      <c r="G270" s="207">
        <f t="shared" si="104"/>
        <v>65.400000000000006</v>
      </c>
      <c r="H270" s="207">
        <f t="shared" si="104"/>
        <v>70</v>
      </c>
      <c r="I270" s="207">
        <f t="shared" si="104"/>
        <v>93.000000000000014</v>
      </c>
      <c r="J270" s="207">
        <f t="shared" si="104"/>
        <v>75.8</v>
      </c>
      <c r="K270" s="207">
        <f t="shared" si="104"/>
        <v>65.5</v>
      </c>
      <c r="L270" s="207">
        <f t="shared" si="104"/>
        <v>34.700000000000003</v>
      </c>
      <c r="M270" s="207">
        <f t="shared" si="104"/>
        <v>44.100000000000009</v>
      </c>
      <c r="N270" s="207">
        <f t="shared" si="104"/>
        <v>74.300000000000011</v>
      </c>
      <c r="O270" s="207">
        <f t="shared" si="104"/>
        <v>68.5</v>
      </c>
      <c r="P270" s="207">
        <f t="shared" si="104"/>
        <v>57.099999999999994</v>
      </c>
      <c r="Q270" s="207">
        <f t="shared" si="93"/>
        <v>768.20000000000016</v>
      </c>
      <c r="R270" s="207">
        <v>830.19999999999982</v>
      </c>
      <c r="S270" s="208">
        <f t="shared" si="91"/>
        <v>92.531920019272505</v>
      </c>
    </row>
    <row r="271" spans="1:19" ht="13.5" customHeight="1" x14ac:dyDescent="0.15">
      <c r="A271" s="204"/>
      <c r="B271" s="189"/>
      <c r="C271" s="380"/>
      <c r="D271" s="198" t="s">
        <v>75</v>
      </c>
      <c r="E271" s="207">
        <f t="shared" ref="E271:P271" si="105">+E268-E272</f>
        <v>54.599999999999994</v>
      </c>
      <c r="F271" s="207">
        <f t="shared" si="105"/>
        <v>96.699999999999989</v>
      </c>
      <c r="G271" s="207">
        <f t="shared" si="105"/>
        <v>83.6</v>
      </c>
      <c r="H271" s="207">
        <f t="shared" si="105"/>
        <v>93.1</v>
      </c>
      <c r="I271" s="207">
        <f t="shared" si="105"/>
        <v>140.70000000000002</v>
      </c>
      <c r="J271" s="207">
        <f t="shared" si="105"/>
        <v>106.5</v>
      </c>
      <c r="K271" s="207">
        <f t="shared" si="105"/>
        <v>86.4</v>
      </c>
      <c r="L271" s="207">
        <f t="shared" si="105"/>
        <v>35.4</v>
      </c>
      <c r="M271" s="207">
        <f t="shared" si="105"/>
        <v>106.60000000000001</v>
      </c>
      <c r="N271" s="207">
        <f t="shared" si="105"/>
        <v>194</v>
      </c>
      <c r="O271" s="207">
        <f t="shared" si="105"/>
        <v>175.6</v>
      </c>
      <c r="P271" s="207">
        <f t="shared" si="105"/>
        <v>129.4</v>
      </c>
      <c r="Q271" s="207">
        <f t="shared" si="93"/>
        <v>1302.6000000000001</v>
      </c>
      <c r="R271" s="207">
        <v>1308.0999999999999</v>
      </c>
      <c r="S271" s="208">
        <f t="shared" si="91"/>
        <v>99.579542848406106</v>
      </c>
    </row>
    <row r="272" spans="1:19" ht="13.5" customHeight="1" x14ac:dyDescent="0.15">
      <c r="A272" s="204"/>
      <c r="B272" s="189"/>
      <c r="C272" s="380"/>
      <c r="D272" s="198" t="s">
        <v>76</v>
      </c>
      <c r="E272" s="207">
        <v>15.5</v>
      </c>
      <c r="F272" s="207">
        <v>26.1</v>
      </c>
      <c r="G272" s="207">
        <v>29.2</v>
      </c>
      <c r="H272" s="207">
        <v>41.4</v>
      </c>
      <c r="I272" s="207">
        <v>53.1</v>
      </c>
      <c r="J272" s="207">
        <v>36.5</v>
      </c>
      <c r="K272" s="207">
        <v>24.6</v>
      </c>
      <c r="L272" s="207">
        <v>11.5</v>
      </c>
      <c r="M272" s="207">
        <v>31.2</v>
      </c>
      <c r="N272" s="207">
        <v>38.299999999999997</v>
      </c>
      <c r="O272" s="207">
        <v>32.1</v>
      </c>
      <c r="P272" s="207">
        <v>29.2</v>
      </c>
      <c r="Q272" s="207">
        <f t="shared" si="93"/>
        <v>368.7</v>
      </c>
      <c r="R272" s="207">
        <v>385</v>
      </c>
      <c r="S272" s="208">
        <f t="shared" si="91"/>
        <v>95.766233766233768</v>
      </c>
    </row>
    <row r="273" spans="1:19" ht="13.5" customHeight="1" thickBot="1" x14ac:dyDescent="0.2">
      <c r="A273" s="204"/>
      <c r="B273" s="189"/>
      <c r="C273" s="381"/>
      <c r="D273" s="201" t="s">
        <v>77</v>
      </c>
      <c r="E273" s="209">
        <v>19.3</v>
      </c>
      <c r="F273" s="209">
        <v>32.200000000000003</v>
      </c>
      <c r="G273" s="209">
        <v>35.1</v>
      </c>
      <c r="H273" s="209">
        <v>51.1</v>
      </c>
      <c r="I273" s="209">
        <v>64.8</v>
      </c>
      <c r="J273" s="209">
        <v>44.4</v>
      </c>
      <c r="K273" s="209">
        <v>44.5</v>
      </c>
      <c r="L273" s="209">
        <v>18.8</v>
      </c>
      <c r="M273" s="209">
        <v>67.599999999999994</v>
      </c>
      <c r="N273" s="209">
        <v>89.6</v>
      </c>
      <c r="O273" s="209">
        <v>73</v>
      </c>
      <c r="P273" s="209">
        <v>63.2</v>
      </c>
      <c r="Q273" s="209">
        <f t="shared" si="93"/>
        <v>603.6</v>
      </c>
      <c r="R273" s="209">
        <v>646.1</v>
      </c>
      <c r="S273" s="210">
        <f t="shared" si="91"/>
        <v>93.422070886859615</v>
      </c>
    </row>
    <row r="274" spans="1:19" ht="13.5" customHeight="1" x14ac:dyDescent="0.15">
      <c r="A274" s="204"/>
      <c r="B274" s="189"/>
      <c r="C274" s="379" t="s">
        <v>105</v>
      </c>
      <c r="D274" s="195" t="s">
        <v>72</v>
      </c>
      <c r="E274" s="205">
        <v>23.5</v>
      </c>
      <c r="F274" s="205">
        <v>41.6</v>
      </c>
      <c r="G274" s="205">
        <v>32</v>
      </c>
      <c r="H274" s="205">
        <v>40.799999999999997</v>
      </c>
      <c r="I274" s="205">
        <v>47.1</v>
      </c>
      <c r="J274" s="205">
        <v>46.4</v>
      </c>
      <c r="K274" s="205">
        <v>47.2</v>
      </c>
      <c r="L274" s="205">
        <v>27.7</v>
      </c>
      <c r="M274" s="205">
        <v>26.2</v>
      </c>
      <c r="N274" s="205">
        <v>26.7</v>
      </c>
      <c r="O274" s="205">
        <v>22.5</v>
      </c>
      <c r="P274" s="205">
        <v>28.2</v>
      </c>
      <c r="Q274" s="205">
        <f t="shared" si="93"/>
        <v>409.89999999999992</v>
      </c>
      <c r="R274" s="205">
        <v>443</v>
      </c>
      <c r="S274" s="206">
        <f t="shared" si="91"/>
        <v>92.528216704288923</v>
      </c>
    </row>
    <row r="275" spans="1:19" ht="13.5" customHeight="1" x14ac:dyDescent="0.15">
      <c r="A275" s="204"/>
      <c r="B275" s="189"/>
      <c r="C275" s="380"/>
      <c r="D275" s="198" t="s">
        <v>73</v>
      </c>
      <c r="E275" s="207">
        <v>4.7</v>
      </c>
      <c r="F275" s="207">
        <v>8.3000000000000007</v>
      </c>
      <c r="G275" s="207">
        <v>6.4</v>
      </c>
      <c r="H275" s="207">
        <v>8.1999999999999993</v>
      </c>
      <c r="I275" s="207">
        <v>9.4</v>
      </c>
      <c r="J275" s="207">
        <v>9.3000000000000007</v>
      </c>
      <c r="K275" s="207">
        <v>5.2</v>
      </c>
      <c r="L275" s="207">
        <v>3.1</v>
      </c>
      <c r="M275" s="207">
        <v>2.9</v>
      </c>
      <c r="N275" s="207">
        <v>3</v>
      </c>
      <c r="O275" s="207">
        <v>2.5</v>
      </c>
      <c r="P275" s="207">
        <v>3.1</v>
      </c>
      <c r="Q275" s="207">
        <f t="shared" si="93"/>
        <v>66.099999999999994</v>
      </c>
      <c r="R275" s="207">
        <v>71.8</v>
      </c>
      <c r="S275" s="208">
        <f t="shared" si="91"/>
        <v>92.061281337047348</v>
      </c>
    </row>
    <row r="276" spans="1:19" ht="13.5" customHeight="1" x14ac:dyDescent="0.15">
      <c r="A276" s="204"/>
      <c r="B276" s="189"/>
      <c r="C276" s="380"/>
      <c r="D276" s="198" t="s">
        <v>74</v>
      </c>
      <c r="E276" s="207">
        <f t="shared" ref="E276:P276" si="106">+E274-E275</f>
        <v>18.8</v>
      </c>
      <c r="F276" s="207">
        <f t="shared" si="106"/>
        <v>33.299999999999997</v>
      </c>
      <c r="G276" s="207">
        <f t="shared" si="106"/>
        <v>25.6</v>
      </c>
      <c r="H276" s="207">
        <f t="shared" si="106"/>
        <v>32.599999999999994</v>
      </c>
      <c r="I276" s="207">
        <f t="shared" si="106"/>
        <v>37.700000000000003</v>
      </c>
      <c r="J276" s="207">
        <f t="shared" si="106"/>
        <v>37.099999999999994</v>
      </c>
      <c r="K276" s="207">
        <f t="shared" si="106"/>
        <v>42</v>
      </c>
      <c r="L276" s="207">
        <f t="shared" si="106"/>
        <v>24.599999999999998</v>
      </c>
      <c r="M276" s="207">
        <f t="shared" si="106"/>
        <v>23.3</v>
      </c>
      <c r="N276" s="207">
        <f t="shared" si="106"/>
        <v>23.7</v>
      </c>
      <c r="O276" s="207">
        <f t="shared" si="106"/>
        <v>20</v>
      </c>
      <c r="P276" s="207">
        <f t="shared" si="106"/>
        <v>25.099999999999998</v>
      </c>
      <c r="Q276" s="207">
        <f t="shared" si="93"/>
        <v>343.8</v>
      </c>
      <c r="R276" s="207">
        <v>371.19999999999993</v>
      </c>
      <c r="S276" s="208">
        <f t="shared" si="91"/>
        <v>92.618534482758648</v>
      </c>
    </row>
    <row r="277" spans="1:19" ht="13.5" customHeight="1" x14ac:dyDescent="0.15">
      <c r="A277" s="204"/>
      <c r="B277" s="189"/>
      <c r="C277" s="380"/>
      <c r="D277" s="198" t="s">
        <v>75</v>
      </c>
      <c r="E277" s="207">
        <f t="shared" ref="E277:P277" si="107">+E274-E278</f>
        <v>23.3</v>
      </c>
      <c r="F277" s="207">
        <f t="shared" si="107"/>
        <v>41</v>
      </c>
      <c r="G277" s="207">
        <f t="shared" si="107"/>
        <v>31.1</v>
      </c>
      <c r="H277" s="207">
        <f t="shared" si="107"/>
        <v>38.299999999999997</v>
      </c>
      <c r="I277" s="207">
        <f t="shared" si="107"/>
        <v>43.7</v>
      </c>
      <c r="J277" s="207">
        <f t="shared" si="107"/>
        <v>44.199999999999996</v>
      </c>
      <c r="K277" s="207">
        <f t="shared" si="107"/>
        <v>46.400000000000006</v>
      </c>
      <c r="L277" s="207">
        <f t="shared" si="107"/>
        <v>27.3</v>
      </c>
      <c r="M277" s="207">
        <f t="shared" si="107"/>
        <v>25.8</v>
      </c>
      <c r="N277" s="207">
        <f t="shared" si="107"/>
        <v>25.9</v>
      </c>
      <c r="O277" s="207">
        <f t="shared" si="107"/>
        <v>21.9</v>
      </c>
      <c r="P277" s="207">
        <f t="shared" si="107"/>
        <v>27.599999999999998</v>
      </c>
      <c r="Q277" s="207">
        <f t="shared" si="93"/>
        <v>396.5</v>
      </c>
      <c r="R277" s="207">
        <v>430.8</v>
      </c>
      <c r="S277" s="208">
        <f t="shared" si="91"/>
        <v>92.038068709377896</v>
      </c>
    </row>
    <row r="278" spans="1:19" ht="13.5" customHeight="1" x14ac:dyDescent="0.15">
      <c r="A278" s="204"/>
      <c r="B278" s="189"/>
      <c r="C278" s="380"/>
      <c r="D278" s="198" t="s">
        <v>76</v>
      </c>
      <c r="E278" s="207">
        <v>0.2</v>
      </c>
      <c r="F278" s="207">
        <v>0.6</v>
      </c>
      <c r="G278" s="207">
        <v>0.9</v>
      </c>
      <c r="H278" s="207">
        <v>2.5</v>
      </c>
      <c r="I278" s="207">
        <v>3.4</v>
      </c>
      <c r="J278" s="207">
        <v>2.2000000000000002</v>
      </c>
      <c r="K278" s="207">
        <v>0.8</v>
      </c>
      <c r="L278" s="207">
        <v>0.4</v>
      </c>
      <c r="M278" s="207">
        <v>0.4</v>
      </c>
      <c r="N278" s="207">
        <v>0.8</v>
      </c>
      <c r="O278" s="207">
        <v>0.6</v>
      </c>
      <c r="P278" s="207">
        <v>0.6</v>
      </c>
      <c r="Q278" s="207">
        <f t="shared" si="93"/>
        <v>13.400000000000002</v>
      </c>
      <c r="R278" s="207">
        <v>12.200000000000001</v>
      </c>
      <c r="S278" s="208">
        <f t="shared" si="91"/>
        <v>109.8360655737705</v>
      </c>
    </row>
    <row r="279" spans="1:19" ht="13.5" customHeight="1" thickBot="1" x14ac:dyDescent="0.2">
      <c r="A279" s="204"/>
      <c r="B279" s="189"/>
      <c r="C279" s="381"/>
      <c r="D279" s="201" t="s">
        <v>77</v>
      </c>
      <c r="E279" s="209">
        <v>0.2</v>
      </c>
      <c r="F279" s="209">
        <v>0.6</v>
      </c>
      <c r="G279" s="209">
        <v>0.9</v>
      </c>
      <c r="H279" s="209">
        <v>2.5</v>
      </c>
      <c r="I279" s="209">
        <v>3.4</v>
      </c>
      <c r="J279" s="209">
        <v>2.2000000000000002</v>
      </c>
      <c r="K279" s="209">
        <v>0.8</v>
      </c>
      <c r="L279" s="209">
        <v>0.4</v>
      </c>
      <c r="M279" s="209">
        <v>0.4</v>
      </c>
      <c r="N279" s="209">
        <v>0.8</v>
      </c>
      <c r="O279" s="209">
        <v>0.6</v>
      </c>
      <c r="P279" s="209">
        <v>0.6</v>
      </c>
      <c r="Q279" s="209">
        <f t="shared" si="93"/>
        <v>13.400000000000002</v>
      </c>
      <c r="R279" s="209">
        <v>12.200000000000001</v>
      </c>
      <c r="S279" s="210">
        <f t="shared" si="91"/>
        <v>109.8360655737705</v>
      </c>
    </row>
    <row r="280" spans="1:19" ht="13.5" customHeight="1" x14ac:dyDescent="0.15">
      <c r="A280" s="204"/>
      <c r="B280" s="189"/>
      <c r="C280" s="379" t="s">
        <v>106</v>
      </c>
      <c r="D280" s="195" t="s">
        <v>72</v>
      </c>
      <c r="E280" s="205">
        <v>33</v>
      </c>
      <c r="F280" s="205">
        <v>75.400000000000006</v>
      </c>
      <c r="G280" s="205">
        <v>67</v>
      </c>
      <c r="H280" s="205">
        <v>98.5</v>
      </c>
      <c r="I280" s="205">
        <v>185.2</v>
      </c>
      <c r="J280" s="205">
        <v>98.3</v>
      </c>
      <c r="K280" s="205">
        <v>58.4</v>
      </c>
      <c r="L280" s="205">
        <v>3.7</v>
      </c>
      <c r="M280" s="205">
        <v>143.4</v>
      </c>
      <c r="N280" s="205">
        <v>282.39999999999998</v>
      </c>
      <c r="O280" s="205">
        <v>235.9</v>
      </c>
      <c r="P280" s="205">
        <v>225.9</v>
      </c>
      <c r="Q280" s="205">
        <f t="shared" si="93"/>
        <v>1507.1000000000001</v>
      </c>
      <c r="R280" s="205">
        <v>1496.3</v>
      </c>
      <c r="S280" s="206">
        <f t="shared" si="91"/>
        <v>100.72178039163271</v>
      </c>
    </row>
    <row r="281" spans="1:19" ht="13.5" customHeight="1" x14ac:dyDescent="0.15">
      <c r="A281" s="204"/>
      <c r="B281" s="189"/>
      <c r="C281" s="380"/>
      <c r="D281" s="198" t="s">
        <v>73</v>
      </c>
      <c r="E281" s="207">
        <v>12.8</v>
      </c>
      <c r="F281" s="207">
        <v>26.9</v>
      </c>
      <c r="G281" s="207">
        <v>35.5</v>
      </c>
      <c r="H281" s="207">
        <v>31.7</v>
      </c>
      <c r="I281" s="207">
        <v>62.7</v>
      </c>
      <c r="J281" s="207">
        <v>38.200000000000003</v>
      </c>
      <c r="K281" s="207">
        <v>12.1</v>
      </c>
      <c r="L281" s="207">
        <v>1.5</v>
      </c>
      <c r="M281" s="207">
        <v>63.6</v>
      </c>
      <c r="N281" s="207">
        <v>103.6</v>
      </c>
      <c r="O281" s="207">
        <v>101.2</v>
      </c>
      <c r="P281" s="207">
        <v>96.6</v>
      </c>
      <c r="Q281" s="207">
        <f t="shared" si="93"/>
        <v>586.4</v>
      </c>
      <c r="R281" s="207">
        <v>601</v>
      </c>
      <c r="S281" s="208">
        <f t="shared" si="91"/>
        <v>97.570715474209649</v>
      </c>
    </row>
    <row r="282" spans="1:19" ht="13.5" customHeight="1" x14ac:dyDescent="0.15">
      <c r="A282" s="204"/>
      <c r="B282" s="189"/>
      <c r="C282" s="380"/>
      <c r="D282" s="198" t="s">
        <v>74</v>
      </c>
      <c r="E282" s="207">
        <f t="shared" ref="E282:P282" si="108">+E280-E281</f>
        <v>20.2</v>
      </c>
      <c r="F282" s="207">
        <f t="shared" si="108"/>
        <v>48.500000000000007</v>
      </c>
      <c r="G282" s="207">
        <f t="shared" si="108"/>
        <v>31.5</v>
      </c>
      <c r="H282" s="207">
        <f t="shared" si="108"/>
        <v>66.8</v>
      </c>
      <c r="I282" s="207">
        <f t="shared" si="108"/>
        <v>122.49999999999999</v>
      </c>
      <c r="J282" s="207">
        <f t="shared" si="108"/>
        <v>60.099999999999994</v>
      </c>
      <c r="K282" s="207">
        <f t="shared" si="108"/>
        <v>46.3</v>
      </c>
      <c r="L282" s="207">
        <f t="shared" si="108"/>
        <v>2.2000000000000002</v>
      </c>
      <c r="M282" s="207">
        <f t="shared" si="108"/>
        <v>79.800000000000011</v>
      </c>
      <c r="N282" s="207">
        <f t="shared" si="108"/>
        <v>178.79999999999998</v>
      </c>
      <c r="O282" s="207">
        <f t="shared" si="108"/>
        <v>134.69999999999999</v>
      </c>
      <c r="P282" s="207">
        <f t="shared" si="108"/>
        <v>129.30000000000001</v>
      </c>
      <c r="Q282" s="207">
        <f t="shared" si="93"/>
        <v>920.7</v>
      </c>
      <c r="R282" s="207">
        <v>895.3</v>
      </c>
      <c r="S282" s="208">
        <f t="shared" si="91"/>
        <v>102.83703786440302</v>
      </c>
    </row>
    <row r="283" spans="1:19" ht="13.5" customHeight="1" x14ac:dyDescent="0.15">
      <c r="A283" s="204"/>
      <c r="B283" s="189"/>
      <c r="C283" s="380"/>
      <c r="D283" s="198" t="s">
        <v>75</v>
      </c>
      <c r="E283" s="207">
        <f t="shared" ref="E283:P283" si="109">+E280-E284</f>
        <v>24.7</v>
      </c>
      <c r="F283" s="207">
        <f t="shared" si="109"/>
        <v>56.7</v>
      </c>
      <c r="G283" s="207">
        <f t="shared" si="109"/>
        <v>46.6</v>
      </c>
      <c r="H283" s="207">
        <f t="shared" si="109"/>
        <v>73.3</v>
      </c>
      <c r="I283" s="207">
        <f t="shared" si="109"/>
        <v>148.69999999999999</v>
      </c>
      <c r="J283" s="207">
        <f t="shared" si="109"/>
        <v>75.099999999999994</v>
      </c>
      <c r="K283" s="207">
        <f t="shared" si="109"/>
        <v>38.799999999999997</v>
      </c>
      <c r="L283" s="207">
        <f t="shared" si="109"/>
        <v>2.2000000000000002</v>
      </c>
      <c r="M283" s="207">
        <f t="shared" si="109"/>
        <v>118.60000000000001</v>
      </c>
      <c r="N283" s="207">
        <f t="shared" si="109"/>
        <v>243.89999999999998</v>
      </c>
      <c r="O283" s="207">
        <f t="shared" si="109"/>
        <v>207.4</v>
      </c>
      <c r="P283" s="207">
        <f t="shared" si="109"/>
        <v>190.8</v>
      </c>
      <c r="Q283" s="207">
        <f t="shared" si="93"/>
        <v>1226.8</v>
      </c>
      <c r="R283" s="207">
        <v>1214.9000000000001</v>
      </c>
      <c r="S283" s="208">
        <f t="shared" si="91"/>
        <v>100.9795044859659</v>
      </c>
    </row>
    <row r="284" spans="1:19" ht="13.5" customHeight="1" x14ac:dyDescent="0.15">
      <c r="A284" s="204"/>
      <c r="B284" s="189"/>
      <c r="C284" s="380"/>
      <c r="D284" s="198" t="s">
        <v>76</v>
      </c>
      <c r="E284" s="207">
        <v>8.3000000000000007</v>
      </c>
      <c r="F284" s="207">
        <v>18.7</v>
      </c>
      <c r="G284" s="207">
        <v>20.399999999999999</v>
      </c>
      <c r="H284" s="207">
        <v>25.2</v>
      </c>
      <c r="I284" s="207">
        <v>36.5</v>
      </c>
      <c r="J284" s="207">
        <v>23.2</v>
      </c>
      <c r="K284" s="207">
        <v>19.600000000000001</v>
      </c>
      <c r="L284" s="207">
        <v>1.5</v>
      </c>
      <c r="M284" s="207">
        <v>24.8</v>
      </c>
      <c r="N284" s="207">
        <v>38.5</v>
      </c>
      <c r="O284" s="207">
        <v>28.5</v>
      </c>
      <c r="P284" s="207">
        <v>35.1</v>
      </c>
      <c r="Q284" s="207">
        <f t="shared" si="93"/>
        <v>280.3</v>
      </c>
      <c r="R284" s="207">
        <v>281.39999999999998</v>
      </c>
      <c r="S284" s="208">
        <f t="shared" si="91"/>
        <v>99.609097370291408</v>
      </c>
    </row>
    <row r="285" spans="1:19" ht="13.5" customHeight="1" thickBot="1" x14ac:dyDescent="0.2">
      <c r="A285" s="204"/>
      <c r="B285" s="211"/>
      <c r="C285" s="381"/>
      <c r="D285" s="201" t="s">
        <v>77</v>
      </c>
      <c r="E285" s="209">
        <v>8.3000000000000007</v>
      </c>
      <c r="F285" s="209">
        <v>20.5</v>
      </c>
      <c r="G285" s="209">
        <v>23.2</v>
      </c>
      <c r="H285" s="209">
        <v>31.2</v>
      </c>
      <c r="I285" s="209">
        <v>46.8</v>
      </c>
      <c r="J285" s="209">
        <v>28.1</v>
      </c>
      <c r="K285" s="209">
        <v>20.2</v>
      </c>
      <c r="L285" s="209">
        <v>1.5</v>
      </c>
      <c r="M285" s="209">
        <v>47.5</v>
      </c>
      <c r="N285" s="209">
        <v>64.099999999999994</v>
      </c>
      <c r="O285" s="209">
        <v>51.1</v>
      </c>
      <c r="P285" s="209">
        <v>53.9</v>
      </c>
      <c r="Q285" s="209">
        <f t="shared" si="93"/>
        <v>396.4</v>
      </c>
      <c r="R285" s="209">
        <v>407.7</v>
      </c>
      <c r="S285" s="210">
        <f t="shared" si="91"/>
        <v>97.228354181996565</v>
      </c>
    </row>
    <row r="286" spans="1:19" ht="18.75" customHeight="1" x14ac:dyDescent="0.2">
      <c r="A286" s="303" t="str">
        <f>$A$1</f>
        <v>５　平成28年度市町村別・月別観光入込客数</v>
      </c>
    </row>
    <row r="287" spans="1:19" ht="13.5" customHeight="1" thickBot="1" x14ac:dyDescent="0.2">
      <c r="S287" s="190" t="s">
        <v>308</v>
      </c>
    </row>
    <row r="288" spans="1:19" ht="13.5" customHeight="1" thickBot="1" x14ac:dyDescent="0.2">
      <c r="A288" s="191" t="s">
        <v>58</v>
      </c>
      <c r="B288" s="191" t="s">
        <v>353</v>
      </c>
      <c r="C288" s="191" t="s">
        <v>59</v>
      </c>
      <c r="D288" s="192" t="s">
        <v>60</v>
      </c>
      <c r="E288" s="193" t="s">
        <v>61</v>
      </c>
      <c r="F288" s="193" t="s">
        <v>62</v>
      </c>
      <c r="G288" s="193" t="s">
        <v>63</v>
      </c>
      <c r="H288" s="193" t="s">
        <v>64</v>
      </c>
      <c r="I288" s="193" t="s">
        <v>65</v>
      </c>
      <c r="J288" s="193" t="s">
        <v>66</v>
      </c>
      <c r="K288" s="193" t="s">
        <v>67</v>
      </c>
      <c r="L288" s="193" t="s">
        <v>68</v>
      </c>
      <c r="M288" s="193" t="s">
        <v>69</v>
      </c>
      <c r="N288" s="193" t="s">
        <v>36</v>
      </c>
      <c r="O288" s="193" t="s">
        <v>37</v>
      </c>
      <c r="P288" s="193" t="s">
        <v>38</v>
      </c>
      <c r="Q288" s="193" t="s">
        <v>354</v>
      </c>
      <c r="R288" s="193" t="str">
        <f>$R$3</f>
        <v>27年度</v>
      </c>
      <c r="S288" s="194" t="s">
        <v>71</v>
      </c>
    </row>
    <row r="289" spans="1:19" ht="13.5" customHeight="1" x14ac:dyDescent="0.15">
      <c r="A289" s="259"/>
      <c r="B289" s="189"/>
      <c r="C289" s="379" t="s">
        <v>107</v>
      </c>
      <c r="D289" s="195" t="s">
        <v>72</v>
      </c>
      <c r="E289" s="205">
        <v>146.9</v>
      </c>
      <c r="F289" s="205">
        <v>490.2</v>
      </c>
      <c r="G289" s="205">
        <v>291.3</v>
      </c>
      <c r="H289" s="205">
        <v>264.3</v>
      </c>
      <c r="I289" s="205">
        <v>480.9</v>
      </c>
      <c r="J289" s="205">
        <v>256.8</v>
      </c>
      <c r="K289" s="205">
        <v>247.4</v>
      </c>
      <c r="L289" s="205">
        <v>79</v>
      </c>
      <c r="M289" s="205">
        <v>60.8</v>
      </c>
      <c r="N289" s="205">
        <v>63.9</v>
      </c>
      <c r="O289" s="205">
        <v>76.2</v>
      </c>
      <c r="P289" s="205">
        <v>95.2</v>
      </c>
      <c r="Q289" s="205">
        <f t="shared" ref="Q289:Q342" si="110">SUM(E289:P289)</f>
        <v>2552.8999999999996</v>
      </c>
      <c r="R289" s="205">
        <v>2763.9999999999995</v>
      </c>
      <c r="S289" s="217">
        <f t="shared" ref="S289:S342" si="111">IF(Q289=0,"－",Q289/R289*100)</f>
        <v>92.362518089725043</v>
      </c>
    </row>
    <row r="290" spans="1:19" ht="13.5" customHeight="1" x14ac:dyDescent="0.15">
      <c r="A290" s="204"/>
      <c r="B290" s="189"/>
      <c r="C290" s="380"/>
      <c r="D290" s="198" t="s">
        <v>73</v>
      </c>
      <c r="E290" s="207">
        <v>15</v>
      </c>
      <c r="F290" s="207">
        <v>50.1</v>
      </c>
      <c r="G290" s="207">
        <v>29.8</v>
      </c>
      <c r="H290" s="207">
        <v>27</v>
      </c>
      <c r="I290" s="207">
        <v>49.1</v>
      </c>
      <c r="J290" s="207">
        <v>26.2</v>
      </c>
      <c r="K290" s="207">
        <v>25.3</v>
      </c>
      <c r="L290" s="207">
        <v>8.1</v>
      </c>
      <c r="M290" s="207">
        <v>6</v>
      </c>
      <c r="N290" s="207">
        <v>6.5</v>
      </c>
      <c r="O290" s="207">
        <v>7.8</v>
      </c>
      <c r="P290" s="207">
        <v>9.6999999999999993</v>
      </c>
      <c r="Q290" s="207">
        <f t="shared" si="110"/>
        <v>260.60000000000002</v>
      </c>
      <c r="R290" s="207">
        <v>323.2</v>
      </c>
      <c r="S290" s="212">
        <f t="shared" si="111"/>
        <v>80.631188118811892</v>
      </c>
    </row>
    <row r="291" spans="1:19" ht="13.5" customHeight="1" x14ac:dyDescent="0.15">
      <c r="A291" s="204" t="s">
        <v>355</v>
      </c>
      <c r="B291" s="189" t="s">
        <v>357</v>
      </c>
      <c r="C291" s="380"/>
      <c r="D291" s="198" t="s">
        <v>74</v>
      </c>
      <c r="E291" s="207">
        <f t="shared" ref="E291:P291" si="112">+E289-E290</f>
        <v>131.9</v>
      </c>
      <c r="F291" s="207">
        <f t="shared" si="112"/>
        <v>440.09999999999997</v>
      </c>
      <c r="G291" s="207">
        <f t="shared" si="112"/>
        <v>261.5</v>
      </c>
      <c r="H291" s="207">
        <f t="shared" si="112"/>
        <v>237.3</v>
      </c>
      <c r="I291" s="207">
        <f t="shared" si="112"/>
        <v>431.79999999999995</v>
      </c>
      <c r="J291" s="207">
        <f t="shared" si="112"/>
        <v>230.60000000000002</v>
      </c>
      <c r="K291" s="207">
        <f t="shared" si="112"/>
        <v>222.1</v>
      </c>
      <c r="L291" s="207">
        <f t="shared" si="112"/>
        <v>70.900000000000006</v>
      </c>
      <c r="M291" s="207">
        <f t="shared" si="112"/>
        <v>54.8</v>
      </c>
      <c r="N291" s="207">
        <f t="shared" si="112"/>
        <v>57.4</v>
      </c>
      <c r="O291" s="207">
        <f t="shared" si="112"/>
        <v>68.400000000000006</v>
      </c>
      <c r="P291" s="207">
        <f t="shared" si="112"/>
        <v>85.5</v>
      </c>
      <c r="Q291" s="207">
        <f t="shared" si="110"/>
        <v>2292.3000000000002</v>
      </c>
      <c r="R291" s="207">
        <v>2440.7999999999997</v>
      </c>
      <c r="S291" s="212">
        <f t="shared" si="111"/>
        <v>93.915929203539832</v>
      </c>
    </row>
    <row r="292" spans="1:19" ht="13.5" customHeight="1" x14ac:dyDescent="0.15">
      <c r="A292" s="204"/>
      <c r="B292" s="189"/>
      <c r="C292" s="380"/>
      <c r="D292" s="198" t="s">
        <v>75</v>
      </c>
      <c r="E292" s="207">
        <f t="shared" ref="E292:P292" si="113">+E289-E293</f>
        <v>146.9</v>
      </c>
      <c r="F292" s="207">
        <f t="shared" si="113"/>
        <v>490.2</v>
      </c>
      <c r="G292" s="207">
        <f t="shared" si="113"/>
        <v>291.3</v>
      </c>
      <c r="H292" s="207">
        <f t="shared" si="113"/>
        <v>264.3</v>
      </c>
      <c r="I292" s="207">
        <f t="shared" si="113"/>
        <v>480.9</v>
      </c>
      <c r="J292" s="207">
        <f t="shared" si="113"/>
        <v>256.8</v>
      </c>
      <c r="K292" s="207">
        <f t="shared" si="113"/>
        <v>247.4</v>
      </c>
      <c r="L292" s="207">
        <f t="shared" si="113"/>
        <v>79</v>
      </c>
      <c r="M292" s="207">
        <f t="shared" si="113"/>
        <v>60.8</v>
      </c>
      <c r="N292" s="207">
        <f t="shared" si="113"/>
        <v>63.9</v>
      </c>
      <c r="O292" s="207">
        <f t="shared" si="113"/>
        <v>76.2</v>
      </c>
      <c r="P292" s="207">
        <f t="shared" si="113"/>
        <v>95.2</v>
      </c>
      <c r="Q292" s="207">
        <f t="shared" si="110"/>
        <v>2552.8999999999996</v>
      </c>
      <c r="R292" s="207">
        <v>2763.9999999999995</v>
      </c>
      <c r="S292" s="212">
        <f t="shared" si="111"/>
        <v>92.362518089725043</v>
      </c>
    </row>
    <row r="293" spans="1:19" ht="13.5" customHeight="1" x14ac:dyDescent="0.15">
      <c r="A293" s="204"/>
      <c r="B293" s="189"/>
      <c r="C293" s="380"/>
      <c r="D293" s="198" t="s">
        <v>76</v>
      </c>
      <c r="E293" s="207">
        <v>0</v>
      </c>
      <c r="F293" s="207">
        <v>0</v>
      </c>
      <c r="G293" s="207">
        <v>0</v>
      </c>
      <c r="H293" s="207">
        <v>0</v>
      </c>
      <c r="I293" s="207">
        <v>0</v>
      </c>
      <c r="J293" s="207">
        <v>0</v>
      </c>
      <c r="K293" s="207">
        <v>0</v>
      </c>
      <c r="L293" s="207">
        <v>0</v>
      </c>
      <c r="M293" s="207">
        <v>0</v>
      </c>
      <c r="N293" s="207">
        <v>0</v>
      </c>
      <c r="O293" s="207">
        <v>0</v>
      </c>
      <c r="P293" s="207">
        <v>0</v>
      </c>
      <c r="Q293" s="207">
        <f t="shared" si="110"/>
        <v>0</v>
      </c>
      <c r="R293" s="207">
        <v>0</v>
      </c>
      <c r="S293" s="212" t="str">
        <f t="shared" si="111"/>
        <v>－</v>
      </c>
    </row>
    <row r="294" spans="1:19" ht="13.5" customHeight="1" thickBot="1" x14ac:dyDescent="0.2">
      <c r="A294" s="204"/>
      <c r="B294" s="189"/>
      <c r="C294" s="381"/>
      <c r="D294" s="201" t="s">
        <v>77</v>
      </c>
      <c r="E294" s="209">
        <v>0</v>
      </c>
      <c r="F294" s="209">
        <v>0</v>
      </c>
      <c r="G294" s="209">
        <v>0</v>
      </c>
      <c r="H294" s="209">
        <v>0</v>
      </c>
      <c r="I294" s="209">
        <v>0</v>
      </c>
      <c r="J294" s="209">
        <v>0</v>
      </c>
      <c r="K294" s="209">
        <v>0</v>
      </c>
      <c r="L294" s="209">
        <v>0</v>
      </c>
      <c r="M294" s="209">
        <v>0</v>
      </c>
      <c r="N294" s="209">
        <v>0</v>
      </c>
      <c r="O294" s="209">
        <v>0</v>
      </c>
      <c r="P294" s="209">
        <v>0</v>
      </c>
      <c r="Q294" s="209">
        <f t="shared" si="110"/>
        <v>0</v>
      </c>
      <c r="R294" s="209">
        <v>0</v>
      </c>
      <c r="S294" s="218" t="str">
        <f t="shared" si="111"/>
        <v>－</v>
      </c>
    </row>
    <row r="295" spans="1:19" ht="13.5" customHeight="1" x14ac:dyDescent="0.15">
      <c r="A295" s="204"/>
      <c r="B295" s="189"/>
      <c r="C295" s="379" t="s">
        <v>108</v>
      </c>
      <c r="D295" s="195" t="s">
        <v>72</v>
      </c>
      <c r="E295" s="205">
        <v>75.3</v>
      </c>
      <c r="F295" s="205">
        <v>86.5</v>
      </c>
      <c r="G295" s="205">
        <v>79.900000000000006</v>
      </c>
      <c r="H295" s="205">
        <v>110.8</v>
      </c>
      <c r="I295" s="205">
        <v>106</v>
      </c>
      <c r="J295" s="205">
        <v>94</v>
      </c>
      <c r="K295" s="205">
        <v>101</v>
      </c>
      <c r="L295" s="205">
        <v>38.1</v>
      </c>
      <c r="M295" s="205">
        <v>43.8</v>
      </c>
      <c r="N295" s="205">
        <v>39.5</v>
      </c>
      <c r="O295" s="205">
        <v>35.1</v>
      </c>
      <c r="P295" s="205">
        <v>36.9</v>
      </c>
      <c r="Q295" s="205">
        <f t="shared" si="110"/>
        <v>846.9</v>
      </c>
      <c r="R295" s="205">
        <v>784.09999999999991</v>
      </c>
      <c r="S295" s="217">
        <f t="shared" si="111"/>
        <v>108.00918250223187</v>
      </c>
    </row>
    <row r="296" spans="1:19" ht="13.5" customHeight="1" x14ac:dyDescent="0.15">
      <c r="A296" s="204"/>
      <c r="B296" s="189"/>
      <c r="C296" s="380"/>
      <c r="D296" s="198" t="s">
        <v>73</v>
      </c>
      <c r="E296" s="207">
        <v>33.200000000000003</v>
      </c>
      <c r="F296" s="207">
        <v>25.8</v>
      </c>
      <c r="G296" s="207">
        <v>28.2</v>
      </c>
      <c r="H296" s="207">
        <v>25.8</v>
      </c>
      <c r="I296" s="207">
        <v>24</v>
      </c>
      <c r="J296" s="207">
        <v>22.3</v>
      </c>
      <c r="K296" s="207">
        <v>30</v>
      </c>
      <c r="L296" s="207">
        <v>15.9</v>
      </c>
      <c r="M296" s="207">
        <v>26.8</v>
      </c>
      <c r="N296" s="207">
        <v>17.399999999999999</v>
      </c>
      <c r="O296" s="207">
        <v>13.6</v>
      </c>
      <c r="P296" s="207">
        <v>12.4</v>
      </c>
      <c r="Q296" s="207">
        <f t="shared" si="110"/>
        <v>275.40000000000003</v>
      </c>
      <c r="R296" s="207">
        <v>265.99999999999994</v>
      </c>
      <c r="S296" s="212">
        <f t="shared" si="111"/>
        <v>103.53383458646621</v>
      </c>
    </row>
    <row r="297" spans="1:19" ht="13.5" customHeight="1" x14ac:dyDescent="0.15">
      <c r="A297" s="204"/>
      <c r="B297" s="189"/>
      <c r="C297" s="380"/>
      <c r="D297" s="198" t="s">
        <v>74</v>
      </c>
      <c r="E297" s="207">
        <f t="shared" ref="E297:P297" si="114">+E295-E296</f>
        <v>42.099999999999994</v>
      </c>
      <c r="F297" s="207">
        <f t="shared" si="114"/>
        <v>60.7</v>
      </c>
      <c r="G297" s="207">
        <f t="shared" si="114"/>
        <v>51.7</v>
      </c>
      <c r="H297" s="207">
        <f t="shared" si="114"/>
        <v>85</v>
      </c>
      <c r="I297" s="207">
        <f t="shared" si="114"/>
        <v>82</v>
      </c>
      <c r="J297" s="207">
        <f t="shared" si="114"/>
        <v>71.7</v>
      </c>
      <c r="K297" s="207">
        <f t="shared" si="114"/>
        <v>71</v>
      </c>
      <c r="L297" s="207">
        <f t="shared" si="114"/>
        <v>22.200000000000003</v>
      </c>
      <c r="M297" s="207">
        <f t="shared" si="114"/>
        <v>16.999999999999996</v>
      </c>
      <c r="N297" s="207">
        <f t="shared" si="114"/>
        <v>22.1</v>
      </c>
      <c r="O297" s="207">
        <f t="shared" si="114"/>
        <v>21.5</v>
      </c>
      <c r="P297" s="207">
        <f t="shared" si="114"/>
        <v>24.5</v>
      </c>
      <c r="Q297" s="207">
        <f t="shared" si="110"/>
        <v>571.5</v>
      </c>
      <c r="R297" s="207">
        <v>518.1</v>
      </c>
      <c r="S297" s="212">
        <f t="shared" si="111"/>
        <v>110.30689056166763</v>
      </c>
    </row>
    <row r="298" spans="1:19" ht="13.5" customHeight="1" x14ac:dyDescent="0.15">
      <c r="A298" s="204"/>
      <c r="B298" s="189"/>
      <c r="C298" s="380"/>
      <c r="D298" s="198" t="s">
        <v>75</v>
      </c>
      <c r="E298" s="207">
        <f t="shared" ref="E298:P298" si="115">+E295-E299</f>
        <v>75</v>
      </c>
      <c r="F298" s="207">
        <f t="shared" si="115"/>
        <v>85.5</v>
      </c>
      <c r="G298" s="207">
        <f t="shared" si="115"/>
        <v>79.100000000000009</v>
      </c>
      <c r="H298" s="207">
        <f t="shared" si="115"/>
        <v>110</v>
      </c>
      <c r="I298" s="207">
        <f t="shared" si="115"/>
        <v>102.7</v>
      </c>
      <c r="J298" s="207">
        <f t="shared" si="115"/>
        <v>92.1</v>
      </c>
      <c r="K298" s="207">
        <f t="shared" si="115"/>
        <v>100.5</v>
      </c>
      <c r="L298" s="207">
        <f t="shared" si="115"/>
        <v>37.700000000000003</v>
      </c>
      <c r="M298" s="207">
        <f t="shared" si="115"/>
        <v>43.4</v>
      </c>
      <c r="N298" s="207">
        <f t="shared" si="115"/>
        <v>39.1</v>
      </c>
      <c r="O298" s="207">
        <f t="shared" si="115"/>
        <v>34.700000000000003</v>
      </c>
      <c r="P298" s="207">
        <f t="shared" si="115"/>
        <v>36.5</v>
      </c>
      <c r="Q298" s="207">
        <f t="shared" si="110"/>
        <v>836.30000000000007</v>
      </c>
      <c r="R298" s="207">
        <v>773.90000000000009</v>
      </c>
      <c r="S298" s="212">
        <f t="shared" si="111"/>
        <v>108.06305724253779</v>
      </c>
    </row>
    <row r="299" spans="1:19" ht="13.5" customHeight="1" x14ac:dyDescent="0.15">
      <c r="A299" s="204"/>
      <c r="B299" s="189"/>
      <c r="C299" s="380"/>
      <c r="D299" s="198" t="s">
        <v>76</v>
      </c>
      <c r="E299" s="207">
        <v>0.3</v>
      </c>
      <c r="F299" s="207">
        <v>1</v>
      </c>
      <c r="G299" s="207">
        <v>0.8</v>
      </c>
      <c r="H299" s="207">
        <v>0.8</v>
      </c>
      <c r="I299" s="207">
        <v>3.3</v>
      </c>
      <c r="J299" s="207">
        <v>1.9</v>
      </c>
      <c r="K299" s="207">
        <v>0.5</v>
      </c>
      <c r="L299" s="207">
        <v>0.4</v>
      </c>
      <c r="M299" s="207">
        <v>0.4</v>
      </c>
      <c r="N299" s="207">
        <v>0.4</v>
      </c>
      <c r="O299" s="207">
        <v>0.4</v>
      </c>
      <c r="P299" s="207">
        <v>0.4</v>
      </c>
      <c r="Q299" s="207">
        <f t="shared" si="110"/>
        <v>10.600000000000001</v>
      </c>
      <c r="R299" s="207">
        <v>10.200000000000001</v>
      </c>
      <c r="S299" s="212">
        <f t="shared" si="111"/>
        <v>103.92156862745099</v>
      </c>
    </row>
    <row r="300" spans="1:19" ht="13.5" customHeight="1" thickBot="1" x14ac:dyDescent="0.2">
      <c r="A300" s="204"/>
      <c r="B300" s="189"/>
      <c r="C300" s="381"/>
      <c r="D300" s="201" t="s">
        <v>77</v>
      </c>
      <c r="E300" s="209">
        <v>0.3</v>
      </c>
      <c r="F300" s="209">
        <v>1</v>
      </c>
      <c r="G300" s="209">
        <v>0.8</v>
      </c>
      <c r="H300" s="209">
        <v>0.8</v>
      </c>
      <c r="I300" s="209">
        <v>3.3</v>
      </c>
      <c r="J300" s="209">
        <v>1.9</v>
      </c>
      <c r="K300" s="209">
        <v>0.5</v>
      </c>
      <c r="L300" s="209">
        <v>0.4</v>
      </c>
      <c r="M300" s="209">
        <v>0.4</v>
      </c>
      <c r="N300" s="209">
        <v>0.4</v>
      </c>
      <c r="O300" s="209">
        <v>0.5</v>
      </c>
      <c r="P300" s="209">
        <v>0.4</v>
      </c>
      <c r="Q300" s="209">
        <f t="shared" si="110"/>
        <v>10.700000000000001</v>
      </c>
      <c r="R300" s="209">
        <v>10.200000000000001</v>
      </c>
      <c r="S300" s="218">
        <f t="shared" si="111"/>
        <v>104.90196078431373</v>
      </c>
    </row>
    <row r="301" spans="1:19" ht="13.5" customHeight="1" x14ac:dyDescent="0.15">
      <c r="A301" s="204"/>
      <c r="B301" s="189"/>
      <c r="C301" s="379" t="s">
        <v>109</v>
      </c>
      <c r="D301" s="195" t="s">
        <v>72</v>
      </c>
      <c r="E301" s="205">
        <v>114.8</v>
      </c>
      <c r="F301" s="205">
        <v>26.6</v>
      </c>
      <c r="G301" s="205">
        <v>98.1</v>
      </c>
      <c r="H301" s="205">
        <v>149</v>
      </c>
      <c r="I301" s="205">
        <v>168.2</v>
      </c>
      <c r="J301" s="205">
        <v>115.2</v>
      </c>
      <c r="K301" s="205">
        <v>97.6</v>
      </c>
      <c r="L301" s="205">
        <v>23.6</v>
      </c>
      <c r="M301" s="205">
        <v>168.3</v>
      </c>
      <c r="N301" s="205">
        <v>240.9</v>
      </c>
      <c r="O301" s="205">
        <v>239.10000000000002</v>
      </c>
      <c r="P301" s="205">
        <v>123.5</v>
      </c>
      <c r="Q301" s="205">
        <f t="shared" si="110"/>
        <v>1564.9</v>
      </c>
      <c r="R301" s="205">
        <v>1623.1</v>
      </c>
      <c r="S301" s="217">
        <f t="shared" si="111"/>
        <v>96.414268991436145</v>
      </c>
    </row>
    <row r="302" spans="1:19" ht="13.5" customHeight="1" x14ac:dyDescent="0.15">
      <c r="A302" s="204"/>
      <c r="B302" s="189"/>
      <c r="C302" s="380"/>
      <c r="D302" s="198" t="s">
        <v>73</v>
      </c>
      <c r="E302" s="207">
        <v>29.7</v>
      </c>
      <c r="F302" s="207">
        <v>4.5</v>
      </c>
      <c r="G302" s="207">
        <v>24.5</v>
      </c>
      <c r="H302" s="207">
        <v>39.5</v>
      </c>
      <c r="I302" s="207">
        <v>54.8</v>
      </c>
      <c r="J302" s="207">
        <v>32.9</v>
      </c>
      <c r="K302" s="207">
        <v>28.3</v>
      </c>
      <c r="L302" s="207">
        <v>5.0999999999999996</v>
      </c>
      <c r="M302" s="207">
        <v>71.400000000000006</v>
      </c>
      <c r="N302" s="207">
        <v>123.6</v>
      </c>
      <c r="O302" s="207">
        <v>114.1</v>
      </c>
      <c r="P302" s="207">
        <v>55.1</v>
      </c>
      <c r="Q302" s="207">
        <f t="shared" si="110"/>
        <v>583.50000000000011</v>
      </c>
      <c r="R302" s="207">
        <v>689.5</v>
      </c>
      <c r="S302" s="212">
        <f t="shared" si="111"/>
        <v>84.626540971718654</v>
      </c>
    </row>
    <row r="303" spans="1:19" ht="13.5" customHeight="1" x14ac:dyDescent="0.15">
      <c r="A303" s="204"/>
      <c r="B303" s="189"/>
      <c r="C303" s="380"/>
      <c r="D303" s="198" t="s">
        <v>74</v>
      </c>
      <c r="E303" s="207">
        <f t="shared" ref="E303:P303" si="116">+E301-E302</f>
        <v>85.1</v>
      </c>
      <c r="F303" s="207">
        <f t="shared" si="116"/>
        <v>22.1</v>
      </c>
      <c r="G303" s="207">
        <f t="shared" si="116"/>
        <v>73.599999999999994</v>
      </c>
      <c r="H303" s="207">
        <f t="shared" si="116"/>
        <v>109.5</v>
      </c>
      <c r="I303" s="207">
        <f t="shared" si="116"/>
        <v>113.39999999999999</v>
      </c>
      <c r="J303" s="207">
        <f t="shared" si="116"/>
        <v>82.300000000000011</v>
      </c>
      <c r="K303" s="207">
        <f t="shared" si="116"/>
        <v>69.3</v>
      </c>
      <c r="L303" s="207">
        <f t="shared" si="116"/>
        <v>18.5</v>
      </c>
      <c r="M303" s="207">
        <f t="shared" si="116"/>
        <v>96.9</v>
      </c>
      <c r="N303" s="207">
        <f t="shared" si="116"/>
        <v>117.30000000000001</v>
      </c>
      <c r="O303" s="207">
        <f t="shared" si="116"/>
        <v>125.00000000000003</v>
      </c>
      <c r="P303" s="207">
        <f t="shared" si="116"/>
        <v>68.400000000000006</v>
      </c>
      <c r="Q303" s="207">
        <f t="shared" si="110"/>
        <v>981.4</v>
      </c>
      <c r="R303" s="207">
        <v>933.60000000000014</v>
      </c>
      <c r="S303" s="212">
        <f t="shared" si="111"/>
        <v>105.11996572407882</v>
      </c>
    </row>
    <row r="304" spans="1:19" ht="13.5" customHeight="1" x14ac:dyDescent="0.15">
      <c r="A304" s="204"/>
      <c r="B304" s="189"/>
      <c r="C304" s="380"/>
      <c r="D304" s="198" t="s">
        <v>75</v>
      </c>
      <c r="E304" s="207">
        <f t="shared" ref="E304:P304" si="117">+E301-E305</f>
        <v>62.599999999999994</v>
      </c>
      <c r="F304" s="207">
        <f t="shared" si="117"/>
        <v>19.200000000000003</v>
      </c>
      <c r="G304" s="207">
        <f t="shared" si="117"/>
        <v>56.199999999999996</v>
      </c>
      <c r="H304" s="207">
        <f t="shared" si="117"/>
        <v>77.400000000000006</v>
      </c>
      <c r="I304" s="207">
        <f t="shared" si="117"/>
        <v>86.799999999999983</v>
      </c>
      <c r="J304" s="207">
        <f t="shared" si="117"/>
        <v>58.7</v>
      </c>
      <c r="K304" s="207">
        <f t="shared" si="117"/>
        <v>73</v>
      </c>
      <c r="L304" s="207">
        <f t="shared" si="117"/>
        <v>12.000000000000002</v>
      </c>
      <c r="M304" s="207">
        <f t="shared" si="117"/>
        <v>109.9</v>
      </c>
      <c r="N304" s="207">
        <f t="shared" si="117"/>
        <v>161.9</v>
      </c>
      <c r="O304" s="207">
        <f t="shared" si="117"/>
        <v>168.8</v>
      </c>
      <c r="P304" s="207">
        <f t="shared" si="117"/>
        <v>69.900000000000006</v>
      </c>
      <c r="Q304" s="207">
        <f t="shared" si="110"/>
        <v>956.4</v>
      </c>
      <c r="R304" s="207">
        <v>966.09999999999991</v>
      </c>
      <c r="S304" s="212">
        <f t="shared" si="111"/>
        <v>98.995963150812543</v>
      </c>
    </row>
    <row r="305" spans="1:19" ht="13.5" customHeight="1" x14ac:dyDescent="0.15">
      <c r="A305" s="204"/>
      <c r="B305" s="189"/>
      <c r="C305" s="380"/>
      <c r="D305" s="198" t="s">
        <v>76</v>
      </c>
      <c r="E305" s="207">
        <v>52.2</v>
      </c>
      <c r="F305" s="207">
        <v>7.4</v>
      </c>
      <c r="G305" s="207">
        <v>41.9</v>
      </c>
      <c r="H305" s="207">
        <v>71.599999999999994</v>
      </c>
      <c r="I305" s="207">
        <v>81.400000000000006</v>
      </c>
      <c r="J305" s="207">
        <v>56.5</v>
      </c>
      <c r="K305" s="207">
        <v>24.6</v>
      </c>
      <c r="L305" s="207">
        <v>11.6</v>
      </c>
      <c r="M305" s="207">
        <v>58.4</v>
      </c>
      <c r="N305" s="207">
        <v>79</v>
      </c>
      <c r="O305" s="207">
        <v>70.3</v>
      </c>
      <c r="P305" s="207">
        <v>53.6</v>
      </c>
      <c r="Q305" s="207">
        <f t="shared" si="110"/>
        <v>608.5</v>
      </c>
      <c r="R305" s="207">
        <v>657</v>
      </c>
      <c r="S305" s="212">
        <f t="shared" si="111"/>
        <v>92.617960426179607</v>
      </c>
    </row>
    <row r="306" spans="1:19" ht="13.5" customHeight="1" thickBot="1" x14ac:dyDescent="0.2">
      <c r="A306" s="204"/>
      <c r="B306" s="189"/>
      <c r="C306" s="381"/>
      <c r="D306" s="201" t="s">
        <v>77</v>
      </c>
      <c r="E306" s="209">
        <v>88.7</v>
      </c>
      <c r="F306" s="209">
        <v>10.4</v>
      </c>
      <c r="G306" s="209">
        <v>62.8</v>
      </c>
      <c r="H306" s="209">
        <v>129</v>
      </c>
      <c r="I306" s="209">
        <v>154.69999999999999</v>
      </c>
      <c r="J306" s="209">
        <v>90.5</v>
      </c>
      <c r="K306" s="209">
        <v>32.5</v>
      </c>
      <c r="L306" s="209">
        <v>18.399999999999999</v>
      </c>
      <c r="M306" s="209">
        <v>145.80000000000001</v>
      </c>
      <c r="N306" s="209">
        <v>211.1</v>
      </c>
      <c r="O306" s="209">
        <v>185.5</v>
      </c>
      <c r="P306" s="209">
        <v>118.7</v>
      </c>
      <c r="Q306" s="209">
        <f t="shared" si="110"/>
        <v>1248.1000000000001</v>
      </c>
      <c r="R306" s="209">
        <v>1014.8</v>
      </c>
      <c r="S306" s="218">
        <f t="shared" si="111"/>
        <v>122.98975167520696</v>
      </c>
    </row>
    <row r="307" spans="1:19" ht="13.5" customHeight="1" x14ac:dyDescent="0.15">
      <c r="A307" s="204"/>
      <c r="B307" s="189"/>
      <c r="C307" s="379" t="s">
        <v>110</v>
      </c>
      <c r="D307" s="195" t="s">
        <v>72</v>
      </c>
      <c r="E307" s="205">
        <v>1</v>
      </c>
      <c r="F307" s="205">
        <v>1.5</v>
      </c>
      <c r="G307" s="205">
        <v>20.7</v>
      </c>
      <c r="H307" s="205">
        <v>23.9</v>
      </c>
      <c r="I307" s="205">
        <v>54.6</v>
      </c>
      <c r="J307" s="205">
        <v>40</v>
      </c>
      <c r="K307" s="205">
        <v>43.4</v>
      </c>
      <c r="L307" s="205">
        <v>1.2</v>
      </c>
      <c r="M307" s="205">
        <v>0.9</v>
      </c>
      <c r="N307" s="205">
        <v>1.1000000000000001</v>
      </c>
      <c r="O307" s="205">
        <v>0.8</v>
      </c>
      <c r="P307" s="205">
        <v>2.1</v>
      </c>
      <c r="Q307" s="205">
        <f t="shared" si="110"/>
        <v>191.2</v>
      </c>
      <c r="R307" s="205">
        <v>175.7</v>
      </c>
      <c r="S307" s="217">
        <f t="shared" si="111"/>
        <v>108.82185543540126</v>
      </c>
    </row>
    <row r="308" spans="1:19" ht="13.5" customHeight="1" x14ac:dyDescent="0.15">
      <c r="A308" s="204"/>
      <c r="B308" s="189"/>
      <c r="C308" s="380"/>
      <c r="D308" s="198" t="s">
        <v>73</v>
      </c>
      <c r="E308" s="207">
        <v>0.2</v>
      </c>
      <c r="F308" s="207">
        <v>0.3</v>
      </c>
      <c r="G308" s="207">
        <v>1.7</v>
      </c>
      <c r="H308" s="207">
        <v>1.9</v>
      </c>
      <c r="I308" s="207">
        <v>10</v>
      </c>
      <c r="J308" s="207">
        <v>5.0999999999999996</v>
      </c>
      <c r="K308" s="207">
        <v>4.3</v>
      </c>
      <c r="L308" s="207">
        <v>0.1</v>
      </c>
      <c r="M308" s="207">
        <v>0.1</v>
      </c>
      <c r="N308" s="207">
        <v>0.3</v>
      </c>
      <c r="O308" s="207">
        <v>0.2</v>
      </c>
      <c r="P308" s="207">
        <v>0.1</v>
      </c>
      <c r="Q308" s="207">
        <f t="shared" si="110"/>
        <v>24.300000000000004</v>
      </c>
      <c r="R308" s="207">
        <v>22.400000000000002</v>
      </c>
      <c r="S308" s="212">
        <f t="shared" si="111"/>
        <v>108.48214285714286</v>
      </c>
    </row>
    <row r="309" spans="1:19" ht="13.5" customHeight="1" x14ac:dyDescent="0.15">
      <c r="A309" s="204"/>
      <c r="B309" s="189"/>
      <c r="C309" s="380"/>
      <c r="D309" s="198" t="s">
        <v>74</v>
      </c>
      <c r="E309" s="207">
        <f t="shared" ref="E309:P309" si="118">+E307-E308</f>
        <v>0.8</v>
      </c>
      <c r="F309" s="207">
        <f t="shared" si="118"/>
        <v>1.2</v>
      </c>
      <c r="G309" s="207">
        <f t="shared" si="118"/>
        <v>19</v>
      </c>
      <c r="H309" s="207">
        <f t="shared" si="118"/>
        <v>22</v>
      </c>
      <c r="I309" s="207">
        <f t="shared" si="118"/>
        <v>44.6</v>
      </c>
      <c r="J309" s="207">
        <f t="shared" si="118"/>
        <v>34.9</v>
      </c>
      <c r="K309" s="207">
        <f t="shared" si="118"/>
        <v>39.1</v>
      </c>
      <c r="L309" s="207">
        <f t="shared" si="118"/>
        <v>1.0999999999999999</v>
      </c>
      <c r="M309" s="207">
        <f t="shared" si="118"/>
        <v>0.8</v>
      </c>
      <c r="N309" s="207">
        <f t="shared" si="118"/>
        <v>0.8</v>
      </c>
      <c r="O309" s="207">
        <f t="shared" si="118"/>
        <v>0.60000000000000009</v>
      </c>
      <c r="P309" s="207">
        <f t="shared" si="118"/>
        <v>2</v>
      </c>
      <c r="Q309" s="207">
        <f t="shared" si="110"/>
        <v>166.9</v>
      </c>
      <c r="R309" s="207">
        <v>153.30000000000001</v>
      </c>
      <c r="S309" s="212">
        <f t="shared" si="111"/>
        <v>108.87149380300065</v>
      </c>
    </row>
    <row r="310" spans="1:19" ht="13.5" customHeight="1" x14ac:dyDescent="0.15">
      <c r="A310" s="204"/>
      <c r="B310" s="189"/>
      <c r="C310" s="380"/>
      <c r="D310" s="198" t="s">
        <v>75</v>
      </c>
      <c r="E310" s="207">
        <f t="shared" ref="E310:P310" si="119">+E307-E311</f>
        <v>0.8</v>
      </c>
      <c r="F310" s="207">
        <f t="shared" si="119"/>
        <v>0.6</v>
      </c>
      <c r="G310" s="207">
        <f t="shared" si="119"/>
        <v>19.8</v>
      </c>
      <c r="H310" s="207">
        <f t="shared" si="119"/>
        <v>22.7</v>
      </c>
      <c r="I310" s="207">
        <f t="shared" si="119"/>
        <v>52.4</v>
      </c>
      <c r="J310" s="207">
        <f t="shared" si="119"/>
        <v>37.200000000000003</v>
      </c>
      <c r="K310" s="207">
        <f t="shared" si="119"/>
        <v>42.9</v>
      </c>
      <c r="L310" s="207">
        <f t="shared" si="119"/>
        <v>1.0999999999999999</v>
      </c>
      <c r="M310" s="207">
        <f t="shared" si="119"/>
        <v>0.8</v>
      </c>
      <c r="N310" s="207">
        <f t="shared" si="119"/>
        <v>0.8</v>
      </c>
      <c r="O310" s="207">
        <f t="shared" si="119"/>
        <v>0.60000000000000009</v>
      </c>
      <c r="P310" s="207">
        <f t="shared" si="119"/>
        <v>2</v>
      </c>
      <c r="Q310" s="207">
        <f t="shared" si="110"/>
        <v>181.70000000000002</v>
      </c>
      <c r="R310" s="207">
        <v>167.39999999999998</v>
      </c>
      <c r="S310" s="212">
        <f t="shared" si="111"/>
        <v>108.5424133811231</v>
      </c>
    </row>
    <row r="311" spans="1:19" ht="13.5" customHeight="1" x14ac:dyDescent="0.15">
      <c r="A311" s="204"/>
      <c r="B311" s="189"/>
      <c r="C311" s="380"/>
      <c r="D311" s="198" t="s">
        <v>76</v>
      </c>
      <c r="E311" s="207">
        <v>0.2</v>
      </c>
      <c r="F311" s="207">
        <v>0.9</v>
      </c>
      <c r="G311" s="207">
        <v>0.9</v>
      </c>
      <c r="H311" s="207">
        <v>1.2</v>
      </c>
      <c r="I311" s="207">
        <v>2.2000000000000002</v>
      </c>
      <c r="J311" s="207">
        <v>2.8</v>
      </c>
      <c r="K311" s="207">
        <v>0.5</v>
      </c>
      <c r="L311" s="207">
        <v>0.1</v>
      </c>
      <c r="M311" s="207">
        <v>0.1</v>
      </c>
      <c r="N311" s="207">
        <v>0.3</v>
      </c>
      <c r="O311" s="207">
        <v>0.2</v>
      </c>
      <c r="P311" s="207">
        <v>0.1</v>
      </c>
      <c r="Q311" s="207">
        <f t="shared" si="110"/>
        <v>9.4999999999999982</v>
      </c>
      <c r="R311" s="207">
        <v>8.2999999999999989</v>
      </c>
      <c r="S311" s="212">
        <f t="shared" si="111"/>
        <v>114.45783132530121</v>
      </c>
    </row>
    <row r="312" spans="1:19" ht="13.5" customHeight="1" thickBot="1" x14ac:dyDescent="0.2">
      <c r="A312" s="204"/>
      <c r="B312" s="189"/>
      <c r="C312" s="381"/>
      <c r="D312" s="201" t="s">
        <v>77</v>
      </c>
      <c r="E312" s="209">
        <v>0.2</v>
      </c>
      <c r="F312" s="209">
        <v>0.9</v>
      </c>
      <c r="G312" s="209">
        <v>0.9</v>
      </c>
      <c r="H312" s="209">
        <v>1.5</v>
      </c>
      <c r="I312" s="209">
        <v>2.7</v>
      </c>
      <c r="J312" s="209">
        <v>3.4</v>
      </c>
      <c r="K312" s="209">
        <v>0.7</v>
      </c>
      <c r="L312" s="209">
        <v>0.1</v>
      </c>
      <c r="M312" s="209">
        <v>0.1</v>
      </c>
      <c r="N312" s="209">
        <v>0.3</v>
      </c>
      <c r="O312" s="209">
        <v>0.2</v>
      </c>
      <c r="P312" s="209">
        <v>0.3</v>
      </c>
      <c r="Q312" s="209">
        <f t="shared" si="110"/>
        <v>11.299999999999999</v>
      </c>
      <c r="R312" s="209">
        <v>9.8000000000000025</v>
      </c>
      <c r="S312" s="218">
        <f t="shared" si="111"/>
        <v>115.30612244897955</v>
      </c>
    </row>
    <row r="313" spans="1:19" ht="13.5" customHeight="1" x14ac:dyDescent="0.15">
      <c r="A313" s="204"/>
      <c r="B313" s="189"/>
      <c r="C313" s="379" t="s">
        <v>111</v>
      </c>
      <c r="D313" s="195" t="s">
        <v>72</v>
      </c>
      <c r="E313" s="205">
        <v>17.8</v>
      </c>
      <c r="F313" s="205">
        <v>33.9</v>
      </c>
      <c r="G313" s="205">
        <v>28.8</v>
      </c>
      <c r="H313" s="205">
        <v>115</v>
      </c>
      <c r="I313" s="205">
        <v>90.7</v>
      </c>
      <c r="J313" s="205">
        <v>33.9</v>
      </c>
      <c r="K313" s="205">
        <v>29.7</v>
      </c>
      <c r="L313" s="205">
        <v>15.9</v>
      </c>
      <c r="M313" s="205">
        <v>13.7</v>
      </c>
      <c r="N313" s="205">
        <v>16.899999999999999</v>
      </c>
      <c r="O313" s="205">
        <v>17.8</v>
      </c>
      <c r="P313" s="205">
        <v>17.8</v>
      </c>
      <c r="Q313" s="205">
        <f t="shared" si="110"/>
        <v>431.89999999999992</v>
      </c>
      <c r="R313" s="205">
        <v>447.7</v>
      </c>
      <c r="S313" s="217">
        <f t="shared" si="111"/>
        <v>96.470851016305545</v>
      </c>
    </row>
    <row r="314" spans="1:19" ht="13.5" customHeight="1" x14ac:dyDescent="0.15">
      <c r="A314" s="204"/>
      <c r="B314" s="189"/>
      <c r="C314" s="380"/>
      <c r="D314" s="198" t="s">
        <v>73</v>
      </c>
      <c r="E314" s="207">
        <v>2.2999999999999998</v>
      </c>
      <c r="F314" s="207">
        <v>2.6</v>
      </c>
      <c r="G314" s="207">
        <v>3.7</v>
      </c>
      <c r="H314" s="207">
        <v>3.2</v>
      </c>
      <c r="I314" s="207">
        <v>2.9</v>
      </c>
      <c r="J314" s="207">
        <v>3.5</v>
      </c>
      <c r="K314" s="207">
        <v>3.8</v>
      </c>
      <c r="L314" s="207">
        <v>2.9</v>
      </c>
      <c r="M314" s="207">
        <v>1.9</v>
      </c>
      <c r="N314" s="207">
        <v>1.7</v>
      </c>
      <c r="O314" s="207">
        <v>2</v>
      </c>
      <c r="P314" s="207">
        <v>2.2999999999999998</v>
      </c>
      <c r="Q314" s="207">
        <f t="shared" si="110"/>
        <v>32.799999999999997</v>
      </c>
      <c r="R314" s="207">
        <v>34.700000000000003</v>
      </c>
      <c r="S314" s="212">
        <f t="shared" si="111"/>
        <v>94.524495677233418</v>
      </c>
    </row>
    <row r="315" spans="1:19" ht="13.5" customHeight="1" x14ac:dyDescent="0.15">
      <c r="A315" s="204"/>
      <c r="B315" s="189"/>
      <c r="C315" s="380"/>
      <c r="D315" s="198" t="s">
        <v>74</v>
      </c>
      <c r="E315" s="207">
        <f t="shared" ref="E315:P315" si="120">+E313-E314</f>
        <v>15.5</v>
      </c>
      <c r="F315" s="207">
        <f t="shared" si="120"/>
        <v>31.299999999999997</v>
      </c>
      <c r="G315" s="207">
        <f t="shared" si="120"/>
        <v>25.1</v>
      </c>
      <c r="H315" s="207">
        <f t="shared" si="120"/>
        <v>111.8</v>
      </c>
      <c r="I315" s="207">
        <f t="shared" si="120"/>
        <v>87.8</v>
      </c>
      <c r="J315" s="207">
        <f t="shared" si="120"/>
        <v>30.4</v>
      </c>
      <c r="K315" s="207">
        <f t="shared" si="120"/>
        <v>25.9</v>
      </c>
      <c r="L315" s="207">
        <f t="shared" si="120"/>
        <v>13</v>
      </c>
      <c r="M315" s="207">
        <f t="shared" si="120"/>
        <v>11.799999999999999</v>
      </c>
      <c r="N315" s="207">
        <f t="shared" si="120"/>
        <v>15.2</v>
      </c>
      <c r="O315" s="207">
        <f t="shared" si="120"/>
        <v>15.8</v>
      </c>
      <c r="P315" s="207">
        <f t="shared" si="120"/>
        <v>15.5</v>
      </c>
      <c r="Q315" s="207">
        <f t="shared" si="110"/>
        <v>399.09999999999997</v>
      </c>
      <c r="R315" s="207">
        <v>413.00000000000006</v>
      </c>
      <c r="S315" s="212">
        <f t="shared" si="111"/>
        <v>96.634382566585927</v>
      </c>
    </row>
    <row r="316" spans="1:19" ht="13.5" customHeight="1" x14ac:dyDescent="0.15">
      <c r="A316" s="204"/>
      <c r="B316" s="189"/>
      <c r="C316" s="380"/>
      <c r="D316" s="198" t="s">
        <v>75</v>
      </c>
      <c r="E316" s="207">
        <f t="shared" ref="E316:P316" si="121">+E313-E317</f>
        <v>11.3</v>
      </c>
      <c r="F316" s="207">
        <f t="shared" si="121"/>
        <v>25.799999999999997</v>
      </c>
      <c r="G316" s="207">
        <f t="shared" si="121"/>
        <v>19.3</v>
      </c>
      <c r="H316" s="207">
        <f t="shared" si="121"/>
        <v>103.3</v>
      </c>
      <c r="I316" s="207">
        <f t="shared" si="121"/>
        <v>78.3</v>
      </c>
      <c r="J316" s="207">
        <f t="shared" si="121"/>
        <v>23.4</v>
      </c>
      <c r="K316" s="207">
        <f t="shared" si="121"/>
        <v>19.600000000000001</v>
      </c>
      <c r="L316" s="207">
        <f t="shared" si="121"/>
        <v>7.9</v>
      </c>
      <c r="M316" s="207">
        <f t="shared" si="121"/>
        <v>7.2999999999999989</v>
      </c>
      <c r="N316" s="207">
        <f t="shared" si="121"/>
        <v>11.499999999999998</v>
      </c>
      <c r="O316" s="207">
        <f t="shared" si="121"/>
        <v>11.5</v>
      </c>
      <c r="P316" s="207">
        <f t="shared" si="121"/>
        <v>10.5</v>
      </c>
      <c r="Q316" s="207">
        <f t="shared" si="110"/>
        <v>329.7</v>
      </c>
      <c r="R316" s="207">
        <v>341.80000000000007</v>
      </c>
      <c r="S316" s="212">
        <f t="shared" si="111"/>
        <v>96.459918080748949</v>
      </c>
    </row>
    <row r="317" spans="1:19" ht="13.5" customHeight="1" x14ac:dyDescent="0.15">
      <c r="A317" s="204"/>
      <c r="B317" s="189"/>
      <c r="C317" s="380"/>
      <c r="D317" s="198" t="s">
        <v>76</v>
      </c>
      <c r="E317" s="207">
        <v>6.5</v>
      </c>
      <c r="F317" s="207">
        <v>8.1</v>
      </c>
      <c r="G317" s="207">
        <v>9.5</v>
      </c>
      <c r="H317" s="207">
        <v>11.7</v>
      </c>
      <c r="I317" s="207">
        <v>12.4</v>
      </c>
      <c r="J317" s="207">
        <v>10.5</v>
      </c>
      <c r="K317" s="207">
        <v>10.1</v>
      </c>
      <c r="L317" s="207">
        <v>8</v>
      </c>
      <c r="M317" s="207">
        <v>6.4</v>
      </c>
      <c r="N317" s="207">
        <v>5.4</v>
      </c>
      <c r="O317" s="207">
        <v>6.3</v>
      </c>
      <c r="P317" s="207">
        <v>7.3</v>
      </c>
      <c r="Q317" s="207">
        <f t="shared" si="110"/>
        <v>102.2</v>
      </c>
      <c r="R317" s="207">
        <v>105.89999999999999</v>
      </c>
      <c r="S317" s="212">
        <f t="shared" si="111"/>
        <v>96.506137865911242</v>
      </c>
    </row>
    <row r="318" spans="1:19" ht="13.5" customHeight="1" thickBot="1" x14ac:dyDescent="0.2">
      <c r="A318" s="204"/>
      <c r="B318" s="189"/>
      <c r="C318" s="381"/>
      <c r="D318" s="201" t="s">
        <v>77</v>
      </c>
      <c r="E318" s="209">
        <v>7.2</v>
      </c>
      <c r="F318" s="209">
        <v>8.9</v>
      </c>
      <c r="G318" s="209">
        <v>10.5</v>
      </c>
      <c r="H318" s="209">
        <v>12.9</v>
      </c>
      <c r="I318" s="209">
        <v>13.6</v>
      </c>
      <c r="J318" s="209">
        <v>11.6</v>
      </c>
      <c r="K318" s="209">
        <v>11.1</v>
      </c>
      <c r="L318" s="209">
        <v>8.8000000000000007</v>
      </c>
      <c r="M318" s="209">
        <v>7</v>
      </c>
      <c r="N318" s="209">
        <v>5.9</v>
      </c>
      <c r="O318" s="209">
        <v>6.9</v>
      </c>
      <c r="P318" s="209">
        <v>8</v>
      </c>
      <c r="Q318" s="209">
        <f t="shared" si="110"/>
        <v>112.4</v>
      </c>
      <c r="R318" s="209">
        <v>116.40000000000002</v>
      </c>
      <c r="S318" s="218">
        <f t="shared" si="111"/>
        <v>96.563573883161496</v>
      </c>
    </row>
    <row r="319" spans="1:19" ht="13.5" customHeight="1" x14ac:dyDescent="0.15">
      <c r="A319" s="204"/>
      <c r="B319" s="189"/>
      <c r="C319" s="379" t="s">
        <v>112</v>
      </c>
      <c r="D319" s="195" t="s">
        <v>72</v>
      </c>
      <c r="E319" s="205">
        <v>6.6</v>
      </c>
      <c r="F319" s="205">
        <v>8.6999999999999993</v>
      </c>
      <c r="G319" s="205">
        <v>8.9</v>
      </c>
      <c r="H319" s="205">
        <v>20</v>
      </c>
      <c r="I319" s="205">
        <v>22.5</v>
      </c>
      <c r="J319" s="205">
        <v>10.6</v>
      </c>
      <c r="K319" s="205">
        <v>9.1</v>
      </c>
      <c r="L319" s="205">
        <v>6.4</v>
      </c>
      <c r="M319" s="205">
        <v>3.9</v>
      </c>
      <c r="N319" s="205">
        <v>4.2</v>
      </c>
      <c r="O319" s="205">
        <v>4.2</v>
      </c>
      <c r="P319" s="205">
        <v>5.3</v>
      </c>
      <c r="Q319" s="205">
        <f t="shared" si="110"/>
        <v>110.4</v>
      </c>
      <c r="R319" s="205">
        <v>179.5</v>
      </c>
      <c r="S319" s="217">
        <f t="shared" si="111"/>
        <v>61.504178272980504</v>
      </c>
    </row>
    <row r="320" spans="1:19" ht="13.5" customHeight="1" x14ac:dyDescent="0.15">
      <c r="A320" s="204"/>
      <c r="B320" s="189"/>
      <c r="C320" s="380"/>
      <c r="D320" s="198" t="s">
        <v>73</v>
      </c>
      <c r="E320" s="207">
        <v>0</v>
      </c>
      <c r="F320" s="207">
        <v>0.1</v>
      </c>
      <c r="G320" s="207">
        <v>0.1</v>
      </c>
      <c r="H320" s="207">
        <v>0.7</v>
      </c>
      <c r="I320" s="207">
        <v>0.7</v>
      </c>
      <c r="J320" s="207">
        <v>0.2</v>
      </c>
      <c r="K320" s="207">
        <v>0.1</v>
      </c>
      <c r="L320" s="207">
        <v>0</v>
      </c>
      <c r="M320" s="207">
        <v>0</v>
      </c>
      <c r="N320" s="207">
        <v>0</v>
      </c>
      <c r="O320" s="207">
        <v>0</v>
      </c>
      <c r="P320" s="207">
        <v>0</v>
      </c>
      <c r="Q320" s="207">
        <f t="shared" si="110"/>
        <v>1.9</v>
      </c>
      <c r="R320" s="207">
        <v>10</v>
      </c>
      <c r="S320" s="212">
        <f t="shared" si="111"/>
        <v>19</v>
      </c>
    </row>
    <row r="321" spans="1:19" ht="13.5" customHeight="1" x14ac:dyDescent="0.15">
      <c r="A321" s="204"/>
      <c r="B321" s="189"/>
      <c r="C321" s="380"/>
      <c r="D321" s="198" t="s">
        <v>74</v>
      </c>
      <c r="E321" s="207">
        <f t="shared" ref="E321:P321" si="122">+E319-E320</f>
        <v>6.6</v>
      </c>
      <c r="F321" s="207">
        <f t="shared" si="122"/>
        <v>8.6</v>
      </c>
      <c r="G321" s="207">
        <f t="shared" si="122"/>
        <v>8.8000000000000007</v>
      </c>
      <c r="H321" s="207">
        <f t="shared" si="122"/>
        <v>19.3</v>
      </c>
      <c r="I321" s="207">
        <f t="shared" si="122"/>
        <v>21.8</v>
      </c>
      <c r="J321" s="207">
        <f t="shared" si="122"/>
        <v>10.4</v>
      </c>
      <c r="K321" s="207">
        <f t="shared" si="122"/>
        <v>9</v>
      </c>
      <c r="L321" s="207">
        <f t="shared" si="122"/>
        <v>6.4</v>
      </c>
      <c r="M321" s="207">
        <f t="shared" si="122"/>
        <v>3.9</v>
      </c>
      <c r="N321" s="207">
        <f t="shared" si="122"/>
        <v>4.2</v>
      </c>
      <c r="O321" s="207">
        <f t="shared" si="122"/>
        <v>4.2</v>
      </c>
      <c r="P321" s="207">
        <f t="shared" si="122"/>
        <v>5.3</v>
      </c>
      <c r="Q321" s="207">
        <f t="shared" si="110"/>
        <v>108.50000000000001</v>
      </c>
      <c r="R321" s="207">
        <v>169.50000000000003</v>
      </c>
      <c r="S321" s="212">
        <f t="shared" si="111"/>
        <v>64.011799410029496</v>
      </c>
    </row>
    <row r="322" spans="1:19" ht="13.5" customHeight="1" x14ac:dyDescent="0.15">
      <c r="A322" s="204"/>
      <c r="B322" s="189"/>
      <c r="C322" s="380"/>
      <c r="D322" s="198" t="s">
        <v>75</v>
      </c>
      <c r="E322" s="207">
        <f t="shared" ref="E322:P322" si="123">+E319-E323</f>
        <v>6.5</v>
      </c>
      <c r="F322" s="207">
        <f t="shared" si="123"/>
        <v>8.5</v>
      </c>
      <c r="G322" s="207">
        <f t="shared" si="123"/>
        <v>8.7000000000000011</v>
      </c>
      <c r="H322" s="207">
        <f t="shared" si="123"/>
        <v>19.8</v>
      </c>
      <c r="I322" s="207">
        <f t="shared" si="123"/>
        <v>22.1</v>
      </c>
      <c r="J322" s="207">
        <f t="shared" si="123"/>
        <v>10.199999999999999</v>
      </c>
      <c r="K322" s="207">
        <f t="shared" si="123"/>
        <v>8.7999999999999989</v>
      </c>
      <c r="L322" s="207">
        <f t="shared" si="123"/>
        <v>6.3000000000000007</v>
      </c>
      <c r="M322" s="207">
        <f t="shared" si="123"/>
        <v>3.6999999999999997</v>
      </c>
      <c r="N322" s="207">
        <f t="shared" si="123"/>
        <v>4</v>
      </c>
      <c r="O322" s="207">
        <f t="shared" si="123"/>
        <v>4.1000000000000005</v>
      </c>
      <c r="P322" s="207">
        <f t="shared" si="123"/>
        <v>5.2</v>
      </c>
      <c r="Q322" s="207">
        <f t="shared" si="110"/>
        <v>107.89999999999999</v>
      </c>
      <c r="R322" s="207">
        <v>170.79999999999998</v>
      </c>
      <c r="S322" s="212">
        <f t="shared" si="111"/>
        <v>63.173302107728333</v>
      </c>
    </row>
    <row r="323" spans="1:19" ht="13.5" customHeight="1" x14ac:dyDescent="0.15">
      <c r="A323" s="204"/>
      <c r="B323" s="189"/>
      <c r="C323" s="380"/>
      <c r="D323" s="198" t="s">
        <v>76</v>
      </c>
      <c r="E323" s="207">
        <v>0.1</v>
      </c>
      <c r="F323" s="207">
        <v>0.2</v>
      </c>
      <c r="G323" s="207">
        <v>0.2</v>
      </c>
      <c r="H323" s="207">
        <v>0.2</v>
      </c>
      <c r="I323" s="207">
        <v>0.4</v>
      </c>
      <c r="J323" s="207">
        <v>0.4</v>
      </c>
      <c r="K323" s="207">
        <v>0.3</v>
      </c>
      <c r="L323" s="207">
        <v>0.1</v>
      </c>
      <c r="M323" s="207">
        <v>0.2</v>
      </c>
      <c r="N323" s="207">
        <v>0.2</v>
      </c>
      <c r="O323" s="207">
        <v>0.1</v>
      </c>
      <c r="P323" s="207">
        <v>0.1</v>
      </c>
      <c r="Q323" s="207">
        <f t="shared" si="110"/>
        <v>2.5000000000000004</v>
      </c>
      <c r="R323" s="207">
        <v>8.7000000000000011</v>
      </c>
      <c r="S323" s="212">
        <f t="shared" si="111"/>
        <v>28.735632183908049</v>
      </c>
    </row>
    <row r="324" spans="1:19" ht="13.5" customHeight="1" thickBot="1" x14ac:dyDescent="0.2">
      <c r="A324" s="204"/>
      <c r="B324" s="189"/>
      <c r="C324" s="381"/>
      <c r="D324" s="201" t="s">
        <v>77</v>
      </c>
      <c r="E324" s="209">
        <v>0.1</v>
      </c>
      <c r="F324" s="209">
        <v>0.2</v>
      </c>
      <c r="G324" s="209">
        <v>0.2</v>
      </c>
      <c r="H324" s="209">
        <v>0.2</v>
      </c>
      <c r="I324" s="209">
        <v>0.4</v>
      </c>
      <c r="J324" s="209">
        <v>0.4</v>
      </c>
      <c r="K324" s="209">
        <v>0.3</v>
      </c>
      <c r="L324" s="209">
        <v>0.1</v>
      </c>
      <c r="M324" s="209">
        <v>0.2</v>
      </c>
      <c r="N324" s="209">
        <v>0.2</v>
      </c>
      <c r="O324" s="209">
        <v>0.1</v>
      </c>
      <c r="P324" s="209">
        <v>0.1</v>
      </c>
      <c r="Q324" s="209">
        <f t="shared" si="110"/>
        <v>2.5000000000000004</v>
      </c>
      <c r="R324" s="209">
        <v>8.7000000000000011</v>
      </c>
      <c r="S324" s="218">
        <f t="shared" si="111"/>
        <v>28.735632183908049</v>
      </c>
    </row>
    <row r="325" spans="1:19" ht="13.5" customHeight="1" x14ac:dyDescent="0.15">
      <c r="A325" s="204"/>
      <c r="B325" s="189"/>
      <c r="C325" s="379" t="s">
        <v>297</v>
      </c>
      <c r="D325" s="195" t="s">
        <v>72</v>
      </c>
      <c r="E325" s="205">
        <v>12.1</v>
      </c>
      <c r="F325" s="205">
        <v>22.1</v>
      </c>
      <c r="G325" s="205">
        <v>19.2</v>
      </c>
      <c r="H325" s="205">
        <v>35.1</v>
      </c>
      <c r="I325" s="205">
        <v>38.700000000000003</v>
      </c>
      <c r="J325" s="205">
        <v>20.6</v>
      </c>
      <c r="K325" s="205">
        <v>13.8</v>
      </c>
      <c r="L325" s="205">
        <v>8.6999999999999993</v>
      </c>
      <c r="M325" s="205">
        <v>6</v>
      </c>
      <c r="N325" s="205">
        <v>5.9</v>
      </c>
      <c r="O325" s="205">
        <v>5.6</v>
      </c>
      <c r="P325" s="205">
        <v>8.1</v>
      </c>
      <c r="Q325" s="205">
        <f t="shared" si="110"/>
        <v>195.9</v>
      </c>
      <c r="R325" s="205">
        <v>194</v>
      </c>
      <c r="S325" s="217">
        <f t="shared" si="111"/>
        <v>100.97938144329896</v>
      </c>
    </row>
    <row r="326" spans="1:19" ht="13.5" customHeight="1" x14ac:dyDescent="0.15">
      <c r="A326" s="204"/>
      <c r="B326" s="189"/>
      <c r="C326" s="380"/>
      <c r="D326" s="198" t="s">
        <v>73</v>
      </c>
      <c r="E326" s="207">
        <v>1.1000000000000001</v>
      </c>
      <c r="F326" s="207">
        <v>1.6</v>
      </c>
      <c r="G326" s="207">
        <v>1.4</v>
      </c>
      <c r="H326" s="207">
        <v>2.2999999999999998</v>
      </c>
      <c r="I326" s="207">
        <v>2.4</v>
      </c>
      <c r="J326" s="207">
        <v>1.3</v>
      </c>
      <c r="K326" s="207">
        <v>1.1000000000000001</v>
      </c>
      <c r="L326" s="207">
        <v>0.7</v>
      </c>
      <c r="M326" s="207">
        <v>0.5</v>
      </c>
      <c r="N326" s="207">
        <v>0.5</v>
      </c>
      <c r="O326" s="207">
        <v>0.6</v>
      </c>
      <c r="P326" s="207">
        <v>0.7</v>
      </c>
      <c r="Q326" s="207">
        <f t="shared" si="110"/>
        <v>14.199999999999998</v>
      </c>
      <c r="R326" s="207">
        <v>8.3000000000000007</v>
      </c>
      <c r="S326" s="212">
        <f t="shared" si="111"/>
        <v>171.08433734939754</v>
      </c>
    </row>
    <row r="327" spans="1:19" ht="13.5" customHeight="1" x14ac:dyDescent="0.15">
      <c r="A327" s="204"/>
      <c r="B327" s="189"/>
      <c r="C327" s="380"/>
      <c r="D327" s="198" t="s">
        <v>74</v>
      </c>
      <c r="E327" s="207">
        <f t="shared" ref="E327:P327" si="124">+E325-E326</f>
        <v>11</v>
      </c>
      <c r="F327" s="207">
        <f t="shared" si="124"/>
        <v>20.5</v>
      </c>
      <c r="G327" s="207">
        <f t="shared" si="124"/>
        <v>17.8</v>
      </c>
      <c r="H327" s="207">
        <f t="shared" si="124"/>
        <v>32.800000000000004</v>
      </c>
      <c r="I327" s="207">
        <f t="shared" si="124"/>
        <v>36.300000000000004</v>
      </c>
      <c r="J327" s="207">
        <f t="shared" si="124"/>
        <v>19.3</v>
      </c>
      <c r="K327" s="207">
        <f t="shared" si="124"/>
        <v>12.700000000000001</v>
      </c>
      <c r="L327" s="207">
        <f t="shared" si="124"/>
        <v>7.9999999999999991</v>
      </c>
      <c r="M327" s="207">
        <f t="shared" si="124"/>
        <v>5.5</v>
      </c>
      <c r="N327" s="207">
        <f t="shared" si="124"/>
        <v>5.4</v>
      </c>
      <c r="O327" s="207">
        <f t="shared" si="124"/>
        <v>5</v>
      </c>
      <c r="P327" s="207">
        <f t="shared" si="124"/>
        <v>7.3999999999999995</v>
      </c>
      <c r="Q327" s="207">
        <f t="shared" si="110"/>
        <v>181.70000000000002</v>
      </c>
      <c r="R327" s="207">
        <v>185.70000000000002</v>
      </c>
      <c r="S327" s="212">
        <f t="shared" si="111"/>
        <v>97.845988152934837</v>
      </c>
    </row>
    <row r="328" spans="1:19" ht="13.5" customHeight="1" x14ac:dyDescent="0.15">
      <c r="A328" s="204"/>
      <c r="B328" s="189"/>
      <c r="C328" s="380"/>
      <c r="D328" s="198" t="s">
        <v>75</v>
      </c>
      <c r="E328" s="207">
        <f t="shared" ref="E328:P328" si="125">+E325-E329</f>
        <v>12.1</v>
      </c>
      <c r="F328" s="207">
        <f t="shared" si="125"/>
        <v>21.700000000000003</v>
      </c>
      <c r="G328" s="207">
        <f t="shared" si="125"/>
        <v>19</v>
      </c>
      <c r="H328" s="207">
        <f t="shared" si="125"/>
        <v>33.6</v>
      </c>
      <c r="I328" s="207">
        <f t="shared" si="125"/>
        <v>36.200000000000003</v>
      </c>
      <c r="J328" s="207">
        <f t="shared" si="125"/>
        <v>19.100000000000001</v>
      </c>
      <c r="K328" s="207">
        <f t="shared" si="125"/>
        <v>13.600000000000001</v>
      </c>
      <c r="L328" s="207">
        <f t="shared" si="125"/>
        <v>8.6</v>
      </c>
      <c r="M328" s="207">
        <f t="shared" si="125"/>
        <v>5.9</v>
      </c>
      <c r="N328" s="207">
        <f t="shared" si="125"/>
        <v>5.7</v>
      </c>
      <c r="O328" s="207">
        <f t="shared" si="125"/>
        <v>5.3999999999999995</v>
      </c>
      <c r="P328" s="207">
        <f t="shared" si="125"/>
        <v>7.3</v>
      </c>
      <c r="Q328" s="207">
        <f t="shared" si="110"/>
        <v>188.20000000000002</v>
      </c>
      <c r="R328" s="207">
        <v>188.7</v>
      </c>
      <c r="S328" s="212">
        <f t="shared" si="111"/>
        <v>99.735029146793863</v>
      </c>
    </row>
    <row r="329" spans="1:19" ht="13.5" customHeight="1" x14ac:dyDescent="0.15">
      <c r="A329" s="204"/>
      <c r="B329" s="189"/>
      <c r="C329" s="380"/>
      <c r="D329" s="198" t="s">
        <v>76</v>
      </c>
      <c r="E329" s="207">
        <v>0</v>
      </c>
      <c r="F329" s="207">
        <v>0.4</v>
      </c>
      <c r="G329" s="207">
        <v>0.2</v>
      </c>
      <c r="H329" s="207">
        <v>1.5</v>
      </c>
      <c r="I329" s="207">
        <v>2.5</v>
      </c>
      <c r="J329" s="207">
        <v>1.5</v>
      </c>
      <c r="K329" s="207">
        <v>0.2</v>
      </c>
      <c r="L329" s="207">
        <v>0.1</v>
      </c>
      <c r="M329" s="207">
        <v>0.1</v>
      </c>
      <c r="N329" s="207">
        <v>0.2</v>
      </c>
      <c r="O329" s="207">
        <v>0.2</v>
      </c>
      <c r="P329" s="207">
        <v>0.8</v>
      </c>
      <c r="Q329" s="207">
        <f t="shared" si="110"/>
        <v>7.6999999999999993</v>
      </c>
      <c r="R329" s="207">
        <v>5.2999999999999989</v>
      </c>
      <c r="S329" s="212">
        <f t="shared" si="111"/>
        <v>145.28301886792454</v>
      </c>
    </row>
    <row r="330" spans="1:19" ht="13.5" customHeight="1" thickBot="1" x14ac:dyDescent="0.2">
      <c r="A330" s="204"/>
      <c r="B330" s="189"/>
      <c r="C330" s="381"/>
      <c r="D330" s="201" t="s">
        <v>77</v>
      </c>
      <c r="E330" s="209">
        <v>0</v>
      </c>
      <c r="F330" s="209">
        <v>1</v>
      </c>
      <c r="G330" s="209">
        <v>0.2</v>
      </c>
      <c r="H330" s="209">
        <v>3</v>
      </c>
      <c r="I330" s="209">
        <v>5</v>
      </c>
      <c r="J330" s="209">
        <v>3</v>
      </c>
      <c r="K330" s="209">
        <v>0.4</v>
      </c>
      <c r="L330" s="209">
        <v>0.2</v>
      </c>
      <c r="M330" s="209">
        <v>0.2</v>
      </c>
      <c r="N330" s="209">
        <v>0.4</v>
      </c>
      <c r="O330" s="209">
        <v>0.4</v>
      </c>
      <c r="P330" s="209">
        <v>1.6</v>
      </c>
      <c r="Q330" s="209">
        <f t="shared" si="110"/>
        <v>15.399999999999999</v>
      </c>
      <c r="R330" s="209">
        <v>10.1</v>
      </c>
      <c r="S330" s="218">
        <f t="shared" si="111"/>
        <v>152.47524752475249</v>
      </c>
    </row>
    <row r="331" spans="1:19" ht="13.5" customHeight="1" x14ac:dyDescent="0.15">
      <c r="A331" s="204"/>
      <c r="B331" s="189"/>
      <c r="C331" s="379" t="s">
        <v>113</v>
      </c>
      <c r="D331" s="195" t="s">
        <v>72</v>
      </c>
      <c r="E331" s="205">
        <v>46.7</v>
      </c>
      <c r="F331" s="205">
        <v>78</v>
      </c>
      <c r="G331" s="205">
        <v>136.19999999999999</v>
      </c>
      <c r="H331" s="205">
        <v>268</v>
      </c>
      <c r="I331" s="205">
        <v>299.8</v>
      </c>
      <c r="J331" s="205">
        <v>144.19999999999999</v>
      </c>
      <c r="K331" s="205">
        <v>202.5</v>
      </c>
      <c r="L331" s="205">
        <v>33</v>
      </c>
      <c r="M331" s="205">
        <v>7</v>
      </c>
      <c r="N331" s="205">
        <v>1.8</v>
      </c>
      <c r="O331" s="205">
        <v>0</v>
      </c>
      <c r="P331" s="205">
        <v>3</v>
      </c>
      <c r="Q331" s="205">
        <f t="shared" si="110"/>
        <v>1220.2</v>
      </c>
      <c r="R331" s="205">
        <v>1010.8000000000002</v>
      </c>
      <c r="S331" s="217">
        <f t="shared" si="111"/>
        <v>120.71626434507318</v>
      </c>
    </row>
    <row r="332" spans="1:19" ht="13.5" customHeight="1" x14ac:dyDescent="0.15">
      <c r="A332" s="204"/>
      <c r="B332" s="189"/>
      <c r="C332" s="380"/>
      <c r="D332" s="198" t="s">
        <v>73</v>
      </c>
      <c r="E332" s="207">
        <v>45.1</v>
      </c>
      <c r="F332" s="207">
        <v>10</v>
      </c>
      <c r="G332" s="207">
        <v>25.9</v>
      </c>
      <c r="H332" s="207">
        <v>43.2</v>
      </c>
      <c r="I332" s="207">
        <v>33.6</v>
      </c>
      <c r="J332" s="207">
        <v>17.3</v>
      </c>
      <c r="K332" s="207">
        <v>95</v>
      </c>
      <c r="L332" s="207">
        <v>13.6</v>
      </c>
      <c r="M332" s="207">
        <v>1.1000000000000001</v>
      </c>
      <c r="N332" s="207">
        <v>0</v>
      </c>
      <c r="O332" s="207">
        <v>0</v>
      </c>
      <c r="P332" s="207">
        <v>0.2</v>
      </c>
      <c r="Q332" s="207">
        <f t="shared" si="110"/>
        <v>285.00000000000006</v>
      </c>
      <c r="R332" s="207">
        <v>129.1</v>
      </c>
      <c r="S332" s="212">
        <f t="shared" si="111"/>
        <v>220.7591014717274</v>
      </c>
    </row>
    <row r="333" spans="1:19" ht="13.5" customHeight="1" x14ac:dyDescent="0.15">
      <c r="A333" s="204"/>
      <c r="B333" s="189"/>
      <c r="C333" s="380"/>
      <c r="D333" s="198" t="s">
        <v>74</v>
      </c>
      <c r="E333" s="207">
        <f t="shared" ref="E333:P333" si="126">+E331-E332</f>
        <v>1.6000000000000014</v>
      </c>
      <c r="F333" s="207">
        <f t="shared" si="126"/>
        <v>68</v>
      </c>
      <c r="G333" s="207">
        <f t="shared" si="126"/>
        <v>110.29999999999998</v>
      </c>
      <c r="H333" s="207">
        <f t="shared" si="126"/>
        <v>224.8</v>
      </c>
      <c r="I333" s="207">
        <f t="shared" si="126"/>
        <v>266.2</v>
      </c>
      <c r="J333" s="207">
        <f t="shared" si="126"/>
        <v>126.89999999999999</v>
      </c>
      <c r="K333" s="207">
        <f t="shared" si="126"/>
        <v>107.5</v>
      </c>
      <c r="L333" s="207">
        <f t="shared" si="126"/>
        <v>19.399999999999999</v>
      </c>
      <c r="M333" s="207">
        <f t="shared" si="126"/>
        <v>5.9</v>
      </c>
      <c r="N333" s="207">
        <f t="shared" si="126"/>
        <v>1.8</v>
      </c>
      <c r="O333" s="207">
        <f t="shared" si="126"/>
        <v>0</v>
      </c>
      <c r="P333" s="207">
        <f t="shared" si="126"/>
        <v>2.8</v>
      </c>
      <c r="Q333" s="207">
        <f t="shared" si="110"/>
        <v>935.19999999999982</v>
      </c>
      <c r="R333" s="207">
        <v>881.69999999999993</v>
      </c>
      <c r="S333" s="212">
        <f t="shared" si="111"/>
        <v>106.06782352274016</v>
      </c>
    </row>
    <row r="334" spans="1:19" ht="13.5" customHeight="1" x14ac:dyDescent="0.15">
      <c r="A334" s="204"/>
      <c r="B334" s="189"/>
      <c r="C334" s="380"/>
      <c r="D334" s="198" t="s">
        <v>75</v>
      </c>
      <c r="E334" s="207">
        <f t="shared" ref="E334:P334" si="127">+E331-E335</f>
        <v>45</v>
      </c>
      <c r="F334" s="207">
        <f t="shared" si="127"/>
        <v>75.900000000000006</v>
      </c>
      <c r="G334" s="207">
        <f t="shared" si="127"/>
        <v>133.5</v>
      </c>
      <c r="H334" s="207">
        <f t="shared" si="127"/>
        <v>235.4</v>
      </c>
      <c r="I334" s="207">
        <f t="shared" si="127"/>
        <v>275.40000000000003</v>
      </c>
      <c r="J334" s="207">
        <f t="shared" si="127"/>
        <v>138.69999999999999</v>
      </c>
      <c r="K334" s="207">
        <f t="shared" si="127"/>
        <v>116.2</v>
      </c>
      <c r="L334" s="207">
        <f t="shared" si="127"/>
        <v>17.7</v>
      </c>
      <c r="M334" s="207">
        <f t="shared" si="127"/>
        <v>0</v>
      </c>
      <c r="N334" s="207">
        <f t="shared" si="127"/>
        <v>0</v>
      </c>
      <c r="O334" s="207">
        <f t="shared" si="127"/>
        <v>0</v>
      </c>
      <c r="P334" s="207">
        <f t="shared" si="127"/>
        <v>0</v>
      </c>
      <c r="Q334" s="207">
        <f t="shared" si="110"/>
        <v>1037.8000000000002</v>
      </c>
      <c r="R334" s="207">
        <v>942</v>
      </c>
      <c r="S334" s="212">
        <f t="shared" si="111"/>
        <v>110.16985138004247</v>
      </c>
    </row>
    <row r="335" spans="1:19" ht="13.5" customHeight="1" x14ac:dyDescent="0.15">
      <c r="A335" s="204"/>
      <c r="B335" s="189"/>
      <c r="C335" s="380"/>
      <c r="D335" s="198" t="s">
        <v>76</v>
      </c>
      <c r="E335" s="207">
        <v>1.7</v>
      </c>
      <c r="F335" s="207">
        <v>2.1</v>
      </c>
      <c r="G335" s="207">
        <v>2.7</v>
      </c>
      <c r="H335" s="207">
        <v>32.6</v>
      </c>
      <c r="I335" s="207">
        <v>24.4</v>
      </c>
      <c r="J335" s="207">
        <v>5.5</v>
      </c>
      <c r="K335" s="207">
        <v>86.3</v>
      </c>
      <c r="L335" s="207">
        <v>15.3</v>
      </c>
      <c r="M335" s="207">
        <v>7</v>
      </c>
      <c r="N335" s="207">
        <v>1.8</v>
      </c>
      <c r="O335" s="207">
        <v>0</v>
      </c>
      <c r="P335" s="207">
        <v>3</v>
      </c>
      <c r="Q335" s="207">
        <f t="shared" si="110"/>
        <v>182.40000000000003</v>
      </c>
      <c r="R335" s="207">
        <v>68.799999999999983</v>
      </c>
      <c r="S335" s="212">
        <f t="shared" si="111"/>
        <v>265.11627906976753</v>
      </c>
    </row>
    <row r="336" spans="1:19" ht="13.5" customHeight="1" thickBot="1" x14ac:dyDescent="0.2">
      <c r="A336" s="204"/>
      <c r="B336" s="189"/>
      <c r="C336" s="381"/>
      <c r="D336" s="201" t="s">
        <v>77</v>
      </c>
      <c r="E336" s="209">
        <v>1.8</v>
      </c>
      <c r="F336" s="209">
        <v>2.2000000000000002</v>
      </c>
      <c r="G336" s="209">
        <v>2.7</v>
      </c>
      <c r="H336" s="209">
        <v>32.9</v>
      </c>
      <c r="I336" s="209">
        <v>26.2</v>
      </c>
      <c r="J336" s="209">
        <v>5.7</v>
      </c>
      <c r="K336" s="209">
        <v>90</v>
      </c>
      <c r="L336" s="209">
        <v>16.100000000000001</v>
      </c>
      <c r="M336" s="209">
        <v>7</v>
      </c>
      <c r="N336" s="209">
        <v>2</v>
      </c>
      <c r="O336" s="209">
        <v>0</v>
      </c>
      <c r="P336" s="209">
        <v>3</v>
      </c>
      <c r="Q336" s="209">
        <f t="shared" si="110"/>
        <v>189.6</v>
      </c>
      <c r="R336" s="209">
        <v>70.899999999999977</v>
      </c>
      <c r="S336" s="218">
        <f t="shared" si="111"/>
        <v>267.41889985895637</v>
      </c>
    </row>
    <row r="337" spans="1:19" ht="13.5" customHeight="1" x14ac:dyDescent="0.15">
      <c r="A337" s="204"/>
      <c r="B337" s="189"/>
      <c r="C337" s="379" t="s">
        <v>114</v>
      </c>
      <c r="D337" s="195" t="s">
        <v>72</v>
      </c>
      <c r="E337" s="205">
        <v>5.0999999999999996</v>
      </c>
      <c r="F337" s="205">
        <v>6.6</v>
      </c>
      <c r="G337" s="205">
        <v>11.2</v>
      </c>
      <c r="H337" s="205">
        <v>15.6</v>
      </c>
      <c r="I337" s="205">
        <v>17.5</v>
      </c>
      <c r="J337" s="205">
        <v>7.9</v>
      </c>
      <c r="K337" s="205">
        <v>6.3</v>
      </c>
      <c r="L337" s="205">
        <v>3.4</v>
      </c>
      <c r="M337" s="205">
        <v>4.3</v>
      </c>
      <c r="N337" s="205">
        <v>3</v>
      </c>
      <c r="O337" s="205">
        <v>2.6</v>
      </c>
      <c r="P337" s="205">
        <v>3</v>
      </c>
      <c r="Q337" s="205">
        <f t="shared" si="110"/>
        <v>86.5</v>
      </c>
      <c r="R337" s="205">
        <v>88.9</v>
      </c>
      <c r="S337" s="217">
        <f t="shared" si="111"/>
        <v>97.300337457817761</v>
      </c>
    </row>
    <row r="338" spans="1:19" ht="13.5" customHeight="1" x14ac:dyDescent="0.15">
      <c r="A338" s="204"/>
      <c r="B338" s="189"/>
      <c r="C338" s="380"/>
      <c r="D338" s="198" t="s">
        <v>73</v>
      </c>
      <c r="E338" s="207">
        <v>0.1</v>
      </c>
      <c r="F338" s="207">
        <v>0.2</v>
      </c>
      <c r="G338" s="207">
        <v>0.3</v>
      </c>
      <c r="H338" s="207">
        <v>0.4</v>
      </c>
      <c r="I338" s="207">
        <v>0.7</v>
      </c>
      <c r="J338" s="207">
        <v>0.2</v>
      </c>
      <c r="K338" s="207">
        <v>0.1</v>
      </c>
      <c r="L338" s="207">
        <v>0.1</v>
      </c>
      <c r="M338" s="207">
        <v>0.1</v>
      </c>
      <c r="N338" s="207">
        <v>0.1</v>
      </c>
      <c r="O338" s="207">
        <v>0.1</v>
      </c>
      <c r="P338" s="207">
        <v>0.1</v>
      </c>
      <c r="Q338" s="207">
        <f t="shared" si="110"/>
        <v>2.5000000000000004</v>
      </c>
      <c r="R338" s="207">
        <v>2.6000000000000005</v>
      </c>
      <c r="S338" s="212">
        <f t="shared" si="111"/>
        <v>96.15384615384616</v>
      </c>
    </row>
    <row r="339" spans="1:19" ht="13.5" customHeight="1" x14ac:dyDescent="0.15">
      <c r="A339" s="204"/>
      <c r="B339" s="189"/>
      <c r="C339" s="380"/>
      <c r="D339" s="198" t="s">
        <v>74</v>
      </c>
      <c r="E339" s="207">
        <f t="shared" ref="E339:P339" si="128">+E337-E338</f>
        <v>5</v>
      </c>
      <c r="F339" s="207">
        <f t="shared" si="128"/>
        <v>6.3999999999999995</v>
      </c>
      <c r="G339" s="207">
        <f t="shared" si="128"/>
        <v>10.899999999999999</v>
      </c>
      <c r="H339" s="207">
        <f t="shared" si="128"/>
        <v>15.2</v>
      </c>
      <c r="I339" s="207">
        <f t="shared" si="128"/>
        <v>16.8</v>
      </c>
      <c r="J339" s="207">
        <f t="shared" si="128"/>
        <v>7.7</v>
      </c>
      <c r="K339" s="207">
        <f t="shared" si="128"/>
        <v>6.2</v>
      </c>
      <c r="L339" s="207">
        <f t="shared" si="128"/>
        <v>3.3</v>
      </c>
      <c r="M339" s="207">
        <f t="shared" si="128"/>
        <v>4.2</v>
      </c>
      <c r="N339" s="207">
        <f t="shared" si="128"/>
        <v>2.9</v>
      </c>
      <c r="O339" s="207">
        <f t="shared" si="128"/>
        <v>2.5</v>
      </c>
      <c r="P339" s="207">
        <f t="shared" si="128"/>
        <v>2.9</v>
      </c>
      <c r="Q339" s="207">
        <f t="shared" si="110"/>
        <v>84.000000000000014</v>
      </c>
      <c r="R339" s="207">
        <v>86.3</v>
      </c>
      <c r="S339" s="212">
        <f t="shared" si="111"/>
        <v>97.334878331402109</v>
      </c>
    </row>
    <row r="340" spans="1:19" ht="13.5" customHeight="1" x14ac:dyDescent="0.15">
      <c r="A340" s="204"/>
      <c r="B340" s="189"/>
      <c r="C340" s="380"/>
      <c r="D340" s="198" t="s">
        <v>75</v>
      </c>
      <c r="E340" s="207">
        <f t="shared" ref="E340:P340" si="129">+E337-E341</f>
        <v>5</v>
      </c>
      <c r="F340" s="207">
        <f t="shared" si="129"/>
        <v>6.3</v>
      </c>
      <c r="G340" s="207">
        <f t="shared" si="129"/>
        <v>10.6</v>
      </c>
      <c r="H340" s="207">
        <f t="shared" si="129"/>
        <v>12.899999999999999</v>
      </c>
      <c r="I340" s="207">
        <f t="shared" si="129"/>
        <v>11.7</v>
      </c>
      <c r="J340" s="207">
        <f t="shared" si="129"/>
        <v>7.3000000000000007</v>
      </c>
      <c r="K340" s="207">
        <f t="shared" si="129"/>
        <v>6.1</v>
      </c>
      <c r="L340" s="207">
        <f t="shared" si="129"/>
        <v>3.3</v>
      </c>
      <c r="M340" s="207">
        <f t="shared" si="129"/>
        <v>4.2</v>
      </c>
      <c r="N340" s="207">
        <f t="shared" si="129"/>
        <v>2.9</v>
      </c>
      <c r="O340" s="207">
        <f t="shared" si="129"/>
        <v>2.5</v>
      </c>
      <c r="P340" s="207">
        <f t="shared" si="129"/>
        <v>2.9</v>
      </c>
      <c r="Q340" s="207">
        <f t="shared" si="110"/>
        <v>75.7</v>
      </c>
      <c r="R340" s="207">
        <v>78</v>
      </c>
      <c r="S340" s="212">
        <f t="shared" si="111"/>
        <v>97.051282051282044</v>
      </c>
    </row>
    <row r="341" spans="1:19" ht="13.5" customHeight="1" x14ac:dyDescent="0.15">
      <c r="A341" s="204"/>
      <c r="B341" s="189"/>
      <c r="C341" s="380"/>
      <c r="D341" s="198" t="s">
        <v>76</v>
      </c>
      <c r="E341" s="207">
        <v>0.1</v>
      </c>
      <c r="F341" s="207">
        <v>0.3</v>
      </c>
      <c r="G341" s="207">
        <v>0.6</v>
      </c>
      <c r="H341" s="207">
        <v>2.7</v>
      </c>
      <c r="I341" s="207">
        <v>5.8</v>
      </c>
      <c r="J341" s="207">
        <v>0.6</v>
      </c>
      <c r="K341" s="207">
        <v>0.2</v>
      </c>
      <c r="L341" s="207">
        <v>0.1</v>
      </c>
      <c r="M341" s="207">
        <v>0.1</v>
      </c>
      <c r="N341" s="207">
        <v>0.1</v>
      </c>
      <c r="O341" s="207">
        <v>0.1</v>
      </c>
      <c r="P341" s="207">
        <v>0.1</v>
      </c>
      <c r="Q341" s="207">
        <f t="shared" si="110"/>
        <v>10.799999999999997</v>
      </c>
      <c r="R341" s="207">
        <v>10.899999999999997</v>
      </c>
      <c r="S341" s="212">
        <f t="shared" si="111"/>
        <v>99.082568807339456</v>
      </c>
    </row>
    <row r="342" spans="1:19" ht="13.5" customHeight="1" thickBot="1" x14ac:dyDescent="0.2">
      <c r="A342" s="204"/>
      <c r="B342" s="211"/>
      <c r="C342" s="381"/>
      <c r="D342" s="201" t="s">
        <v>77</v>
      </c>
      <c r="E342" s="209">
        <v>0.2</v>
      </c>
      <c r="F342" s="209">
        <v>0.4</v>
      </c>
      <c r="G342" s="209">
        <v>0.7</v>
      </c>
      <c r="H342" s="209">
        <v>3.1</v>
      </c>
      <c r="I342" s="209">
        <v>7</v>
      </c>
      <c r="J342" s="209">
        <v>0.7</v>
      </c>
      <c r="K342" s="209">
        <v>0.2</v>
      </c>
      <c r="L342" s="209">
        <v>0.1</v>
      </c>
      <c r="M342" s="209">
        <v>0.1</v>
      </c>
      <c r="N342" s="209">
        <v>0.1</v>
      </c>
      <c r="O342" s="209">
        <v>0.1</v>
      </c>
      <c r="P342" s="209">
        <v>0.1</v>
      </c>
      <c r="Q342" s="209">
        <f t="shared" si="110"/>
        <v>12.799999999999997</v>
      </c>
      <c r="R342" s="209">
        <v>12.599999999999998</v>
      </c>
      <c r="S342" s="218">
        <f t="shared" si="111"/>
        <v>101.58730158730158</v>
      </c>
    </row>
    <row r="343" spans="1:19" ht="18.75" customHeight="1" x14ac:dyDescent="0.2">
      <c r="A343" s="303" t="str">
        <f>$A$1</f>
        <v>５　平成28年度市町村別・月別観光入込客数</v>
      </c>
    </row>
    <row r="344" spans="1:19" ht="13.5" customHeight="1" thickBot="1" x14ac:dyDescent="0.2">
      <c r="S344" s="190" t="s">
        <v>308</v>
      </c>
    </row>
    <row r="345" spans="1:19" ht="13.5" customHeight="1" thickBot="1" x14ac:dyDescent="0.2">
      <c r="A345" s="191" t="s">
        <v>58</v>
      </c>
      <c r="B345" s="191" t="s">
        <v>353</v>
      </c>
      <c r="C345" s="191" t="s">
        <v>59</v>
      </c>
      <c r="D345" s="192" t="s">
        <v>60</v>
      </c>
      <c r="E345" s="193" t="s">
        <v>61</v>
      </c>
      <c r="F345" s="193" t="s">
        <v>62</v>
      </c>
      <c r="G345" s="193" t="s">
        <v>63</v>
      </c>
      <c r="H345" s="193" t="s">
        <v>64</v>
      </c>
      <c r="I345" s="193" t="s">
        <v>65</v>
      </c>
      <c r="J345" s="193" t="s">
        <v>66</v>
      </c>
      <c r="K345" s="193" t="s">
        <v>67</v>
      </c>
      <c r="L345" s="193" t="s">
        <v>68</v>
      </c>
      <c r="M345" s="193" t="s">
        <v>69</v>
      </c>
      <c r="N345" s="193" t="s">
        <v>36</v>
      </c>
      <c r="O345" s="193" t="s">
        <v>37</v>
      </c>
      <c r="P345" s="193" t="s">
        <v>38</v>
      </c>
      <c r="Q345" s="193" t="s">
        <v>354</v>
      </c>
      <c r="R345" s="193" t="str">
        <f>$R$3</f>
        <v>27年度</v>
      </c>
      <c r="S345" s="194" t="s">
        <v>71</v>
      </c>
    </row>
    <row r="346" spans="1:19" ht="13.5" customHeight="1" x14ac:dyDescent="0.15">
      <c r="A346" s="259"/>
      <c r="B346" s="189"/>
      <c r="C346" s="379" t="s">
        <v>115</v>
      </c>
      <c r="D346" s="195" t="s">
        <v>72</v>
      </c>
      <c r="E346" s="205">
        <v>1.8</v>
      </c>
      <c r="F346" s="205">
        <v>10.3</v>
      </c>
      <c r="G346" s="205">
        <v>12.8</v>
      </c>
      <c r="H346" s="205">
        <v>79.599999999999994</v>
      </c>
      <c r="I346" s="205">
        <v>29.5</v>
      </c>
      <c r="J346" s="205">
        <v>34.5</v>
      </c>
      <c r="K346" s="205">
        <v>41.4</v>
      </c>
      <c r="L346" s="205">
        <v>3.1</v>
      </c>
      <c r="M346" s="205">
        <v>0.7</v>
      </c>
      <c r="N346" s="205">
        <v>4.3</v>
      </c>
      <c r="O346" s="205">
        <v>2</v>
      </c>
      <c r="P346" s="205">
        <v>0.4</v>
      </c>
      <c r="Q346" s="205">
        <f t="shared" ref="Q346:Q363" si="130">SUM(E346:P346)</f>
        <v>220.4</v>
      </c>
      <c r="R346" s="205">
        <v>224.39999999999998</v>
      </c>
      <c r="S346" s="206">
        <f t="shared" ref="S346:S363" si="131">IF(Q346=0,"－",Q346/R346*100)</f>
        <v>98.217468805704115</v>
      </c>
    </row>
    <row r="347" spans="1:19" ht="13.5" customHeight="1" x14ac:dyDescent="0.15">
      <c r="A347" s="204"/>
      <c r="B347" s="189"/>
      <c r="C347" s="380"/>
      <c r="D347" s="198" t="s">
        <v>73</v>
      </c>
      <c r="E347" s="207">
        <v>0</v>
      </c>
      <c r="F347" s="207">
        <v>0.1</v>
      </c>
      <c r="G347" s="207">
        <v>0.1</v>
      </c>
      <c r="H347" s="207">
        <v>0.6</v>
      </c>
      <c r="I347" s="207">
        <v>0.2</v>
      </c>
      <c r="J347" s="207">
        <v>0.3</v>
      </c>
      <c r="K347" s="207">
        <v>0.3</v>
      </c>
      <c r="L347" s="207">
        <v>0</v>
      </c>
      <c r="M347" s="207">
        <v>0</v>
      </c>
      <c r="N347" s="207">
        <v>0</v>
      </c>
      <c r="O347" s="207">
        <v>0</v>
      </c>
      <c r="P347" s="207">
        <v>0</v>
      </c>
      <c r="Q347" s="207">
        <f t="shared" si="130"/>
        <v>1.6</v>
      </c>
      <c r="R347" s="207">
        <v>16.399999999999999</v>
      </c>
      <c r="S347" s="208">
        <f t="shared" si="131"/>
        <v>9.7560975609756113</v>
      </c>
    </row>
    <row r="348" spans="1:19" ht="13.5" customHeight="1" x14ac:dyDescent="0.15">
      <c r="A348" s="204" t="s">
        <v>355</v>
      </c>
      <c r="B348" s="189" t="s">
        <v>357</v>
      </c>
      <c r="C348" s="380"/>
      <c r="D348" s="198" t="s">
        <v>74</v>
      </c>
      <c r="E348" s="207">
        <f t="shared" ref="E348:P348" si="132">+E346-E347</f>
        <v>1.8</v>
      </c>
      <c r="F348" s="207">
        <f t="shared" si="132"/>
        <v>10.200000000000001</v>
      </c>
      <c r="G348" s="207">
        <f t="shared" si="132"/>
        <v>12.700000000000001</v>
      </c>
      <c r="H348" s="207">
        <f t="shared" si="132"/>
        <v>79</v>
      </c>
      <c r="I348" s="207">
        <f t="shared" si="132"/>
        <v>29.3</v>
      </c>
      <c r="J348" s="207">
        <f t="shared" si="132"/>
        <v>34.200000000000003</v>
      </c>
      <c r="K348" s="207">
        <f t="shared" si="132"/>
        <v>41.1</v>
      </c>
      <c r="L348" s="207">
        <f t="shared" si="132"/>
        <v>3.1</v>
      </c>
      <c r="M348" s="207">
        <f t="shared" si="132"/>
        <v>0.7</v>
      </c>
      <c r="N348" s="207">
        <f t="shared" si="132"/>
        <v>4.3</v>
      </c>
      <c r="O348" s="207">
        <f t="shared" si="132"/>
        <v>2</v>
      </c>
      <c r="P348" s="207">
        <f t="shared" si="132"/>
        <v>0.4</v>
      </c>
      <c r="Q348" s="207">
        <f t="shared" si="130"/>
        <v>218.79999999999998</v>
      </c>
      <c r="R348" s="207">
        <v>207.99999999999997</v>
      </c>
      <c r="S348" s="208">
        <f t="shared" si="131"/>
        <v>105.19230769230769</v>
      </c>
    </row>
    <row r="349" spans="1:19" ht="13.5" customHeight="1" x14ac:dyDescent="0.15">
      <c r="A349" s="204"/>
      <c r="B349" s="189"/>
      <c r="C349" s="380"/>
      <c r="D349" s="198" t="s">
        <v>75</v>
      </c>
      <c r="E349" s="207">
        <f t="shared" ref="E349:P349" si="133">+E346-E350</f>
        <v>1.8</v>
      </c>
      <c r="F349" s="207">
        <f t="shared" si="133"/>
        <v>10.200000000000001</v>
      </c>
      <c r="G349" s="207">
        <f t="shared" si="133"/>
        <v>12.700000000000001</v>
      </c>
      <c r="H349" s="207">
        <f t="shared" si="133"/>
        <v>79.199999999999989</v>
      </c>
      <c r="I349" s="207">
        <f t="shared" si="133"/>
        <v>29</v>
      </c>
      <c r="J349" s="207">
        <f t="shared" si="133"/>
        <v>34.299999999999997</v>
      </c>
      <c r="K349" s="207">
        <f t="shared" si="133"/>
        <v>41.199999999999996</v>
      </c>
      <c r="L349" s="207">
        <f t="shared" si="133"/>
        <v>3.1</v>
      </c>
      <c r="M349" s="207">
        <f t="shared" si="133"/>
        <v>0.7</v>
      </c>
      <c r="N349" s="207">
        <f t="shared" si="133"/>
        <v>4.3</v>
      </c>
      <c r="O349" s="207">
        <f t="shared" si="133"/>
        <v>2</v>
      </c>
      <c r="P349" s="207">
        <f t="shared" si="133"/>
        <v>0.4</v>
      </c>
      <c r="Q349" s="207">
        <f t="shared" si="130"/>
        <v>218.89999999999998</v>
      </c>
      <c r="R349" s="207">
        <v>223.09999999999997</v>
      </c>
      <c r="S349" s="208">
        <f t="shared" si="131"/>
        <v>98.117436127297182</v>
      </c>
    </row>
    <row r="350" spans="1:19" ht="13.5" customHeight="1" x14ac:dyDescent="0.15">
      <c r="A350" s="204"/>
      <c r="B350" s="189"/>
      <c r="C350" s="380"/>
      <c r="D350" s="198" t="s">
        <v>76</v>
      </c>
      <c r="E350" s="207">
        <v>0</v>
      </c>
      <c r="F350" s="207">
        <v>0.1</v>
      </c>
      <c r="G350" s="207">
        <v>0.1</v>
      </c>
      <c r="H350" s="207">
        <v>0.4</v>
      </c>
      <c r="I350" s="207">
        <v>0.5</v>
      </c>
      <c r="J350" s="207">
        <v>0.2</v>
      </c>
      <c r="K350" s="207">
        <v>0.2</v>
      </c>
      <c r="L350" s="207">
        <v>0</v>
      </c>
      <c r="M350" s="207">
        <v>0</v>
      </c>
      <c r="N350" s="207">
        <v>0</v>
      </c>
      <c r="O350" s="207">
        <v>0</v>
      </c>
      <c r="P350" s="207">
        <v>0</v>
      </c>
      <c r="Q350" s="207">
        <f t="shared" si="130"/>
        <v>1.5</v>
      </c>
      <c r="R350" s="207">
        <v>1.3</v>
      </c>
      <c r="S350" s="208">
        <f t="shared" si="131"/>
        <v>115.38461538461537</v>
      </c>
    </row>
    <row r="351" spans="1:19" ht="13.5" customHeight="1" thickBot="1" x14ac:dyDescent="0.2">
      <c r="A351" s="204"/>
      <c r="B351" s="189"/>
      <c r="C351" s="381"/>
      <c r="D351" s="201" t="s">
        <v>77</v>
      </c>
      <c r="E351" s="209">
        <v>0</v>
      </c>
      <c r="F351" s="209">
        <v>0.1</v>
      </c>
      <c r="G351" s="209">
        <v>0.1</v>
      </c>
      <c r="H351" s="209">
        <v>0.4</v>
      </c>
      <c r="I351" s="209">
        <v>0.5</v>
      </c>
      <c r="J351" s="209">
        <v>0.2</v>
      </c>
      <c r="K351" s="209">
        <v>0.2</v>
      </c>
      <c r="L351" s="209">
        <v>0</v>
      </c>
      <c r="M351" s="209">
        <v>0</v>
      </c>
      <c r="N351" s="209">
        <v>0</v>
      </c>
      <c r="O351" s="209">
        <v>0</v>
      </c>
      <c r="P351" s="209">
        <v>0</v>
      </c>
      <c r="Q351" s="209">
        <f t="shared" si="130"/>
        <v>1.5</v>
      </c>
      <c r="R351" s="209">
        <v>1.3</v>
      </c>
      <c r="S351" s="210">
        <f t="shared" si="131"/>
        <v>115.38461538461537</v>
      </c>
    </row>
    <row r="352" spans="1:19" ht="13.5" customHeight="1" x14ac:dyDescent="0.15">
      <c r="A352" s="204"/>
      <c r="B352" s="189"/>
      <c r="C352" s="379" t="s">
        <v>116</v>
      </c>
      <c r="D352" s="195" t="s">
        <v>72</v>
      </c>
      <c r="E352" s="205">
        <v>76.5</v>
      </c>
      <c r="F352" s="205">
        <v>129.30000000000001</v>
      </c>
      <c r="G352" s="205">
        <v>139.69999999999999</v>
      </c>
      <c r="H352" s="205">
        <v>210.1</v>
      </c>
      <c r="I352" s="205">
        <v>193</v>
      </c>
      <c r="J352" s="205">
        <v>183.2</v>
      </c>
      <c r="K352" s="205">
        <v>135.4</v>
      </c>
      <c r="L352" s="205">
        <v>64.400000000000006</v>
      </c>
      <c r="M352" s="205">
        <v>36.6</v>
      </c>
      <c r="N352" s="205">
        <v>30.5</v>
      </c>
      <c r="O352" s="205">
        <v>37.299999999999997</v>
      </c>
      <c r="P352" s="205">
        <v>46.7</v>
      </c>
      <c r="Q352" s="205">
        <f t="shared" si="130"/>
        <v>1282.7</v>
      </c>
      <c r="R352" s="205">
        <v>1590.5999999999997</v>
      </c>
      <c r="S352" s="206">
        <f t="shared" si="131"/>
        <v>80.642524833396223</v>
      </c>
    </row>
    <row r="353" spans="1:19" ht="13.5" customHeight="1" x14ac:dyDescent="0.15">
      <c r="A353" s="204"/>
      <c r="B353" s="189"/>
      <c r="C353" s="380"/>
      <c r="D353" s="198" t="s">
        <v>73</v>
      </c>
      <c r="E353" s="207">
        <v>37.1</v>
      </c>
      <c r="F353" s="207">
        <v>52</v>
      </c>
      <c r="G353" s="207">
        <v>61.1</v>
      </c>
      <c r="H353" s="207">
        <v>63.8</v>
      </c>
      <c r="I353" s="207">
        <v>61</v>
      </c>
      <c r="J353" s="207">
        <v>61.6</v>
      </c>
      <c r="K353" s="207">
        <v>56.7</v>
      </c>
      <c r="L353" s="207">
        <v>29.8</v>
      </c>
      <c r="M353" s="207">
        <v>16.399999999999999</v>
      </c>
      <c r="N353" s="207">
        <v>12.3</v>
      </c>
      <c r="O353" s="207">
        <v>17.3</v>
      </c>
      <c r="P353" s="207">
        <v>21.5</v>
      </c>
      <c r="Q353" s="207">
        <f t="shared" si="130"/>
        <v>490.6</v>
      </c>
      <c r="R353" s="207">
        <v>614.9</v>
      </c>
      <c r="S353" s="208">
        <f t="shared" si="131"/>
        <v>79.785330948121654</v>
      </c>
    </row>
    <row r="354" spans="1:19" ht="13.5" customHeight="1" x14ac:dyDescent="0.15">
      <c r="A354" s="204"/>
      <c r="B354" s="189"/>
      <c r="C354" s="380"/>
      <c r="D354" s="198" t="s">
        <v>74</v>
      </c>
      <c r="E354" s="207">
        <f t="shared" ref="E354:P354" si="134">+E352-E353</f>
        <v>39.4</v>
      </c>
      <c r="F354" s="207">
        <f t="shared" si="134"/>
        <v>77.300000000000011</v>
      </c>
      <c r="G354" s="207">
        <f t="shared" si="134"/>
        <v>78.599999999999994</v>
      </c>
      <c r="H354" s="207">
        <f t="shared" si="134"/>
        <v>146.30000000000001</v>
      </c>
      <c r="I354" s="207">
        <f t="shared" si="134"/>
        <v>132</v>
      </c>
      <c r="J354" s="207">
        <f t="shared" si="134"/>
        <v>121.6</v>
      </c>
      <c r="K354" s="207">
        <f t="shared" si="134"/>
        <v>78.7</v>
      </c>
      <c r="L354" s="207">
        <f t="shared" si="134"/>
        <v>34.600000000000009</v>
      </c>
      <c r="M354" s="207">
        <f t="shared" si="134"/>
        <v>20.200000000000003</v>
      </c>
      <c r="N354" s="207">
        <f t="shared" si="134"/>
        <v>18.2</v>
      </c>
      <c r="O354" s="207">
        <f t="shared" si="134"/>
        <v>19.999999999999996</v>
      </c>
      <c r="P354" s="207">
        <f t="shared" si="134"/>
        <v>25.200000000000003</v>
      </c>
      <c r="Q354" s="207">
        <f t="shared" si="130"/>
        <v>792.10000000000025</v>
      </c>
      <c r="R354" s="207">
        <v>975.7</v>
      </c>
      <c r="S354" s="208">
        <f t="shared" si="131"/>
        <v>81.182740596494853</v>
      </c>
    </row>
    <row r="355" spans="1:19" ht="13.5" customHeight="1" x14ac:dyDescent="0.15">
      <c r="A355" s="204"/>
      <c r="B355" s="189"/>
      <c r="C355" s="380"/>
      <c r="D355" s="198" t="s">
        <v>75</v>
      </c>
      <c r="E355" s="207">
        <f t="shared" ref="E355:P355" si="135">+E352-E356</f>
        <v>75.599999999999994</v>
      </c>
      <c r="F355" s="207">
        <f t="shared" si="135"/>
        <v>127.80000000000001</v>
      </c>
      <c r="G355" s="207">
        <f t="shared" si="135"/>
        <v>138.1</v>
      </c>
      <c r="H355" s="207">
        <f t="shared" si="135"/>
        <v>207.29999999999998</v>
      </c>
      <c r="I355" s="207">
        <f t="shared" si="135"/>
        <v>190</v>
      </c>
      <c r="J355" s="207">
        <f t="shared" si="135"/>
        <v>181.2</v>
      </c>
      <c r="K355" s="207">
        <f t="shared" si="135"/>
        <v>133.6</v>
      </c>
      <c r="L355" s="207">
        <f t="shared" si="135"/>
        <v>63.300000000000004</v>
      </c>
      <c r="M355" s="207">
        <f t="shared" si="135"/>
        <v>35.4</v>
      </c>
      <c r="N355" s="207">
        <f t="shared" si="135"/>
        <v>29.4</v>
      </c>
      <c r="O355" s="207">
        <f t="shared" si="135"/>
        <v>36</v>
      </c>
      <c r="P355" s="207">
        <f t="shared" si="135"/>
        <v>45.5</v>
      </c>
      <c r="Q355" s="207">
        <f t="shared" si="130"/>
        <v>1263.2</v>
      </c>
      <c r="R355" s="207">
        <v>1568.4999999999998</v>
      </c>
      <c r="S355" s="208">
        <f t="shared" si="131"/>
        <v>80.535543512910436</v>
      </c>
    </row>
    <row r="356" spans="1:19" ht="13.5" customHeight="1" x14ac:dyDescent="0.15">
      <c r="A356" s="204"/>
      <c r="B356" s="189"/>
      <c r="C356" s="380"/>
      <c r="D356" s="198" t="s">
        <v>76</v>
      </c>
      <c r="E356" s="207">
        <v>0.9</v>
      </c>
      <c r="F356" s="207">
        <v>1.5</v>
      </c>
      <c r="G356" s="207">
        <v>1.6</v>
      </c>
      <c r="H356" s="207">
        <v>2.8</v>
      </c>
      <c r="I356" s="207">
        <v>3</v>
      </c>
      <c r="J356" s="207">
        <v>2</v>
      </c>
      <c r="K356" s="207">
        <v>1.8</v>
      </c>
      <c r="L356" s="207">
        <v>1.1000000000000001</v>
      </c>
      <c r="M356" s="207">
        <v>1.2</v>
      </c>
      <c r="N356" s="207">
        <v>1.1000000000000001</v>
      </c>
      <c r="O356" s="207">
        <v>1.3</v>
      </c>
      <c r="P356" s="207">
        <v>1.2</v>
      </c>
      <c r="Q356" s="207">
        <f t="shared" si="130"/>
        <v>19.5</v>
      </c>
      <c r="R356" s="207">
        <v>22.099999999999998</v>
      </c>
      <c r="S356" s="208">
        <f t="shared" si="131"/>
        <v>88.235294117647072</v>
      </c>
    </row>
    <row r="357" spans="1:19" ht="13.5" customHeight="1" thickBot="1" x14ac:dyDescent="0.2">
      <c r="A357" s="204"/>
      <c r="B357" s="189"/>
      <c r="C357" s="381"/>
      <c r="D357" s="201" t="s">
        <v>77</v>
      </c>
      <c r="E357" s="209">
        <v>0.9</v>
      </c>
      <c r="F357" s="209">
        <v>1.6</v>
      </c>
      <c r="G357" s="209">
        <v>1.8</v>
      </c>
      <c r="H357" s="209">
        <v>2.8</v>
      </c>
      <c r="I357" s="209">
        <v>3.2</v>
      </c>
      <c r="J357" s="209">
        <v>2.2000000000000002</v>
      </c>
      <c r="K357" s="209">
        <v>1.8</v>
      </c>
      <c r="L357" s="209">
        <v>1.1000000000000001</v>
      </c>
      <c r="M357" s="209">
        <v>1.2</v>
      </c>
      <c r="N357" s="209">
        <v>1.1000000000000001</v>
      </c>
      <c r="O357" s="209">
        <v>1.3</v>
      </c>
      <c r="P357" s="209">
        <v>1.2</v>
      </c>
      <c r="Q357" s="209">
        <f t="shared" si="130"/>
        <v>20.200000000000003</v>
      </c>
      <c r="R357" s="209">
        <v>23.800000000000004</v>
      </c>
      <c r="S357" s="210">
        <f t="shared" si="131"/>
        <v>84.87394957983193</v>
      </c>
    </row>
    <row r="358" spans="1:19" ht="13.5" customHeight="1" x14ac:dyDescent="0.15">
      <c r="A358" s="204"/>
      <c r="B358" s="189"/>
      <c r="C358" s="379" t="s">
        <v>117</v>
      </c>
      <c r="D358" s="195" t="s">
        <v>72</v>
      </c>
      <c r="E358" s="205">
        <v>65.2</v>
      </c>
      <c r="F358" s="205">
        <v>111.3</v>
      </c>
      <c r="G358" s="205">
        <v>92.6</v>
      </c>
      <c r="H358" s="205">
        <v>115.5</v>
      </c>
      <c r="I358" s="205">
        <v>140.6</v>
      </c>
      <c r="J358" s="205">
        <v>120.9</v>
      </c>
      <c r="K358" s="205">
        <v>95.2</v>
      </c>
      <c r="L358" s="205">
        <v>45.6</v>
      </c>
      <c r="M358" s="205">
        <v>91.1</v>
      </c>
      <c r="N358" s="205">
        <v>100</v>
      </c>
      <c r="O358" s="205">
        <v>82.7</v>
      </c>
      <c r="P358" s="205">
        <v>79.400000000000006</v>
      </c>
      <c r="Q358" s="205">
        <f t="shared" si="130"/>
        <v>1140.1000000000001</v>
      </c>
      <c r="R358" s="205">
        <v>1077.5</v>
      </c>
      <c r="S358" s="206">
        <f t="shared" si="131"/>
        <v>105.80974477958239</v>
      </c>
    </row>
    <row r="359" spans="1:19" ht="13.5" customHeight="1" x14ac:dyDescent="0.15">
      <c r="A359" s="204"/>
      <c r="B359" s="189"/>
      <c r="C359" s="380"/>
      <c r="D359" s="198" t="s">
        <v>73</v>
      </c>
      <c r="E359" s="207">
        <v>10.1</v>
      </c>
      <c r="F359" s="207">
        <v>12</v>
      </c>
      <c r="G359" s="207">
        <v>13.1</v>
      </c>
      <c r="H359" s="207">
        <v>14.6</v>
      </c>
      <c r="I359" s="207">
        <v>24.8</v>
      </c>
      <c r="J359" s="207">
        <v>13.5</v>
      </c>
      <c r="K359" s="207">
        <v>10.3</v>
      </c>
      <c r="L359" s="207">
        <v>3.6</v>
      </c>
      <c r="M359" s="207">
        <v>18.100000000000001</v>
      </c>
      <c r="N359" s="207">
        <v>13.2</v>
      </c>
      <c r="O359" s="207">
        <v>11.8</v>
      </c>
      <c r="P359" s="207">
        <v>10.4</v>
      </c>
      <c r="Q359" s="207">
        <f t="shared" si="130"/>
        <v>155.5</v>
      </c>
      <c r="R359" s="207">
        <v>183.6</v>
      </c>
      <c r="S359" s="208">
        <f t="shared" si="131"/>
        <v>84.694989106753809</v>
      </c>
    </row>
    <row r="360" spans="1:19" ht="13.5" customHeight="1" x14ac:dyDescent="0.15">
      <c r="A360" s="204"/>
      <c r="B360" s="189"/>
      <c r="C360" s="380"/>
      <c r="D360" s="198" t="s">
        <v>74</v>
      </c>
      <c r="E360" s="207">
        <f t="shared" ref="E360:P360" si="136">+E358-E359</f>
        <v>55.1</v>
      </c>
      <c r="F360" s="207">
        <f t="shared" si="136"/>
        <v>99.3</v>
      </c>
      <c r="G360" s="207">
        <f t="shared" si="136"/>
        <v>79.5</v>
      </c>
      <c r="H360" s="207">
        <f t="shared" si="136"/>
        <v>100.9</v>
      </c>
      <c r="I360" s="207">
        <f t="shared" si="136"/>
        <v>115.8</v>
      </c>
      <c r="J360" s="207">
        <f t="shared" si="136"/>
        <v>107.4</v>
      </c>
      <c r="K360" s="207">
        <f t="shared" si="136"/>
        <v>84.9</v>
      </c>
      <c r="L360" s="207">
        <f t="shared" si="136"/>
        <v>42</v>
      </c>
      <c r="M360" s="207">
        <f t="shared" si="136"/>
        <v>73</v>
      </c>
      <c r="N360" s="207">
        <f t="shared" si="136"/>
        <v>86.8</v>
      </c>
      <c r="O360" s="207">
        <f t="shared" si="136"/>
        <v>70.900000000000006</v>
      </c>
      <c r="P360" s="207">
        <f t="shared" si="136"/>
        <v>69</v>
      </c>
      <c r="Q360" s="207">
        <f t="shared" si="130"/>
        <v>984.59999999999991</v>
      </c>
      <c r="R360" s="207">
        <v>893.9</v>
      </c>
      <c r="S360" s="208">
        <f t="shared" si="131"/>
        <v>110.14654883096541</v>
      </c>
    </row>
    <row r="361" spans="1:19" ht="13.5" customHeight="1" x14ac:dyDescent="0.15">
      <c r="A361" s="204"/>
      <c r="B361" s="189"/>
      <c r="C361" s="380"/>
      <c r="D361" s="198" t="s">
        <v>75</v>
      </c>
      <c r="E361" s="207">
        <f t="shared" ref="E361:P361" si="137">+E358-E362</f>
        <v>56.6</v>
      </c>
      <c r="F361" s="207">
        <f t="shared" si="137"/>
        <v>103.5</v>
      </c>
      <c r="G361" s="207">
        <f t="shared" si="137"/>
        <v>80.099999999999994</v>
      </c>
      <c r="H361" s="207">
        <f t="shared" si="137"/>
        <v>96.3</v>
      </c>
      <c r="I361" s="207">
        <f t="shared" si="137"/>
        <v>118.3</v>
      </c>
      <c r="J361" s="207">
        <f t="shared" si="137"/>
        <v>105.7</v>
      </c>
      <c r="K361" s="207">
        <f t="shared" si="137"/>
        <v>81</v>
      </c>
      <c r="L361" s="207">
        <f t="shared" si="137"/>
        <v>44.1</v>
      </c>
      <c r="M361" s="207">
        <f t="shared" si="137"/>
        <v>70.199999999999989</v>
      </c>
      <c r="N361" s="207">
        <f t="shared" si="137"/>
        <v>88.6</v>
      </c>
      <c r="O361" s="207">
        <f t="shared" si="137"/>
        <v>72.400000000000006</v>
      </c>
      <c r="P361" s="207">
        <f t="shared" si="137"/>
        <v>68.300000000000011</v>
      </c>
      <c r="Q361" s="207">
        <f t="shared" si="130"/>
        <v>985.09999999999991</v>
      </c>
      <c r="R361" s="207">
        <v>874.8</v>
      </c>
      <c r="S361" s="208">
        <f t="shared" si="131"/>
        <v>112.60859625057155</v>
      </c>
    </row>
    <row r="362" spans="1:19" ht="13.5" customHeight="1" x14ac:dyDescent="0.15">
      <c r="A362" s="204"/>
      <c r="B362" s="189"/>
      <c r="C362" s="380"/>
      <c r="D362" s="198" t="s">
        <v>76</v>
      </c>
      <c r="E362" s="207">
        <v>8.6</v>
      </c>
      <c r="F362" s="207">
        <v>7.8</v>
      </c>
      <c r="G362" s="207">
        <v>12.5</v>
      </c>
      <c r="H362" s="207">
        <v>19.2</v>
      </c>
      <c r="I362" s="207">
        <v>22.3</v>
      </c>
      <c r="J362" s="207">
        <v>15.2</v>
      </c>
      <c r="K362" s="207">
        <v>14.2</v>
      </c>
      <c r="L362" s="207">
        <v>1.5</v>
      </c>
      <c r="M362" s="207">
        <v>20.9</v>
      </c>
      <c r="N362" s="207">
        <v>11.4</v>
      </c>
      <c r="O362" s="207">
        <v>10.3</v>
      </c>
      <c r="P362" s="207">
        <v>11.1</v>
      </c>
      <c r="Q362" s="207">
        <f t="shared" si="130"/>
        <v>155</v>
      </c>
      <c r="R362" s="207">
        <v>202.7</v>
      </c>
      <c r="S362" s="208">
        <f t="shared" si="131"/>
        <v>76.467686235816473</v>
      </c>
    </row>
    <row r="363" spans="1:19" ht="13.5" customHeight="1" thickBot="1" x14ac:dyDescent="0.2">
      <c r="A363" s="204"/>
      <c r="B363" s="216"/>
      <c r="C363" s="381"/>
      <c r="D363" s="201" t="s">
        <v>77</v>
      </c>
      <c r="E363" s="209">
        <v>8.6</v>
      </c>
      <c r="F363" s="209">
        <v>7.8</v>
      </c>
      <c r="G363" s="209">
        <v>12.5</v>
      </c>
      <c r="H363" s="209">
        <v>19.2</v>
      </c>
      <c r="I363" s="209">
        <v>22.3</v>
      </c>
      <c r="J363" s="209">
        <v>15.2</v>
      </c>
      <c r="K363" s="209">
        <v>14.2</v>
      </c>
      <c r="L363" s="209">
        <v>1.5</v>
      </c>
      <c r="M363" s="209">
        <v>20.9</v>
      </c>
      <c r="N363" s="209">
        <v>27</v>
      </c>
      <c r="O363" s="209">
        <v>22.8</v>
      </c>
      <c r="P363" s="209">
        <v>25.6</v>
      </c>
      <c r="Q363" s="209">
        <f t="shared" si="130"/>
        <v>197.6</v>
      </c>
      <c r="R363" s="209">
        <v>202.7</v>
      </c>
      <c r="S363" s="210">
        <f t="shared" si="131"/>
        <v>97.483966452886037</v>
      </c>
    </row>
    <row r="364" spans="1:19" ht="13.5" customHeight="1" x14ac:dyDescent="0.15">
      <c r="A364" s="204"/>
      <c r="B364" s="370" t="s">
        <v>327</v>
      </c>
      <c r="C364" s="372"/>
      <c r="D364" s="195" t="s">
        <v>72</v>
      </c>
      <c r="E364" s="205">
        <f>+E370+E376+E382+E388+E394+E403+E409+E415+E421+E427+E433</f>
        <v>1075.3000000000002</v>
      </c>
      <c r="F364" s="205">
        <f t="shared" ref="F364:P364" si="138">+F370+F376+F382+F388+F394+F403+F409+F415+F421+F427+F433</f>
        <v>1582.7</v>
      </c>
      <c r="G364" s="205">
        <f t="shared" si="138"/>
        <v>1539.2</v>
      </c>
      <c r="H364" s="205">
        <f t="shared" si="138"/>
        <v>1931.6999999999998</v>
      </c>
      <c r="I364" s="205">
        <f t="shared" si="138"/>
        <v>2249.6999999999998</v>
      </c>
      <c r="J364" s="205">
        <f t="shared" si="138"/>
        <v>1700.5</v>
      </c>
      <c r="K364" s="238">
        <f t="shared" si="138"/>
        <v>1722.5000000000002</v>
      </c>
      <c r="L364" s="260">
        <f t="shared" si="138"/>
        <v>1109.8000000000002</v>
      </c>
      <c r="M364" s="260">
        <f t="shared" si="138"/>
        <v>1219.2999999999997</v>
      </c>
      <c r="N364" s="238">
        <f t="shared" si="138"/>
        <v>1050.1000000000001</v>
      </c>
      <c r="O364" s="260">
        <f t="shared" si="138"/>
        <v>932.1</v>
      </c>
      <c r="P364" s="260">
        <f t="shared" si="138"/>
        <v>983.5</v>
      </c>
      <c r="Q364" s="205">
        <f t="shared" ref="Q364:R369" si="139">+Q370+Q376+Q382+Q388+Q394+Q403+Q409+Q415+Q421+Q427+Q433</f>
        <v>17096.400000000001</v>
      </c>
      <c r="R364" s="205">
        <f t="shared" si="139"/>
        <v>16975.900000000001</v>
      </c>
      <c r="S364" s="206">
        <f t="shared" ref="S364:S399" si="140">IF(Q364=0,"－",Q364/R364*100)</f>
        <v>100.70982981756491</v>
      </c>
    </row>
    <row r="365" spans="1:19" ht="13.5" customHeight="1" x14ac:dyDescent="0.15">
      <c r="A365" s="204"/>
      <c r="B365" s="373"/>
      <c r="C365" s="375"/>
      <c r="D365" s="198" t="s">
        <v>73</v>
      </c>
      <c r="E365" s="207">
        <f>+E371+E377+E383+E389+E395+E404+E410+E416+E422+E428+E434</f>
        <v>365.69999999999993</v>
      </c>
      <c r="F365" s="207">
        <f t="shared" ref="F365:P365" si="141">+F371+F377+F383+F389+F395+F404+F410+F416+F422+F428+F434</f>
        <v>546.60000000000014</v>
      </c>
      <c r="G365" s="207">
        <f t="shared" si="141"/>
        <v>557.40000000000009</v>
      </c>
      <c r="H365" s="207">
        <f t="shared" si="141"/>
        <v>752.10000000000014</v>
      </c>
      <c r="I365" s="207">
        <f t="shared" si="141"/>
        <v>849.6</v>
      </c>
      <c r="J365" s="207">
        <f t="shared" si="141"/>
        <v>621.09999999999991</v>
      </c>
      <c r="K365" s="256">
        <f t="shared" si="141"/>
        <v>618.1</v>
      </c>
      <c r="L365" s="256">
        <f t="shared" si="141"/>
        <v>383.1</v>
      </c>
      <c r="M365" s="256">
        <f t="shared" si="141"/>
        <v>490.3</v>
      </c>
      <c r="N365" s="256">
        <f t="shared" si="141"/>
        <v>423.49999999999994</v>
      </c>
      <c r="O365" s="256">
        <f t="shared" si="141"/>
        <v>377.4</v>
      </c>
      <c r="P365" s="256">
        <f t="shared" si="141"/>
        <v>351.4</v>
      </c>
      <c r="Q365" s="207">
        <f t="shared" si="139"/>
        <v>6336.3</v>
      </c>
      <c r="R365" s="207">
        <f t="shared" si="139"/>
        <v>6200.4</v>
      </c>
      <c r="S365" s="208">
        <f t="shared" si="140"/>
        <v>102.19179407780143</v>
      </c>
    </row>
    <row r="366" spans="1:19" ht="13.5" customHeight="1" x14ac:dyDescent="0.15">
      <c r="A366" s="204"/>
      <c r="B366" s="373"/>
      <c r="C366" s="375"/>
      <c r="D366" s="198" t="s">
        <v>74</v>
      </c>
      <c r="E366" s="207">
        <f>+E372+E378+E384+E390+E396+E405+E411+E417+E423+E429+E435</f>
        <v>709.6</v>
      </c>
      <c r="F366" s="207">
        <f t="shared" ref="F366:P366" si="142">+F372+F378+F384+F390+F396+F405+F411+F417+F423+F429+F435</f>
        <v>1036.0999999999999</v>
      </c>
      <c r="G366" s="207">
        <f t="shared" si="142"/>
        <v>981.8</v>
      </c>
      <c r="H366" s="207">
        <f t="shared" si="142"/>
        <v>1179.5999999999999</v>
      </c>
      <c r="I366" s="207">
        <f t="shared" si="142"/>
        <v>1400.1</v>
      </c>
      <c r="J366" s="207">
        <f t="shared" si="142"/>
        <v>1079.4000000000001</v>
      </c>
      <c r="K366" s="226">
        <f t="shared" si="142"/>
        <v>1104.4000000000001</v>
      </c>
      <c r="L366" s="256">
        <f t="shared" si="142"/>
        <v>726.69999999999993</v>
      </c>
      <c r="M366" s="256">
        <f t="shared" si="142"/>
        <v>728.99999999999989</v>
      </c>
      <c r="N366" s="256">
        <f t="shared" si="142"/>
        <v>626.60000000000014</v>
      </c>
      <c r="O366" s="256">
        <f t="shared" si="142"/>
        <v>554.69999999999993</v>
      </c>
      <c r="P366" s="256">
        <f t="shared" si="142"/>
        <v>632.0999999999998</v>
      </c>
      <c r="Q366" s="207">
        <f t="shared" si="139"/>
        <v>10760.1</v>
      </c>
      <c r="R366" s="207">
        <f t="shared" si="139"/>
        <v>10775.499999999998</v>
      </c>
      <c r="S366" s="208">
        <f t="shared" si="140"/>
        <v>99.857083197995479</v>
      </c>
    </row>
    <row r="367" spans="1:19" ht="13.5" customHeight="1" x14ac:dyDescent="0.15">
      <c r="A367" s="204"/>
      <c r="B367" s="373"/>
      <c r="C367" s="375"/>
      <c r="D367" s="198" t="s">
        <v>75</v>
      </c>
      <c r="E367" s="207">
        <f>+E373+E379+E385+E391+E397+E406+E412+E418+E424+E430+E436</f>
        <v>885.1</v>
      </c>
      <c r="F367" s="207">
        <f t="shared" ref="F367:P367" si="143">+F373+F379+F385+F391+F397+F406+F412+F418+F424+F430+F436</f>
        <v>1338.2000000000003</v>
      </c>
      <c r="G367" s="207">
        <f t="shared" si="143"/>
        <v>1296.2000000000003</v>
      </c>
      <c r="H367" s="207">
        <f t="shared" si="143"/>
        <v>1637.1</v>
      </c>
      <c r="I367" s="207">
        <f t="shared" si="143"/>
        <v>1913.9</v>
      </c>
      <c r="J367" s="207">
        <f t="shared" si="143"/>
        <v>1428.2</v>
      </c>
      <c r="K367" s="226">
        <f t="shared" si="143"/>
        <v>1435.2</v>
      </c>
      <c r="L367" s="226">
        <f t="shared" si="143"/>
        <v>894.9</v>
      </c>
      <c r="M367" s="226">
        <f t="shared" si="143"/>
        <v>976.7</v>
      </c>
      <c r="N367" s="226">
        <f t="shared" si="143"/>
        <v>786.59999999999991</v>
      </c>
      <c r="O367" s="226">
        <f t="shared" si="143"/>
        <v>713.6</v>
      </c>
      <c r="P367" s="226">
        <f t="shared" si="143"/>
        <v>770.19999999999993</v>
      </c>
      <c r="Q367" s="226">
        <f t="shared" si="139"/>
        <v>14075.9</v>
      </c>
      <c r="R367" s="207">
        <f t="shared" si="139"/>
        <v>13917.199999999999</v>
      </c>
      <c r="S367" s="208">
        <f t="shared" si="140"/>
        <v>101.14031558072027</v>
      </c>
    </row>
    <row r="368" spans="1:19" ht="13.5" customHeight="1" x14ac:dyDescent="0.15">
      <c r="A368" s="204"/>
      <c r="B368" s="373"/>
      <c r="C368" s="375"/>
      <c r="D368" s="198" t="s">
        <v>76</v>
      </c>
      <c r="E368" s="207">
        <f t="shared" ref="E368:P368" si="144">+E374+E380+E386+E392+E398+E407+E413+E419+E425+E431+E437</f>
        <v>190.2</v>
      </c>
      <c r="F368" s="207">
        <f t="shared" si="144"/>
        <v>244.50000000000003</v>
      </c>
      <c r="G368" s="207">
        <f t="shared" si="144"/>
        <v>243.00000000000003</v>
      </c>
      <c r="H368" s="207">
        <f t="shared" si="144"/>
        <v>294.60000000000002</v>
      </c>
      <c r="I368" s="207">
        <f t="shared" si="144"/>
        <v>335.8</v>
      </c>
      <c r="J368" s="207">
        <f t="shared" si="144"/>
        <v>272.3</v>
      </c>
      <c r="K368" s="226">
        <f t="shared" si="144"/>
        <v>287.3</v>
      </c>
      <c r="L368" s="226">
        <f t="shared" si="144"/>
        <v>214.89999999999998</v>
      </c>
      <c r="M368" s="256">
        <f t="shared" si="144"/>
        <v>242.6</v>
      </c>
      <c r="N368" s="226">
        <f t="shared" si="144"/>
        <v>263.50000000000006</v>
      </c>
      <c r="O368" s="256">
        <f t="shared" si="144"/>
        <v>218.5</v>
      </c>
      <c r="P368" s="256">
        <f t="shared" si="144"/>
        <v>213.30000000000004</v>
      </c>
      <c r="Q368" s="226">
        <f t="shared" si="139"/>
        <v>3020.4999999999995</v>
      </c>
      <c r="R368" s="207">
        <f t="shared" si="139"/>
        <v>3058.7000000000003</v>
      </c>
      <c r="S368" s="208">
        <f t="shared" si="140"/>
        <v>98.751103409945372</v>
      </c>
    </row>
    <row r="369" spans="1:19" ht="13.5" customHeight="1" thickBot="1" x14ac:dyDescent="0.2">
      <c r="A369" s="204"/>
      <c r="B369" s="373"/>
      <c r="C369" s="378"/>
      <c r="D369" s="201" t="s">
        <v>77</v>
      </c>
      <c r="E369" s="209">
        <f t="shared" ref="E369:P369" si="145">+E375+E381+E387+E393+E399+E408+E414+E420+E426+E432+E438</f>
        <v>202.8</v>
      </c>
      <c r="F369" s="209">
        <f t="shared" si="145"/>
        <v>261.3</v>
      </c>
      <c r="G369" s="209">
        <f t="shared" si="145"/>
        <v>258.7000000000001</v>
      </c>
      <c r="H369" s="209">
        <f t="shared" si="145"/>
        <v>311.59999999999997</v>
      </c>
      <c r="I369" s="209">
        <f t="shared" si="145"/>
        <v>353.3</v>
      </c>
      <c r="J369" s="209">
        <f t="shared" si="145"/>
        <v>285.7</v>
      </c>
      <c r="K369" s="257">
        <f t="shared" si="145"/>
        <v>303.40000000000003</v>
      </c>
      <c r="L369" s="257">
        <f t="shared" si="145"/>
        <v>228.29999999999998</v>
      </c>
      <c r="M369" s="257">
        <f t="shared" si="145"/>
        <v>261.10000000000002</v>
      </c>
      <c r="N369" s="231">
        <f t="shared" si="145"/>
        <v>296.3</v>
      </c>
      <c r="O369" s="257">
        <f t="shared" si="145"/>
        <v>247.30000000000004</v>
      </c>
      <c r="P369" s="257">
        <f t="shared" si="145"/>
        <v>246.40000000000003</v>
      </c>
      <c r="Q369" s="231">
        <f t="shared" si="139"/>
        <v>3256.2</v>
      </c>
      <c r="R369" s="209">
        <f t="shared" si="139"/>
        <v>3231.2000000000003</v>
      </c>
      <c r="S369" s="210">
        <f t="shared" si="140"/>
        <v>100.77370636296112</v>
      </c>
    </row>
    <row r="370" spans="1:19" ht="13.5" customHeight="1" x14ac:dyDescent="0.15">
      <c r="A370" s="204"/>
      <c r="B370" s="204"/>
      <c r="C370" s="379" t="s">
        <v>142</v>
      </c>
      <c r="D370" s="195" t="s">
        <v>72</v>
      </c>
      <c r="E370" s="205">
        <v>75.599999999999994</v>
      </c>
      <c r="F370" s="205">
        <v>155.4</v>
      </c>
      <c r="G370" s="205">
        <v>112.8</v>
      </c>
      <c r="H370" s="205">
        <v>175.9</v>
      </c>
      <c r="I370" s="205">
        <v>228.8</v>
      </c>
      <c r="J370" s="261">
        <v>178.1</v>
      </c>
      <c r="K370" s="238">
        <v>125.6</v>
      </c>
      <c r="L370" s="260">
        <v>93.7</v>
      </c>
      <c r="M370" s="260">
        <v>30</v>
      </c>
      <c r="N370" s="260">
        <v>33.4</v>
      </c>
      <c r="O370" s="260">
        <v>25.7</v>
      </c>
      <c r="P370" s="260">
        <v>51.8</v>
      </c>
      <c r="Q370" s="205">
        <f t="shared" ref="Q370:Q399" si="146">SUM(E370:P370)</f>
        <v>1286.8000000000002</v>
      </c>
      <c r="R370" s="238">
        <v>1127.4000000000001</v>
      </c>
      <c r="S370" s="206">
        <f t="shared" si="140"/>
        <v>114.13872627284016</v>
      </c>
    </row>
    <row r="371" spans="1:19" ht="13.5" customHeight="1" x14ac:dyDescent="0.15">
      <c r="A371" s="204"/>
      <c r="B371" s="189"/>
      <c r="C371" s="380"/>
      <c r="D371" s="198" t="s">
        <v>73</v>
      </c>
      <c r="E371" s="207">
        <v>28.8</v>
      </c>
      <c r="F371" s="207">
        <v>61.1</v>
      </c>
      <c r="G371" s="207">
        <v>43.2</v>
      </c>
      <c r="H371" s="207">
        <v>63.5</v>
      </c>
      <c r="I371" s="207">
        <v>91.9</v>
      </c>
      <c r="J371" s="262">
        <v>68.400000000000006</v>
      </c>
      <c r="K371" s="263">
        <v>54.4</v>
      </c>
      <c r="L371" s="264">
        <v>44</v>
      </c>
      <c r="M371" s="263">
        <v>14</v>
      </c>
      <c r="N371" s="263">
        <v>16.8</v>
      </c>
      <c r="O371" s="263">
        <v>11.8</v>
      </c>
      <c r="P371" s="265">
        <v>22.3</v>
      </c>
      <c r="Q371" s="226">
        <f t="shared" si="146"/>
        <v>520.19999999999993</v>
      </c>
      <c r="R371" s="240">
        <v>448</v>
      </c>
      <c r="S371" s="208">
        <f t="shared" si="140"/>
        <v>116.11607142857142</v>
      </c>
    </row>
    <row r="372" spans="1:19" ht="13.5" customHeight="1" x14ac:dyDescent="0.15">
      <c r="A372" s="204"/>
      <c r="B372" s="189"/>
      <c r="C372" s="380"/>
      <c r="D372" s="198" t="s">
        <v>74</v>
      </c>
      <c r="E372" s="207">
        <f t="shared" ref="E372:P372" si="147">+E370-E371</f>
        <v>46.8</v>
      </c>
      <c r="F372" s="207">
        <f t="shared" si="147"/>
        <v>94.300000000000011</v>
      </c>
      <c r="G372" s="207">
        <f t="shared" si="147"/>
        <v>69.599999999999994</v>
      </c>
      <c r="H372" s="207">
        <f t="shared" si="147"/>
        <v>112.4</v>
      </c>
      <c r="I372" s="207">
        <f t="shared" si="147"/>
        <v>136.9</v>
      </c>
      <c r="J372" s="262">
        <f t="shared" si="147"/>
        <v>109.69999999999999</v>
      </c>
      <c r="K372" s="226">
        <f t="shared" si="147"/>
        <v>71.199999999999989</v>
      </c>
      <c r="L372" s="240">
        <f t="shared" si="147"/>
        <v>49.7</v>
      </c>
      <c r="M372" s="226">
        <f t="shared" si="147"/>
        <v>16</v>
      </c>
      <c r="N372" s="226">
        <f t="shared" si="147"/>
        <v>16.599999999999998</v>
      </c>
      <c r="O372" s="226">
        <f t="shared" si="147"/>
        <v>13.899999999999999</v>
      </c>
      <c r="P372" s="226">
        <f t="shared" si="147"/>
        <v>29.499999999999996</v>
      </c>
      <c r="Q372" s="207">
        <f t="shared" si="146"/>
        <v>766.60000000000014</v>
      </c>
      <c r="R372" s="226">
        <v>679.4</v>
      </c>
      <c r="S372" s="208">
        <f t="shared" si="140"/>
        <v>112.83485428319106</v>
      </c>
    </row>
    <row r="373" spans="1:19" ht="13.5" customHeight="1" x14ac:dyDescent="0.15">
      <c r="A373" s="204"/>
      <c r="B373" s="189"/>
      <c r="C373" s="380"/>
      <c r="D373" s="198" t="s">
        <v>75</v>
      </c>
      <c r="E373" s="207">
        <f t="shared" ref="E373:P373" si="148">+E370-E374</f>
        <v>56.399999999999991</v>
      </c>
      <c r="F373" s="207">
        <f t="shared" si="148"/>
        <v>133.1</v>
      </c>
      <c r="G373" s="207">
        <f t="shared" si="148"/>
        <v>90.699999999999989</v>
      </c>
      <c r="H373" s="207">
        <f t="shared" si="148"/>
        <v>152.4</v>
      </c>
      <c r="I373" s="207">
        <f t="shared" si="148"/>
        <v>205.4</v>
      </c>
      <c r="J373" s="262">
        <f t="shared" si="148"/>
        <v>155.9</v>
      </c>
      <c r="K373" s="266">
        <f t="shared" si="148"/>
        <v>105.1</v>
      </c>
      <c r="L373" s="267">
        <f t="shared" si="148"/>
        <v>77.400000000000006</v>
      </c>
      <c r="M373" s="268">
        <f t="shared" si="148"/>
        <v>12.8</v>
      </c>
      <c r="N373" s="268">
        <f t="shared" si="148"/>
        <v>16.7</v>
      </c>
      <c r="O373" s="268">
        <f t="shared" si="148"/>
        <v>7.8000000000000007</v>
      </c>
      <c r="P373" s="269">
        <f t="shared" si="148"/>
        <v>33.099999999999994</v>
      </c>
      <c r="Q373" s="207">
        <f t="shared" si="146"/>
        <v>1046.8</v>
      </c>
      <c r="R373" s="226">
        <v>895.4</v>
      </c>
      <c r="S373" s="208">
        <f t="shared" si="140"/>
        <v>116.90864418137146</v>
      </c>
    </row>
    <row r="374" spans="1:19" ht="13.5" customHeight="1" x14ac:dyDescent="0.15">
      <c r="A374" s="204"/>
      <c r="B374" s="189"/>
      <c r="C374" s="380"/>
      <c r="D374" s="198" t="s">
        <v>76</v>
      </c>
      <c r="E374" s="207">
        <v>19.2</v>
      </c>
      <c r="F374" s="207">
        <v>22.3</v>
      </c>
      <c r="G374" s="207">
        <v>22.1</v>
      </c>
      <c r="H374" s="207">
        <v>23.5</v>
      </c>
      <c r="I374" s="207">
        <v>23.4</v>
      </c>
      <c r="J374" s="207">
        <v>22.2</v>
      </c>
      <c r="K374" s="226">
        <v>20.5</v>
      </c>
      <c r="L374" s="226">
        <v>16.3</v>
      </c>
      <c r="M374" s="226">
        <v>17.2</v>
      </c>
      <c r="N374" s="226">
        <v>16.7</v>
      </c>
      <c r="O374" s="226">
        <v>17.899999999999999</v>
      </c>
      <c r="P374" s="226">
        <v>18.7</v>
      </c>
      <c r="Q374" s="207">
        <f t="shared" si="146"/>
        <v>239.99999999999997</v>
      </c>
      <c r="R374" s="226">
        <v>232</v>
      </c>
      <c r="S374" s="208">
        <f t="shared" si="140"/>
        <v>103.44827586206895</v>
      </c>
    </row>
    <row r="375" spans="1:19" ht="13.5" customHeight="1" thickBot="1" x14ac:dyDescent="0.2">
      <c r="A375" s="204"/>
      <c r="B375" s="189"/>
      <c r="C375" s="381"/>
      <c r="D375" s="201" t="s">
        <v>77</v>
      </c>
      <c r="E375" s="209">
        <v>24.5</v>
      </c>
      <c r="F375" s="209">
        <v>30.1</v>
      </c>
      <c r="G375" s="209">
        <v>29.6</v>
      </c>
      <c r="H375" s="209">
        <v>30.6</v>
      </c>
      <c r="I375" s="209">
        <v>31.1</v>
      </c>
      <c r="J375" s="209">
        <v>28.6</v>
      </c>
      <c r="K375" s="257">
        <v>28.8</v>
      </c>
      <c r="L375" s="257">
        <v>22.9</v>
      </c>
      <c r="M375" s="257">
        <v>23.6</v>
      </c>
      <c r="N375" s="257">
        <v>22.2</v>
      </c>
      <c r="O375" s="257">
        <v>24.9</v>
      </c>
      <c r="P375" s="257">
        <v>26.9</v>
      </c>
      <c r="Q375" s="209">
        <f t="shared" si="146"/>
        <v>323.79999999999995</v>
      </c>
      <c r="R375" s="231">
        <v>270.8</v>
      </c>
      <c r="S375" s="210">
        <f t="shared" si="140"/>
        <v>119.57163958641061</v>
      </c>
    </row>
    <row r="376" spans="1:19" ht="13.5" customHeight="1" x14ac:dyDescent="0.15">
      <c r="A376" s="204"/>
      <c r="B376" s="189"/>
      <c r="C376" s="379" t="s">
        <v>143</v>
      </c>
      <c r="D376" s="195" t="s">
        <v>72</v>
      </c>
      <c r="E376" s="205">
        <v>116.7</v>
      </c>
      <c r="F376" s="205">
        <v>178.3</v>
      </c>
      <c r="G376" s="205">
        <v>162.80000000000001</v>
      </c>
      <c r="H376" s="205">
        <v>203</v>
      </c>
      <c r="I376" s="205">
        <v>370.6</v>
      </c>
      <c r="J376" s="261">
        <v>208.8</v>
      </c>
      <c r="K376" s="238">
        <v>208.2</v>
      </c>
      <c r="L376" s="270">
        <v>128.9</v>
      </c>
      <c r="M376" s="238">
        <v>99.4</v>
      </c>
      <c r="N376" s="238">
        <v>68.2</v>
      </c>
      <c r="O376" s="238">
        <v>91.2</v>
      </c>
      <c r="P376" s="271">
        <v>96.8</v>
      </c>
      <c r="Q376" s="205">
        <f t="shared" si="146"/>
        <v>1932.9000000000003</v>
      </c>
      <c r="R376" s="238">
        <v>1878.3000000000002</v>
      </c>
      <c r="S376" s="206">
        <f t="shared" si="140"/>
        <v>102.90688388436354</v>
      </c>
    </row>
    <row r="377" spans="1:19" ht="13.5" customHeight="1" x14ac:dyDescent="0.15">
      <c r="A377" s="204"/>
      <c r="B377" s="189"/>
      <c r="C377" s="380"/>
      <c r="D377" s="198" t="s">
        <v>73</v>
      </c>
      <c r="E377" s="207">
        <v>42.4</v>
      </c>
      <c r="F377" s="207">
        <v>63.1</v>
      </c>
      <c r="G377" s="207">
        <v>56.2</v>
      </c>
      <c r="H377" s="207">
        <v>70.900000000000006</v>
      </c>
      <c r="I377" s="207">
        <v>77.2</v>
      </c>
      <c r="J377" s="262">
        <v>67.8</v>
      </c>
      <c r="K377" s="263">
        <v>63</v>
      </c>
      <c r="L377" s="264">
        <v>34.4</v>
      </c>
      <c r="M377" s="263">
        <v>28.1</v>
      </c>
      <c r="N377" s="263">
        <v>31.8</v>
      </c>
      <c r="O377" s="263">
        <v>31.6</v>
      </c>
      <c r="P377" s="265">
        <v>45.7</v>
      </c>
      <c r="Q377" s="226">
        <f t="shared" si="146"/>
        <v>612.20000000000005</v>
      </c>
      <c r="R377" s="240">
        <v>585.79999999999995</v>
      </c>
      <c r="S377" s="208">
        <f t="shared" si="140"/>
        <v>104.50665756230796</v>
      </c>
    </row>
    <row r="378" spans="1:19" ht="13.5" customHeight="1" x14ac:dyDescent="0.15">
      <c r="A378" s="204"/>
      <c r="B378" s="189"/>
      <c r="C378" s="380"/>
      <c r="D378" s="198" t="s">
        <v>74</v>
      </c>
      <c r="E378" s="207">
        <f t="shared" ref="E378:P378" si="149">+E376-E377</f>
        <v>74.300000000000011</v>
      </c>
      <c r="F378" s="207">
        <f t="shared" si="149"/>
        <v>115.20000000000002</v>
      </c>
      <c r="G378" s="207">
        <f t="shared" si="149"/>
        <v>106.60000000000001</v>
      </c>
      <c r="H378" s="207">
        <f t="shared" si="149"/>
        <v>132.1</v>
      </c>
      <c r="I378" s="207">
        <f t="shared" si="149"/>
        <v>293.40000000000003</v>
      </c>
      <c r="J378" s="262">
        <f t="shared" si="149"/>
        <v>141</v>
      </c>
      <c r="K378" s="226">
        <f t="shared" si="149"/>
        <v>145.19999999999999</v>
      </c>
      <c r="L378" s="240">
        <f t="shared" si="149"/>
        <v>94.5</v>
      </c>
      <c r="M378" s="226">
        <f t="shared" si="149"/>
        <v>71.300000000000011</v>
      </c>
      <c r="N378" s="226">
        <f t="shared" si="149"/>
        <v>36.400000000000006</v>
      </c>
      <c r="O378" s="226">
        <f t="shared" si="149"/>
        <v>59.6</v>
      </c>
      <c r="P378" s="226">
        <f t="shared" si="149"/>
        <v>51.099999999999994</v>
      </c>
      <c r="Q378" s="207">
        <f t="shared" si="146"/>
        <v>1320.7</v>
      </c>
      <c r="R378" s="226">
        <v>1292.5000000000002</v>
      </c>
      <c r="S378" s="208">
        <f t="shared" si="140"/>
        <v>102.18181818181817</v>
      </c>
    </row>
    <row r="379" spans="1:19" ht="13.5" customHeight="1" x14ac:dyDescent="0.15">
      <c r="A379" s="204"/>
      <c r="B379" s="189"/>
      <c r="C379" s="380"/>
      <c r="D379" s="198" t="s">
        <v>75</v>
      </c>
      <c r="E379" s="207">
        <f t="shared" ref="E379:P379" si="150">+E376-E380</f>
        <v>109.4</v>
      </c>
      <c r="F379" s="207">
        <f t="shared" si="150"/>
        <v>167.5</v>
      </c>
      <c r="G379" s="207">
        <f t="shared" si="150"/>
        <v>151.9</v>
      </c>
      <c r="H379" s="207">
        <f t="shared" si="150"/>
        <v>186.8</v>
      </c>
      <c r="I379" s="207">
        <f t="shared" si="150"/>
        <v>350.6</v>
      </c>
      <c r="J379" s="262">
        <f t="shared" si="150"/>
        <v>195.20000000000002</v>
      </c>
      <c r="K379" s="266">
        <f t="shared" si="150"/>
        <v>198.29999999999998</v>
      </c>
      <c r="L379" s="267">
        <f t="shared" si="150"/>
        <v>121.10000000000001</v>
      </c>
      <c r="M379" s="268">
        <f t="shared" si="150"/>
        <v>90.7</v>
      </c>
      <c r="N379" s="268">
        <f t="shared" si="150"/>
        <v>59.6</v>
      </c>
      <c r="O379" s="268">
        <f t="shared" si="150"/>
        <v>83.9</v>
      </c>
      <c r="P379" s="269">
        <f t="shared" si="150"/>
        <v>88.5</v>
      </c>
      <c r="Q379" s="207">
        <f t="shared" si="146"/>
        <v>1803.4999999999998</v>
      </c>
      <c r="R379" s="226">
        <v>1719.2000000000003</v>
      </c>
      <c r="S379" s="208">
        <f t="shared" si="140"/>
        <v>104.90344346207536</v>
      </c>
    </row>
    <row r="380" spans="1:19" ht="13.5" customHeight="1" x14ac:dyDescent="0.15">
      <c r="A380" s="204"/>
      <c r="B380" s="189"/>
      <c r="C380" s="380"/>
      <c r="D380" s="198" t="s">
        <v>76</v>
      </c>
      <c r="E380" s="207">
        <v>7.3</v>
      </c>
      <c r="F380" s="207">
        <v>10.8</v>
      </c>
      <c r="G380" s="207">
        <v>10.9</v>
      </c>
      <c r="H380" s="207">
        <v>16.2</v>
      </c>
      <c r="I380" s="207">
        <v>20</v>
      </c>
      <c r="J380" s="207">
        <v>13.6</v>
      </c>
      <c r="K380" s="226">
        <v>9.9</v>
      </c>
      <c r="L380" s="226">
        <v>7.8</v>
      </c>
      <c r="M380" s="226">
        <v>8.6999999999999993</v>
      </c>
      <c r="N380" s="226">
        <v>8.6</v>
      </c>
      <c r="O380" s="226">
        <v>7.3</v>
      </c>
      <c r="P380" s="226">
        <v>8.3000000000000007</v>
      </c>
      <c r="Q380" s="207">
        <f t="shared" si="146"/>
        <v>129.4</v>
      </c>
      <c r="R380" s="226">
        <v>159.1</v>
      </c>
      <c r="S380" s="208">
        <f t="shared" si="140"/>
        <v>81.332495285983669</v>
      </c>
    </row>
    <row r="381" spans="1:19" ht="13.5" customHeight="1" thickBot="1" x14ac:dyDescent="0.2">
      <c r="A381" s="204"/>
      <c r="B381" s="189"/>
      <c r="C381" s="381"/>
      <c r="D381" s="201" t="s">
        <v>77</v>
      </c>
      <c r="E381" s="209">
        <v>8.9</v>
      </c>
      <c r="F381" s="209">
        <v>12.4</v>
      </c>
      <c r="G381" s="209">
        <v>13.1</v>
      </c>
      <c r="H381" s="209">
        <v>18.2</v>
      </c>
      <c r="I381" s="209">
        <v>22.6</v>
      </c>
      <c r="J381" s="209">
        <v>15.7</v>
      </c>
      <c r="K381" s="257">
        <v>12.7</v>
      </c>
      <c r="L381" s="257">
        <v>9.9</v>
      </c>
      <c r="M381" s="257">
        <v>11.4</v>
      </c>
      <c r="N381" s="257">
        <v>18.2</v>
      </c>
      <c r="O381" s="257">
        <v>11.8</v>
      </c>
      <c r="P381" s="257">
        <v>10.9</v>
      </c>
      <c r="Q381" s="209">
        <f t="shared" si="146"/>
        <v>165.8</v>
      </c>
      <c r="R381" s="231">
        <v>207.70000000000002</v>
      </c>
      <c r="S381" s="210">
        <f t="shared" si="140"/>
        <v>79.826673086181984</v>
      </c>
    </row>
    <row r="382" spans="1:19" ht="13.5" customHeight="1" x14ac:dyDescent="0.15">
      <c r="A382" s="204"/>
      <c r="B382" s="189"/>
      <c r="C382" s="379" t="s">
        <v>144</v>
      </c>
      <c r="D382" s="195" t="s">
        <v>72</v>
      </c>
      <c r="E382" s="205">
        <v>242.3</v>
      </c>
      <c r="F382" s="205">
        <v>322.5</v>
      </c>
      <c r="G382" s="205">
        <v>284.7</v>
      </c>
      <c r="H382" s="205">
        <v>379.4</v>
      </c>
      <c r="I382" s="205">
        <v>464.5</v>
      </c>
      <c r="J382" s="261">
        <v>336.8</v>
      </c>
      <c r="K382" s="238">
        <v>349.6</v>
      </c>
      <c r="L382" s="270">
        <v>259.8</v>
      </c>
      <c r="M382" s="238">
        <v>312.5</v>
      </c>
      <c r="N382" s="238">
        <v>339.6</v>
      </c>
      <c r="O382" s="238">
        <v>286.2</v>
      </c>
      <c r="P382" s="271">
        <v>274</v>
      </c>
      <c r="Q382" s="205">
        <f t="shared" si="146"/>
        <v>3851.9</v>
      </c>
      <c r="R382" s="238">
        <v>3913</v>
      </c>
      <c r="S382" s="206">
        <f t="shared" si="140"/>
        <v>98.438538205980066</v>
      </c>
    </row>
    <row r="383" spans="1:19" ht="13.5" customHeight="1" x14ac:dyDescent="0.15">
      <c r="A383" s="204"/>
      <c r="B383" s="189"/>
      <c r="C383" s="380"/>
      <c r="D383" s="198" t="s">
        <v>73</v>
      </c>
      <c r="E383" s="207">
        <v>115</v>
      </c>
      <c r="F383" s="207">
        <v>148.4</v>
      </c>
      <c r="G383" s="207">
        <v>154.69999999999999</v>
      </c>
      <c r="H383" s="207">
        <v>194.3</v>
      </c>
      <c r="I383" s="207">
        <v>240.9</v>
      </c>
      <c r="J383" s="262">
        <v>165.1</v>
      </c>
      <c r="K383" s="263">
        <v>174.6</v>
      </c>
      <c r="L383" s="264">
        <v>131.1</v>
      </c>
      <c r="M383" s="263">
        <v>166.4</v>
      </c>
      <c r="N383" s="263">
        <v>173</v>
      </c>
      <c r="O383" s="263">
        <v>148.69999999999999</v>
      </c>
      <c r="P383" s="265">
        <v>124.6</v>
      </c>
      <c r="Q383" s="226">
        <f t="shared" si="146"/>
        <v>1936.8</v>
      </c>
      <c r="R383" s="226">
        <v>1943</v>
      </c>
      <c r="S383" s="208">
        <f t="shared" si="140"/>
        <v>99.680905815748844</v>
      </c>
    </row>
    <row r="384" spans="1:19" ht="13.5" customHeight="1" x14ac:dyDescent="0.15">
      <c r="A384" s="204"/>
      <c r="B384" s="189"/>
      <c r="C384" s="380"/>
      <c r="D384" s="198" t="s">
        <v>74</v>
      </c>
      <c r="E384" s="207">
        <f t="shared" ref="E384:P384" si="151">+E382-E383</f>
        <v>127.30000000000001</v>
      </c>
      <c r="F384" s="207">
        <f t="shared" si="151"/>
        <v>174.1</v>
      </c>
      <c r="G384" s="207">
        <f t="shared" si="151"/>
        <v>130</v>
      </c>
      <c r="H384" s="207">
        <f t="shared" si="151"/>
        <v>185.09999999999997</v>
      </c>
      <c r="I384" s="207">
        <f t="shared" si="151"/>
        <v>223.6</v>
      </c>
      <c r="J384" s="262">
        <f t="shared" si="151"/>
        <v>171.70000000000002</v>
      </c>
      <c r="K384" s="226">
        <f t="shared" si="151"/>
        <v>175.00000000000003</v>
      </c>
      <c r="L384" s="240">
        <f t="shared" si="151"/>
        <v>128.70000000000002</v>
      </c>
      <c r="M384" s="226">
        <f t="shared" si="151"/>
        <v>146.1</v>
      </c>
      <c r="N384" s="226">
        <f t="shared" si="151"/>
        <v>166.60000000000002</v>
      </c>
      <c r="O384" s="226">
        <f t="shared" si="151"/>
        <v>137.5</v>
      </c>
      <c r="P384" s="226">
        <f t="shared" si="151"/>
        <v>149.4</v>
      </c>
      <c r="Q384" s="207">
        <f t="shared" si="146"/>
        <v>1915.1000000000004</v>
      </c>
      <c r="R384" s="226">
        <v>1970</v>
      </c>
      <c r="S384" s="208">
        <f t="shared" si="140"/>
        <v>97.21319796954316</v>
      </c>
    </row>
    <row r="385" spans="1:19" ht="13.5" customHeight="1" x14ac:dyDescent="0.15">
      <c r="A385" s="204"/>
      <c r="B385" s="189"/>
      <c r="C385" s="380"/>
      <c r="D385" s="198" t="s">
        <v>75</v>
      </c>
      <c r="E385" s="207">
        <f t="shared" ref="E385:P385" si="152">+E382-E386</f>
        <v>163.9</v>
      </c>
      <c r="F385" s="207">
        <f t="shared" si="152"/>
        <v>224.3</v>
      </c>
      <c r="G385" s="207">
        <f t="shared" si="152"/>
        <v>185.39999999999998</v>
      </c>
      <c r="H385" s="207">
        <f t="shared" si="152"/>
        <v>265.09999999999997</v>
      </c>
      <c r="I385" s="207">
        <f t="shared" si="152"/>
        <v>338.9</v>
      </c>
      <c r="J385" s="262">
        <f t="shared" si="152"/>
        <v>229.60000000000002</v>
      </c>
      <c r="K385" s="266">
        <f t="shared" si="152"/>
        <v>231.8</v>
      </c>
      <c r="L385" s="267">
        <f t="shared" si="152"/>
        <v>165.20000000000002</v>
      </c>
      <c r="M385" s="268">
        <f t="shared" si="152"/>
        <v>205.5</v>
      </c>
      <c r="N385" s="268">
        <f t="shared" si="152"/>
        <v>215.10000000000002</v>
      </c>
      <c r="O385" s="268">
        <f t="shared" si="152"/>
        <v>184.1</v>
      </c>
      <c r="P385" s="269">
        <f t="shared" si="152"/>
        <v>174.7</v>
      </c>
      <c r="Q385" s="207">
        <f t="shared" si="146"/>
        <v>2583.5999999999995</v>
      </c>
      <c r="R385" s="226">
        <v>2639.3</v>
      </c>
      <c r="S385" s="208">
        <f t="shared" si="140"/>
        <v>97.889591937256057</v>
      </c>
    </row>
    <row r="386" spans="1:19" ht="13.5" customHeight="1" x14ac:dyDescent="0.15">
      <c r="A386" s="204"/>
      <c r="B386" s="189"/>
      <c r="C386" s="380"/>
      <c r="D386" s="198" t="s">
        <v>76</v>
      </c>
      <c r="E386" s="207">
        <v>78.400000000000006</v>
      </c>
      <c r="F386" s="207">
        <v>98.2</v>
      </c>
      <c r="G386" s="207">
        <v>99.3</v>
      </c>
      <c r="H386" s="207">
        <v>114.3</v>
      </c>
      <c r="I386" s="207">
        <v>125.6</v>
      </c>
      <c r="J386" s="207">
        <v>107.2</v>
      </c>
      <c r="K386" s="226">
        <v>117.8</v>
      </c>
      <c r="L386" s="226">
        <v>94.6</v>
      </c>
      <c r="M386" s="226">
        <v>107</v>
      </c>
      <c r="N386" s="226">
        <v>124.5</v>
      </c>
      <c r="O386" s="226">
        <v>102.1</v>
      </c>
      <c r="P386" s="226">
        <v>99.3</v>
      </c>
      <c r="Q386" s="207">
        <f t="shared" si="146"/>
        <v>1268.3</v>
      </c>
      <c r="R386" s="226">
        <v>1273.7</v>
      </c>
      <c r="S386" s="208">
        <f t="shared" si="140"/>
        <v>99.576038313574628</v>
      </c>
    </row>
    <row r="387" spans="1:19" ht="13.5" customHeight="1" thickBot="1" x14ac:dyDescent="0.2">
      <c r="A387" s="204"/>
      <c r="B387" s="189"/>
      <c r="C387" s="381"/>
      <c r="D387" s="201" t="s">
        <v>77</v>
      </c>
      <c r="E387" s="209">
        <v>78.900000000000006</v>
      </c>
      <c r="F387" s="209">
        <v>98.8</v>
      </c>
      <c r="G387" s="209">
        <v>99.9</v>
      </c>
      <c r="H387" s="209">
        <v>115.1</v>
      </c>
      <c r="I387" s="209">
        <v>126.7</v>
      </c>
      <c r="J387" s="209">
        <v>107.6</v>
      </c>
      <c r="K387" s="257">
        <v>118.4</v>
      </c>
      <c r="L387" s="257">
        <v>95.3</v>
      </c>
      <c r="M387" s="257">
        <v>108.3</v>
      </c>
      <c r="N387" s="257">
        <v>126.6</v>
      </c>
      <c r="O387" s="257">
        <v>103.7</v>
      </c>
      <c r="P387" s="257">
        <v>100.2</v>
      </c>
      <c r="Q387" s="209">
        <f t="shared" si="146"/>
        <v>1279.5</v>
      </c>
      <c r="R387" s="231">
        <v>1284.2000000000003</v>
      </c>
      <c r="S387" s="210">
        <f t="shared" si="140"/>
        <v>99.634013393552394</v>
      </c>
    </row>
    <row r="388" spans="1:19" ht="13.5" customHeight="1" x14ac:dyDescent="0.15">
      <c r="A388" s="204"/>
      <c r="B388" s="189"/>
      <c r="C388" s="379" t="s">
        <v>287</v>
      </c>
      <c r="D388" s="195" t="s">
        <v>72</v>
      </c>
      <c r="E388" s="205">
        <v>140.30000000000001</v>
      </c>
      <c r="F388" s="205">
        <v>187.2</v>
      </c>
      <c r="G388" s="205">
        <v>152.1</v>
      </c>
      <c r="H388" s="205">
        <v>186.3</v>
      </c>
      <c r="I388" s="205">
        <v>200.5</v>
      </c>
      <c r="J388" s="261">
        <v>156.1</v>
      </c>
      <c r="K388" s="238">
        <v>236.3</v>
      </c>
      <c r="L388" s="270">
        <v>136</v>
      </c>
      <c r="M388" s="238">
        <v>121.3</v>
      </c>
      <c r="N388" s="238">
        <v>120.6</v>
      </c>
      <c r="O388" s="238">
        <v>75</v>
      </c>
      <c r="P388" s="271">
        <v>99.6</v>
      </c>
      <c r="Q388" s="205">
        <f t="shared" si="146"/>
        <v>1811.3</v>
      </c>
      <c r="R388" s="238">
        <v>1816.5</v>
      </c>
      <c r="S388" s="206">
        <f t="shared" si="140"/>
        <v>99.71373520506468</v>
      </c>
    </row>
    <row r="389" spans="1:19" ht="13.5" customHeight="1" x14ac:dyDescent="0.15">
      <c r="A389" s="204"/>
      <c r="B389" s="189"/>
      <c r="C389" s="380"/>
      <c r="D389" s="198" t="s">
        <v>73</v>
      </c>
      <c r="E389" s="207">
        <v>2.7</v>
      </c>
      <c r="F389" s="207">
        <v>4.3</v>
      </c>
      <c r="G389" s="207">
        <v>7</v>
      </c>
      <c r="H389" s="207">
        <v>8.6999999999999993</v>
      </c>
      <c r="I389" s="207">
        <v>11.8</v>
      </c>
      <c r="J389" s="262">
        <v>5.9</v>
      </c>
      <c r="K389" s="263">
        <v>9.1999999999999993</v>
      </c>
      <c r="L389" s="264">
        <v>4.0999999999999996</v>
      </c>
      <c r="M389" s="263">
        <v>4.4000000000000004</v>
      </c>
      <c r="N389" s="263">
        <v>7.1</v>
      </c>
      <c r="O389" s="263">
        <v>2.7</v>
      </c>
      <c r="P389" s="265">
        <v>3.9</v>
      </c>
      <c r="Q389" s="207">
        <f t="shared" si="146"/>
        <v>71.8</v>
      </c>
      <c r="R389" s="226">
        <v>70.499999999999986</v>
      </c>
      <c r="S389" s="208">
        <f t="shared" si="140"/>
        <v>101.84397163120569</v>
      </c>
    </row>
    <row r="390" spans="1:19" ht="13.5" customHeight="1" x14ac:dyDescent="0.15">
      <c r="A390" s="204"/>
      <c r="B390" s="189"/>
      <c r="C390" s="380"/>
      <c r="D390" s="198" t="s">
        <v>74</v>
      </c>
      <c r="E390" s="207">
        <f t="shared" ref="E390:P390" si="153">+E388-E389</f>
        <v>137.60000000000002</v>
      </c>
      <c r="F390" s="207">
        <f t="shared" si="153"/>
        <v>182.89999999999998</v>
      </c>
      <c r="G390" s="207">
        <f t="shared" si="153"/>
        <v>145.1</v>
      </c>
      <c r="H390" s="207">
        <f t="shared" si="153"/>
        <v>177.60000000000002</v>
      </c>
      <c r="I390" s="207">
        <f t="shared" si="153"/>
        <v>188.7</v>
      </c>
      <c r="J390" s="262">
        <f t="shared" si="153"/>
        <v>150.19999999999999</v>
      </c>
      <c r="K390" s="226">
        <f t="shared" si="153"/>
        <v>227.10000000000002</v>
      </c>
      <c r="L390" s="240">
        <f t="shared" si="153"/>
        <v>131.9</v>
      </c>
      <c r="M390" s="226">
        <f t="shared" si="153"/>
        <v>116.89999999999999</v>
      </c>
      <c r="N390" s="226">
        <f t="shared" si="153"/>
        <v>113.5</v>
      </c>
      <c r="O390" s="226">
        <f t="shared" si="153"/>
        <v>72.3</v>
      </c>
      <c r="P390" s="226">
        <f t="shared" si="153"/>
        <v>95.699999999999989</v>
      </c>
      <c r="Q390" s="207">
        <f t="shared" si="146"/>
        <v>1739.5000000000005</v>
      </c>
      <c r="R390" s="226">
        <v>1745.9999999999998</v>
      </c>
      <c r="S390" s="208">
        <f t="shared" si="140"/>
        <v>99.627720504009204</v>
      </c>
    </row>
    <row r="391" spans="1:19" ht="13.5" customHeight="1" x14ac:dyDescent="0.15">
      <c r="A391" s="204"/>
      <c r="B391" s="189"/>
      <c r="C391" s="380"/>
      <c r="D391" s="198" t="s">
        <v>75</v>
      </c>
      <c r="E391" s="207">
        <f t="shared" ref="E391:P391" si="154">+E388-E392</f>
        <v>125.80000000000001</v>
      </c>
      <c r="F391" s="207">
        <f t="shared" si="154"/>
        <v>168.6</v>
      </c>
      <c r="G391" s="207">
        <f t="shared" si="154"/>
        <v>136.69999999999999</v>
      </c>
      <c r="H391" s="207">
        <f t="shared" si="154"/>
        <v>165.3</v>
      </c>
      <c r="I391" s="207">
        <f t="shared" si="154"/>
        <v>172.6</v>
      </c>
      <c r="J391" s="262">
        <f t="shared" si="154"/>
        <v>134.69999999999999</v>
      </c>
      <c r="K391" s="266">
        <f t="shared" si="154"/>
        <v>206.9</v>
      </c>
      <c r="L391" s="267">
        <f t="shared" si="154"/>
        <v>114.9</v>
      </c>
      <c r="M391" s="268">
        <f t="shared" si="154"/>
        <v>99.3</v>
      </c>
      <c r="N391" s="268">
        <f t="shared" si="154"/>
        <v>100.8</v>
      </c>
      <c r="O391" s="268">
        <f t="shared" si="154"/>
        <v>62.6</v>
      </c>
      <c r="P391" s="269">
        <f t="shared" si="154"/>
        <v>91.899999999999991</v>
      </c>
      <c r="Q391" s="207">
        <f t="shared" si="146"/>
        <v>1580.1000000000001</v>
      </c>
      <c r="R391" s="226">
        <v>1576.1</v>
      </c>
      <c r="S391" s="208">
        <f t="shared" si="140"/>
        <v>100.25379100310896</v>
      </c>
    </row>
    <row r="392" spans="1:19" ht="13.5" customHeight="1" x14ac:dyDescent="0.15">
      <c r="A392" s="204"/>
      <c r="B392" s="189"/>
      <c r="C392" s="380"/>
      <c r="D392" s="198" t="s">
        <v>76</v>
      </c>
      <c r="E392" s="207">
        <v>14.5</v>
      </c>
      <c r="F392" s="207">
        <v>18.600000000000001</v>
      </c>
      <c r="G392" s="207">
        <v>15.4</v>
      </c>
      <c r="H392" s="207">
        <v>21</v>
      </c>
      <c r="I392" s="207">
        <v>27.9</v>
      </c>
      <c r="J392" s="207">
        <v>21.4</v>
      </c>
      <c r="K392" s="226">
        <v>29.4</v>
      </c>
      <c r="L392" s="226">
        <v>21.1</v>
      </c>
      <c r="M392" s="226">
        <v>22</v>
      </c>
      <c r="N392" s="226">
        <v>19.8</v>
      </c>
      <c r="O392" s="226">
        <v>12.4</v>
      </c>
      <c r="P392" s="226">
        <v>7.7</v>
      </c>
      <c r="Q392" s="207">
        <f t="shared" si="146"/>
        <v>231.20000000000002</v>
      </c>
      <c r="R392" s="226">
        <v>240.4</v>
      </c>
      <c r="S392" s="208">
        <f t="shared" si="140"/>
        <v>96.173044925124799</v>
      </c>
    </row>
    <row r="393" spans="1:19" ht="13.5" customHeight="1" thickBot="1" x14ac:dyDescent="0.2">
      <c r="A393" s="204"/>
      <c r="B393" s="189"/>
      <c r="C393" s="381"/>
      <c r="D393" s="201" t="s">
        <v>77</v>
      </c>
      <c r="E393" s="209">
        <v>16.3</v>
      </c>
      <c r="F393" s="209">
        <v>22.1</v>
      </c>
      <c r="G393" s="209">
        <v>18</v>
      </c>
      <c r="H393" s="209">
        <v>24.2</v>
      </c>
      <c r="I393" s="209">
        <v>29.2</v>
      </c>
      <c r="J393" s="209">
        <v>23</v>
      </c>
      <c r="K393" s="257">
        <v>30.8</v>
      </c>
      <c r="L393" s="257">
        <v>22.9</v>
      </c>
      <c r="M393" s="257">
        <v>23.9</v>
      </c>
      <c r="N393" s="257">
        <v>29.9</v>
      </c>
      <c r="O393" s="257">
        <v>24.6</v>
      </c>
      <c r="P393" s="257">
        <v>26.9</v>
      </c>
      <c r="Q393" s="209">
        <f t="shared" si="146"/>
        <v>291.8</v>
      </c>
      <c r="R393" s="231">
        <v>275.3</v>
      </c>
      <c r="S393" s="210">
        <f t="shared" si="140"/>
        <v>105.99346167816928</v>
      </c>
    </row>
    <row r="394" spans="1:19" ht="13.5" customHeight="1" x14ac:dyDescent="0.15">
      <c r="A394" s="204"/>
      <c r="B394" s="189"/>
      <c r="C394" s="379" t="s">
        <v>145</v>
      </c>
      <c r="D394" s="195" t="s">
        <v>72</v>
      </c>
      <c r="E394" s="205">
        <v>29.9</v>
      </c>
      <c r="F394" s="205">
        <v>46.5</v>
      </c>
      <c r="G394" s="205">
        <v>68.900000000000006</v>
      </c>
      <c r="H394" s="205">
        <v>41.1</v>
      </c>
      <c r="I394" s="205">
        <v>61.3</v>
      </c>
      <c r="J394" s="261">
        <v>36.799999999999997</v>
      </c>
      <c r="K394" s="238">
        <v>35.6</v>
      </c>
      <c r="L394" s="270">
        <v>21.3</v>
      </c>
      <c r="M394" s="238">
        <v>16.5</v>
      </c>
      <c r="N394" s="238">
        <v>16.7</v>
      </c>
      <c r="O394" s="238">
        <v>15.6</v>
      </c>
      <c r="P394" s="271">
        <v>30.1</v>
      </c>
      <c r="Q394" s="205">
        <f t="shared" si="146"/>
        <v>420.30000000000007</v>
      </c>
      <c r="R394" s="238">
        <v>376.90000000000003</v>
      </c>
      <c r="S394" s="206">
        <f t="shared" si="140"/>
        <v>111.51499071371718</v>
      </c>
    </row>
    <row r="395" spans="1:19" ht="13.5" customHeight="1" x14ac:dyDescent="0.15">
      <c r="A395" s="204"/>
      <c r="B395" s="189"/>
      <c r="C395" s="380"/>
      <c r="D395" s="198" t="s">
        <v>73</v>
      </c>
      <c r="E395" s="207">
        <v>2.7</v>
      </c>
      <c r="F395" s="207">
        <v>13.1</v>
      </c>
      <c r="G395" s="207">
        <v>19.100000000000001</v>
      </c>
      <c r="H395" s="207">
        <v>16</v>
      </c>
      <c r="I395" s="207">
        <v>19.399999999999999</v>
      </c>
      <c r="J395" s="262">
        <v>11.2</v>
      </c>
      <c r="K395" s="263">
        <v>0.3</v>
      </c>
      <c r="L395" s="264">
        <v>0.2</v>
      </c>
      <c r="M395" s="263">
        <v>0.1</v>
      </c>
      <c r="N395" s="263">
        <v>0.1</v>
      </c>
      <c r="O395" s="263">
        <v>0.1</v>
      </c>
      <c r="P395" s="265">
        <v>0.2</v>
      </c>
      <c r="Q395" s="207">
        <f t="shared" si="146"/>
        <v>82.5</v>
      </c>
      <c r="R395" s="226">
        <v>78.699999999999989</v>
      </c>
      <c r="S395" s="208">
        <f t="shared" si="140"/>
        <v>104.82846251588312</v>
      </c>
    </row>
    <row r="396" spans="1:19" ht="13.5" customHeight="1" x14ac:dyDescent="0.15">
      <c r="A396" s="204"/>
      <c r="B396" s="189"/>
      <c r="C396" s="380"/>
      <c r="D396" s="198" t="s">
        <v>74</v>
      </c>
      <c r="E396" s="207">
        <f t="shared" ref="E396:P396" si="155">+E394-E395</f>
        <v>27.2</v>
      </c>
      <c r="F396" s="207">
        <f t="shared" si="155"/>
        <v>33.4</v>
      </c>
      <c r="G396" s="207">
        <f t="shared" si="155"/>
        <v>49.800000000000004</v>
      </c>
      <c r="H396" s="207">
        <f t="shared" si="155"/>
        <v>25.1</v>
      </c>
      <c r="I396" s="207">
        <f t="shared" si="155"/>
        <v>41.9</v>
      </c>
      <c r="J396" s="262">
        <f t="shared" si="155"/>
        <v>25.599999999999998</v>
      </c>
      <c r="K396" s="226">
        <f t="shared" si="155"/>
        <v>35.300000000000004</v>
      </c>
      <c r="L396" s="240">
        <f t="shared" si="155"/>
        <v>21.1</v>
      </c>
      <c r="M396" s="226">
        <f t="shared" si="155"/>
        <v>16.399999999999999</v>
      </c>
      <c r="N396" s="226">
        <f t="shared" si="155"/>
        <v>16.599999999999998</v>
      </c>
      <c r="O396" s="226">
        <f t="shared" si="155"/>
        <v>15.5</v>
      </c>
      <c r="P396" s="226">
        <f t="shared" si="155"/>
        <v>29.900000000000002</v>
      </c>
      <c r="Q396" s="207">
        <f t="shared" si="146"/>
        <v>337.8</v>
      </c>
      <c r="R396" s="226">
        <v>298.19999999999993</v>
      </c>
      <c r="S396" s="208">
        <f t="shared" si="140"/>
        <v>113.27967806841048</v>
      </c>
    </row>
    <row r="397" spans="1:19" ht="13.5" customHeight="1" x14ac:dyDescent="0.15">
      <c r="A397" s="204"/>
      <c r="B397" s="189"/>
      <c r="C397" s="380"/>
      <c r="D397" s="198" t="s">
        <v>75</v>
      </c>
      <c r="E397" s="207">
        <f t="shared" ref="E397:P397" si="156">+E394-E398</f>
        <v>29.5</v>
      </c>
      <c r="F397" s="207">
        <f t="shared" si="156"/>
        <v>45.7</v>
      </c>
      <c r="G397" s="207">
        <f t="shared" si="156"/>
        <v>68.100000000000009</v>
      </c>
      <c r="H397" s="207">
        <f t="shared" si="156"/>
        <v>37</v>
      </c>
      <c r="I397" s="207">
        <f t="shared" si="156"/>
        <v>49.4</v>
      </c>
      <c r="J397" s="262">
        <f t="shared" si="156"/>
        <v>35.099999999999994</v>
      </c>
      <c r="K397" s="266">
        <f t="shared" si="156"/>
        <v>34.800000000000004</v>
      </c>
      <c r="L397" s="267">
        <f t="shared" si="156"/>
        <v>20.900000000000002</v>
      </c>
      <c r="M397" s="268">
        <f t="shared" si="156"/>
        <v>16.2</v>
      </c>
      <c r="N397" s="268">
        <f t="shared" si="156"/>
        <v>16.399999999999999</v>
      </c>
      <c r="O397" s="268">
        <f t="shared" si="156"/>
        <v>15.299999999999999</v>
      </c>
      <c r="P397" s="269">
        <f t="shared" si="156"/>
        <v>29.700000000000003</v>
      </c>
      <c r="Q397" s="207">
        <f t="shared" si="146"/>
        <v>398.09999999999997</v>
      </c>
      <c r="R397" s="226">
        <v>355.20000000000005</v>
      </c>
      <c r="S397" s="208">
        <f t="shared" si="140"/>
        <v>112.07770270270268</v>
      </c>
    </row>
    <row r="398" spans="1:19" ht="13.5" customHeight="1" x14ac:dyDescent="0.15">
      <c r="A398" s="204"/>
      <c r="B398" s="211"/>
      <c r="C398" s="380"/>
      <c r="D398" s="198" t="s">
        <v>76</v>
      </c>
      <c r="E398" s="207">
        <v>0.4</v>
      </c>
      <c r="F398" s="207">
        <v>0.8</v>
      </c>
      <c r="G398" s="207">
        <v>0.8</v>
      </c>
      <c r="H398" s="207">
        <v>4.0999999999999996</v>
      </c>
      <c r="I398" s="207">
        <v>11.9</v>
      </c>
      <c r="J398" s="207">
        <v>1.7</v>
      </c>
      <c r="K398" s="226">
        <v>0.8</v>
      </c>
      <c r="L398" s="226">
        <v>0.4</v>
      </c>
      <c r="M398" s="226">
        <v>0.3</v>
      </c>
      <c r="N398" s="226">
        <v>0.3</v>
      </c>
      <c r="O398" s="226">
        <v>0.3</v>
      </c>
      <c r="P398" s="226">
        <v>0.4</v>
      </c>
      <c r="Q398" s="207">
        <f t="shared" si="146"/>
        <v>22.2</v>
      </c>
      <c r="R398" s="226">
        <v>21.7</v>
      </c>
      <c r="S398" s="208">
        <f t="shared" si="140"/>
        <v>102.30414746543779</v>
      </c>
    </row>
    <row r="399" spans="1:19" ht="13.5" customHeight="1" thickBot="1" x14ac:dyDescent="0.2">
      <c r="A399" s="204"/>
      <c r="B399" s="211"/>
      <c r="C399" s="381"/>
      <c r="D399" s="201" t="s">
        <v>77</v>
      </c>
      <c r="E399" s="209">
        <v>0.4</v>
      </c>
      <c r="F399" s="209">
        <v>0.8</v>
      </c>
      <c r="G399" s="209">
        <v>0.8</v>
      </c>
      <c r="H399" s="209">
        <v>4.0999999999999996</v>
      </c>
      <c r="I399" s="209">
        <v>11.9</v>
      </c>
      <c r="J399" s="209">
        <v>1.7</v>
      </c>
      <c r="K399" s="257">
        <v>0.8</v>
      </c>
      <c r="L399" s="257">
        <v>0.4</v>
      </c>
      <c r="M399" s="257">
        <v>0.3</v>
      </c>
      <c r="N399" s="257">
        <v>0.3</v>
      </c>
      <c r="O399" s="257">
        <v>0.3</v>
      </c>
      <c r="P399" s="257">
        <v>0.4</v>
      </c>
      <c r="Q399" s="209">
        <f t="shared" si="146"/>
        <v>22.2</v>
      </c>
      <c r="R399" s="231">
        <v>21.7</v>
      </c>
      <c r="S399" s="210">
        <f t="shared" si="140"/>
        <v>102.30414746543779</v>
      </c>
    </row>
    <row r="400" spans="1:19" ht="18.75" customHeight="1" x14ac:dyDescent="0.2">
      <c r="A400" s="303" t="str">
        <f>$A$1</f>
        <v>５　平成28年度市町村別・月別観光入込客数</v>
      </c>
    </row>
    <row r="401" spans="1:19" ht="13.5" customHeight="1" thickBot="1" x14ac:dyDescent="0.2">
      <c r="S401" s="190" t="s">
        <v>308</v>
      </c>
    </row>
    <row r="402" spans="1:19" ht="13.5" customHeight="1" thickBot="1" x14ac:dyDescent="0.2">
      <c r="A402" s="191" t="s">
        <v>58</v>
      </c>
      <c r="B402" s="191" t="s">
        <v>353</v>
      </c>
      <c r="C402" s="191" t="s">
        <v>59</v>
      </c>
      <c r="D402" s="192" t="s">
        <v>60</v>
      </c>
      <c r="E402" s="193" t="s">
        <v>61</v>
      </c>
      <c r="F402" s="193" t="s">
        <v>62</v>
      </c>
      <c r="G402" s="193" t="s">
        <v>63</v>
      </c>
      <c r="H402" s="193" t="s">
        <v>64</v>
      </c>
      <c r="I402" s="193" t="s">
        <v>65</v>
      </c>
      <c r="J402" s="193" t="s">
        <v>66</v>
      </c>
      <c r="K402" s="193" t="s">
        <v>67</v>
      </c>
      <c r="L402" s="193" t="s">
        <v>68</v>
      </c>
      <c r="M402" s="193" t="s">
        <v>69</v>
      </c>
      <c r="N402" s="193" t="s">
        <v>36</v>
      </c>
      <c r="O402" s="193" t="s">
        <v>37</v>
      </c>
      <c r="P402" s="193" t="s">
        <v>38</v>
      </c>
      <c r="Q402" s="193" t="s">
        <v>354</v>
      </c>
      <c r="R402" s="193" t="str">
        <f>$R$3</f>
        <v>27年度</v>
      </c>
      <c r="S402" s="194" t="s">
        <v>71</v>
      </c>
    </row>
    <row r="403" spans="1:19" ht="13.5" customHeight="1" x14ac:dyDescent="0.15">
      <c r="A403" s="204"/>
      <c r="B403" s="211"/>
      <c r="C403" s="379" t="s">
        <v>148</v>
      </c>
      <c r="D403" s="195" t="s">
        <v>72</v>
      </c>
      <c r="E403" s="205">
        <v>152</v>
      </c>
      <c r="F403" s="205">
        <v>206.8</v>
      </c>
      <c r="G403" s="205">
        <v>195</v>
      </c>
      <c r="H403" s="205">
        <v>244.1</v>
      </c>
      <c r="I403" s="205">
        <v>249.1</v>
      </c>
      <c r="J403" s="261">
        <v>210.8</v>
      </c>
      <c r="K403" s="238">
        <v>234.4</v>
      </c>
      <c r="L403" s="270">
        <v>139.5</v>
      </c>
      <c r="M403" s="238">
        <v>279.39999999999998</v>
      </c>
      <c r="N403" s="238">
        <v>154.30000000000001</v>
      </c>
      <c r="O403" s="238">
        <v>149.19999999999999</v>
      </c>
      <c r="P403" s="271">
        <v>117.4</v>
      </c>
      <c r="Q403" s="205">
        <f t="shared" ref="Q403:Q438" si="157">SUM(E403:P403)</f>
        <v>2332</v>
      </c>
      <c r="R403" s="238">
        <v>2383.5</v>
      </c>
      <c r="S403" s="206">
        <f t="shared" ref="S403:S438" si="158">IF(Q403=0,"－",Q403/R403*100)</f>
        <v>97.839311936228228</v>
      </c>
    </row>
    <row r="404" spans="1:19" ht="13.5" customHeight="1" x14ac:dyDescent="0.15">
      <c r="A404" s="204"/>
      <c r="B404" s="211"/>
      <c r="C404" s="380"/>
      <c r="D404" s="198" t="s">
        <v>73</v>
      </c>
      <c r="E404" s="207">
        <v>45.8</v>
      </c>
      <c r="F404" s="207">
        <v>62</v>
      </c>
      <c r="G404" s="207">
        <v>58.5</v>
      </c>
      <c r="H404" s="207">
        <v>73.2</v>
      </c>
      <c r="I404" s="207">
        <v>74.7</v>
      </c>
      <c r="J404" s="262">
        <v>63.2</v>
      </c>
      <c r="K404" s="263">
        <v>70.3</v>
      </c>
      <c r="L404" s="264">
        <v>41.9</v>
      </c>
      <c r="M404" s="263">
        <v>83.8</v>
      </c>
      <c r="N404" s="263">
        <v>46.3</v>
      </c>
      <c r="O404" s="263">
        <v>44.8</v>
      </c>
      <c r="P404" s="265">
        <v>35.200000000000003</v>
      </c>
      <c r="Q404" s="207">
        <f t="shared" si="157"/>
        <v>699.69999999999993</v>
      </c>
      <c r="R404" s="226">
        <v>715.00000000000011</v>
      </c>
      <c r="S404" s="208">
        <f t="shared" si="158"/>
        <v>97.860139860139839</v>
      </c>
    </row>
    <row r="405" spans="1:19" ht="13.5" customHeight="1" x14ac:dyDescent="0.15">
      <c r="A405" s="204" t="s">
        <v>355</v>
      </c>
      <c r="B405" s="189" t="s">
        <v>358</v>
      </c>
      <c r="C405" s="380"/>
      <c r="D405" s="198" t="s">
        <v>74</v>
      </c>
      <c r="E405" s="207">
        <f t="shared" ref="E405:P405" si="159">+E403-E404</f>
        <v>106.2</v>
      </c>
      <c r="F405" s="207">
        <f t="shared" si="159"/>
        <v>144.80000000000001</v>
      </c>
      <c r="G405" s="207">
        <f t="shared" si="159"/>
        <v>136.5</v>
      </c>
      <c r="H405" s="207">
        <f t="shared" si="159"/>
        <v>170.89999999999998</v>
      </c>
      <c r="I405" s="207">
        <f t="shared" si="159"/>
        <v>174.39999999999998</v>
      </c>
      <c r="J405" s="262">
        <f t="shared" si="159"/>
        <v>147.60000000000002</v>
      </c>
      <c r="K405" s="226">
        <f t="shared" si="159"/>
        <v>164.10000000000002</v>
      </c>
      <c r="L405" s="240">
        <f t="shared" si="159"/>
        <v>97.6</v>
      </c>
      <c r="M405" s="226">
        <f t="shared" si="159"/>
        <v>195.59999999999997</v>
      </c>
      <c r="N405" s="226">
        <f t="shared" si="159"/>
        <v>108.00000000000001</v>
      </c>
      <c r="O405" s="226">
        <f t="shared" si="159"/>
        <v>104.39999999999999</v>
      </c>
      <c r="P405" s="226">
        <f t="shared" si="159"/>
        <v>82.2</v>
      </c>
      <c r="Q405" s="207">
        <f t="shared" si="157"/>
        <v>1632.3</v>
      </c>
      <c r="R405" s="226">
        <v>1668.5000000000002</v>
      </c>
      <c r="S405" s="208">
        <f t="shared" si="158"/>
        <v>97.830386574767729</v>
      </c>
    </row>
    <row r="406" spans="1:19" ht="13.5" customHeight="1" x14ac:dyDescent="0.15">
      <c r="A406" s="204"/>
      <c r="B406" s="211"/>
      <c r="C406" s="380"/>
      <c r="D406" s="198" t="s">
        <v>75</v>
      </c>
      <c r="E406" s="207">
        <f t="shared" ref="E406:P406" si="160">+E403-E407</f>
        <v>129.4</v>
      </c>
      <c r="F406" s="207">
        <f t="shared" si="160"/>
        <v>178.4</v>
      </c>
      <c r="G406" s="207">
        <f t="shared" si="160"/>
        <v>167.6</v>
      </c>
      <c r="H406" s="207">
        <f t="shared" si="160"/>
        <v>209.5</v>
      </c>
      <c r="I406" s="207">
        <f t="shared" si="160"/>
        <v>205.8</v>
      </c>
      <c r="J406" s="262">
        <f t="shared" si="160"/>
        <v>179.5</v>
      </c>
      <c r="K406" s="266">
        <f t="shared" si="160"/>
        <v>204.4</v>
      </c>
      <c r="L406" s="267">
        <f t="shared" si="160"/>
        <v>118.3</v>
      </c>
      <c r="M406" s="268">
        <f t="shared" si="160"/>
        <v>253.2</v>
      </c>
      <c r="N406" s="268">
        <f t="shared" si="160"/>
        <v>122.9</v>
      </c>
      <c r="O406" s="268">
        <f t="shared" si="160"/>
        <v>125.19999999999999</v>
      </c>
      <c r="P406" s="269">
        <f t="shared" si="160"/>
        <v>91.4</v>
      </c>
      <c r="Q406" s="207">
        <f t="shared" si="157"/>
        <v>1985.6000000000004</v>
      </c>
      <c r="R406" s="226">
        <v>2023.8</v>
      </c>
      <c r="S406" s="208">
        <f t="shared" si="158"/>
        <v>98.112461705702174</v>
      </c>
    </row>
    <row r="407" spans="1:19" ht="13.5" customHeight="1" x14ac:dyDescent="0.15">
      <c r="A407" s="204"/>
      <c r="B407" s="211"/>
      <c r="C407" s="380"/>
      <c r="D407" s="198" t="s">
        <v>76</v>
      </c>
      <c r="E407" s="207">
        <v>22.6</v>
      </c>
      <c r="F407" s="207">
        <v>28.4</v>
      </c>
      <c r="G407" s="207">
        <v>27.4</v>
      </c>
      <c r="H407" s="207">
        <v>34.6</v>
      </c>
      <c r="I407" s="207">
        <v>43.3</v>
      </c>
      <c r="J407" s="207">
        <v>31.3</v>
      </c>
      <c r="K407" s="226">
        <v>30</v>
      </c>
      <c r="L407" s="226">
        <v>21.2</v>
      </c>
      <c r="M407" s="226">
        <v>26.2</v>
      </c>
      <c r="N407" s="226">
        <v>31.4</v>
      </c>
      <c r="O407" s="226">
        <v>24</v>
      </c>
      <c r="P407" s="226">
        <v>26</v>
      </c>
      <c r="Q407" s="207">
        <f t="shared" si="157"/>
        <v>346.4</v>
      </c>
      <c r="R407" s="226">
        <v>359.7</v>
      </c>
      <c r="S407" s="208">
        <f t="shared" si="158"/>
        <v>96.302474284125665</v>
      </c>
    </row>
    <row r="408" spans="1:19" ht="13.5" customHeight="1" thickBot="1" x14ac:dyDescent="0.2">
      <c r="A408" s="204"/>
      <c r="B408" s="189"/>
      <c r="C408" s="381"/>
      <c r="D408" s="201" t="s">
        <v>77</v>
      </c>
      <c r="E408" s="209">
        <v>22.6</v>
      </c>
      <c r="F408" s="209">
        <v>28.4</v>
      </c>
      <c r="G408" s="209">
        <v>27.4</v>
      </c>
      <c r="H408" s="209">
        <v>34.6</v>
      </c>
      <c r="I408" s="209">
        <v>43.3</v>
      </c>
      <c r="J408" s="209">
        <v>31.3</v>
      </c>
      <c r="K408" s="257">
        <v>30</v>
      </c>
      <c r="L408" s="257">
        <v>21.2</v>
      </c>
      <c r="M408" s="257">
        <v>26.2</v>
      </c>
      <c r="N408" s="257">
        <v>31.5</v>
      </c>
      <c r="O408" s="257">
        <v>24</v>
      </c>
      <c r="P408" s="257">
        <v>26</v>
      </c>
      <c r="Q408" s="209">
        <f t="shared" si="157"/>
        <v>346.5</v>
      </c>
      <c r="R408" s="231">
        <v>359.7</v>
      </c>
      <c r="S408" s="210">
        <f t="shared" si="158"/>
        <v>96.330275229357795</v>
      </c>
    </row>
    <row r="409" spans="1:19" ht="13.5" customHeight="1" x14ac:dyDescent="0.15">
      <c r="A409" s="204"/>
      <c r="B409" s="189"/>
      <c r="C409" s="379" t="s">
        <v>149</v>
      </c>
      <c r="D409" s="195" t="s">
        <v>72</v>
      </c>
      <c r="E409" s="205">
        <v>119.5</v>
      </c>
      <c r="F409" s="205">
        <v>167.6</v>
      </c>
      <c r="G409" s="205">
        <v>203.4</v>
      </c>
      <c r="H409" s="205">
        <v>192.8</v>
      </c>
      <c r="I409" s="205">
        <v>178.2</v>
      </c>
      <c r="J409" s="261">
        <v>204.6</v>
      </c>
      <c r="K409" s="238">
        <v>160.6</v>
      </c>
      <c r="L409" s="270">
        <v>123.4</v>
      </c>
      <c r="M409" s="238">
        <v>115.4</v>
      </c>
      <c r="N409" s="238">
        <v>100</v>
      </c>
      <c r="O409" s="238">
        <v>92.8</v>
      </c>
      <c r="P409" s="271">
        <v>108.4</v>
      </c>
      <c r="Q409" s="205">
        <f t="shared" si="157"/>
        <v>1766.7</v>
      </c>
      <c r="R409" s="238">
        <v>1814.7</v>
      </c>
      <c r="S409" s="206">
        <f t="shared" si="158"/>
        <v>97.354934699950405</v>
      </c>
    </row>
    <row r="410" spans="1:19" ht="13.5" customHeight="1" x14ac:dyDescent="0.15">
      <c r="A410" s="204"/>
      <c r="B410" s="189"/>
      <c r="C410" s="380"/>
      <c r="D410" s="198" t="s">
        <v>73</v>
      </c>
      <c r="E410" s="207">
        <v>19.2</v>
      </c>
      <c r="F410" s="207">
        <v>34.799999999999997</v>
      </c>
      <c r="G410" s="207">
        <v>36.6</v>
      </c>
      <c r="H410" s="207">
        <v>38.200000000000003</v>
      </c>
      <c r="I410" s="207">
        <v>33.6</v>
      </c>
      <c r="J410" s="262">
        <v>33.700000000000003</v>
      </c>
      <c r="K410" s="263">
        <v>38.6</v>
      </c>
      <c r="L410" s="264">
        <v>23.6</v>
      </c>
      <c r="M410" s="263">
        <v>22.6</v>
      </c>
      <c r="N410" s="263">
        <v>22</v>
      </c>
      <c r="O410" s="263">
        <v>17.600000000000001</v>
      </c>
      <c r="P410" s="265">
        <v>14.6</v>
      </c>
      <c r="Q410" s="207">
        <f t="shared" si="157"/>
        <v>335.10000000000008</v>
      </c>
      <c r="R410" s="226">
        <v>371.4</v>
      </c>
      <c r="S410" s="208">
        <f t="shared" si="158"/>
        <v>90.226171243941863</v>
      </c>
    </row>
    <row r="411" spans="1:19" ht="13.5" customHeight="1" x14ac:dyDescent="0.15">
      <c r="A411" s="204"/>
      <c r="B411" s="189"/>
      <c r="C411" s="380"/>
      <c r="D411" s="198" t="s">
        <v>74</v>
      </c>
      <c r="E411" s="207">
        <f t="shared" ref="E411:P411" si="161">+E409-E410</f>
        <v>100.3</v>
      </c>
      <c r="F411" s="207">
        <f t="shared" si="161"/>
        <v>132.80000000000001</v>
      </c>
      <c r="G411" s="207">
        <f t="shared" si="161"/>
        <v>166.8</v>
      </c>
      <c r="H411" s="207">
        <f t="shared" si="161"/>
        <v>154.60000000000002</v>
      </c>
      <c r="I411" s="207">
        <f t="shared" si="161"/>
        <v>144.6</v>
      </c>
      <c r="J411" s="262">
        <f t="shared" si="161"/>
        <v>170.89999999999998</v>
      </c>
      <c r="K411" s="226">
        <f t="shared" si="161"/>
        <v>122</v>
      </c>
      <c r="L411" s="240">
        <f t="shared" si="161"/>
        <v>99.800000000000011</v>
      </c>
      <c r="M411" s="226">
        <f t="shared" si="161"/>
        <v>92.800000000000011</v>
      </c>
      <c r="N411" s="226">
        <f t="shared" si="161"/>
        <v>78</v>
      </c>
      <c r="O411" s="226">
        <f t="shared" si="161"/>
        <v>75.199999999999989</v>
      </c>
      <c r="P411" s="226">
        <f t="shared" si="161"/>
        <v>93.800000000000011</v>
      </c>
      <c r="Q411" s="207">
        <f t="shared" si="157"/>
        <v>1431.6</v>
      </c>
      <c r="R411" s="226">
        <v>1443.3</v>
      </c>
      <c r="S411" s="208">
        <f t="shared" si="158"/>
        <v>99.189357721887333</v>
      </c>
    </row>
    <row r="412" spans="1:19" ht="13.5" customHeight="1" x14ac:dyDescent="0.15">
      <c r="A412" s="204"/>
      <c r="B412" s="189"/>
      <c r="C412" s="380"/>
      <c r="D412" s="198" t="s">
        <v>75</v>
      </c>
      <c r="E412" s="207">
        <f t="shared" ref="E412:P412" si="162">+E409-E413</f>
        <v>113.9</v>
      </c>
      <c r="F412" s="207">
        <f t="shared" si="162"/>
        <v>160.5</v>
      </c>
      <c r="G412" s="207">
        <f t="shared" si="162"/>
        <v>195.9</v>
      </c>
      <c r="H412" s="207">
        <f t="shared" si="162"/>
        <v>185.60000000000002</v>
      </c>
      <c r="I412" s="207">
        <f t="shared" si="162"/>
        <v>170.6</v>
      </c>
      <c r="J412" s="262">
        <f t="shared" si="162"/>
        <v>196.79999999999998</v>
      </c>
      <c r="K412" s="266">
        <f t="shared" si="162"/>
        <v>152.5</v>
      </c>
      <c r="L412" s="267">
        <f t="shared" si="162"/>
        <v>116.80000000000001</v>
      </c>
      <c r="M412" s="268">
        <f t="shared" si="162"/>
        <v>109.5</v>
      </c>
      <c r="N412" s="268">
        <f t="shared" si="162"/>
        <v>93.4</v>
      </c>
      <c r="O412" s="268">
        <f t="shared" si="162"/>
        <v>87.5</v>
      </c>
      <c r="P412" s="269">
        <f t="shared" si="162"/>
        <v>102.5</v>
      </c>
      <c r="Q412" s="207">
        <f t="shared" si="157"/>
        <v>1685.5</v>
      </c>
      <c r="R412" s="226">
        <v>1730.9999999999998</v>
      </c>
      <c r="S412" s="208">
        <f t="shared" si="158"/>
        <v>97.371461582900068</v>
      </c>
    </row>
    <row r="413" spans="1:19" ht="13.5" customHeight="1" x14ac:dyDescent="0.15">
      <c r="A413" s="204"/>
      <c r="B413" s="189"/>
      <c r="C413" s="380"/>
      <c r="D413" s="198" t="s">
        <v>76</v>
      </c>
      <c r="E413" s="207">
        <v>5.6</v>
      </c>
      <c r="F413" s="207">
        <v>7.1</v>
      </c>
      <c r="G413" s="207">
        <v>7.5</v>
      </c>
      <c r="H413" s="207">
        <v>7.2</v>
      </c>
      <c r="I413" s="207">
        <v>7.6</v>
      </c>
      <c r="J413" s="207">
        <v>7.8</v>
      </c>
      <c r="K413" s="226">
        <v>8.1</v>
      </c>
      <c r="L413" s="226">
        <v>6.6</v>
      </c>
      <c r="M413" s="226">
        <v>5.9</v>
      </c>
      <c r="N413" s="226">
        <v>6.6</v>
      </c>
      <c r="O413" s="226">
        <v>5.3</v>
      </c>
      <c r="P413" s="226">
        <v>5.9</v>
      </c>
      <c r="Q413" s="207">
        <f t="shared" si="157"/>
        <v>81.2</v>
      </c>
      <c r="R413" s="226">
        <v>83.699999999999989</v>
      </c>
      <c r="S413" s="208">
        <f t="shared" si="158"/>
        <v>97.013142174432517</v>
      </c>
    </row>
    <row r="414" spans="1:19" ht="13.5" customHeight="1" thickBot="1" x14ac:dyDescent="0.2">
      <c r="A414" s="204"/>
      <c r="B414" s="189"/>
      <c r="C414" s="381"/>
      <c r="D414" s="201" t="s">
        <v>77</v>
      </c>
      <c r="E414" s="209">
        <v>5.6</v>
      </c>
      <c r="F414" s="209">
        <v>7.1</v>
      </c>
      <c r="G414" s="209">
        <v>7.5</v>
      </c>
      <c r="H414" s="209">
        <v>7.2</v>
      </c>
      <c r="I414" s="209">
        <v>7.6</v>
      </c>
      <c r="J414" s="209">
        <v>7.8</v>
      </c>
      <c r="K414" s="257">
        <v>8.1</v>
      </c>
      <c r="L414" s="257">
        <v>6.6</v>
      </c>
      <c r="M414" s="257">
        <v>5.9</v>
      </c>
      <c r="N414" s="257">
        <v>6.6</v>
      </c>
      <c r="O414" s="257">
        <v>5.3</v>
      </c>
      <c r="P414" s="257">
        <v>5.9</v>
      </c>
      <c r="Q414" s="209">
        <f t="shared" si="157"/>
        <v>81.2</v>
      </c>
      <c r="R414" s="231">
        <v>83.699999999999989</v>
      </c>
      <c r="S414" s="210">
        <f t="shared" si="158"/>
        <v>97.013142174432517</v>
      </c>
    </row>
    <row r="415" spans="1:19" ht="13.5" customHeight="1" x14ac:dyDescent="0.15">
      <c r="A415" s="204"/>
      <c r="B415" s="189"/>
      <c r="C415" s="379" t="s">
        <v>150</v>
      </c>
      <c r="D415" s="195" t="s">
        <v>72</v>
      </c>
      <c r="E415" s="205">
        <v>7</v>
      </c>
      <c r="F415" s="205">
        <v>14.2</v>
      </c>
      <c r="G415" s="205">
        <v>40.700000000000003</v>
      </c>
      <c r="H415" s="205">
        <v>21.5</v>
      </c>
      <c r="I415" s="205">
        <v>18.600000000000001</v>
      </c>
      <c r="J415" s="261">
        <v>18</v>
      </c>
      <c r="K415" s="238">
        <v>13</v>
      </c>
      <c r="L415" s="270">
        <v>5.3</v>
      </c>
      <c r="M415" s="238">
        <v>3.8</v>
      </c>
      <c r="N415" s="238">
        <v>4.3</v>
      </c>
      <c r="O415" s="238">
        <v>5.4</v>
      </c>
      <c r="P415" s="271">
        <v>4.8</v>
      </c>
      <c r="Q415" s="205">
        <f t="shared" si="157"/>
        <v>156.60000000000005</v>
      </c>
      <c r="R415" s="238">
        <v>154.9</v>
      </c>
      <c r="S415" s="206">
        <f t="shared" si="158"/>
        <v>101.09748224661075</v>
      </c>
    </row>
    <row r="416" spans="1:19" ht="13.5" customHeight="1" x14ac:dyDescent="0.15">
      <c r="A416" s="204"/>
      <c r="B416" s="189"/>
      <c r="C416" s="380"/>
      <c r="D416" s="198" t="s">
        <v>73</v>
      </c>
      <c r="E416" s="207">
        <v>0.2</v>
      </c>
      <c r="F416" s="207">
        <v>0.3</v>
      </c>
      <c r="G416" s="207">
        <v>0.6</v>
      </c>
      <c r="H416" s="207">
        <v>0.6</v>
      </c>
      <c r="I416" s="207">
        <v>0.6</v>
      </c>
      <c r="J416" s="262">
        <v>0.5</v>
      </c>
      <c r="K416" s="263">
        <v>0.3</v>
      </c>
      <c r="L416" s="264">
        <v>0.1</v>
      </c>
      <c r="M416" s="263">
        <v>0</v>
      </c>
      <c r="N416" s="263">
        <v>0</v>
      </c>
      <c r="O416" s="263">
        <v>0</v>
      </c>
      <c r="P416" s="265">
        <v>0</v>
      </c>
      <c r="Q416" s="207">
        <f t="shared" si="157"/>
        <v>3.2</v>
      </c>
      <c r="R416" s="226">
        <v>3.6000000000000005</v>
      </c>
      <c r="S416" s="208">
        <f t="shared" si="158"/>
        <v>88.888888888888886</v>
      </c>
    </row>
    <row r="417" spans="1:19" ht="13.5" customHeight="1" x14ac:dyDescent="0.15">
      <c r="A417" s="204"/>
      <c r="B417" s="189"/>
      <c r="C417" s="380"/>
      <c r="D417" s="198" t="s">
        <v>74</v>
      </c>
      <c r="E417" s="207">
        <f t="shared" ref="E417:P417" si="163">+E415-E416</f>
        <v>6.8</v>
      </c>
      <c r="F417" s="207">
        <f t="shared" si="163"/>
        <v>13.899999999999999</v>
      </c>
      <c r="G417" s="207">
        <f t="shared" si="163"/>
        <v>40.1</v>
      </c>
      <c r="H417" s="207">
        <f t="shared" si="163"/>
        <v>20.9</v>
      </c>
      <c r="I417" s="207">
        <f t="shared" si="163"/>
        <v>18</v>
      </c>
      <c r="J417" s="262">
        <f t="shared" si="163"/>
        <v>17.5</v>
      </c>
      <c r="K417" s="226">
        <f t="shared" si="163"/>
        <v>12.7</v>
      </c>
      <c r="L417" s="240">
        <f t="shared" si="163"/>
        <v>5.2</v>
      </c>
      <c r="M417" s="226">
        <f t="shared" si="163"/>
        <v>3.8</v>
      </c>
      <c r="N417" s="226">
        <f t="shared" si="163"/>
        <v>4.3</v>
      </c>
      <c r="O417" s="226">
        <f t="shared" si="163"/>
        <v>5.4</v>
      </c>
      <c r="P417" s="226">
        <f t="shared" si="163"/>
        <v>4.8</v>
      </c>
      <c r="Q417" s="207">
        <f t="shared" si="157"/>
        <v>153.4</v>
      </c>
      <c r="R417" s="226">
        <v>151.30000000000001</v>
      </c>
      <c r="S417" s="208">
        <f t="shared" si="158"/>
        <v>101.38797091870455</v>
      </c>
    </row>
    <row r="418" spans="1:19" ht="13.5" customHeight="1" x14ac:dyDescent="0.15">
      <c r="A418" s="204"/>
      <c r="B418" s="189"/>
      <c r="C418" s="380"/>
      <c r="D418" s="198" t="s">
        <v>75</v>
      </c>
      <c r="E418" s="207">
        <f t="shared" ref="E418:P418" si="164">+E415-E419</f>
        <v>6.4</v>
      </c>
      <c r="F418" s="207">
        <f t="shared" si="164"/>
        <v>13.299999999999999</v>
      </c>
      <c r="G418" s="207">
        <f t="shared" si="164"/>
        <v>39.800000000000004</v>
      </c>
      <c r="H418" s="207">
        <f t="shared" si="164"/>
        <v>20.399999999999999</v>
      </c>
      <c r="I418" s="207">
        <f t="shared" si="164"/>
        <v>17.400000000000002</v>
      </c>
      <c r="J418" s="262">
        <f t="shared" si="164"/>
        <v>17.100000000000001</v>
      </c>
      <c r="K418" s="266">
        <f t="shared" si="164"/>
        <v>12.1</v>
      </c>
      <c r="L418" s="267">
        <f t="shared" si="164"/>
        <v>4.7</v>
      </c>
      <c r="M418" s="268">
        <f t="shared" si="164"/>
        <v>3.1999999999999997</v>
      </c>
      <c r="N418" s="268">
        <f t="shared" si="164"/>
        <v>3.5</v>
      </c>
      <c r="O418" s="268">
        <f t="shared" si="164"/>
        <v>4.8000000000000007</v>
      </c>
      <c r="P418" s="269">
        <f t="shared" si="164"/>
        <v>4</v>
      </c>
      <c r="Q418" s="207">
        <f t="shared" si="157"/>
        <v>146.69999999999999</v>
      </c>
      <c r="R418" s="226">
        <v>145.9</v>
      </c>
      <c r="S418" s="208">
        <f t="shared" si="158"/>
        <v>100.54832076764906</v>
      </c>
    </row>
    <row r="419" spans="1:19" ht="13.5" customHeight="1" x14ac:dyDescent="0.15">
      <c r="A419" s="204"/>
      <c r="B419" s="189"/>
      <c r="C419" s="380"/>
      <c r="D419" s="198" t="s">
        <v>76</v>
      </c>
      <c r="E419" s="207">
        <v>0.6</v>
      </c>
      <c r="F419" s="207">
        <v>0.9</v>
      </c>
      <c r="G419" s="207">
        <v>0.9</v>
      </c>
      <c r="H419" s="207">
        <v>1.1000000000000001</v>
      </c>
      <c r="I419" s="207">
        <v>1.2</v>
      </c>
      <c r="J419" s="207">
        <v>0.9</v>
      </c>
      <c r="K419" s="256">
        <v>0.9</v>
      </c>
      <c r="L419" s="256">
        <v>0.6</v>
      </c>
      <c r="M419" s="256">
        <v>0.6</v>
      </c>
      <c r="N419" s="256">
        <v>0.8</v>
      </c>
      <c r="O419" s="256">
        <v>0.6</v>
      </c>
      <c r="P419" s="256">
        <v>0.8</v>
      </c>
      <c r="Q419" s="207">
        <f t="shared" si="157"/>
        <v>9.9</v>
      </c>
      <c r="R419" s="226">
        <v>9</v>
      </c>
      <c r="S419" s="208">
        <f t="shared" si="158"/>
        <v>110.00000000000001</v>
      </c>
    </row>
    <row r="420" spans="1:19" ht="13.5" customHeight="1" thickBot="1" x14ac:dyDescent="0.2">
      <c r="A420" s="204"/>
      <c r="B420" s="189"/>
      <c r="C420" s="381"/>
      <c r="D420" s="201" t="s">
        <v>77</v>
      </c>
      <c r="E420" s="209">
        <v>0.6</v>
      </c>
      <c r="F420" s="209">
        <v>0.9</v>
      </c>
      <c r="G420" s="209">
        <v>0.9</v>
      </c>
      <c r="H420" s="209">
        <v>1.1000000000000001</v>
      </c>
      <c r="I420" s="209">
        <v>1.2</v>
      </c>
      <c r="J420" s="209">
        <v>0.9</v>
      </c>
      <c r="K420" s="257">
        <v>0.9</v>
      </c>
      <c r="L420" s="257">
        <v>0.6</v>
      </c>
      <c r="M420" s="257">
        <v>0.6</v>
      </c>
      <c r="N420" s="257">
        <v>0.8</v>
      </c>
      <c r="O420" s="257">
        <v>0.6</v>
      </c>
      <c r="P420" s="257">
        <v>0.8</v>
      </c>
      <c r="Q420" s="209">
        <f t="shared" si="157"/>
        <v>9.9</v>
      </c>
      <c r="R420" s="231">
        <v>9</v>
      </c>
      <c r="S420" s="210">
        <f t="shared" si="158"/>
        <v>110.00000000000001</v>
      </c>
    </row>
    <row r="421" spans="1:19" ht="13.5" customHeight="1" x14ac:dyDescent="0.15">
      <c r="A421" s="204"/>
      <c r="B421" s="189"/>
      <c r="C421" s="379" t="s">
        <v>301</v>
      </c>
      <c r="D421" s="195" t="s">
        <v>72</v>
      </c>
      <c r="E421" s="205">
        <v>161.1</v>
      </c>
      <c r="F421" s="205">
        <v>249.2</v>
      </c>
      <c r="G421" s="205">
        <v>280.8</v>
      </c>
      <c r="H421" s="205">
        <v>408.4</v>
      </c>
      <c r="I421" s="205">
        <v>419.9</v>
      </c>
      <c r="J421" s="261">
        <v>297.39999999999998</v>
      </c>
      <c r="K421" s="238">
        <v>324.60000000000002</v>
      </c>
      <c r="L421" s="270">
        <v>180</v>
      </c>
      <c r="M421" s="238">
        <v>225.8</v>
      </c>
      <c r="N421" s="238">
        <v>179</v>
      </c>
      <c r="O421" s="238">
        <v>160.30000000000001</v>
      </c>
      <c r="P421" s="271">
        <v>181.1</v>
      </c>
      <c r="Q421" s="205">
        <f t="shared" si="157"/>
        <v>3067.6000000000004</v>
      </c>
      <c r="R421" s="205">
        <v>3010.9</v>
      </c>
      <c r="S421" s="206">
        <f t="shared" si="158"/>
        <v>101.88315785977615</v>
      </c>
    </row>
    <row r="422" spans="1:19" ht="13.5" customHeight="1" x14ac:dyDescent="0.15">
      <c r="A422" s="204"/>
      <c r="B422" s="189"/>
      <c r="C422" s="380"/>
      <c r="D422" s="198" t="s">
        <v>73</v>
      </c>
      <c r="E422" s="207">
        <v>106.5</v>
      </c>
      <c r="F422" s="207">
        <v>153.30000000000001</v>
      </c>
      <c r="G422" s="207">
        <v>174.1</v>
      </c>
      <c r="H422" s="207">
        <v>276.5</v>
      </c>
      <c r="I422" s="207">
        <v>290.60000000000002</v>
      </c>
      <c r="J422" s="262">
        <v>197.5</v>
      </c>
      <c r="K422" s="263">
        <v>204.4</v>
      </c>
      <c r="L422" s="264">
        <v>101.7</v>
      </c>
      <c r="M422" s="263">
        <v>169.6</v>
      </c>
      <c r="N422" s="263">
        <v>125.3</v>
      </c>
      <c r="O422" s="263">
        <v>117</v>
      </c>
      <c r="P422" s="265">
        <v>102.3</v>
      </c>
      <c r="Q422" s="207">
        <f t="shared" si="157"/>
        <v>2018.8</v>
      </c>
      <c r="R422" s="207">
        <v>1922.8999999999999</v>
      </c>
      <c r="S422" s="208">
        <f t="shared" si="158"/>
        <v>104.98725882781217</v>
      </c>
    </row>
    <row r="423" spans="1:19" ht="13.5" customHeight="1" x14ac:dyDescent="0.15">
      <c r="A423" s="204"/>
      <c r="B423" s="189"/>
      <c r="C423" s="380"/>
      <c r="D423" s="198" t="s">
        <v>74</v>
      </c>
      <c r="E423" s="207">
        <f t="shared" ref="E423:P423" si="165">+E421-E422</f>
        <v>54.599999999999994</v>
      </c>
      <c r="F423" s="207">
        <f t="shared" si="165"/>
        <v>95.899999999999977</v>
      </c>
      <c r="G423" s="207">
        <f t="shared" si="165"/>
        <v>106.70000000000002</v>
      </c>
      <c r="H423" s="207">
        <f t="shared" si="165"/>
        <v>131.89999999999998</v>
      </c>
      <c r="I423" s="207">
        <f t="shared" si="165"/>
        <v>129.29999999999995</v>
      </c>
      <c r="J423" s="262">
        <f t="shared" si="165"/>
        <v>99.899999999999977</v>
      </c>
      <c r="K423" s="226">
        <f t="shared" si="165"/>
        <v>120.20000000000002</v>
      </c>
      <c r="L423" s="240">
        <f t="shared" si="165"/>
        <v>78.3</v>
      </c>
      <c r="M423" s="226">
        <f t="shared" si="165"/>
        <v>56.200000000000017</v>
      </c>
      <c r="N423" s="226">
        <f t="shared" si="165"/>
        <v>53.7</v>
      </c>
      <c r="O423" s="226">
        <f t="shared" si="165"/>
        <v>43.300000000000011</v>
      </c>
      <c r="P423" s="226">
        <f t="shared" si="165"/>
        <v>78.8</v>
      </c>
      <c r="Q423" s="207">
        <f t="shared" si="157"/>
        <v>1048.8</v>
      </c>
      <c r="R423" s="207">
        <v>1087.9999999999998</v>
      </c>
      <c r="S423" s="208">
        <f t="shared" si="158"/>
        <v>96.39705882352942</v>
      </c>
    </row>
    <row r="424" spans="1:19" ht="13.5" customHeight="1" x14ac:dyDescent="0.15">
      <c r="A424" s="204"/>
      <c r="B424" s="189"/>
      <c r="C424" s="380"/>
      <c r="D424" s="198" t="s">
        <v>75</v>
      </c>
      <c r="E424" s="207">
        <f t="shared" ref="E424:P424" si="166">+E421-E425</f>
        <v>120.39999999999999</v>
      </c>
      <c r="F424" s="207">
        <f t="shared" si="166"/>
        <v>194.2</v>
      </c>
      <c r="G424" s="207">
        <f t="shared" si="166"/>
        <v>224.3</v>
      </c>
      <c r="H424" s="207">
        <f t="shared" si="166"/>
        <v>342.7</v>
      </c>
      <c r="I424" s="207">
        <f t="shared" si="166"/>
        <v>354.7</v>
      </c>
      <c r="J424" s="262">
        <f t="shared" si="166"/>
        <v>236.09999999999997</v>
      </c>
      <c r="K424" s="266">
        <f t="shared" si="166"/>
        <v>256.90000000000003</v>
      </c>
      <c r="L424" s="267">
        <f t="shared" si="166"/>
        <v>134.69999999999999</v>
      </c>
      <c r="M424" s="268">
        <f t="shared" si="166"/>
        <v>172</v>
      </c>
      <c r="N424" s="268">
        <f t="shared" si="166"/>
        <v>125</v>
      </c>
      <c r="O424" s="268">
        <f t="shared" si="166"/>
        <v>112.50000000000001</v>
      </c>
      <c r="P424" s="269">
        <f t="shared" si="166"/>
        <v>135.80000000000001</v>
      </c>
      <c r="Q424" s="207">
        <f t="shared" si="157"/>
        <v>2409.3000000000002</v>
      </c>
      <c r="R424" s="207">
        <v>2363.1999999999998</v>
      </c>
      <c r="S424" s="208">
        <f t="shared" si="158"/>
        <v>101.95074475287747</v>
      </c>
    </row>
    <row r="425" spans="1:19" ht="13.5" customHeight="1" x14ac:dyDescent="0.15">
      <c r="A425" s="204"/>
      <c r="B425" s="189"/>
      <c r="C425" s="380"/>
      <c r="D425" s="198" t="s">
        <v>76</v>
      </c>
      <c r="E425" s="207">
        <v>40.700000000000003</v>
      </c>
      <c r="F425" s="207">
        <v>55</v>
      </c>
      <c r="G425" s="207">
        <v>56.5</v>
      </c>
      <c r="H425" s="207">
        <v>65.7</v>
      </c>
      <c r="I425" s="207">
        <v>65.2</v>
      </c>
      <c r="J425" s="207">
        <v>61.3</v>
      </c>
      <c r="K425" s="226">
        <v>67.7</v>
      </c>
      <c r="L425" s="226">
        <v>45.3</v>
      </c>
      <c r="M425" s="226">
        <v>53.8</v>
      </c>
      <c r="N425" s="226">
        <v>54</v>
      </c>
      <c r="O425" s="226">
        <v>47.8</v>
      </c>
      <c r="P425" s="226">
        <v>45.3</v>
      </c>
      <c r="Q425" s="207">
        <f t="shared" si="157"/>
        <v>658.3</v>
      </c>
      <c r="R425" s="207">
        <v>647.70000000000005</v>
      </c>
      <c r="S425" s="208">
        <f t="shared" si="158"/>
        <v>101.63656013586535</v>
      </c>
    </row>
    <row r="426" spans="1:19" ht="13.5" customHeight="1" thickBot="1" x14ac:dyDescent="0.2">
      <c r="A426" s="204"/>
      <c r="B426" s="189"/>
      <c r="C426" s="381"/>
      <c r="D426" s="201" t="s">
        <v>77</v>
      </c>
      <c r="E426" s="209">
        <v>44</v>
      </c>
      <c r="F426" s="209">
        <v>58.2</v>
      </c>
      <c r="G426" s="209">
        <v>59.1</v>
      </c>
      <c r="H426" s="209">
        <v>69.400000000000006</v>
      </c>
      <c r="I426" s="209">
        <v>69.8</v>
      </c>
      <c r="J426" s="209">
        <v>64.099999999999994</v>
      </c>
      <c r="K426" s="257">
        <v>70.599999999999994</v>
      </c>
      <c r="L426" s="257">
        <v>47.2</v>
      </c>
      <c r="M426" s="257">
        <v>59.6</v>
      </c>
      <c r="N426" s="257">
        <v>58.9</v>
      </c>
      <c r="O426" s="257">
        <v>50.7</v>
      </c>
      <c r="P426" s="257">
        <v>46.9</v>
      </c>
      <c r="Q426" s="209">
        <f t="shared" si="157"/>
        <v>698.5</v>
      </c>
      <c r="R426" s="209">
        <v>686.30000000000007</v>
      </c>
      <c r="S426" s="210">
        <f t="shared" si="158"/>
        <v>101.77764825877895</v>
      </c>
    </row>
    <row r="427" spans="1:19" ht="13.5" customHeight="1" x14ac:dyDescent="0.15">
      <c r="A427" s="204"/>
      <c r="B427" s="189"/>
      <c r="C427" s="379" t="s">
        <v>329</v>
      </c>
      <c r="D427" s="195" t="s">
        <v>72</v>
      </c>
      <c r="E427" s="205">
        <v>22.4</v>
      </c>
      <c r="F427" s="205">
        <v>36.700000000000003</v>
      </c>
      <c r="G427" s="205">
        <v>29.5</v>
      </c>
      <c r="H427" s="205">
        <v>58.6</v>
      </c>
      <c r="I427" s="205">
        <v>37.199999999999996</v>
      </c>
      <c r="J427" s="261">
        <v>36.299999999999997</v>
      </c>
      <c r="K427" s="238">
        <v>19.899999999999999</v>
      </c>
      <c r="L427" s="270">
        <v>11.4</v>
      </c>
      <c r="M427" s="238">
        <v>9.6</v>
      </c>
      <c r="N427" s="238">
        <v>29.6</v>
      </c>
      <c r="O427" s="238">
        <v>26.4</v>
      </c>
      <c r="P427" s="271">
        <v>13.8</v>
      </c>
      <c r="Q427" s="205">
        <f t="shared" si="157"/>
        <v>331.40000000000003</v>
      </c>
      <c r="R427" s="238">
        <v>361.2</v>
      </c>
      <c r="S427" s="206">
        <f t="shared" si="158"/>
        <v>91.749723145071997</v>
      </c>
    </row>
    <row r="428" spans="1:19" ht="13.5" customHeight="1" x14ac:dyDescent="0.15">
      <c r="A428" s="204"/>
      <c r="B428" s="189"/>
      <c r="C428" s="380"/>
      <c r="D428" s="198" t="s">
        <v>73</v>
      </c>
      <c r="E428" s="207">
        <v>2</v>
      </c>
      <c r="F428" s="207">
        <v>5.7</v>
      </c>
      <c r="G428" s="207">
        <v>7</v>
      </c>
      <c r="H428" s="207">
        <v>9.7000000000000011</v>
      </c>
      <c r="I428" s="207">
        <v>8.1</v>
      </c>
      <c r="J428" s="262">
        <v>7.4</v>
      </c>
      <c r="K428" s="263">
        <v>2.5</v>
      </c>
      <c r="L428" s="264">
        <v>1.6</v>
      </c>
      <c r="M428" s="263">
        <v>1</v>
      </c>
      <c r="N428" s="263">
        <v>0.9</v>
      </c>
      <c r="O428" s="263">
        <v>2.9</v>
      </c>
      <c r="P428" s="265">
        <v>2.2999999999999998</v>
      </c>
      <c r="Q428" s="207">
        <f t="shared" si="157"/>
        <v>51.099999999999994</v>
      </c>
      <c r="R428" s="226">
        <v>56.3</v>
      </c>
      <c r="S428" s="208">
        <f t="shared" si="158"/>
        <v>90.763765541740668</v>
      </c>
    </row>
    <row r="429" spans="1:19" ht="13.5" customHeight="1" x14ac:dyDescent="0.15">
      <c r="A429" s="204"/>
      <c r="B429" s="211"/>
      <c r="C429" s="380"/>
      <c r="D429" s="198" t="s">
        <v>74</v>
      </c>
      <c r="E429" s="207">
        <f t="shared" ref="E429:P429" si="167">+E427-E428</f>
        <v>20.399999999999999</v>
      </c>
      <c r="F429" s="207">
        <f t="shared" si="167"/>
        <v>31.000000000000004</v>
      </c>
      <c r="G429" s="207">
        <f t="shared" si="167"/>
        <v>22.5</v>
      </c>
      <c r="H429" s="207">
        <f t="shared" si="167"/>
        <v>48.9</v>
      </c>
      <c r="I429" s="207">
        <f t="shared" si="167"/>
        <v>29.099999999999994</v>
      </c>
      <c r="J429" s="262">
        <f t="shared" si="167"/>
        <v>28.9</v>
      </c>
      <c r="K429" s="226">
        <f t="shared" si="167"/>
        <v>17.399999999999999</v>
      </c>
      <c r="L429" s="240">
        <f t="shared" si="167"/>
        <v>9.8000000000000007</v>
      </c>
      <c r="M429" s="226">
        <f t="shared" si="167"/>
        <v>8.6</v>
      </c>
      <c r="N429" s="226">
        <f t="shared" si="167"/>
        <v>28.700000000000003</v>
      </c>
      <c r="O429" s="226">
        <f t="shared" si="167"/>
        <v>23.5</v>
      </c>
      <c r="P429" s="226">
        <f t="shared" si="167"/>
        <v>11.5</v>
      </c>
      <c r="Q429" s="207">
        <f t="shared" si="157"/>
        <v>280.3</v>
      </c>
      <c r="R429" s="226">
        <v>304.90000000000003</v>
      </c>
      <c r="S429" s="208">
        <f t="shared" si="158"/>
        <v>91.931780911774339</v>
      </c>
    </row>
    <row r="430" spans="1:19" ht="13.5" customHeight="1" x14ac:dyDescent="0.15">
      <c r="A430" s="204"/>
      <c r="B430" s="211"/>
      <c r="C430" s="380"/>
      <c r="D430" s="198" t="s">
        <v>75</v>
      </c>
      <c r="E430" s="207">
        <f t="shared" ref="E430:P430" si="168">+E427-E431</f>
        <v>22.2</v>
      </c>
      <c r="F430" s="207">
        <f t="shared" si="168"/>
        <v>35.700000000000003</v>
      </c>
      <c r="G430" s="207">
        <f t="shared" si="168"/>
        <v>28.4</v>
      </c>
      <c r="H430" s="207">
        <f t="shared" si="168"/>
        <v>55</v>
      </c>
      <c r="I430" s="207">
        <f t="shared" si="168"/>
        <v>32.4</v>
      </c>
      <c r="J430" s="262">
        <f t="shared" si="168"/>
        <v>33.4</v>
      </c>
      <c r="K430" s="266">
        <f t="shared" si="168"/>
        <v>18.899999999999999</v>
      </c>
      <c r="L430" s="267">
        <f t="shared" si="168"/>
        <v>11.1</v>
      </c>
      <c r="M430" s="268">
        <f t="shared" si="168"/>
        <v>9.2999999999999989</v>
      </c>
      <c r="N430" s="268">
        <f t="shared" si="168"/>
        <v>29.400000000000002</v>
      </c>
      <c r="O430" s="268">
        <f t="shared" si="168"/>
        <v>26.099999999999998</v>
      </c>
      <c r="P430" s="269">
        <f t="shared" si="168"/>
        <v>13.5</v>
      </c>
      <c r="Q430" s="207">
        <f t="shared" si="157"/>
        <v>315.40000000000003</v>
      </c>
      <c r="R430" s="226">
        <v>346.89999999999992</v>
      </c>
      <c r="S430" s="208">
        <f t="shared" si="158"/>
        <v>90.919573364081899</v>
      </c>
    </row>
    <row r="431" spans="1:19" ht="13.5" customHeight="1" x14ac:dyDescent="0.15">
      <c r="A431" s="204"/>
      <c r="B431" s="211"/>
      <c r="C431" s="380"/>
      <c r="D431" s="198" t="s">
        <v>76</v>
      </c>
      <c r="E431" s="207">
        <v>0.2</v>
      </c>
      <c r="F431" s="207">
        <v>1</v>
      </c>
      <c r="G431" s="207">
        <v>1.1000000000000001</v>
      </c>
      <c r="H431" s="207">
        <v>3.6</v>
      </c>
      <c r="I431" s="207">
        <v>4.8</v>
      </c>
      <c r="J431" s="207">
        <v>2.9</v>
      </c>
      <c r="K431" s="226">
        <v>1</v>
      </c>
      <c r="L431" s="226">
        <v>0.3</v>
      </c>
      <c r="M431" s="226">
        <v>0.3</v>
      </c>
      <c r="N431" s="226">
        <v>0.2</v>
      </c>
      <c r="O431" s="226">
        <v>0.3</v>
      </c>
      <c r="P431" s="226">
        <v>0.3</v>
      </c>
      <c r="Q431" s="207">
        <f t="shared" si="157"/>
        <v>16</v>
      </c>
      <c r="R431" s="226">
        <v>14.299999999999997</v>
      </c>
      <c r="S431" s="208">
        <f t="shared" si="158"/>
        <v>111.88811188811192</v>
      </c>
    </row>
    <row r="432" spans="1:19" ht="13.5" customHeight="1" thickBot="1" x14ac:dyDescent="0.2">
      <c r="A432" s="204"/>
      <c r="B432" s="211"/>
      <c r="C432" s="381"/>
      <c r="D432" s="201" t="s">
        <v>77</v>
      </c>
      <c r="E432" s="209">
        <v>0.3</v>
      </c>
      <c r="F432" s="209">
        <v>1.1000000000000001</v>
      </c>
      <c r="G432" s="209">
        <v>1.3</v>
      </c>
      <c r="H432" s="209">
        <v>3.8</v>
      </c>
      <c r="I432" s="209">
        <v>5</v>
      </c>
      <c r="J432" s="209">
        <v>3</v>
      </c>
      <c r="K432" s="257">
        <v>1.1000000000000001</v>
      </c>
      <c r="L432" s="257">
        <v>0.6</v>
      </c>
      <c r="M432" s="257">
        <v>0.7</v>
      </c>
      <c r="N432" s="257">
        <v>0.7</v>
      </c>
      <c r="O432" s="257">
        <v>0.9</v>
      </c>
      <c r="P432" s="257">
        <v>0.9</v>
      </c>
      <c r="Q432" s="209">
        <f t="shared" si="157"/>
        <v>19.399999999999995</v>
      </c>
      <c r="R432" s="231">
        <v>15.4</v>
      </c>
      <c r="S432" s="210">
        <f t="shared" si="158"/>
        <v>125.97402597402593</v>
      </c>
    </row>
    <row r="433" spans="1:19" ht="13.5" customHeight="1" x14ac:dyDescent="0.15">
      <c r="A433" s="204"/>
      <c r="B433" s="211"/>
      <c r="C433" s="379" t="s">
        <v>345</v>
      </c>
      <c r="D433" s="195" t="s">
        <v>72</v>
      </c>
      <c r="E433" s="205">
        <v>8.5</v>
      </c>
      <c r="F433" s="205">
        <v>18.3</v>
      </c>
      <c r="G433" s="205">
        <v>8.5</v>
      </c>
      <c r="H433" s="205">
        <v>20.6</v>
      </c>
      <c r="I433" s="205">
        <v>21</v>
      </c>
      <c r="J433" s="261">
        <v>16.8</v>
      </c>
      <c r="K433" s="238">
        <v>14.7</v>
      </c>
      <c r="L433" s="270">
        <v>10.5</v>
      </c>
      <c r="M433" s="238">
        <v>5.6</v>
      </c>
      <c r="N433" s="238">
        <v>4.4000000000000004</v>
      </c>
      <c r="O433" s="238">
        <v>4.3</v>
      </c>
      <c r="P433" s="271">
        <v>5.7</v>
      </c>
      <c r="Q433" s="205">
        <f t="shared" si="157"/>
        <v>138.9</v>
      </c>
      <c r="R433" s="238">
        <v>138.6</v>
      </c>
      <c r="S433" s="206">
        <f t="shared" si="158"/>
        <v>100.21645021645023</v>
      </c>
    </row>
    <row r="434" spans="1:19" ht="13.5" customHeight="1" x14ac:dyDescent="0.15">
      <c r="A434" s="204"/>
      <c r="B434" s="211"/>
      <c r="C434" s="380"/>
      <c r="D434" s="198" t="s">
        <v>73</v>
      </c>
      <c r="E434" s="207">
        <v>0.4</v>
      </c>
      <c r="F434" s="207">
        <v>0.5</v>
      </c>
      <c r="G434" s="207">
        <v>0.4</v>
      </c>
      <c r="H434" s="207">
        <v>0.5</v>
      </c>
      <c r="I434" s="207">
        <v>0.8</v>
      </c>
      <c r="J434" s="262">
        <v>0.4</v>
      </c>
      <c r="K434" s="263">
        <v>0.5</v>
      </c>
      <c r="L434" s="264">
        <v>0.4</v>
      </c>
      <c r="M434" s="263">
        <v>0.3</v>
      </c>
      <c r="N434" s="263">
        <v>0.2</v>
      </c>
      <c r="O434" s="263">
        <v>0.2</v>
      </c>
      <c r="P434" s="265">
        <v>0.3</v>
      </c>
      <c r="Q434" s="207">
        <f t="shared" si="157"/>
        <v>4.9000000000000004</v>
      </c>
      <c r="R434" s="226">
        <v>5.1999999999999993</v>
      </c>
      <c r="S434" s="208">
        <f t="shared" si="158"/>
        <v>94.230769230769255</v>
      </c>
    </row>
    <row r="435" spans="1:19" ht="13.5" customHeight="1" x14ac:dyDescent="0.15">
      <c r="A435" s="204"/>
      <c r="B435" s="211"/>
      <c r="C435" s="380"/>
      <c r="D435" s="198" t="s">
        <v>74</v>
      </c>
      <c r="E435" s="207">
        <f t="shared" ref="E435:P435" si="169">+E433-E434</f>
        <v>8.1</v>
      </c>
      <c r="F435" s="207">
        <f t="shared" si="169"/>
        <v>17.8</v>
      </c>
      <c r="G435" s="207">
        <f t="shared" si="169"/>
        <v>8.1</v>
      </c>
      <c r="H435" s="207">
        <f t="shared" si="169"/>
        <v>20.100000000000001</v>
      </c>
      <c r="I435" s="207">
        <f t="shared" si="169"/>
        <v>20.2</v>
      </c>
      <c r="J435" s="262">
        <f t="shared" si="169"/>
        <v>16.400000000000002</v>
      </c>
      <c r="K435" s="226">
        <f t="shared" si="169"/>
        <v>14.2</v>
      </c>
      <c r="L435" s="240">
        <f t="shared" si="169"/>
        <v>10.1</v>
      </c>
      <c r="M435" s="226">
        <f t="shared" si="169"/>
        <v>5.3</v>
      </c>
      <c r="N435" s="226">
        <f t="shared" si="169"/>
        <v>4.2</v>
      </c>
      <c r="O435" s="226">
        <f t="shared" si="169"/>
        <v>4.0999999999999996</v>
      </c>
      <c r="P435" s="226">
        <f t="shared" si="169"/>
        <v>5.4</v>
      </c>
      <c r="Q435" s="207">
        <f t="shared" si="157"/>
        <v>134</v>
      </c>
      <c r="R435" s="226">
        <v>133.4</v>
      </c>
      <c r="S435" s="208">
        <f t="shared" si="158"/>
        <v>100.44977511244377</v>
      </c>
    </row>
    <row r="436" spans="1:19" ht="13.5" customHeight="1" x14ac:dyDescent="0.15">
      <c r="A436" s="204"/>
      <c r="B436" s="189"/>
      <c r="C436" s="380"/>
      <c r="D436" s="198" t="s">
        <v>75</v>
      </c>
      <c r="E436" s="207">
        <f t="shared" ref="E436:P436" si="170">+E433-E437</f>
        <v>7.8</v>
      </c>
      <c r="F436" s="207">
        <f t="shared" si="170"/>
        <v>16.900000000000002</v>
      </c>
      <c r="G436" s="207">
        <f t="shared" si="170"/>
        <v>7.4</v>
      </c>
      <c r="H436" s="207">
        <f t="shared" si="170"/>
        <v>17.3</v>
      </c>
      <c r="I436" s="207">
        <f t="shared" si="170"/>
        <v>16.100000000000001</v>
      </c>
      <c r="J436" s="262">
        <f t="shared" si="170"/>
        <v>14.8</v>
      </c>
      <c r="K436" s="266">
        <f t="shared" si="170"/>
        <v>13.5</v>
      </c>
      <c r="L436" s="267">
        <f t="shared" si="170"/>
        <v>9.8000000000000007</v>
      </c>
      <c r="M436" s="268">
        <f t="shared" si="170"/>
        <v>5</v>
      </c>
      <c r="N436" s="268">
        <f t="shared" si="170"/>
        <v>3.8000000000000003</v>
      </c>
      <c r="O436" s="268">
        <f t="shared" si="170"/>
        <v>3.8</v>
      </c>
      <c r="P436" s="269">
        <f t="shared" si="170"/>
        <v>5.1000000000000005</v>
      </c>
      <c r="Q436" s="207">
        <f t="shared" si="157"/>
        <v>121.29999999999998</v>
      </c>
      <c r="R436" s="226">
        <v>121.19999999999997</v>
      </c>
      <c r="S436" s="208">
        <f t="shared" si="158"/>
        <v>100.0825082508251</v>
      </c>
    </row>
    <row r="437" spans="1:19" ht="13.5" customHeight="1" x14ac:dyDescent="0.15">
      <c r="A437" s="204"/>
      <c r="B437" s="189"/>
      <c r="C437" s="380"/>
      <c r="D437" s="198" t="s">
        <v>76</v>
      </c>
      <c r="E437" s="207">
        <v>0.7</v>
      </c>
      <c r="F437" s="207">
        <v>1.4</v>
      </c>
      <c r="G437" s="207">
        <v>1.1000000000000001</v>
      </c>
      <c r="H437" s="207">
        <v>3.3</v>
      </c>
      <c r="I437" s="207">
        <v>4.9000000000000004</v>
      </c>
      <c r="J437" s="207">
        <v>2</v>
      </c>
      <c r="K437" s="226">
        <v>1.2</v>
      </c>
      <c r="L437" s="226">
        <v>0.7</v>
      </c>
      <c r="M437" s="226">
        <v>0.6</v>
      </c>
      <c r="N437" s="226">
        <v>0.6</v>
      </c>
      <c r="O437" s="226">
        <v>0.5</v>
      </c>
      <c r="P437" s="226">
        <v>0.6</v>
      </c>
      <c r="Q437" s="207">
        <f t="shared" si="157"/>
        <v>17.600000000000001</v>
      </c>
      <c r="R437" s="226">
        <v>17.399999999999999</v>
      </c>
      <c r="S437" s="208">
        <f t="shared" si="158"/>
        <v>101.14942528735634</v>
      </c>
    </row>
    <row r="438" spans="1:19" ht="13.5" customHeight="1" thickBot="1" x14ac:dyDescent="0.2">
      <c r="A438" s="204"/>
      <c r="B438" s="189"/>
      <c r="C438" s="381"/>
      <c r="D438" s="201" t="s">
        <v>77</v>
      </c>
      <c r="E438" s="209">
        <v>0.7</v>
      </c>
      <c r="F438" s="209">
        <v>1.4</v>
      </c>
      <c r="G438" s="209">
        <v>1.1000000000000001</v>
      </c>
      <c r="H438" s="209">
        <v>3.3</v>
      </c>
      <c r="I438" s="209">
        <v>4.9000000000000004</v>
      </c>
      <c r="J438" s="209">
        <v>2</v>
      </c>
      <c r="K438" s="257">
        <v>1.2</v>
      </c>
      <c r="L438" s="257">
        <v>0.7</v>
      </c>
      <c r="M438" s="257">
        <v>0.6</v>
      </c>
      <c r="N438" s="257">
        <v>0.6</v>
      </c>
      <c r="O438" s="257">
        <v>0.5</v>
      </c>
      <c r="P438" s="257">
        <v>0.6</v>
      </c>
      <c r="Q438" s="209">
        <f t="shared" si="157"/>
        <v>17.600000000000001</v>
      </c>
      <c r="R438" s="231">
        <v>17.399999999999999</v>
      </c>
      <c r="S438" s="210">
        <f t="shared" si="158"/>
        <v>101.14942528735634</v>
      </c>
    </row>
    <row r="439" spans="1:19" ht="13.5" customHeight="1" x14ac:dyDescent="0.15">
      <c r="A439" s="204"/>
      <c r="B439" s="370" t="s">
        <v>330</v>
      </c>
      <c r="C439" s="372"/>
      <c r="D439" s="195" t="s">
        <v>72</v>
      </c>
      <c r="E439" s="205">
        <f t="shared" ref="E439:R439" si="171">+E445+E451+E460+E466+E472+E478+E484</f>
        <v>110.79999999999998</v>
      </c>
      <c r="F439" s="205">
        <f t="shared" si="171"/>
        <v>311.20000000000005</v>
      </c>
      <c r="G439" s="205">
        <f t="shared" si="171"/>
        <v>131.89999999999998</v>
      </c>
      <c r="H439" s="205">
        <f t="shared" si="171"/>
        <v>206.9</v>
      </c>
      <c r="I439" s="205">
        <f t="shared" si="171"/>
        <v>278.29999999999995</v>
      </c>
      <c r="J439" s="205">
        <f t="shared" si="171"/>
        <v>160.00000000000003</v>
      </c>
      <c r="K439" s="205">
        <f t="shared" si="171"/>
        <v>116.10000000000001</v>
      </c>
      <c r="L439" s="205">
        <f t="shared" si="171"/>
        <v>72.2</v>
      </c>
      <c r="M439" s="205">
        <f t="shared" si="171"/>
        <v>60.900000000000006</v>
      </c>
      <c r="N439" s="205">
        <f t="shared" si="171"/>
        <v>69.599999999999994</v>
      </c>
      <c r="O439" s="205">
        <f t="shared" si="171"/>
        <v>62.3</v>
      </c>
      <c r="P439" s="205">
        <f t="shared" si="171"/>
        <v>72.099999999999994</v>
      </c>
      <c r="Q439" s="205">
        <f t="shared" si="171"/>
        <v>1652.3</v>
      </c>
      <c r="R439" s="205">
        <f t="shared" si="171"/>
        <v>1703.1999999999998</v>
      </c>
      <c r="S439" s="206">
        <f t="shared" ref="S439:S456" si="172">IF(Q439=0,"－",Q439/R439*100)</f>
        <v>97.011507750117431</v>
      </c>
    </row>
    <row r="440" spans="1:19" ht="13.5" customHeight="1" x14ac:dyDescent="0.15">
      <c r="A440" s="204"/>
      <c r="B440" s="373"/>
      <c r="C440" s="375"/>
      <c r="D440" s="198" t="s">
        <v>73</v>
      </c>
      <c r="E440" s="207">
        <f t="shared" ref="E440:Q444" si="173">+E446+E452+E461+E467+E473+E479+E485</f>
        <v>21.2</v>
      </c>
      <c r="F440" s="207">
        <f t="shared" si="173"/>
        <v>57.7</v>
      </c>
      <c r="G440" s="207">
        <f t="shared" si="173"/>
        <v>25.8</v>
      </c>
      <c r="H440" s="207">
        <f t="shared" si="173"/>
        <v>38.4</v>
      </c>
      <c r="I440" s="207">
        <f t="shared" si="173"/>
        <v>52.6</v>
      </c>
      <c r="J440" s="207">
        <f t="shared" si="173"/>
        <v>35.1</v>
      </c>
      <c r="K440" s="207">
        <f t="shared" si="173"/>
        <v>27.3</v>
      </c>
      <c r="L440" s="207">
        <f t="shared" si="173"/>
        <v>16.3</v>
      </c>
      <c r="M440" s="207">
        <f t="shared" si="173"/>
        <v>13.5</v>
      </c>
      <c r="N440" s="207">
        <f t="shared" si="173"/>
        <v>14.3</v>
      </c>
      <c r="O440" s="207">
        <f t="shared" si="173"/>
        <v>12.300000000000002</v>
      </c>
      <c r="P440" s="207">
        <f t="shared" si="173"/>
        <v>14.9</v>
      </c>
      <c r="Q440" s="207">
        <f t="shared" si="173"/>
        <v>329.4</v>
      </c>
      <c r="R440" s="207">
        <f>+R446+R452+R461+R467+R473+R479+R485</f>
        <v>274.8</v>
      </c>
      <c r="S440" s="208">
        <f t="shared" si="172"/>
        <v>119.86899563318775</v>
      </c>
    </row>
    <row r="441" spans="1:19" ht="13.5" customHeight="1" x14ac:dyDescent="0.15">
      <c r="A441" s="204"/>
      <c r="B441" s="373"/>
      <c r="C441" s="375"/>
      <c r="D441" s="198" t="s">
        <v>74</v>
      </c>
      <c r="E441" s="207">
        <f t="shared" si="173"/>
        <v>89.600000000000009</v>
      </c>
      <c r="F441" s="207">
        <f t="shared" si="173"/>
        <v>253.5</v>
      </c>
      <c r="G441" s="207">
        <f t="shared" si="173"/>
        <v>106.1</v>
      </c>
      <c r="H441" s="207">
        <f t="shared" si="173"/>
        <v>168.5</v>
      </c>
      <c r="I441" s="207">
        <f t="shared" si="173"/>
        <v>225.69999999999996</v>
      </c>
      <c r="J441" s="207">
        <f t="shared" si="173"/>
        <v>124.89999999999999</v>
      </c>
      <c r="K441" s="207">
        <f t="shared" si="173"/>
        <v>88.8</v>
      </c>
      <c r="L441" s="207">
        <f t="shared" si="173"/>
        <v>55.9</v>
      </c>
      <c r="M441" s="207">
        <f t="shared" si="173"/>
        <v>47.4</v>
      </c>
      <c r="N441" s="207">
        <f t="shared" si="173"/>
        <v>55.300000000000004</v>
      </c>
      <c r="O441" s="207">
        <f t="shared" si="173"/>
        <v>50</v>
      </c>
      <c r="P441" s="207">
        <f t="shared" si="173"/>
        <v>57.199999999999996</v>
      </c>
      <c r="Q441" s="207">
        <f t="shared" si="173"/>
        <v>1322.8999999999999</v>
      </c>
      <c r="R441" s="207">
        <f>+R447+R453+R462+R468+R474+R480+R486</f>
        <v>1428.4</v>
      </c>
      <c r="S441" s="208">
        <f t="shared" si="172"/>
        <v>92.614113693643219</v>
      </c>
    </row>
    <row r="442" spans="1:19" ht="13.5" customHeight="1" x14ac:dyDescent="0.15">
      <c r="A442" s="204"/>
      <c r="B442" s="373"/>
      <c r="C442" s="375"/>
      <c r="D442" s="198" t="s">
        <v>75</v>
      </c>
      <c r="E442" s="207">
        <f t="shared" si="173"/>
        <v>99.1</v>
      </c>
      <c r="F442" s="207">
        <f t="shared" si="173"/>
        <v>289.10000000000002</v>
      </c>
      <c r="G442" s="207">
        <f t="shared" si="173"/>
        <v>117.5</v>
      </c>
      <c r="H442" s="207">
        <f t="shared" si="173"/>
        <v>182.5</v>
      </c>
      <c r="I442" s="207">
        <f t="shared" si="173"/>
        <v>249.60000000000002</v>
      </c>
      <c r="J442" s="207">
        <f t="shared" si="173"/>
        <v>141.4</v>
      </c>
      <c r="K442" s="207">
        <f t="shared" si="173"/>
        <v>103.5</v>
      </c>
      <c r="L442" s="207">
        <f t="shared" si="173"/>
        <v>62.399999999999991</v>
      </c>
      <c r="M442" s="207">
        <f t="shared" si="173"/>
        <v>53</v>
      </c>
      <c r="N442" s="207">
        <f t="shared" si="173"/>
        <v>60.9</v>
      </c>
      <c r="O442" s="207">
        <f t="shared" si="173"/>
        <v>54.9</v>
      </c>
      <c r="P442" s="207">
        <f t="shared" si="173"/>
        <v>63.999999999999993</v>
      </c>
      <c r="Q442" s="207">
        <f t="shared" si="173"/>
        <v>1477.9</v>
      </c>
      <c r="R442" s="207">
        <f>+R448+R454+R463+R469+R475+R481+R487</f>
        <v>1532.5</v>
      </c>
      <c r="S442" s="208">
        <f t="shared" si="172"/>
        <v>96.437194127243075</v>
      </c>
    </row>
    <row r="443" spans="1:19" ht="13.5" customHeight="1" x14ac:dyDescent="0.15">
      <c r="A443" s="204"/>
      <c r="B443" s="373"/>
      <c r="C443" s="375"/>
      <c r="D443" s="198" t="s">
        <v>76</v>
      </c>
      <c r="E443" s="207">
        <f t="shared" si="173"/>
        <v>11.7</v>
      </c>
      <c r="F443" s="207">
        <f t="shared" si="173"/>
        <v>22.099999999999998</v>
      </c>
      <c r="G443" s="207">
        <f t="shared" si="173"/>
        <v>14.400000000000002</v>
      </c>
      <c r="H443" s="207">
        <f t="shared" si="173"/>
        <v>24.400000000000002</v>
      </c>
      <c r="I443" s="207">
        <f t="shared" si="173"/>
        <v>28.700000000000003</v>
      </c>
      <c r="J443" s="207">
        <f t="shared" si="173"/>
        <v>18.599999999999998</v>
      </c>
      <c r="K443" s="207">
        <f t="shared" si="173"/>
        <v>12.600000000000001</v>
      </c>
      <c r="L443" s="207">
        <f t="shared" si="173"/>
        <v>9.8000000000000007</v>
      </c>
      <c r="M443" s="207">
        <f t="shared" si="173"/>
        <v>7.8999999999999995</v>
      </c>
      <c r="N443" s="207">
        <f t="shared" si="173"/>
        <v>8.7000000000000011</v>
      </c>
      <c r="O443" s="207">
        <f t="shared" si="173"/>
        <v>7.4000000000000012</v>
      </c>
      <c r="P443" s="207">
        <f t="shared" si="173"/>
        <v>8.1</v>
      </c>
      <c r="Q443" s="207">
        <f t="shared" si="173"/>
        <v>174.39999999999998</v>
      </c>
      <c r="R443" s="207">
        <f>+R449+R455+R464+R470+R476+R482+R488</f>
        <v>170.7</v>
      </c>
      <c r="S443" s="208">
        <f t="shared" si="172"/>
        <v>102.16754540128881</v>
      </c>
    </row>
    <row r="444" spans="1:19" ht="13.5" customHeight="1" thickBot="1" x14ac:dyDescent="0.2">
      <c r="A444" s="204"/>
      <c r="B444" s="373"/>
      <c r="C444" s="378"/>
      <c r="D444" s="201" t="s">
        <v>77</v>
      </c>
      <c r="E444" s="209">
        <f t="shared" si="173"/>
        <v>16.400000000000002</v>
      </c>
      <c r="F444" s="209">
        <f t="shared" si="173"/>
        <v>29</v>
      </c>
      <c r="G444" s="209">
        <f t="shared" si="173"/>
        <v>17.899999999999999</v>
      </c>
      <c r="H444" s="209">
        <f t="shared" si="173"/>
        <v>30.5</v>
      </c>
      <c r="I444" s="209">
        <f t="shared" si="173"/>
        <v>38.5</v>
      </c>
      <c r="J444" s="209">
        <f t="shared" si="173"/>
        <v>25.799999999999997</v>
      </c>
      <c r="K444" s="209">
        <f t="shared" si="173"/>
        <v>20</v>
      </c>
      <c r="L444" s="209">
        <f t="shared" si="173"/>
        <v>18.2</v>
      </c>
      <c r="M444" s="209">
        <f t="shared" si="173"/>
        <v>10.9</v>
      </c>
      <c r="N444" s="209">
        <f t="shared" si="173"/>
        <v>12.600000000000001</v>
      </c>
      <c r="O444" s="209">
        <f t="shared" si="173"/>
        <v>11.100000000000001</v>
      </c>
      <c r="P444" s="209">
        <f t="shared" si="173"/>
        <v>11</v>
      </c>
      <c r="Q444" s="209">
        <f t="shared" si="173"/>
        <v>241.90000000000003</v>
      </c>
      <c r="R444" s="209">
        <f>+R450+R456+R465+R471+R477+R483+R489</f>
        <v>225.3</v>
      </c>
      <c r="S444" s="210">
        <f t="shared" si="172"/>
        <v>107.36795383932535</v>
      </c>
    </row>
    <row r="445" spans="1:19" ht="13.5" customHeight="1" x14ac:dyDescent="0.15">
      <c r="A445" s="204"/>
      <c r="B445" s="204"/>
      <c r="C445" s="379" t="s">
        <v>288</v>
      </c>
      <c r="D445" s="195" t="s">
        <v>72</v>
      </c>
      <c r="E445" s="205">
        <v>26.2</v>
      </c>
      <c r="F445" s="205">
        <v>46</v>
      </c>
      <c r="G445" s="205">
        <v>31.5</v>
      </c>
      <c r="H445" s="205">
        <v>55</v>
      </c>
      <c r="I445" s="205">
        <v>59.3</v>
      </c>
      <c r="J445" s="205">
        <v>27</v>
      </c>
      <c r="K445" s="260">
        <v>23.3</v>
      </c>
      <c r="L445" s="260">
        <v>16.7</v>
      </c>
      <c r="M445" s="260">
        <v>15.1</v>
      </c>
      <c r="N445" s="260">
        <v>23.3</v>
      </c>
      <c r="O445" s="260">
        <v>21.5</v>
      </c>
      <c r="P445" s="260">
        <v>19.3</v>
      </c>
      <c r="Q445" s="205">
        <f t="shared" ref="Q445:Q456" si="174">SUM(E445:P445)</f>
        <v>364.20000000000005</v>
      </c>
      <c r="R445" s="205">
        <v>401.5</v>
      </c>
      <c r="S445" s="206">
        <f t="shared" si="172"/>
        <v>90.709838107098392</v>
      </c>
    </row>
    <row r="446" spans="1:19" ht="13.5" customHeight="1" x14ac:dyDescent="0.15">
      <c r="A446" s="204"/>
      <c r="B446" s="189"/>
      <c r="C446" s="380"/>
      <c r="D446" s="198" t="s">
        <v>73</v>
      </c>
      <c r="E446" s="207">
        <v>5</v>
      </c>
      <c r="F446" s="207">
        <v>8.6</v>
      </c>
      <c r="G446" s="207">
        <v>5.8</v>
      </c>
      <c r="H446" s="207">
        <v>8.6</v>
      </c>
      <c r="I446" s="207">
        <v>9.6999999999999993</v>
      </c>
      <c r="J446" s="207">
        <v>5.3</v>
      </c>
      <c r="K446" s="256">
        <v>4.9000000000000004</v>
      </c>
      <c r="L446" s="256">
        <v>3.9</v>
      </c>
      <c r="M446" s="256">
        <v>3.6</v>
      </c>
      <c r="N446" s="256">
        <v>4.8</v>
      </c>
      <c r="O446" s="256">
        <v>4.4000000000000004</v>
      </c>
      <c r="P446" s="256">
        <v>4.3</v>
      </c>
      <c r="Q446" s="207">
        <f t="shared" si="174"/>
        <v>68.899999999999991</v>
      </c>
      <c r="R446" s="207">
        <v>37</v>
      </c>
      <c r="S446" s="208">
        <f t="shared" si="172"/>
        <v>186.2162162162162</v>
      </c>
    </row>
    <row r="447" spans="1:19" ht="13.5" customHeight="1" x14ac:dyDescent="0.15">
      <c r="A447" s="204"/>
      <c r="B447" s="189"/>
      <c r="C447" s="380"/>
      <c r="D447" s="198" t="s">
        <v>74</v>
      </c>
      <c r="E447" s="207">
        <f t="shared" ref="E447:P447" si="175">+E445-E446</f>
        <v>21.2</v>
      </c>
      <c r="F447" s="207">
        <f t="shared" si="175"/>
        <v>37.4</v>
      </c>
      <c r="G447" s="207">
        <f t="shared" si="175"/>
        <v>25.7</v>
      </c>
      <c r="H447" s="207">
        <f t="shared" si="175"/>
        <v>46.4</v>
      </c>
      <c r="I447" s="207">
        <f t="shared" si="175"/>
        <v>49.599999999999994</v>
      </c>
      <c r="J447" s="207">
        <f t="shared" si="175"/>
        <v>21.7</v>
      </c>
      <c r="K447" s="256">
        <f t="shared" si="175"/>
        <v>18.399999999999999</v>
      </c>
      <c r="L447" s="256">
        <f t="shared" si="175"/>
        <v>12.799999999999999</v>
      </c>
      <c r="M447" s="256">
        <f t="shared" si="175"/>
        <v>11.5</v>
      </c>
      <c r="N447" s="256">
        <f t="shared" si="175"/>
        <v>18.5</v>
      </c>
      <c r="O447" s="256">
        <f t="shared" si="175"/>
        <v>17.100000000000001</v>
      </c>
      <c r="P447" s="256">
        <f t="shared" si="175"/>
        <v>15</v>
      </c>
      <c r="Q447" s="207">
        <f t="shared" si="174"/>
        <v>295.3</v>
      </c>
      <c r="R447" s="207">
        <v>364.5</v>
      </c>
      <c r="S447" s="208">
        <f t="shared" si="172"/>
        <v>81.01508916323732</v>
      </c>
    </row>
    <row r="448" spans="1:19" ht="13.5" customHeight="1" x14ac:dyDescent="0.15">
      <c r="A448" s="204"/>
      <c r="B448" s="189"/>
      <c r="C448" s="380"/>
      <c r="D448" s="198" t="s">
        <v>75</v>
      </c>
      <c r="E448" s="207">
        <f t="shared" ref="E448:P448" si="176">+E445-E449</f>
        <v>22.4</v>
      </c>
      <c r="F448" s="207">
        <f t="shared" si="176"/>
        <v>42.2</v>
      </c>
      <c r="G448" s="207">
        <f t="shared" si="176"/>
        <v>28.6</v>
      </c>
      <c r="H448" s="207">
        <f t="shared" si="176"/>
        <v>49.1</v>
      </c>
      <c r="I448" s="207">
        <f t="shared" si="176"/>
        <v>53.9</v>
      </c>
      <c r="J448" s="207">
        <f t="shared" si="176"/>
        <v>23.6</v>
      </c>
      <c r="K448" s="256">
        <f t="shared" si="176"/>
        <v>20.8</v>
      </c>
      <c r="L448" s="256">
        <f t="shared" si="176"/>
        <v>15.1</v>
      </c>
      <c r="M448" s="256">
        <f t="shared" si="176"/>
        <v>14.1</v>
      </c>
      <c r="N448" s="256">
        <f t="shared" si="176"/>
        <v>20.8</v>
      </c>
      <c r="O448" s="256">
        <f t="shared" si="176"/>
        <v>19.7</v>
      </c>
      <c r="P448" s="256">
        <f t="shared" si="176"/>
        <v>17.600000000000001</v>
      </c>
      <c r="Q448" s="207">
        <f t="shared" si="174"/>
        <v>327.90000000000003</v>
      </c>
      <c r="R448" s="207">
        <v>365.99999999999994</v>
      </c>
      <c r="S448" s="208">
        <f t="shared" si="172"/>
        <v>89.590163934426243</v>
      </c>
    </row>
    <row r="449" spans="1:19" ht="13.5" customHeight="1" x14ac:dyDescent="0.15">
      <c r="A449" s="204"/>
      <c r="B449" s="189"/>
      <c r="C449" s="380"/>
      <c r="D449" s="198" t="s">
        <v>76</v>
      </c>
      <c r="E449" s="207">
        <v>3.8</v>
      </c>
      <c r="F449" s="207">
        <v>3.8</v>
      </c>
      <c r="G449" s="207">
        <v>2.9</v>
      </c>
      <c r="H449" s="207">
        <v>5.9</v>
      </c>
      <c r="I449" s="207">
        <v>5.4</v>
      </c>
      <c r="J449" s="207">
        <v>3.4</v>
      </c>
      <c r="K449" s="256">
        <v>2.5</v>
      </c>
      <c r="L449" s="256">
        <v>1.6</v>
      </c>
      <c r="M449" s="256">
        <v>1</v>
      </c>
      <c r="N449" s="256">
        <v>2.5</v>
      </c>
      <c r="O449" s="256">
        <v>1.8</v>
      </c>
      <c r="P449" s="256">
        <v>1.7</v>
      </c>
      <c r="Q449" s="207">
        <f t="shared" si="174"/>
        <v>36.299999999999997</v>
      </c>
      <c r="R449" s="207">
        <v>35.500000000000007</v>
      </c>
      <c r="S449" s="208">
        <f t="shared" si="172"/>
        <v>102.25352112676053</v>
      </c>
    </row>
    <row r="450" spans="1:19" ht="13.5" customHeight="1" thickBot="1" x14ac:dyDescent="0.2">
      <c r="A450" s="204"/>
      <c r="B450" s="189"/>
      <c r="C450" s="381"/>
      <c r="D450" s="201" t="s">
        <v>77</v>
      </c>
      <c r="E450" s="209">
        <v>6.9</v>
      </c>
      <c r="F450" s="209">
        <v>4.9000000000000004</v>
      </c>
      <c r="G450" s="209">
        <v>4</v>
      </c>
      <c r="H450" s="209">
        <v>7.5</v>
      </c>
      <c r="I450" s="209">
        <v>10.1</v>
      </c>
      <c r="J450" s="209">
        <v>6</v>
      </c>
      <c r="K450" s="257">
        <v>4.8</v>
      </c>
      <c r="L450" s="257">
        <v>7.3</v>
      </c>
      <c r="M450" s="257">
        <v>2.1</v>
      </c>
      <c r="N450" s="257">
        <v>4.5999999999999996</v>
      </c>
      <c r="O450" s="257">
        <v>3.9</v>
      </c>
      <c r="P450" s="257">
        <v>2.9</v>
      </c>
      <c r="Q450" s="209">
        <f t="shared" si="174"/>
        <v>65</v>
      </c>
      <c r="R450" s="209">
        <v>57.4</v>
      </c>
      <c r="S450" s="210">
        <f t="shared" si="172"/>
        <v>113.24041811846691</v>
      </c>
    </row>
    <row r="451" spans="1:19" ht="13.5" customHeight="1" x14ac:dyDescent="0.15">
      <c r="A451" s="204"/>
      <c r="B451" s="189"/>
      <c r="C451" s="379" t="s">
        <v>302</v>
      </c>
      <c r="D451" s="195" t="s">
        <v>72</v>
      </c>
      <c r="E451" s="205">
        <v>14.1</v>
      </c>
      <c r="F451" s="205">
        <v>26.4</v>
      </c>
      <c r="G451" s="205">
        <v>22.3</v>
      </c>
      <c r="H451" s="205">
        <v>22.4</v>
      </c>
      <c r="I451" s="205">
        <v>24.8</v>
      </c>
      <c r="J451" s="205">
        <v>32.299999999999997</v>
      </c>
      <c r="K451" s="260">
        <v>17.100000000000001</v>
      </c>
      <c r="L451" s="260">
        <v>10.8</v>
      </c>
      <c r="M451" s="260">
        <v>8.1</v>
      </c>
      <c r="N451" s="260">
        <v>9.8000000000000007</v>
      </c>
      <c r="O451" s="260">
        <v>8.6</v>
      </c>
      <c r="P451" s="260">
        <v>10.1</v>
      </c>
      <c r="Q451" s="205">
        <f t="shared" si="174"/>
        <v>206.79999999999998</v>
      </c>
      <c r="R451" s="205">
        <v>209.10000000000002</v>
      </c>
      <c r="S451" s="206">
        <f t="shared" si="172"/>
        <v>98.900047824007629</v>
      </c>
    </row>
    <row r="452" spans="1:19" ht="13.5" customHeight="1" x14ac:dyDescent="0.15">
      <c r="A452" s="204"/>
      <c r="B452" s="189"/>
      <c r="C452" s="380"/>
      <c r="D452" s="198" t="s">
        <v>73</v>
      </c>
      <c r="E452" s="207">
        <v>0.8</v>
      </c>
      <c r="F452" s="207">
        <v>1.5</v>
      </c>
      <c r="G452" s="207">
        <v>1.2</v>
      </c>
      <c r="H452" s="207">
        <v>1.2</v>
      </c>
      <c r="I452" s="207">
        <v>1.4</v>
      </c>
      <c r="J452" s="207">
        <v>1.8</v>
      </c>
      <c r="K452" s="256">
        <v>2</v>
      </c>
      <c r="L452" s="256">
        <v>1.3</v>
      </c>
      <c r="M452" s="256">
        <v>1</v>
      </c>
      <c r="N452" s="256">
        <v>1.2</v>
      </c>
      <c r="O452" s="256">
        <v>1</v>
      </c>
      <c r="P452" s="256">
        <v>1.2</v>
      </c>
      <c r="Q452" s="207">
        <f t="shared" si="174"/>
        <v>15.599999999999998</v>
      </c>
      <c r="R452" s="207">
        <v>20.5</v>
      </c>
      <c r="S452" s="208">
        <f t="shared" si="172"/>
        <v>76.097560975609753</v>
      </c>
    </row>
    <row r="453" spans="1:19" ht="13.5" customHeight="1" x14ac:dyDescent="0.15">
      <c r="A453" s="204"/>
      <c r="B453" s="189"/>
      <c r="C453" s="380"/>
      <c r="D453" s="198" t="s">
        <v>74</v>
      </c>
      <c r="E453" s="207">
        <f t="shared" ref="E453:P453" si="177">+E451-E452</f>
        <v>13.299999999999999</v>
      </c>
      <c r="F453" s="207">
        <f t="shared" si="177"/>
        <v>24.9</v>
      </c>
      <c r="G453" s="207">
        <f t="shared" si="177"/>
        <v>21.1</v>
      </c>
      <c r="H453" s="207">
        <f t="shared" si="177"/>
        <v>21.2</v>
      </c>
      <c r="I453" s="207">
        <f t="shared" si="177"/>
        <v>23.400000000000002</v>
      </c>
      <c r="J453" s="207">
        <f t="shared" si="177"/>
        <v>30.499999999999996</v>
      </c>
      <c r="K453" s="256">
        <f t="shared" si="177"/>
        <v>15.100000000000001</v>
      </c>
      <c r="L453" s="256">
        <f t="shared" si="177"/>
        <v>9.5</v>
      </c>
      <c r="M453" s="256">
        <f t="shared" si="177"/>
        <v>7.1</v>
      </c>
      <c r="N453" s="256">
        <f t="shared" si="177"/>
        <v>8.6000000000000014</v>
      </c>
      <c r="O453" s="256">
        <f t="shared" si="177"/>
        <v>7.6</v>
      </c>
      <c r="P453" s="256">
        <f t="shared" si="177"/>
        <v>8.9</v>
      </c>
      <c r="Q453" s="207">
        <f t="shared" si="174"/>
        <v>191.2</v>
      </c>
      <c r="R453" s="207">
        <v>188.60000000000002</v>
      </c>
      <c r="S453" s="208">
        <f t="shared" si="172"/>
        <v>101.37857900318133</v>
      </c>
    </row>
    <row r="454" spans="1:19" ht="13.5" customHeight="1" x14ac:dyDescent="0.15">
      <c r="A454" s="204"/>
      <c r="B454" s="189"/>
      <c r="C454" s="380"/>
      <c r="D454" s="198" t="s">
        <v>75</v>
      </c>
      <c r="E454" s="207">
        <f t="shared" ref="E454:P454" si="178">+E451-E455</f>
        <v>13.6</v>
      </c>
      <c r="F454" s="207">
        <f t="shared" si="178"/>
        <v>25.7</v>
      </c>
      <c r="G454" s="207">
        <f t="shared" si="178"/>
        <v>21.3</v>
      </c>
      <c r="H454" s="207">
        <f t="shared" si="178"/>
        <v>21.2</v>
      </c>
      <c r="I454" s="207">
        <f t="shared" si="178"/>
        <v>23.900000000000002</v>
      </c>
      <c r="J454" s="207">
        <f t="shared" si="178"/>
        <v>31.699999999999996</v>
      </c>
      <c r="K454" s="256">
        <f t="shared" si="178"/>
        <v>16.400000000000002</v>
      </c>
      <c r="L454" s="256">
        <f t="shared" si="178"/>
        <v>10.5</v>
      </c>
      <c r="M454" s="256">
        <f t="shared" si="178"/>
        <v>7.8</v>
      </c>
      <c r="N454" s="256">
        <f t="shared" si="178"/>
        <v>9.3000000000000007</v>
      </c>
      <c r="O454" s="256">
        <f t="shared" si="178"/>
        <v>8.2999999999999989</v>
      </c>
      <c r="P454" s="256">
        <f t="shared" si="178"/>
        <v>9.9</v>
      </c>
      <c r="Q454" s="207">
        <f t="shared" si="174"/>
        <v>199.60000000000005</v>
      </c>
      <c r="R454" s="207">
        <v>201.80000000000004</v>
      </c>
      <c r="S454" s="208">
        <f t="shared" si="172"/>
        <v>98.90981169474729</v>
      </c>
    </row>
    <row r="455" spans="1:19" ht="13.5" customHeight="1" x14ac:dyDescent="0.15">
      <c r="A455" s="204"/>
      <c r="B455" s="189"/>
      <c r="C455" s="380"/>
      <c r="D455" s="198" t="s">
        <v>76</v>
      </c>
      <c r="E455" s="207">
        <v>0.5</v>
      </c>
      <c r="F455" s="207">
        <v>0.7</v>
      </c>
      <c r="G455" s="207">
        <v>1</v>
      </c>
      <c r="H455" s="207">
        <v>1.2</v>
      </c>
      <c r="I455" s="207">
        <v>0.9</v>
      </c>
      <c r="J455" s="207">
        <v>0.6</v>
      </c>
      <c r="K455" s="256">
        <v>0.7</v>
      </c>
      <c r="L455" s="256">
        <v>0.3</v>
      </c>
      <c r="M455" s="256">
        <v>0.3</v>
      </c>
      <c r="N455" s="256">
        <v>0.5</v>
      </c>
      <c r="O455" s="256">
        <v>0.3</v>
      </c>
      <c r="P455" s="256">
        <v>0.2</v>
      </c>
      <c r="Q455" s="207">
        <f t="shared" si="174"/>
        <v>7.2</v>
      </c>
      <c r="R455" s="207">
        <v>7.3000000000000007</v>
      </c>
      <c r="S455" s="208">
        <f t="shared" si="172"/>
        <v>98.630136986301366</v>
      </c>
    </row>
    <row r="456" spans="1:19" ht="13.5" customHeight="1" thickBot="1" x14ac:dyDescent="0.2">
      <c r="A456" s="204"/>
      <c r="B456" s="189"/>
      <c r="C456" s="381"/>
      <c r="D456" s="201" t="s">
        <v>77</v>
      </c>
      <c r="E456" s="209">
        <v>0.5</v>
      </c>
      <c r="F456" s="209">
        <v>0.7</v>
      </c>
      <c r="G456" s="209">
        <v>1</v>
      </c>
      <c r="H456" s="209">
        <v>1.2</v>
      </c>
      <c r="I456" s="209">
        <v>0.9</v>
      </c>
      <c r="J456" s="209">
        <v>0.6</v>
      </c>
      <c r="K456" s="257">
        <v>0.7</v>
      </c>
      <c r="L456" s="257">
        <v>0.3</v>
      </c>
      <c r="M456" s="257">
        <v>0.3</v>
      </c>
      <c r="N456" s="257">
        <v>0.5</v>
      </c>
      <c r="O456" s="257">
        <v>0.3</v>
      </c>
      <c r="P456" s="257">
        <v>0.2</v>
      </c>
      <c r="Q456" s="209">
        <f t="shared" si="174"/>
        <v>7.2</v>
      </c>
      <c r="R456" s="209">
        <v>7.3000000000000007</v>
      </c>
      <c r="S456" s="210">
        <f t="shared" si="172"/>
        <v>98.630136986301366</v>
      </c>
    </row>
    <row r="457" spans="1:19" ht="18.75" customHeight="1" x14ac:dyDescent="0.2">
      <c r="A457" s="303" t="str">
        <f>$A$1</f>
        <v>５　平成28年度市町村別・月別観光入込客数</v>
      </c>
    </row>
    <row r="458" spans="1:19" ht="13.5" customHeight="1" thickBot="1" x14ac:dyDescent="0.2">
      <c r="S458" s="190" t="s">
        <v>308</v>
      </c>
    </row>
    <row r="459" spans="1:19" ht="13.5" customHeight="1" thickBot="1" x14ac:dyDescent="0.2">
      <c r="A459" s="191" t="s">
        <v>58</v>
      </c>
      <c r="B459" s="191" t="s">
        <v>353</v>
      </c>
      <c r="C459" s="191" t="s">
        <v>59</v>
      </c>
      <c r="D459" s="192" t="s">
        <v>60</v>
      </c>
      <c r="E459" s="193" t="s">
        <v>61</v>
      </c>
      <c r="F459" s="193" t="s">
        <v>62</v>
      </c>
      <c r="G459" s="193" t="s">
        <v>63</v>
      </c>
      <c r="H459" s="193" t="s">
        <v>64</v>
      </c>
      <c r="I459" s="193" t="s">
        <v>65</v>
      </c>
      <c r="J459" s="193" t="s">
        <v>66</v>
      </c>
      <c r="K459" s="193" t="s">
        <v>67</v>
      </c>
      <c r="L459" s="193" t="s">
        <v>68</v>
      </c>
      <c r="M459" s="193" t="s">
        <v>69</v>
      </c>
      <c r="N459" s="193" t="s">
        <v>36</v>
      </c>
      <c r="O459" s="193" t="s">
        <v>37</v>
      </c>
      <c r="P459" s="193" t="s">
        <v>38</v>
      </c>
      <c r="Q459" s="193" t="s">
        <v>354</v>
      </c>
      <c r="R459" s="193" t="str">
        <f>$R$3</f>
        <v>27年度</v>
      </c>
      <c r="S459" s="194" t="s">
        <v>71</v>
      </c>
    </row>
    <row r="460" spans="1:19" ht="13.5" customHeight="1" x14ac:dyDescent="0.15">
      <c r="A460" s="204"/>
      <c r="B460" s="189"/>
      <c r="C460" s="379" t="s">
        <v>151</v>
      </c>
      <c r="D460" s="195" t="s">
        <v>72</v>
      </c>
      <c r="E460" s="205">
        <v>24</v>
      </c>
      <c r="F460" s="205">
        <v>64.099999999999994</v>
      </c>
      <c r="G460" s="205">
        <v>30.7</v>
      </c>
      <c r="H460" s="205">
        <v>48.5</v>
      </c>
      <c r="I460" s="205">
        <v>51.9</v>
      </c>
      <c r="J460" s="205">
        <v>35.6</v>
      </c>
      <c r="K460" s="260">
        <v>26.9</v>
      </c>
      <c r="L460" s="260">
        <v>16.399999999999999</v>
      </c>
      <c r="M460" s="260">
        <v>12.9</v>
      </c>
      <c r="N460" s="260">
        <v>12.2</v>
      </c>
      <c r="O460" s="260">
        <v>11.4</v>
      </c>
      <c r="P460" s="260">
        <v>17.2</v>
      </c>
      <c r="Q460" s="205">
        <f t="shared" ref="Q460:Q489" si="179">SUM(E460:P460)</f>
        <v>351.7999999999999</v>
      </c>
      <c r="R460" s="205">
        <v>352.59999999999997</v>
      </c>
      <c r="S460" s="206">
        <f t="shared" ref="S460:S489" si="180">IF(Q460=0,"－",Q460/R460*100)</f>
        <v>99.773114010209852</v>
      </c>
    </row>
    <row r="461" spans="1:19" ht="13.5" customHeight="1" x14ac:dyDescent="0.15">
      <c r="A461" s="204"/>
      <c r="B461" s="189"/>
      <c r="C461" s="380"/>
      <c r="D461" s="198" t="s">
        <v>73</v>
      </c>
      <c r="E461" s="207">
        <v>2.8</v>
      </c>
      <c r="F461" s="207">
        <v>7.7</v>
      </c>
      <c r="G461" s="207">
        <v>4</v>
      </c>
      <c r="H461" s="207">
        <v>6</v>
      </c>
      <c r="I461" s="207">
        <v>7.2</v>
      </c>
      <c r="J461" s="207">
        <v>5</v>
      </c>
      <c r="K461" s="256">
        <v>3.1</v>
      </c>
      <c r="L461" s="256">
        <v>1.9</v>
      </c>
      <c r="M461" s="256">
        <v>1.5</v>
      </c>
      <c r="N461" s="256">
        <v>1.3</v>
      </c>
      <c r="O461" s="256">
        <v>1.3</v>
      </c>
      <c r="P461" s="256">
        <v>1.9</v>
      </c>
      <c r="Q461" s="207">
        <f t="shared" si="179"/>
        <v>43.699999999999996</v>
      </c>
      <c r="R461" s="207">
        <v>42.7</v>
      </c>
      <c r="S461" s="208">
        <f t="shared" si="180"/>
        <v>102.34192037470724</v>
      </c>
    </row>
    <row r="462" spans="1:19" ht="13.5" customHeight="1" x14ac:dyDescent="0.15">
      <c r="A462" s="204"/>
      <c r="B462" s="189"/>
      <c r="C462" s="380"/>
      <c r="D462" s="198" t="s">
        <v>74</v>
      </c>
      <c r="E462" s="207">
        <f t="shared" ref="E462:P462" si="181">+E460-E461</f>
        <v>21.2</v>
      </c>
      <c r="F462" s="207">
        <f t="shared" si="181"/>
        <v>56.399999999999991</v>
      </c>
      <c r="G462" s="207">
        <f t="shared" si="181"/>
        <v>26.7</v>
      </c>
      <c r="H462" s="207">
        <f t="shared" si="181"/>
        <v>42.5</v>
      </c>
      <c r="I462" s="207">
        <f t="shared" si="181"/>
        <v>44.699999999999996</v>
      </c>
      <c r="J462" s="207">
        <f t="shared" si="181"/>
        <v>30.6</v>
      </c>
      <c r="K462" s="256">
        <f t="shared" si="181"/>
        <v>23.799999999999997</v>
      </c>
      <c r="L462" s="256">
        <f t="shared" si="181"/>
        <v>14.499999999999998</v>
      </c>
      <c r="M462" s="256">
        <f t="shared" si="181"/>
        <v>11.4</v>
      </c>
      <c r="N462" s="256">
        <f t="shared" si="181"/>
        <v>10.899999999999999</v>
      </c>
      <c r="O462" s="256">
        <f t="shared" si="181"/>
        <v>10.1</v>
      </c>
      <c r="P462" s="256">
        <f t="shared" si="181"/>
        <v>15.299999999999999</v>
      </c>
      <c r="Q462" s="207">
        <f t="shared" si="179"/>
        <v>308.09999999999997</v>
      </c>
      <c r="R462" s="207">
        <v>309.89999999999998</v>
      </c>
      <c r="S462" s="208">
        <f t="shared" si="180"/>
        <v>99.419167473378494</v>
      </c>
    </row>
    <row r="463" spans="1:19" ht="13.5" customHeight="1" x14ac:dyDescent="0.15">
      <c r="A463" s="204"/>
      <c r="B463" s="189"/>
      <c r="C463" s="380"/>
      <c r="D463" s="198" t="s">
        <v>75</v>
      </c>
      <c r="E463" s="207">
        <f t="shared" ref="E463:P463" si="182">+E460-E464</f>
        <v>23</v>
      </c>
      <c r="F463" s="207">
        <f t="shared" si="182"/>
        <v>62.399999999999991</v>
      </c>
      <c r="G463" s="207">
        <f t="shared" si="182"/>
        <v>29.3</v>
      </c>
      <c r="H463" s="207">
        <f t="shared" si="182"/>
        <v>46</v>
      </c>
      <c r="I463" s="207">
        <f t="shared" si="182"/>
        <v>49.1</v>
      </c>
      <c r="J463" s="207">
        <f t="shared" si="182"/>
        <v>33.700000000000003</v>
      </c>
      <c r="K463" s="256">
        <f t="shared" si="182"/>
        <v>25.4</v>
      </c>
      <c r="L463" s="256">
        <f t="shared" si="182"/>
        <v>15.399999999999999</v>
      </c>
      <c r="M463" s="256">
        <f t="shared" si="182"/>
        <v>11.9</v>
      </c>
      <c r="N463" s="256">
        <f t="shared" si="182"/>
        <v>11.299999999999999</v>
      </c>
      <c r="O463" s="256">
        <f t="shared" si="182"/>
        <v>10.4</v>
      </c>
      <c r="P463" s="256">
        <f t="shared" si="182"/>
        <v>16.099999999999998</v>
      </c>
      <c r="Q463" s="207">
        <f t="shared" si="179"/>
        <v>333.99999999999994</v>
      </c>
      <c r="R463" s="207">
        <v>333.6</v>
      </c>
      <c r="S463" s="208">
        <f t="shared" si="180"/>
        <v>100.11990407673859</v>
      </c>
    </row>
    <row r="464" spans="1:19" ht="13.5" customHeight="1" x14ac:dyDescent="0.15">
      <c r="A464" s="204"/>
      <c r="B464" s="189"/>
      <c r="C464" s="380"/>
      <c r="D464" s="198" t="s">
        <v>76</v>
      </c>
      <c r="E464" s="207">
        <v>1</v>
      </c>
      <c r="F464" s="207">
        <v>1.7</v>
      </c>
      <c r="G464" s="207">
        <v>1.4</v>
      </c>
      <c r="H464" s="207">
        <v>2.5</v>
      </c>
      <c r="I464" s="207">
        <v>2.8</v>
      </c>
      <c r="J464" s="207">
        <v>1.9</v>
      </c>
      <c r="K464" s="256">
        <v>1.5</v>
      </c>
      <c r="L464" s="256">
        <v>1</v>
      </c>
      <c r="M464" s="256">
        <v>1</v>
      </c>
      <c r="N464" s="256">
        <v>0.9</v>
      </c>
      <c r="O464" s="256">
        <v>1</v>
      </c>
      <c r="P464" s="256">
        <v>1.1000000000000001</v>
      </c>
      <c r="Q464" s="207">
        <f t="shared" si="179"/>
        <v>17.8</v>
      </c>
      <c r="R464" s="207">
        <v>19</v>
      </c>
      <c r="S464" s="208">
        <f t="shared" si="180"/>
        <v>93.684210526315795</v>
      </c>
    </row>
    <row r="465" spans="1:19" ht="13.5" customHeight="1" thickBot="1" x14ac:dyDescent="0.2">
      <c r="A465" s="204"/>
      <c r="B465" s="189"/>
      <c r="C465" s="381"/>
      <c r="D465" s="201" t="s">
        <v>77</v>
      </c>
      <c r="E465" s="209">
        <v>1.5</v>
      </c>
      <c r="F465" s="209">
        <v>2</v>
      </c>
      <c r="G465" s="209">
        <v>1.6</v>
      </c>
      <c r="H465" s="209">
        <v>3.1</v>
      </c>
      <c r="I465" s="209">
        <v>3.8</v>
      </c>
      <c r="J465" s="209">
        <v>2.6</v>
      </c>
      <c r="K465" s="257">
        <v>2</v>
      </c>
      <c r="L465" s="257">
        <v>1.4</v>
      </c>
      <c r="M465" s="257">
        <v>1.3</v>
      </c>
      <c r="N465" s="257">
        <v>1.2</v>
      </c>
      <c r="O465" s="257">
        <v>1.1000000000000001</v>
      </c>
      <c r="P465" s="257">
        <v>1.3</v>
      </c>
      <c r="Q465" s="209">
        <f t="shared" si="179"/>
        <v>22.900000000000002</v>
      </c>
      <c r="R465" s="209">
        <v>22.799999999999997</v>
      </c>
      <c r="S465" s="210">
        <f t="shared" si="180"/>
        <v>100.43859649122808</v>
      </c>
    </row>
    <row r="466" spans="1:19" ht="13.5" customHeight="1" x14ac:dyDescent="0.15">
      <c r="A466" s="204"/>
      <c r="B466" s="189"/>
      <c r="C466" s="379" t="s">
        <v>152</v>
      </c>
      <c r="D466" s="195" t="s">
        <v>72</v>
      </c>
      <c r="E466" s="205">
        <v>8.1</v>
      </c>
      <c r="F466" s="205">
        <v>25.9</v>
      </c>
      <c r="G466" s="205">
        <v>9.1</v>
      </c>
      <c r="H466" s="205">
        <v>15.9</v>
      </c>
      <c r="I466" s="205">
        <v>30.1</v>
      </c>
      <c r="J466" s="205">
        <v>13.3</v>
      </c>
      <c r="K466" s="260">
        <v>7.5</v>
      </c>
      <c r="L466" s="260">
        <v>5.8</v>
      </c>
      <c r="M466" s="260">
        <v>5.8</v>
      </c>
      <c r="N466" s="260">
        <v>4.4000000000000004</v>
      </c>
      <c r="O466" s="260">
        <v>3.4</v>
      </c>
      <c r="P466" s="260">
        <v>5.3</v>
      </c>
      <c r="Q466" s="205">
        <f t="shared" si="179"/>
        <v>134.6</v>
      </c>
      <c r="R466" s="205">
        <v>108.99999999999999</v>
      </c>
      <c r="S466" s="206">
        <f t="shared" si="180"/>
        <v>123.48623853211009</v>
      </c>
    </row>
    <row r="467" spans="1:19" ht="13.5" customHeight="1" x14ac:dyDescent="0.15">
      <c r="A467" s="204"/>
      <c r="B467" s="189"/>
      <c r="C467" s="380"/>
      <c r="D467" s="198" t="s">
        <v>73</v>
      </c>
      <c r="E467" s="207">
        <v>3.3</v>
      </c>
      <c r="F467" s="207">
        <v>6.1</v>
      </c>
      <c r="G467" s="207">
        <v>3.9</v>
      </c>
      <c r="H467" s="207">
        <v>5.6</v>
      </c>
      <c r="I467" s="207">
        <v>6.9</v>
      </c>
      <c r="J467" s="207">
        <v>5.5</v>
      </c>
      <c r="K467" s="256">
        <v>4.4000000000000004</v>
      </c>
      <c r="L467" s="256">
        <v>4</v>
      </c>
      <c r="M467" s="256">
        <v>3.4</v>
      </c>
      <c r="N467" s="256">
        <v>3</v>
      </c>
      <c r="O467" s="256">
        <v>2.1</v>
      </c>
      <c r="P467" s="256">
        <v>3.5</v>
      </c>
      <c r="Q467" s="207">
        <f t="shared" si="179"/>
        <v>51.699999999999996</v>
      </c>
      <c r="R467" s="207">
        <v>30.2</v>
      </c>
      <c r="S467" s="208">
        <f t="shared" si="180"/>
        <v>171.19205298013244</v>
      </c>
    </row>
    <row r="468" spans="1:19" ht="13.5" customHeight="1" x14ac:dyDescent="0.15">
      <c r="A468" s="204"/>
      <c r="B468" s="189"/>
      <c r="C468" s="380"/>
      <c r="D468" s="198" t="s">
        <v>74</v>
      </c>
      <c r="E468" s="207">
        <f t="shared" ref="E468:P468" si="183">+E466-E467</f>
        <v>4.8</v>
      </c>
      <c r="F468" s="207">
        <f t="shared" si="183"/>
        <v>19.799999999999997</v>
      </c>
      <c r="G468" s="207">
        <f t="shared" si="183"/>
        <v>5.1999999999999993</v>
      </c>
      <c r="H468" s="207">
        <f t="shared" si="183"/>
        <v>10.3</v>
      </c>
      <c r="I468" s="207">
        <f t="shared" si="183"/>
        <v>23.200000000000003</v>
      </c>
      <c r="J468" s="207">
        <f t="shared" si="183"/>
        <v>7.8000000000000007</v>
      </c>
      <c r="K468" s="256">
        <f t="shared" si="183"/>
        <v>3.0999999999999996</v>
      </c>
      <c r="L468" s="256">
        <f t="shared" si="183"/>
        <v>1.7999999999999998</v>
      </c>
      <c r="M468" s="256">
        <f t="shared" si="183"/>
        <v>2.4</v>
      </c>
      <c r="N468" s="256">
        <f t="shared" si="183"/>
        <v>1.4000000000000004</v>
      </c>
      <c r="O468" s="256">
        <f t="shared" si="183"/>
        <v>1.2999999999999998</v>
      </c>
      <c r="P468" s="256">
        <f t="shared" si="183"/>
        <v>1.7999999999999998</v>
      </c>
      <c r="Q468" s="207">
        <f t="shared" si="179"/>
        <v>82.899999999999991</v>
      </c>
      <c r="R468" s="207">
        <v>78.8</v>
      </c>
      <c r="S468" s="208">
        <f t="shared" si="180"/>
        <v>105.20304568527918</v>
      </c>
    </row>
    <row r="469" spans="1:19" ht="13.5" customHeight="1" x14ac:dyDescent="0.15">
      <c r="A469" s="204"/>
      <c r="B469" s="189"/>
      <c r="C469" s="380"/>
      <c r="D469" s="198" t="s">
        <v>75</v>
      </c>
      <c r="E469" s="207">
        <f t="shared" ref="E469:P469" si="184">+E466-E470</f>
        <v>3.8999999999999995</v>
      </c>
      <c r="F469" s="207">
        <f t="shared" si="184"/>
        <v>20.2</v>
      </c>
      <c r="G469" s="207">
        <f t="shared" si="184"/>
        <v>3.5999999999999996</v>
      </c>
      <c r="H469" s="207">
        <f t="shared" si="184"/>
        <v>8.3000000000000007</v>
      </c>
      <c r="I469" s="207">
        <f t="shared" si="184"/>
        <v>20.900000000000002</v>
      </c>
      <c r="J469" s="207">
        <f t="shared" si="184"/>
        <v>6.5000000000000009</v>
      </c>
      <c r="K469" s="256">
        <f t="shared" si="184"/>
        <v>1.9000000000000004</v>
      </c>
      <c r="L469" s="256">
        <f t="shared" si="184"/>
        <v>0.79999999999999982</v>
      </c>
      <c r="M469" s="256">
        <f t="shared" si="184"/>
        <v>1.7999999999999998</v>
      </c>
      <c r="N469" s="256">
        <f t="shared" si="184"/>
        <v>1.0000000000000004</v>
      </c>
      <c r="O469" s="256">
        <f t="shared" si="184"/>
        <v>0.69999999999999973</v>
      </c>
      <c r="P469" s="256">
        <f t="shared" si="184"/>
        <v>1.6999999999999997</v>
      </c>
      <c r="Q469" s="207">
        <f t="shared" si="179"/>
        <v>71.300000000000011</v>
      </c>
      <c r="R469" s="207">
        <v>57.6</v>
      </c>
      <c r="S469" s="208">
        <f t="shared" si="180"/>
        <v>123.78472222222223</v>
      </c>
    </row>
    <row r="470" spans="1:19" ht="13.5" customHeight="1" x14ac:dyDescent="0.15">
      <c r="A470" s="204"/>
      <c r="B470" s="189"/>
      <c r="C470" s="380"/>
      <c r="D470" s="198" t="s">
        <v>76</v>
      </c>
      <c r="E470" s="207">
        <v>4.2</v>
      </c>
      <c r="F470" s="207">
        <v>5.7</v>
      </c>
      <c r="G470" s="207">
        <v>5.5</v>
      </c>
      <c r="H470" s="207">
        <v>7.6</v>
      </c>
      <c r="I470" s="207">
        <v>9.1999999999999993</v>
      </c>
      <c r="J470" s="207">
        <v>6.8</v>
      </c>
      <c r="K470" s="256">
        <v>5.6</v>
      </c>
      <c r="L470" s="256">
        <v>5</v>
      </c>
      <c r="M470" s="256">
        <v>4</v>
      </c>
      <c r="N470" s="256">
        <v>3.4</v>
      </c>
      <c r="O470" s="256">
        <v>2.7</v>
      </c>
      <c r="P470" s="256">
        <v>3.6</v>
      </c>
      <c r="Q470" s="207">
        <f t="shared" si="179"/>
        <v>63.300000000000004</v>
      </c>
      <c r="R470" s="207">
        <v>51.400000000000006</v>
      </c>
      <c r="S470" s="208">
        <f t="shared" si="180"/>
        <v>123.15175097276263</v>
      </c>
    </row>
    <row r="471" spans="1:19" ht="13.5" customHeight="1" thickBot="1" x14ac:dyDescent="0.2">
      <c r="A471" s="204"/>
      <c r="B471" s="189"/>
      <c r="C471" s="381"/>
      <c r="D471" s="201" t="s">
        <v>77</v>
      </c>
      <c r="E471" s="209">
        <v>4.4000000000000004</v>
      </c>
      <c r="F471" s="209">
        <v>6</v>
      </c>
      <c r="G471" s="209">
        <v>5.8</v>
      </c>
      <c r="H471" s="209">
        <v>8.1</v>
      </c>
      <c r="I471" s="209">
        <v>9.8000000000000007</v>
      </c>
      <c r="J471" s="209">
        <v>7.2</v>
      </c>
      <c r="K471" s="257">
        <v>5.9</v>
      </c>
      <c r="L471" s="257">
        <v>5.3</v>
      </c>
      <c r="M471" s="257">
        <v>4.2</v>
      </c>
      <c r="N471" s="257">
        <v>3.6</v>
      </c>
      <c r="O471" s="257">
        <v>2.9</v>
      </c>
      <c r="P471" s="257">
        <v>3.8</v>
      </c>
      <c r="Q471" s="209">
        <f t="shared" si="179"/>
        <v>67</v>
      </c>
      <c r="R471" s="209">
        <v>58.800000000000004</v>
      </c>
      <c r="S471" s="210">
        <f t="shared" si="180"/>
        <v>113.9455782312925</v>
      </c>
    </row>
    <row r="472" spans="1:19" ht="13.5" customHeight="1" x14ac:dyDescent="0.15">
      <c r="A472" s="204"/>
      <c r="B472" s="189"/>
      <c r="C472" s="379" t="s">
        <v>153</v>
      </c>
      <c r="D472" s="195" t="s">
        <v>72</v>
      </c>
      <c r="E472" s="205">
        <v>6</v>
      </c>
      <c r="F472" s="205">
        <v>13</v>
      </c>
      <c r="G472" s="205">
        <v>8.6</v>
      </c>
      <c r="H472" s="205">
        <v>13.3</v>
      </c>
      <c r="I472" s="205">
        <v>34.799999999999997</v>
      </c>
      <c r="J472" s="205">
        <v>8.1999999999999993</v>
      </c>
      <c r="K472" s="260">
        <v>7.1</v>
      </c>
      <c r="L472" s="260">
        <v>4.7</v>
      </c>
      <c r="M472" s="260">
        <v>4</v>
      </c>
      <c r="N472" s="260">
        <v>4.2</v>
      </c>
      <c r="O472" s="260">
        <v>3.8</v>
      </c>
      <c r="P472" s="260">
        <v>4</v>
      </c>
      <c r="Q472" s="205">
        <f t="shared" si="179"/>
        <v>111.7</v>
      </c>
      <c r="R472" s="205">
        <v>107.00000000000001</v>
      </c>
      <c r="S472" s="206">
        <f t="shared" si="180"/>
        <v>104.39252336448597</v>
      </c>
    </row>
    <row r="473" spans="1:19" ht="13.5" customHeight="1" x14ac:dyDescent="0.15">
      <c r="A473" s="204"/>
      <c r="B473" s="189"/>
      <c r="C473" s="380"/>
      <c r="D473" s="198" t="s">
        <v>73</v>
      </c>
      <c r="E473" s="207">
        <v>1.3</v>
      </c>
      <c r="F473" s="207">
        <v>2</v>
      </c>
      <c r="G473" s="207">
        <v>2</v>
      </c>
      <c r="H473" s="207">
        <v>2.8</v>
      </c>
      <c r="I473" s="207">
        <v>4.7</v>
      </c>
      <c r="J473" s="207">
        <v>1.7</v>
      </c>
      <c r="K473" s="256">
        <v>1.5</v>
      </c>
      <c r="L473" s="256">
        <v>1.1000000000000001</v>
      </c>
      <c r="M473" s="256">
        <v>1</v>
      </c>
      <c r="N473" s="256">
        <v>1</v>
      </c>
      <c r="O473" s="256">
        <v>0.9</v>
      </c>
      <c r="P473" s="256">
        <v>0.9</v>
      </c>
      <c r="Q473" s="207">
        <f t="shared" si="179"/>
        <v>20.9</v>
      </c>
      <c r="R473" s="207">
        <v>19.100000000000001</v>
      </c>
      <c r="S473" s="208">
        <f t="shared" si="180"/>
        <v>109.42408376963348</v>
      </c>
    </row>
    <row r="474" spans="1:19" ht="13.5" customHeight="1" x14ac:dyDescent="0.15">
      <c r="A474" s="204"/>
      <c r="B474" s="189"/>
      <c r="C474" s="380"/>
      <c r="D474" s="198" t="s">
        <v>74</v>
      </c>
      <c r="E474" s="207">
        <f t="shared" ref="E474:P474" si="185">+E472-E473</f>
        <v>4.7</v>
      </c>
      <c r="F474" s="207">
        <f t="shared" si="185"/>
        <v>11</v>
      </c>
      <c r="G474" s="207">
        <f t="shared" si="185"/>
        <v>6.6</v>
      </c>
      <c r="H474" s="207">
        <f t="shared" si="185"/>
        <v>10.5</v>
      </c>
      <c r="I474" s="207">
        <f t="shared" si="185"/>
        <v>30.099999999999998</v>
      </c>
      <c r="J474" s="207">
        <f t="shared" si="185"/>
        <v>6.4999999999999991</v>
      </c>
      <c r="K474" s="256">
        <f t="shared" si="185"/>
        <v>5.6</v>
      </c>
      <c r="L474" s="256">
        <f t="shared" si="185"/>
        <v>3.6</v>
      </c>
      <c r="M474" s="256">
        <f t="shared" si="185"/>
        <v>3</v>
      </c>
      <c r="N474" s="256">
        <f t="shared" si="185"/>
        <v>3.2</v>
      </c>
      <c r="O474" s="256">
        <f t="shared" si="185"/>
        <v>2.9</v>
      </c>
      <c r="P474" s="256">
        <f t="shared" si="185"/>
        <v>3.1</v>
      </c>
      <c r="Q474" s="207">
        <f t="shared" si="179"/>
        <v>90.799999999999983</v>
      </c>
      <c r="R474" s="207">
        <v>87.9</v>
      </c>
      <c r="S474" s="208">
        <f t="shared" si="180"/>
        <v>103.29920364050054</v>
      </c>
    </row>
    <row r="475" spans="1:19" ht="13.5" customHeight="1" x14ac:dyDescent="0.15">
      <c r="A475" s="204"/>
      <c r="B475" s="189"/>
      <c r="C475" s="380"/>
      <c r="D475" s="198" t="s">
        <v>75</v>
      </c>
      <c r="E475" s="207">
        <f t="shared" ref="E475:P475" si="186">+E472-E476</f>
        <v>5.4</v>
      </c>
      <c r="F475" s="207">
        <f t="shared" si="186"/>
        <v>11.8</v>
      </c>
      <c r="G475" s="207">
        <f t="shared" si="186"/>
        <v>7.3</v>
      </c>
      <c r="H475" s="207">
        <f t="shared" si="186"/>
        <v>11.600000000000001</v>
      </c>
      <c r="I475" s="207">
        <f t="shared" si="186"/>
        <v>31.999999999999996</v>
      </c>
      <c r="J475" s="207">
        <f t="shared" si="186"/>
        <v>7.1999999999999993</v>
      </c>
      <c r="K475" s="256">
        <f t="shared" si="186"/>
        <v>6.3999999999999995</v>
      </c>
      <c r="L475" s="256">
        <f t="shared" si="186"/>
        <v>4.3</v>
      </c>
      <c r="M475" s="256">
        <f t="shared" si="186"/>
        <v>3.7</v>
      </c>
      <c r="N475" s="256">
        <f t="shared" si="186"/>
        <v>3.9000000000000004</v>
      </c>
      <c r="O475" s="256">
        <f t="shared" si="186"/>
        <v>3.4</v>
      </c>
      <c r="P475" s="256">
        <f t="shared" si="186"/>
        <v>3.6</v>
      </c>
      <c r="Q475" s="207">
        <f t="shared" si="179"/>
        <v>100.60000000000002</v>
      </c>
      <c r="R475" s="207">
        <v>91.4</v>
      </c>
      <c r="S475" s="208">
        <f t="shared" si="180"/>
        <v>110.06564551422322</v>
      </c>
    </row>
    <row r="476" spans="1:19" ht="13.5" customHeight="1" x14ac:dyDescent="0.15">
      <c r="A476" s="204"/>
      <c r="B476" s="211"/>
      <c r="C476" s="380"/>
      <c r="D476" s="198" t="s">
        <v>76</v>
      </c>
      <c r="E476" s="207">
        <v>0.6</v>
      </c>
      <c r="F476" s="207">
        <v>1.2</v>
      </c>
      <c r="G476" s="207">
        <v>1.3</v>
      </c>
      <c r="H476" s="207">
        <v>1.7</v>
      </c>
      <c r="I476" s="207">
        <v>2.8</v>
      </c>
      <c r="J476" s="207">
        <v>1</v>
      </c>
      <c r="K476" s="256">
        <v>0.7</v>
      </c>
      <c r="L476" s="256">
        <v>0.4</v>
      </c>
      <c r="M476" s="256">
        <v>0.3</v>
      </c>
      <c r="N476" s="256">
        <v>0.3</v>
      </c>
      <c r="O476" s="256">
        <v>0.4</v>
      </c>
      <c r="P476" s="256">
        <v>0.4</v>
      </c>
      <c r="Q476" s="207">
        <f t="shared" si="179"/>
        <v>11.100000000000001</v>
      </c>
      <c r="R476" s="207">
        <v>15.6</v>
      </c>
      <c r="S476" s="208">
        <f t="shared" si="180"/>
        <v>71.15384615384616</v>
      </c>
    </row>
    <row r="477" spans="1:19" ht="13.5" customHeight="1" thickBot="1" x14ac:dyDescent="0.2">
      <c r="A477" s="204"/>
      <c r="B477" s="211"/>
      <c r="C477" s="381"/>
      <c r="D477" s="201" t="s">
        <v>77</v>
      </c>
      <c r="E477" s="209">
        <v>1</v>
      </c>
      <c r="F477" s="209">
        <v>1.9</v>
      </c>
      <c r="G477" s="209">
        <v>2</v>
      </c>
      <c r="H477" s="209">
        <v>2.6</v>
      </c>
      <c r="I477" s="209">
        <v>4</v>
      </c>
      <c r="J477" s="209">
        <v>2.1</v>
      </c>
      <c r="K477" s="257">
        <v>1.7</v>
      </c>
      <c r="L477" s="257">
        <v>1.2</v>
      </c>
      <c r="M477" s="257">
        <v>0.8</v>
      </c>
      <c r="N477" s="257">
        <v>0.8</v>
      </c>
      <c r="O477" s="257">
        <v>0.9</v>
      </c>
      <c r="P477" s="257">
        <v>0.9</v>
      </c>
      <c r="Q477" s="209">
        <f t="shared" si="179"/>
        <v>19.899999999999999</v>
      </c>
      <c r="R477" s="209">
        <v>17.400000000000002</v>
      </c>
      <c r="S477" s="210">
        <f t="shared" si="180"/>
        <v>114.36781609195401</v>
      </c>
    </row>
    <row r="478" spans="1:19" ht="13.5" customHeight="1" x14ac:dyDescent="0.15">
      <c r="A478" s="204"/>
      <c r="B478" s="211"/>
      <c r="C478" s="379" t="s">
        <v>154</v>
      </c>
      <c r="D478" s="195" t="s">
        <v>72</v>
      </c>
      <c r="E478" s="205">
        <v>12.8</v>
      </c>
      <c r="F478" s="205">
        <v>19.899999999999999</v>
      </c>
      <c r="G478" s="205">
        <v>14.2</v>
      </c>
      <c r="H478" s="205">
        <v>22.2</v>
      </c>
      <c r="I478" s="205">
        <v>38.5</v>
      </c>
      <c r="J478" s="205">
        <v>24.8</v>
      </c>
      <c r="K478" s="260">
        <v>16.899999999999999</v>
      </c>
      <c r="L478" s="260">
        <v>5.6</v>
      </c>
      <c r="M478" s="260">
        <v>4.2</v>
      </c>
      <c r="N478" s="260">
        <v>3.8</v>
      </c>
      <c r="O478" s="260">
        <v>3.3</v>
      </c>
      <c r="P478" s="260">
        <v>3.6</v>
      </c>
      <c r="Q478" s="205">
        <f>SUM(E478:P478)</f>
        <v>169.8</v>
      </c>
      <c r="R478" s="205">
        <v>159.39999999999998</v>
      </c>
      <c r="S478" s="206">
        <f t="shared" si="180"/>
        <v>106.52446675031371</v>
      </c>
    </row>
    <row r="479" spans="1:19" ht="13.5" customHeight="1" x14ac:dyDescent="0.15">
      <c r="A479" s="204"/>
      <c r="B479" s="211"/>
      <c r="C479" s="380"/>
      <c r="D479" s="198" t="s">
        <v>73</v>
      </c>
      <c r="E479" s="207">
        <v>5.8</v>
      </c>
      <c r="F479" s="207">
        <v>9</v>
      </c>
      <c r="G479" s="207">
        <v>6.6</v>
      </c>
      <c r="H479" s="207">
        <v>10.4</v>
      </c>
      <c r="I479" s="207">
        <v>17.8</v>
      </c>
      <c r="J479" s="207">
        <v>11.5</v>
      </c>
      <c r="K479" s="256">
        <v>8.1</v>
      </c>
      <c r="L479" s="256">
        <v>2.4</v>
      </c>
      <c r="M479" s="256">
        <v>1.6</v>
      </c>
      <c r="N479" s="256">
        <v>1.6</v>
      </c>
      <c r="O479" s="256">
        <v>1.3</v>
      </c>
      <c r="P479" s="256">
        <v>1.5</v>
      </c>
      <c r="Q479" s="207">
        <f t="shared" si="179"/>
        <v>77.59999999999998</v>
      </c>
      <c r="R479" s="207">
        <v>72.5</v>
      </c>
      <c r="S479" s="208">
        <f t="shared" si="180"/>
        <v>107.03448275862067</v>
      </c>
    </row>
    <row r="480" spans="1:19" ht="13.5" customHeight="1" x14ac:dyDescent="0.15">
      <c r="A480" s="204"/>
      <c r="B480" s="211"/>
      <c r="C480" s="380"/>
      <c r="D480" s="198" t="s">
        <v>74</v>
      </c>
      <c r="E480" s="207">
        <f t="shared" ref="E480:P480" si="187">+E478-E479</f>
        <v>7.0000000000000009</v>
      </c>
      <c r="F480" s="207">
        <f t="shared" si="187"/>
        <v>10.899999999999999</v>
      </c>
      <c r="G480" s="207">
        <f t="shared" si="187"/>
        <v>7.6</v>
      </c>
      <c r="H480" s="207">
        <f t="shared" si="187"/>
        <v>11.799999999999999</v>
      </c>
      <c r="I480" s="207">
        <f t="shared" si="187"/>
        <v>20.7</v>
      </c>
      <c r="J480" s="207">
        <f t="shared" si="187"/>
        <v>13.3</v>
      </c>
      <c r="K480" s="256">
        <f t="shared" si="187"/>
        <v>8.7999999999999989</v>
      </c>
      <c r="L480" s="256">
        <f t="shared" si="187"/>
        <v>3.1999999999999997</v>
      </c>
      <c r="M480" s="256">
        <f t="shared" si="187"/>
        <v>2.6</v>
      </c>
      <c r="N480" s="256">
        <f t="shared" si="187"/>
        <v>2.1999999999999997</v>
      </c>
      <c r="O480" s="256">
        <f t="shared" si="187"/>
        <v>1.9999999999999998</v>
      </c>
      <c r="P480" s="256">
        <f t="shared" si="187"/>
        <v>2.1</v>
      </c>
      <c r="Q480" s="207">
        <f t="shared" si="179"/>
        <v>92.199999999999989</v>
      </c>
      <c r="R480" s="207">
        <v>86.899999999999991</v>
      </c>
      <c r="S480" s="208">
        <f t="shared" si="180"/>
        <v>106.09896432681242</v>
      </c>
    </row>
    <row r="481" spans="1:19" ht="13.5" customHeight="1" x14ac:dyDescent="0.15">
      <c r="A481" s="204"/>
      <c r="B481" s="211"/>
      <c r="C481" s="380"/>
      <c r="D481" s="198" t="s">
        <v>75</v>
      </c>
      <c r="E481" s="207">
        <f t="shared" ref="E481:P481" si="188">+E478-E482</f>
        <v>12.3</v>
      </c>
      <c r="F481" s="207">
        <f t="shared" si="188"/>
        <v>18.7</v>
      </c>
      <c r="G481" s="207">
        <f t="shared" si="188"/>
        <v>13.2</v>
      </c>
      <c r="H481" s="207">
        <f t="shared" si="188"/>
        <v>20.399999999999999</v>
      </c>
      <c r="I481" s="207">
        <f t="shared" si="188"/>
        <v>35.9</v>
      </c>
      <c r="J481" s="207">
        <f t="shared" si="188"/>
        <v>23.3</v>
      </c>
      <c r="K481" s="256">
        <f t="shared" si="188"/>
        <v>15.599999999999998</v>
      </c>
      <c r="L481" s="256">
        <f t="shared" si="188"/>
        <v>4.3999999999999995</v>
      </c>
      <c r="M481" s="256">
        <f t="shared" si="188"/>
        <v>3.1</v>
      </c>
      <c r="N481" s="256">
        <f t="shared" si="188"/>
        <v>3</v>
      </c>
      <c r="O481" s="256">
        <f t="shared" si="188"/>
        <v>2.4</v>
      </c>
      <c r="P481" s="256">
        <f t="shared" si="188"/>
        <v>2.8</v>
      </c>
      <c r="Q481" s="207">
        <f t="shared" si="179"/>
        <v>155.10000000000002</v>
      </c>
      <c r="R481" s="207">
        <v>145.19999999999999</v>
      </c>
      <c r="S481" s="208">
        <f t="shared" si="180"/>
        <v>106.81818181818184</v>
      </c>
    </row>
    <row r="482" spans="1:19" ht="13.5" customHeight="1" x14ac:dyDescent="0.15">
      <c r="A482" s="204"/>
      <c r="B482" s="211"/>
      <c r="C482" s="380"/>
      <c r="D482" s="198" t="s">
        <v>76</v>
      </c>
      <c r="E482" s="207">
        <v>0.5</v>
      </c>
      <c r="F482" s="207">
        <v>1.2</v>
      </c>
      <c r="G482" s="207">
        <v>1</v>
      </c>
      <c r="H482" s="207">
        <v>1.8</v>
      </c>
      <c r="I482" s="207">
        <v>2.6</v>
      </c>
      <c r="J482" s="207">
        <v>1.5</v>
      </c>
      <c r="K482" s="256">
        <v>1.3</v>
      </c>
      <c r="L482" s="256">
        <v>1.2</v>
      </c>
      <c r="M482" s="256">
        <v>1.1000000000000001</v>
      </c>
      <c r="N482" s="256">
        <v>0.8</v>
      </c>
      <c r="O482" s="256">
        <v>0.9</v>
      </c>
      <c r="P482" s="256">
        <v>0.8</v>
      </c>
      <c r="Q482" s="207">
        <f t="shared" si="179"/>
        <v>14.700000000000001</v>
      </c>
      <c r="R482" s="207">
        <v>14.2</v>
      </c>
      <c r="S482" s="208">
        <f t="shared" si="180"/>
        <v>103.52112676056339</v>
      </c>
    </row>
    <row r="483" spans="1:19" ht="13.5" customHeight="1" thickBot="1" x14ac:dyDescent="0.2">
      <c r="A483" s="204"/>
      <c r="B483" s="211"/>
      <c r="C483" s="381"/>
      <c r="D483" s="201" t="s">
        <v>77</v>
      </c>
      <c r="E483" s="209">
        <v>0.5</v>
      </c>
      <c r="F483" s="209">
        <v>1.8</v>
      </c>
      <c r="G483" s="209">
        <v>1.7</v>
      </c>
      <c r="H483" s="209">
        <v>3</v>
      </c>
      <c r="I483" s="209">
        <v>3.8</v>
      </c>
      <c r="J483" s="209">
        <v>2.4</v>
      </c>
      <c r="K483" s="257">
        <v>1.3</v>
      </c>
      <c r="L483" s="257">
        <v>1.4</v>
      </c>
      <c r="M483" s="257">
        <v>1.2</v>
      </c>
      <c r="N483" s="257">
        <v>0.9</v>
      </c>
      <c r="O483" s="257">
        <v>1</v>
      </c>
      <c r="P483" s="257">
        <v>0.8</v>
      </c>
      <c r="Q483" s="209">
        <f t="shared" si="179"/>
        <v>19.8</v>
      </c>
      <c r="R483" s="209">
        <v>17.100000000000001</v>
      </c>
      <c r="S483" s="210">
        <f t="shared" si="180"/>
        <v>115.78947368421053</v>
      </c>
    </row>
    <row r="484" spans="1:19" ht="13.5" customHeight="1" x14ac:dyDescent="0.15">
      <c r="A484" s="204"/>
      <c r="B484" s="211"/>
      <c r="C484" s="379" t="s">
        <v>296</v>
      </c>
      <c r="D484" s="195" t="s">
        <v>72</v>
      </c>
      <c r="E484" s="205">
        <v>19.600000000000001</v>
      </c>
      <c r="F484" s="205">
        <v>115.9</v>
      </c>
      <c r="G484" s="205">
        <v>15.5</v>
      </c>
      <c r="H484" s="205">
        <v>29.6</v>
      </c>
      <c r="I484" s="205">
        <v>38.9</v>
      </c>
      <c r="J484" s="205">
        <v>18.8</v>
      </c>
      <c r="K484" s="260">
        <v>17.3</v>
      </c>
      <c r="L484" s="260">
        <v>12.2</v>
      </c>
      <c r="M484" s="260">
        <v>10.8</v>
      </c>
      <c r="N484" s="260">
        <v>11.9</v>
      </c>
      <c r="O484" s="260">
        <v>10.3</v>
      </c>
      <c r="P484" s="260">
        <v>12.6</v>
      </c>
      <c r="Q484" s="205">
        <f>SUM(E484:P484)</f>
        <v>313.40000000000003</v>
      </c>
      <c r="R484" s="205">
        <v>364.59999999999997</v>
      </c>
      <c r="S484" s="206">
        <f t="shared" si="180"/>
        <v>85.957213384531002</v>
      </c>
    </row>
    <row r="485" spans="1:19" ht="13.5" customHeight="1" x14ac:dyDescent="0.15">
      <c r="A485" s="204"/>
      <c r="B485" s="211"/>
      <c r="C485" s="380"/>
      <c r="D485" s="198" t="s">
        <v>73</v>
      </c>
      <c r="E485" s="207">
        <v>2.2000000000000002</v>
      </c>
      <c r="F485" s="207">
        <v>22.8</v>
      </c>
      <c r="G485" s="207">
        <v>2.2999999999999998</v>
      </c>
      <c r="H485" s="207">
        <v>3.8</v>
      </c>
      <c r="I485" s="207">
        <v>4.9000000000000004</v>
      </c>
      <c r="J485" s="207">
        <v>4.3</v>
      </c>
      <c r="K485" s="256">
        <v>3.3</v>
      </c>
      <c r="L485" s="256">
        <v>1.7</v>
      </c>
      <c r="M485" s="256">
        <v>1.4</v>
      </c>
      <c r="N485" s="256">
        <v>1.4</v>
      </c>
      <c r="O485" s="256">
        <v>1.3</v>
      </c>
      <c r="P485" s="256">
        <v>1.6</v>
      </c>
      <c r="Q485" s="207">
        <f t="shared" si="179"/>
        <v>50.999999999999993</v>
      </c>
      <c r="R485" s="207">
        <v>52.800000000000004</v>
      </c>
      <c r="S485" s="208">
        <f t="shared" si="180"/>
        <v>96.590909090909065</v>
      </c>
    </row>
    <row r="486" spans="1:19" ht="13.5" customHeight="1" x14ac:dyDescent="0.15">
      <c r="A486" s="204"/>
      <c r="B486" s="211"/>
      <c r="C486" s="380"/>
      <c r="D486" s="198" t="s">
        <v>74</v>
      </c>
      <c r="E486" s="207">
        <f t="shared" ref="E486:P486" si="189">+E484-E485</f>
        <v>17.400000000000002</v>
      </c>
      <c r="F486" s="207">
        <f t="shared" si="189"/>
        <v>93.100000000000009</v>
      </c>
      <c r="G486" s="207">
        <f t="shared" si="189"/>
        <v>13.2</v>
      </c>
      <c r="H486" s="207">
        <f t="shared" si="189"/>
        <v>25.8</v>
      </c>
      <c r="I486" s="207">
        <f t="shared" si="189"/>
        <v>34</v>
      </c>
      <c r="J486" s="207">
        <f t="shared" si="189"/>
        <v>14.5</v>
      </c>
      <c r="K486" s="256">
        <f t="shared" si="189"/>
        <v>14</v>
      </c>
      <c r="L486" s="256">
        <f t="shared" si="189"/>
        <v>10.5</v>
      </c>
      <c r="M486" s="256">
        <f t="shared" si="189"/>
        <v>9.4</v>
      </c>
      <c r="N486" s="256">
        <f t="shared" si="189"/>
        <v>10.5</v>
      </c>
      <c r="O486" s="256">
        <f t="shared" si="189"/>
        <v>9</v>
      </c>
      <c r="P486" s="256">
        <f t="shared" si="189"/>
        <v>11</v>
      </c>
      <c r="Q486" s="207">
        <f t="shared" si="179"/>
        <v>262.40000000000003</v>
      </c>
      <c r="R486" s="207">
        <v>311.8</v>
      </c>
      <c r="S486" s="208">
        <f t="shared" si="180"/>
        <v>84.156510583707515</v>
      </c>
    </row>
    <row r="487" spans="1:19" ht="13.5" customHeight="1" x14ac:dyDescent="0.15">
      <c r="A487" s="204"/>
      <c r="B487" s="211"/>
      <c r="C487" s="380"/>
      <c r="D487" s="198" t="s">
        <v>75</v>
      </c>
      <c r="E487" s="207">
        <f t="shared" ref="E487:P487" si="190">+E484-E488</f>
        <v>18.5</v>
      </c>
      <c r="F487" s="207">
        <f t="shared" si="190"/>
        <v>108.10000000000001</v>
      </c>
      <c r="G487" s="207">
        <f t="shared" si="190"/>
        <v>14.2</v>
      </c>
      <c r="H487" s="207">
        <f t="shared" si="190"/>
        <v>25.900000000000002</v>
      </c>
      <c r="I487" s="207">
        <f t="shared" si="190"/>
        <v>33.9</v>
      </c>
      <c r="J487" s="207">
        <f t="shared" si="190"/>
        <v>15.4</v>
      </c>
      <c r="K487" s="256">
        <f t="shared" si="190"/>
        <v>17</v>
      </c>
      <c r="L487" s="256">
        <f t="shared" si="190"/>
        <v>11.899999999999999</v>
      </c>
      <c r="M487" s="256">
        <f t="shared" si="190"/>
        <v>10.600000000000001</v>
      </c>
      <c r="N487" s="256">
        <f t="shared" si="190"/>
        <v>11.6</v>
      </c>
      <c r="O487" s="256">
        <f t="shared" si="190"/>
        <v>10</v>
      </c>
      <c r="P487" s="256">
        <f t="shared" si="190"/>
        <v>12.299999999999999</v>
      </c>
      <c r="Q487" s="207">
        <f t="shared" si="179"/>
        <v>289.40000000000003</v>
      </c>
      <c r="R487" s="207">
        <v>336.9</v>
      </c>
      <c r="S487" s="208">
        <f t="shared" si="180"/>
        <v>85.900860789551814</v>
      </c>
    </row>
    <row r="488" spans="1:19" ht="13.5" customHeight="1" x14ac:dyDescent="0.15">
      <c r="A488" s="204"/>
      <c r="B488" s="211"/>
      <c r="C488" s="380"/>
      <c r="D488" s="198" t="s">
        <v>76</v>
      </c>
      <c r="E488" s="207">
        <v>1.1000000000000001</v>
      </c>
      <c r="F488" s="207">
        <v>7.8</v>
      </c>
      <c r="G488" s="207">
        <v>1.3</v>
      </c>
      <c r="H488" s="207">
        <v>3.7</v>
      </c>
      <c r="I488" s="207">
        <v>5</v>
      </c>
      <c r="J488" s="207">
        <v>3.4</v>
      </c>
      <c r="K488" s="256">
        <v>0.3</v>
      </c>
      <c r="L488" s="256">
        <v>0.3</v>
      </c>
      <c r="M488" s="256">
        <v>0.2</v>
      </c>
      <c r="N488" s="256">
        <v>0.3</v>
      </c>
      <c r="O488" s="256">
        <v>0.3</v>
      </c>
      <c r="P488" s="256">
        <v>0.3</v>
      </c>
      <c r="Q488" s="207">
        <f t="shared" si="179"/>
        <v>24.000000000000004</v>
      </c>
      <c r="R488" s="207">
        <v>27.7</v>
      </c>
      <c r="S488" s="208">
        <f t="shared" si="180"/>
        <v>86.642599277978348</v>
      </c>
    </row>
    <row r="489" spans="1:19" ht="13.5" customHeight="1" thickBot="1" x14ac:dyDescent="0.2">
      <c r="A489" s="258"/>
      <c r="B489" s="216"/>
      <c r="C489" s="381"/>
      <c r="D489" s="201" t="s">
        <v>77</v>
      </c>
      <c r="E489" s="209">
        <v>1.6</v>
      </c>
      <c r="F489" s="209">
        <v>11.7</v>
      </c>
      <c r="G489" s="209">
        <v>1.8</v>
      </c>
      <c r="H489" s="209">
        <v>5</v>
      </c>
      <c r="I489" s="209">
        <v>6.1</v>
      </c>
      <c r="J489" s="209">
        <v>4.9000000000000004</v>
      </c>
      <c r="K489" s="257">
        <v>3.6</v>
      </c>
      <c r="L489" s="257">
        <v>1.3</v>
      </c>
      <c r="M489" s="257">
        <v>1</v>
      </c>
      <c r="N489" s="257">
        <v>1</v>
      </c>
      <c r="O489" s="257">
        <v>1</v>
      </c>
      <c r="P489" s="257">
        <v>1.1000000000000001</v>
      </c>
      <c r="Q489" s="209">
        <f t="shared" si="179"/>
        <v>40.1</v>
      </c>
      <c r="R489" s="209">
        <v>44.5</v>
      </c>
      <c r="S489" s="210">
        <f t="shared" si="180"/>
        <v>90.112359550561806</v>
      </c>
    </row>
    <row r="490" spans="1:19" ht="13.5" customHeight="1" x14ac:dyDescent="0.15">
      <c r="A490" s="370" t="s">
        <v>15</v>
      </c>
      <c r="B490" s="371"/>
      <c r="C490" s="372"/>
      <c r="D490" s="195" t="s">
        <v>72</v>
      </c>
      <c r="E490" s="196">
        <f t="shared" ref="E490:R490" si="191">+E496+E574</f>
        <v>1058.4000000000001</v>
      </c>
      <c r="F490" s="196">
        <f t="shared" si="191"/>
        <v>1911.8000000000004</v>
      </c>
      <c r="G490" s="196">
        <f t="shared" si="191"/>
        <v>1210.3000000000002</v>
      </c>
      <c r="H490" s="196">
        <f t="shared" si="191"/>
        <v>1508.8000000000002</v>
      </c>
      <c r="I490" s="196">
        <f t="shared" si="191"/>
        <v>1943.7000000000003</v>
      </c>
      <c r="J490" s="196">
        <f t="shared" si="191"/>
        <v>1513.9</v>
      </c>
      <c r="K490" s="196">
        <f t="shared" si="191"/>
        <v>1252.5999999999999</v>
      </c>
      <c r="L490" s="196">
        <f t="shared" si="191"/>
        <v>734.49999999999989</v>
      </c>
      <c r="M490" s="196">
        <f t="shared" si="191"/>
        <v>681.50000000000011</v>
      </c>
      <c r="N490" s="196">
        <f t="shared" si="191"/>
        <v>602.20000000000005</v>
      </c>
      <c r="O490" s="196">
        <f t="shared" si="191"/>
        <v>633.49999999999989</v>
      </c>
      <c r="P490" s="196">
        <f t="shared" si="191"/>
        <v>674.90000000000009</v>
      </c>
      <c r="Q490" s="196">
        <f t="shared" si="191"/>
        <v>13726.1</v>
      </c>
      <c r="R490" s="196">
        <f t="shared" si="191"/>
        <v>11938.600000000002</v>
      </c>
      <c r="S490" s="206">
        <f t="shared" ref="S490:S495" si="192">IF(Q490=0,"－",Q490/R490*100)</f>
        <v>114.97244232992141</v>
      </c>
    </row>
    <row r="491" spans="1:19" ht="13.5" customHeight="1" x14ac:dyDescent="0.15">
      <c r="A491" s="373"/>
      <c r="B491" s="374"/>
      <c r="C491" s="375"/>
      <c r="D491" s="198" t="s">
        <v>73</v>
      </c>
      <c r="E491" s="199">
        <f t="shared" ref="E491:R491" si="193">+E497+E575</f>
        <v>496.9</v>
      </c>
      <c r="F491" s="199">
        <f t="shared" si="193"/>
        <v>708.4</v>
      </c>
      <c r="G491" s="199">
        <f t="shared" si="193"/>
        <v>589.20000000000016</v>
      </c>
      <c r="H491" s="199">
        <f t="shared" si="193"/>
        <v>726.5</v>
      </c>
      <c r="I491" s="199">
        <f t="shared" si="193"/>
        <v>901.5999999999998</v>
      </c>
      <c r="J491" s="199">
        <f t="shared" si="193"/>
        <v>760.3</v>
      </c>
      <c r="K491" s="199">
        <f t="shared" si="193"/>
        <v>616.5</v>
      </c>
      <c r="L491" s="199">
        <f t="shared" si="193"/>
        <v>372.2</v>
      </c>
      <c r="M491" s="199">
        <f t="shared" si="193"/>
        <v>382.5</v>
      </c>
      <c r="N491" s="199">
        <f t="shared" si="193"/>
        <v>311.2</v>
      </c>
      <c r="O491" s="199">
        <f t="shared" si="193"/>
        <v>351.7</v>
      </c>
      <c r="P491" s="199">
        <f t="shared" si="193"/>
        <v>334.6</v>
      </c>
      <c r="Q491" s="199">
        <f t="shared" si="193"/>
        <v>6551.6</v>
      </c>
      <c r="R491" s="199">
        <f t="shared" si="193"/>
        <v>5525.0000000000009</v>
      </c>
      <c r="S491" s="208">
        <f t="shared" si="192"/>
        <v>118.58099547511311</v>
      </c>
    </row>
    <row r="492" spans="1:19" ht="13.5" customHeight="1" x14ac:dyDescent="0.15">
      <c r="A492" s="373"/>
      <c r="B492" s="374"/>
      <c r="C492" s="375"/>
      <c r="D492" s="198" t="s">
        <v>74</v>
      </c>
      <c r="E492" s="199">
        <f t="shared" ref="E492:R492" si="194">+E498+E576</f>
        <v>561.5</v>
      </c>
      <c r="F492" s="199">
        <f t="shared" si="194"/>
        <v>1203.3999999999999</v>
      </c>
      <c r="G492" s="199">
        <f t="shared" si="194"/>
        <v>621.10000000000014</v>
      </c>
      <c r="H492" s="199">
        <f t="shared" si="194"/>
        <v>782.30000000000007</v>
      </c>
      <c r="I492" s="199">
        <f t="shared" si="194"/>
        <v>1042.1000000000001</v>
      </c>
      <c r="J492" s="199">
        <f t="shared" si="194"/>
        <v>753.60000000000014</v>
      </c>
      <c r="K492" s="199">
        <f t="shared" si="194"/>
        <v>636.09999999999991</v>
      </c>
      <c r="L492" s="199">
        <f t="shared" si="194"/>
        <v>362.3</v>
      </c>
      <c r="M492" s="199">
        <f t="shared" si="194"/>
        <v>298.99999999999994</v>
      </c>
      <c r="N492" s="199">
        <f t="shared" si="194"/>
        <v>291</v>
      </c>
      <c r="O492" s="199">
        <f t="shared" si="194"/>
        <v>281.79999999999995</v>
      </c>
      <c r="P492" s="199">
        <f t="shared" si="194"/>
        <v>340.29999999999995</v>
      </c>
      <c r="Q492" s="199">
        <f t="shared" si="194"/>
        <v>7174.5</v>
      </c>
      <c r="R492" s="199">
        <f t="shared" si="194"/>
        <v>6413.6</v>
      </c>
      <c r="S492" s="208">
        <f t="shared" si="192"/>
        <v>111.86385181489335</v>
      </c>
    </row>
    <row r="493" spans="1:19" ht="13.5" customHeight="1" x14ac:dyDescent="0.15">
      <c r="A493" s="373"/>
      <c r="B493" s="374"/>
      <c r="C493" s="375"/>
      <c r="D493" s="198" t="s">
        <v>75</v>
      </c>
      <c r="E493" s="199">
        <f t="shared" ref="E493:R493" si="195">+E499+E577</f>
        <v>764.90000000000009</v>
      </c>
      <c r="F493" s="199">
        <f t="shared" si="195"/>
        <v>1476.9999999999998</v>
      </c>
      <c r="G493" s="199">
        <f t="shared" si="195"/>
        <v>794.9</v>
      </c>
      <c r="H493" s="199">
        <f t="shared" si="195"/>
        <v>1067.8000000000002</v>
      </c>
      <c r="I493" s="199">
        <f t="shared" si="195"/>
        <v>1431</v>
      </c>
      <c r="J493" s="199">
        <f t="shared" si="195"/>
        <v>1057.3999999999999</v>
      </c>
      <c r="K493" s="199">
        <f t="shared" si="195"/>
        <v>923.50000000000011</v>
      </c>
      <c r="L493" s="199">
        <f t="shared" si="195"/>
        <v>471.1</v>
      </c>
      <c r="M493" s="199">
        <f t="shared" si="195"/>
        <v>404.99999999999994</v>
      </c>
      <c r="N493" s="199">
        <f t="shared" si="195"/>
        <v>380</v>
      </c>
      <c r="O493" s="199">
        <f t="shared" si="195"/>
        <v>422.4</v>
      </c>
      <c r="P493" s="199">
        <f t="shared" si="195"/>
        <v>425.79999999999995</v>
      </c>
      <c r="Q493" s="199">
        <f t="shared" si="195"/>
        <v>9620.8000000000011</v>
      </c>
      <c r="R493" s="199">
        <f t="shared" si="195"/>
        <v>8334</v>
      </c>
      <c r="S493" s="208">
        <f t="shared" si="192"/>
        <v>115.44036477081833</v>
      </c>
    </row>
    <row r="494" spans="1:19" ht="13.5" customHeight="1" x14ac:dyDescent="0.15">
      <c r="A494" s="373"/>
      <c r="B494" s="374"/>
      <c r="C494" s="375"/>
      <c r="D494" s="198" t="s">
        <v>76</v>
      </c>
      <c r="E494" s="199">
        <f t="shared" ref="E494:R494" si="196">+E500+E578</f>
        <v>293.50000000000011</v>
      </c>
      <c r="F494" s="199">
        <f t="shared" si="196"/>
        <v>434.8</v>
      </c>
      <c r="G494" s="199">
        <f t="shared" si="196"/>
        <v>415.4</v>
      </c>
      <c r="H494" s="199">
        <f t="shared" si="196"/>
        <v>441</v>
      </c>
      <c r="I494" s="199">
        <f t="shared" si="196"/>
        <v>512.69999999999993</v>
      </c>
      <c r="J494" s="199">
        <f t="shared" si="196"/>
        <v>456.49999999999994</v>
      </c>
      <c r="K494" s="199">
        <f t="shared" si="196"/>
        <v>329.09999999999997</v>
      </c>
      <c r="L494" s="199">
        <f t="shared" si="196"/>
        <v>263.40000000000003</v>
      </c>
      <c r="M494" s="199">
        <f t="shared" si="196"/>
        <v>276.5</v>
      </c>
      <c r="N494" s="199">
        <f t="shared" si="196"/>
        <v>222.2</v>
      </c>
      <c r="O494" s="199">
        <f t="shared" si="196"/>
        <v>211.10000000000002</v>
      </c>
      <c r="P494" s="199">
        <f t="shared" si="196"/>
        <v>249.10000000000002</v>
      </c>
      <c r="Q494" s="199">
        <f t="shared" si="196"/>
        <v>4105.3</v>
      </c>
      <c r="R494" s="199">
        <f t="shared" si="196"/>
        <v>3604.6</v>
      </c>
      <c r="S494" s="208">
        <f t="shared" si="192"/>
        <v>113.89058425345394</v>
      </c>
    </row>
    <row r="495" spans="1:19" ht="13.5" customHeight="1" thickBot="1" x14ac:dyDescent="0.2">
      <c r="A495" s="373"/>
      <c r="B495" s="377"/>
      <c r="C495" s="378"/>
      <c r="D495" s="201" t="s">
        <v>77</v>
      </c>
      <c r="E495" s="202">
        <f t="shared" ref="E495:R495" si="197">+E501+E579</f>
        <v>350.69999999999993</v>
      </c>
      <c r="F495" s="202">
        <f t="shared" si="197"/>
        <v>530.9</v>
      </c>
      <c r="G495" s="202">
        <f t="shared" si="197"/>
        <v>507.09999999999997</v>
      </c>
      <c r="H495" s="202">
        <f t="shared" si="197"/>
        <v>532.19999999999993</v>
      </c>
      <c r="I495" s="202">
        <f t="shared" si="197"/>
        <v>610.50000000000011</v>
      </c>
      <c r="J495" s="202">
        <f t="shared" si="197"/>
        <v>534.1</v>
      </c>
      <c r="K495" s="202">
        <f t="shared" si="197"/>
        <v>392.2999999999999</v>
      </c>
      <c r="L495" s="202">
        <f t="shared" si="197"/>
        <v>321.39999999999998</v>
      </c>
      <c r="M495" s="202">
        <f t="shared" si="197"/>
        <v>328.5</v>
      </c>
      <c r="N495" s="202">
        <f t="shared" si="197"/>
        <v>275.7</v>
      </c>
      <c r="O495" s="202">
        <f t="shared" si="197"/>
        <v>277.90000000000003</v>
      </c>
      <c r="P495" s="202">
        <f t="shared" si="197"/>
        <v>303.99999999999994</v>
      </c>
      <c r="Q495" s="202">
        <f t="shared" si="197"/>
        <v>4965.3000000000011</v>
      </c>
      <c r="R495" s="202">
        <f t="shared" si="197"/>
        <v>4268.2999999999984</v>
      </c>
      <c r="S495" s="210">
        <f t="shared" si="192"/>
        <v>116.32968629196642</v>
      </c>
    </row>
    <row r="496" spans="1:19" ht="13.5" customHeight="1" x14ac:dyDescent="0.15">
      <c r="A496" s="204"/>
      <c r="B496" s="370" t="s">
        <v>331</v>
      </c>
      <c r="C496" s="372"/>
      <c r="D496" s="195" t="s">
        <v>72</v>
      </c>
      <c r="E496" s="205">
        <f>+E502+E508+E517+E523+E529+E535+E541+E547+E553+E559+E565</f>
        <v>997.80000000000007</v>
      </c>
      <c r="F496" s="205">
        <f t="shared" ref="F496:P496" si="198">+F502+F508+F517+F523+F529+F535+F541+F547+F553+F559+F565</f>
        <v>1791.0000000000005</v>
      </c>
      <c r="G496" s="205">
        <f t="shared" si="198"/>
        <v>1122.9000000000001</v>
      </c>
      <c r="H496" s="205">
        <f t="shared" si="198"/>
        <v>1346.6000000000001</v>
      </c>
      <c r="I496" s="205">
        <f t="shared" si="198"/>
        <v>1671.4000000000003</v>
      </c>
      <c r="J496" s="205">
        <f t="shared" si="198"/>
        <v>1403.5</v>
      </c>
      <c r="K496" s="205">
        <f t="shared" si="198"/>
        <v>1193.5999999999999</v>
      </c>
      <c r="L496" s="205">
        <f t="shared" si="198"/>
        <v>697.29999999999984</v>
      </c>
      <c r="M496" s="205">
        <f t="shared" si="198"/>
        <v>649.70000000000016</v>
      </c>
      <c r="N496" s="205">
        <f t="shared" si="198"/>
        <v>566.30000000000007</v>
      </c>
      <c r="O496" s="205">
        <f t="shared" si="198"/>
        <v>595.49999999999989</v>
      </c>
      <c r="P496" s="205">
        <f t="shared" si="198"/>
        <v>634.50000000000011</v>
      </c>
      <c r="Q496" s="205">
        <f t="shared" ref="Q496:R501" si="199">+Q502+Q508+Q517+Q523+Q529+Q535+Q541+Q547+Q553+Q559+Q565</f>
        <v>12670.1</v>
      </c>
      <c r="R496" s="205">
        <f t="shared" si="199"/>
        <v>10919.100000000002</v>
      </c>
      <c r="S496" s="206">
        <f t="shared" ref="S496:S513" si="200">IF(Q496=0,"－",Q496/R496*100)</f>
        <v>116.03612019305618</v>
      </c>
    </row>
    <row r="497" spans="1:19" ht="13.5" customHeight="1" x14ac:dyDescent="0.15">
      <c r="A497" s="204"/>
      <c r="B497" s="373"/>
      <c r="C497" s="375"/>
      <c r="D497" s="198" t="s">
        <v>73</v>
      </c>
      <c r="E497" s="207">
        <f>+E503+E509+E518+E524+E530+E536+E542+E548+E554+E560+E566</f>
        <v>486.9</v>
      </c>
      <c r="F497" s="207">
        <f t="shared" ref="F497:P497" si="201">+F503+F509+F518+F524+F530+F536+F542+F548+F554+F560+F566</f>
        <v>677.6</v>
      </c>
      <c r="G497" s="207">
        <f t="shared" si="201"/>
        <v>571.4000000000002</v>
      </c>
      <c r="H497" s="207">
        <f t="shared" si="201"/>
        <v>677.7</v>
      </c>
      <c r="I497" s="207">
        <f t="shared" si="201"/>
        <v>810.19999999999982</v>
      </c>
      <c r="J497" s="207">
        <f t="shared" si="201"/>
        <v>734.19999999999993</v>
      </c>
      <c r="K497" s="207">
        <f t="shared" si="201"/>
        <v>606.6</v>
      </c>
      <c r="L497" s="207">
        <f t="shared" si="201"/>
        <v>367.8</v>
      </c>
      <c r="M497" s="207">
        <f t="shared" si="201"/>
        <v>379.9</v>
      </c>
      <c r="N497" s="207">
        <f t="shared" si="201"/>
        <v>308.7</v>
      </c>
      <c r="O497" s="207">
        <f t="shared" si="201"/>
        <v>349.5</v>
      </c>
      <c r="P497" s="207">
        <f t="shared" si="201"/>
        <v>332.1</v>
      </c>
      <c r="Q497" s="207">
        <f t="shared" si="199"/>
        <v>6302.6</v>
      </c>
      <c r="R497" s="207">
        <f t="shared" si="199"/>
        <v>5349.0000000000009</v>
      </c>
      <c r="S497" s="208">
        <f t="shared" si="200"/>
        <v>117.82763133295941</v>
      </c>
    </row>
    <row r="498" spans="1:19" ht="13.5" customHeight="1" x14ac:dyDescent="0.15">
      <c r="A498" s="204"/>
      <c r="B498" s="373"/>
      <c r="C498" s="375"/>
      <c r="D498" s="198" t="s">
        <v>74</v>
      </c>
      <c r="E498" s="207">
        <f>+E504+E510+E519+E525+E531+E537+E543+E549+E555+E561+E567</f>
        <v>510.90000000000003</v>
      </c>
      <c r="F498" s="207">
        <f t="shared" ref="F498:P498" si="202">+F504+F510+F519+F525+F531+F537+F543+F549+F555+F561+F567</f>
        <v>1113.3999999999999</v>
      </c>
      <c r="G498" s="207">
        <f t="shared" si="202"/>
        <v>551.50000000000011</v>
      </c>
      <c r="H498" s="207">
        <f t="shared" si="202"/>
        <v>668.90000000000009</v>
      </c>
      <c r="I498" s="207">
        <f t="shared" si="202"/>
        <v>861.20000000000016</v>
      </c>
      <c r="J498" s="207">
        <f t="shared" si="202"/>
        <v>669.30000000000007</v>
      </c>
      <c r="K498" s="207">
        <f t="shared" si="202"/>
        <v>586.99999999999989</v>
      </c>
      <c r="L498" s="207">
        <f t="shared" si="202"/>
        <v>329.5</v>
      </c>
      <c r="M498" s="207">
        <f t="shared" si="202"/>
        <v>269.79999999999995</v>
      </c>
      <c r="N498" s="207">
        <f t="shared" si="202"/>
        <v>257.60000000000002</v>
      </c>
      <c r="O498" s="207">
        <f t="shared" si="202"/>
        <v>245.99999999999997</v>
      </c>
      <c r="P498" s="207">
        <f t="shared" si="202"/>
        <v>302.39999999999998</v>
      </c>
      <c r="Q498" s="207">
        <f t="shared" si="199"/>
        <v>6367.5</v>
      </c>
      <c r="R498" s="207">
        <f t="shared" si="199"/>
        <v>5570.1</v>
      </c>
      <c r="S498" s="208">
        <f t="shared" si="200"/>
        <v>114.31572144126676</v>
      </c>
    </row>
    <row r="499" spans="1:19" ht="13.5" customHeight="1" x14ac:dyDescent="0.15">
      <c r="A499" s="204"/>
      <c r="B499" s="373"/>
      <c r="C499" s="375"/>
      <c r="D499" s="198" t="s">
        <v>75</v>
      </c>
      <c r="E499" s="207">
        <f>+E505+E511+E520+E526+E532+E538+E544+E550+E556+E562+E568</f>
        <v>709.2</v>
      </c>
      <c r="F499" s="207">
        <f t="shared" ref="F499:P499" si="203">+F505+F511+F520+F526+F532+F538+F544+F550+F556+F562+F568</f>
        <v>1365.1999999999998</v>
      </c>
      <c r="G499" s="207">
        <f t="shared" si="203"/>
        <v>717.4</v>
      </c>
      <c r="H499" s="207">
        <f t="shared" si="203"/>
        <v>918.80000000000007</v>
      </c>
      <c r="I499" s="207">
        <f t="shared" si="203"/>
        <v>1176</v>
      </c>
      <c r="J499" s="207">
        <f t="shared" si="203"/>
        <v>957.99999999999989</v>
      </c>
      <c r="K499" s="207">
        <f t="shared" si="203"/>
        <v>872.50000000000011</v>
      </c>
      <c r="L499" s="207">
        <f t="shared" si="203"/>
        <v>439</v>
      </c>
      <c r="M499" s="207">
        <f t="shared" si="203"/>
        <v>376.69999999999993</v>
      </c>
      <c r="N499" s="207">
        <f t="shared" si="203"/>
        <v>347.4</v>
      </c>
      <c r="O499" s="207">
        <f t="shared" si="203"/>
        <v>388.09999999999997</v>
      </c>
      <c r="P499" s="207">
        <f t="shared" si="203"/>
        <v>389.9</v>
      </c>
      <c r="Q499" s="207">
        <f t="shared" si="199"/>
        <v>8658.2000000000007</v>
      </c>
      <c r="R499" s="207">
        <f t="shared" si="199"/>
        <v>7408.5</v>
      </c>
      <c r="S499" s="208">
        <f t="shared" si="200"/>
        <v>116.86846190186948</v>
      </c>
    </row>
    <row r="500" spans="1:19" ht="13.5" customHeight="1" x14ac:dyDescent="0.15">
      <c r="A500" s="204"/>
      <c r="B500" s="373"/>
      <c r="C500" s="375"/>
      <c r="D500" s="198" t="s">
        <v>76</v>
      </c>
      <c r="E500" s="207">
        <f t="shared" ref="E500:P500" si="204">+E506+E512+E521+E527+E533+E539+E545+E551+E557+E563+E569</f>
        <v>288.60000000000014</v>
      </c>
      <c r="F500" s="207">
        <f t="shared" si="204"/>
        <v>425.8</v>
      </c>
      <c r="G500" s="207">
        <f t="shared" si="204"/>
        <v>405.5</v>
      </c>
      <c r="H500" s="207">
        <f t="shared" si="204"/>
        <v>427.8</v>
      </c>
      <c r="I500" s="207">
        <f t="shared" si="204"/>
        <v>495.4</v>
      </c>
      <c r="J500" s="207">
        <f t="shared" si="204"/>
        <v>445.49999999999994</v>
      </c>
      <c r="K500" s="207">
        <f t="shared" si="204"/>
        <v>321.09999999999997</v>
      </c>
      <c r="L500" s="207">
        <f t="shared" si="204"/>
        <v>258.3</v>
      </c>
      <c r="M500" s="207">
        <f t="shared" si="204"/>
        <v>273</v>
      </c>
      <c r="N500" s="207">
        <f t="shared" si="204"/>
        <v>218.89999999999998</v>
      </c>
      <c r="O500" s="207">
        <f t="shared" si="204"/>
        <v>207.40000000000003</v>
      </c>
      <c r="P500" s="207">
        <f t="shared" si="204"/>
        <v>244.60000000000002</v>
      </c>
      <c r="Q500" s="207">
        <f t="shared" si="199"/>
        <v>4011.9</v>
      </c>
      <c r="R500" s="207">
        <f t="shared" si="199"/>
        <v>3510.6</v>
      </c>
      <c r="S500" s="208">
        <f t="shared" si="200"/>
        <v>114.27961032302171</v>
      </c>
    </row>
    <row r="501" spans="1:19" ht="13.5" customHeight="1" thickBot="1" x14ac:dyDescent="0.2">
      <c r="A501" s="204"/>
      <c r="B501" s="373"/>
      <c r="C501" s="378"/>
      <c r="D501" s="201" t="s">
        <v>77</v>
      </c>
      <c r="E501" s="209">
        <f t="shared" ref="E501:P501" si="205">+E507+E513+E522+E528+E534+E540+E546+E552+E558+E564+E570</f>
        <v>344.59999999999991</v>
      </c>
      <c r="F501" s="209">
        <f t="shared" si="205"/>
        <v>520.19999999999993</v>
      </c>
      <c r="G501" s="209">
        <f t="shared" si="205"/>
        <v>495.4</v>
      </c>
      <c r="H501" s="209">
        <f t="shared" si="205"/>
        <v>516.69999999999993</v>
      </c>
      <c r="I501" s="209">
        <f t="shared" si="205"/>
        <v>590.20000000000016</v>
      </c>
      <c r="J501" s="209">
        <f t="shared" si="205"/>
        <v>519.80000000000007</v>
      </c>
      <c r="K501" s="209">
        <f t="shared" si="205"/>
        <v>382.99999999999989</v>
      </c>
      <c r="L501" s="209">
        <f t="shared" si="205"/>
        <v>314.79999999999995</v>
      </c>
      <c r="M501" s="209">
        <f t="shared" si="205"/>
        <v>324.5</v>
      </c>
      <c r="N501" s="209">
        <f t="shared" si="205"/>
        <v>271.89999999999998</v>
      </c>
      <c r="O501" s="209">
        <f t="shared" si="205"/>
        <v>273.70000000000005</v>
      </c>
      <c r="P501" s="209">
        <f t="shared" si="205"/>
        <v>298.99999999999994</v>
      </c>
      <c r="Q501" s="209">
        <f t="shared" si="199"/>
        <v>4853.8000000000011</v>
      </c>
      <c r="R501" s="209">
        <f t="shared" si="199"/>
        <v>4162.0999999999985</v>
      </c>
      <c r="S501" s="210">
        <f t="shared" si="200"/>
        <v>116.61901443982612</v>
      </c>
    </row>
    <row r="502" spans="1:19" ht="13.5" customHeight="1" x14ac:dyDescent="0.15">
      <c r="A502" s="204"/>
      <c r="B502" s="204"/>
      <c r="C502" s="379" t="s">
        <v>78</v>
      </c>
      <c r="D502" s="195" t="s">
        <v>72</v>
      </c>
      <c r="E502" s="205">
        <v>451.1</v>
      </c>
      <c r="F502" s="205">
        <v>574.6</v>
      </c>
      <c r="G502" s="205">
        <v>553.6</v>
      </c>
      <c r="H502" s="205">
        <v>637.20000000000005</v>
      </c>
      <c r="I502" s="205">
        <v>755.1</v>
      </c>
      <c r="J502" s="205">
        <v>693.1</v>
      </c>
      <c r="K502" s="272">
        <v>528.29999999999995</v>
      </c>
      <c r="L502" s="273">
        <v>323.3</v>
      </c>
      <c r="M502" s="272">
        <v>318.7</v>
      </c>
      <c r="N502" s="272">
        <v>233.1</v>
      </c>
      <c r="O502" s="272">
        <v>248.8</v>
      </c>
      <c r="P502" s="273">
        <v>290</v>
      </c>
      <c r="Q502" s="205">
        <f t="shared" ref="Q502:Q513" si="206">SUM(E502:P502)</f>
        <v>5606.9000000000005</v>
      </c>
      <c r="R502" s="205">
        <v>4946.6000000000004</v>
      </c>
      <c r="S502" s="206">
        <f t="shared" si="200"/>
        <v>113.3485626490923</v>
      </c>
    </row>
    <row r="503" spans="1:19" ht="13.5" customHeight="1" x14ac:dyDescent="0.15">
      <c r="A503" s="204"/>
      <c r="B503" s="189"/>
      <c r="C503" s="380"/>
      <c r="D503" s="198" t="s">
        <v>73</v>
      </c>
      <c r="E503" s="207">
        <v>299.3</v>
      </c>
      <c r="F503" s="207">
        <v>377.5</v>
      </c>
      <c r="G503" s="207">
        <v>365.8</v>
      </c>
      <c r="H503" s="207">
        <v>421.6</v>
      </c>
      <c r="I503" s="207">
        <v>507.4</v>
      </c>
      <c r="J503" s="207">
        <v>464.7</v>
      </c>
      <c r="K503" s="272">
        <v>343.1</v>
      </c>
      <c r="L503" s="273">
        <v>215.2</v>
      </c>
      <c r="M503" s="272">
        <v>229.3</v>
      </c>
      <c r="N503" s="272">
        <v>161.80000000000001</v>
      </c>
      <c r="O503" s="272">
        <v>176.3</v>
      </c>
      <c r="P503" s="273">
        <v>198.8</v>
      </c>
      <c r="Q503" s="207">
        <f t="shared" si="206"/>
        <v>3760.8</v>
      </c>
      <c r="R503" s="207">
        <v>3215</v>
      </c>
      <c r="S503" s="208">
        <f t="shared" si="200"/>
        <v>116.97667185069984</v>
      </c>
    </row>
    <row r="504" spans="1:19" ht="13.5" customHeight="1" x14ac:dyDescent="0.15">
      <c r="A504" s="204"/>
      <c r="B504" s="189"/>
      <c r="C504" s="380"/>
      <c r="D504" s="198" t="s">
        <v>74</v>
      </c>
      <c r="E504" s="207">
        <f t="shared" ref="E504:P504" si="207">+E502-E503</f>
        <v>151.80000000000001</v>
      </c>
      <c r="F504" s="207">
        <f t="shared" si="207"/>
        <v>197.10000000000002</v>
      </c>
      <c r="G504" s="207">
        <f t="shared" si="207"/>
        <v>187.8</v>
      </c>
      <c r="H504" s="207">
        <f t="shared" si="207"/>
        <v>215.60000000000002</v>
      </c>
      <c r="I504" s="207">
        <f t="shared" si="207"/>
        <v>247.70000000000005</v>
      </c>
      <c r="J504" s="207">
        <f t="shared" si="207"/>
        <v>228.40000000000003</v>
      </c>
      <c r="K504" s="272">
        <f t="shared" si="207"/>
        <v>185.19999999999993</v>
      </c>
      <c r="L504" s="273">
        <f t="shared" si="207"/>
        <v>108.10000000000002</v>
      </c>
      <c r="M504" s="272">
        <f t="shared" si="207"/>
        <v>89.399999999999977</v>
      </c>
      <c r="N504" s="272">
        <f t="shared" si="207"/>
        <v>71.299999999999983</v>
      </c>
      <c r="O504" s="272">
        <f t="shared" si="207"/>
        <v>72.5</v>
      </c>
      <c r="P504" s="273">
        <f t="shared" si="207"/>
        <v>91.199999999999989</v>
      </c>
      <c r="Q504" s="207">
        <f t="shared" si="206"/>
        <v>1846.1</v>
      </c>
      <c r="R504" s="207">
        <v>1731.6</v>
      </c>
      <c r="S504" s="208">
        <f t="shared" si="200"/>
        <v>106.61238161238163</v>
      </c>
    </row>
    <row r="505" spans="1:19" ht="13.5" customHeight="1" x14ac:dyDescent="0.15">
      <c r="A505" s="204"/>
      <c r="B505" s="189"/>
      <c r="C505" s="380"/>
      <c r="D505" s="198" t="s">
        <v>75</v>
      </c>
      <c r="E505" s="207">
        <f t="shared" ref="E505:P505" si="208">+E502-E506</f>
        <v>188</v>
      </c>
      <c r="F505" s="207">
        <f t="shared" si="208"/>
        <v>204</v>
      </c>
      <c r="G505" s="207">
        <f t="shared" si="208"/>
        <v>177.5</v>
      </c>
      <c r="H505" s="207">
        <f t="shared" si="208"/>
        <v>243.80000000000007</v>
      </c>
      <c r="I505" s="207">
        <f t="shared" si="208"/>
        <v>308.3</v>
      </c>
      <c r="J505" s="207">
        <f t="shared" si="208"/>
        <v>281.8</v>
      </c>
      <c r="K505" s="272">
        <f t="shared" si="208"/>
        <v>241.69999999999993</v>
      </c>
      <c r="L505" s="273">
        <f t="shared" si="208"/>
        <v>86.100000000000023</v>
      </c>
      <c r="M505" s="272">
        <f t="shared" si="208"/>
        <v>67.299999999999983</v>
      </c>
      <c r="N505" s="272">
        <f t="shared" si="208"/>
        <v>35.099999999999994</v>
      </c>
      <c r="O505" s="272">
        <f t="shared" si="208"/>
        <v>60.900000000000006</v>
      </c>
      <c r="P505" s="273">
        <f t="shared" si="208"/>
        <v>66.699999999999989</v>
      </c>
      <c r="Q505" s="207">
        <f t="shared" si="206"/>
        <v>1961.1999999999998</v>
      </c>
      <c r="R505" s="207">
        <v>1753.4</v>
      </c>
      <c r="S505" s="208">
        <f t="shared" si="200"/>
        <v>111.85126040834948</v>
      </c>
    </row>
    <row r="506" spans="1:19" ht="13.5" customHeight="1" x14ac:dyDescent="0.15">
      <c r="A506" s="204"/>
      <c r="B506" s="189"/>
      <c r="C506" s="380"/>
      <c r="D506" s="198" t="s">
        <v>76</v>
      </c>
      <c r="E506" s="207">
        <v>263.10000000000002</v>
      </c>
      <c r="F506" s="207">
        <v>370.6</v>
      </c>
      <c r="G506" s="207">
        <v>376.1</v>
      </c>
      <c r="H506" s="207">
        <v>393.4</v>
      </c>
      <c r="I506" s="207">
        <v>446.8</v>
      </c>
      <c r="J506" s="207">
        <v>411.3</v>
      </c>
      <c r="K506" s="272">
        <v>286.60000000000002</v>
      </c>
      <c r="L506" s="273">
        <v>237.2</v>
      </c>
      <c r="M506" s="272">
        <v>251.4</v>
      </c>
      <c r="N506" s="272">
        <v>198</v>
      </c>
      <c r="O506" s="272">
        <v>187.9</v>
      </c>
      <c r="P506" s="273">
        <v>223.3</v>
      </c>
      <c r="Q506" s="207">
        <f t="shared" si="206"/>
        <v>3645.7000000000003</v>
      </c>
      <c r="R506" s="207">
        <v>3193.2000000000003</v>
      </c>
      <c r="S506" s="208">
        <f t="shared" si="200"/>
        <v>114.17073781786296</v>
      </c>
    </row>
    <row r="507" spans="1:19" ht="13.5" customHeight="1" thickBot="1" x14ac:dyDescent="0.2">
      <c r="A507" s="204"/>
      <c r="B507" s="189"/>
      <c r="C507" s="380"/>
      <c r="D507" s="274" t="s">
        <v>77</v>
      </c>
      <c r="E507" s="275">
        <v>315.7</v>
      </c>
      <c r="F507" s="275">
        <v>455.8</v>
      </c>
      <c r="G507" s="275">
        <v>462.6</v>
      </c>
      <c r="H507" s="275">
        <v>476</v>
      </c>
      <c r="I507" s="275">
        <v>531.70000000000005</v>
      </c>
      <c r="J507" s="275">
        <v>481.2</v>
      </c>
      <c r="K507" s="276">
        <v>343.9</v>
      </c>
      <c r="L507" s="272">
        <v>290.5</v>
      </c>
      <c r="M507" s="276">
        <v>299</v>
      </c>
      <c r="N507" s="276">
        <v>244.9</v>
      </c>
      <c r="O507" s="276">
        <v>250.6</v>
      </c>
      <c r="P507" s="272">
        <v>273.10000000000002</v>
      </c>
      <c r="Q507" s="275">
        <f t="shared" si="206"/>
        <v>4425.0000000000009</v>
      </c>
      <c r="R507" s="275">
        <v>3786.3999999999996</v>
      </c>
      <c r="S507" s="277">
        <f t="shared" si="200"/>
        <v>116.86562433974228</v>
      </c>
    </row>
    <row r="508" spans="1:19" ht="13.5" customHeight="1" x14ac:dyDescent="0.15">
      <c r="A508" s="204"/>
      <c r="B508" s="189"/>
      <c r="C508" s="379" t="s">
        <v>299</v>
      </c>
      <c r="D508" s="195" t="s">
        <v>72</v>
      </c>
      <c r="E508" s="205">
        <v>109.5</v>
      </c>
      <c r="F508" s="205">
        <v>275.8</v>
      </c>
      <c r="G508" s="205">
        <v>110.8</v>
      </c>
      <c r="H508" s="205">
        <v>140.30000000000001</v>
      </c>
      <c r="I508" s="205">
        <v>156.30000000000001</v>
      </c>
      <c r="J508" s="205">
        <v>126.6</v>
      </c>
      <c r="K508" s="278">
        <v>95.2</v>
      </c>
      <c r="L508" s="279">
        <v>48.2</v>
      </c>
      <c r="M508" s="278">
        <v>45.8</v>
      </c>
      <c r="N508" s="278">
        <v>43.5</v>
      </c>
      <c r="O508" s="278">
        <v>36.6</v>
      </c>
      <c r="P508" s="279">
        <v>49.1</v>
      </c>
      <c r="Q508" s="205">
        <f t="shared" si="206"/>
        <v>1237.6999999999998</v>
      </c>
      <c r="R508" s="205">
        <v>1058.8</v>
      </c>
      <c r="S508" s="206">
        <f t="shared" si="200"/>
        <v>116.89648658859085</v>
      </c>
    </row>
    <row r="509" spans="1:19" ht="13.5" customHeight="1" x14ac:dyDescent="0.15">
      <c r="A509" s="204"/>
      <c r="B509" s="189"/>
      <c r="C509" s="380"/>
      <c r="D509" s="198" t="s">
        <v>73</v>
      </c>
      <c r="E509" s="207">
        <v>27.9</v>
      </c>
      <c r="F509" s="207">
        <v>33.1</v>
      </c>
      <c r="G509" s="207">
        <v>23.1</v>
      </c>
      <c r="H509" s="207">
        <v>27.3</v>
      </c>
      <c r="I509" s="207">
        <v>33.9</v>
      </c>
      <c r="J509" s="207">
        <v>24.4</v>
      </c>
      <c r="K509" s="272">
        <v>19.600000000000009</v>
      </c>
      <c r="L509" s="273">
        <v>11</v>
      </c>
      <c r="M509" s="272">
        <v>9.1999999999999957</v>
      </c>
      <c r="N509" s="272">
        <v>8.5</v>
      </c>
      <c r="O509" s="272">
        <v>7</v>
      </c>
      <c r="P509" s="273">
        <v>11.600000000000001</v>
      </c>
      <c r="Q509" s="207">
        <f t="shared" si="206"/>
        <v>236.6</v>
      </c>
      <c r="R509" s="207">
        <v>45.5</v>
      </c>
      <c r="S509" s="208">
        <f t="shared" si="200"/>
        <v>520</v>
      </c>
    </row>
    <row r="510" spans="1:19" ht="13.5" customHeight="1" x14ac:dyDescent="0.15">
      <c r="A510" s="204"/>
      <c r="B510" s="189"/>
      <c r="C510" s="380"/>
      <c r="D510" s="198" t="s">
        <v>74</v>
      </c>
      <c r="E510" s="207">
        <f t="shared" ref="E510:P510" si="209">+E508-E509</f>
        <v>81.599999999999994</v>
      </c>
      <c r="F510" s="207">
        <f t="shared" si="209"/>
        <v>242.70000000000002</v>
      </c>
      <c r="G510" s="207">
        <f t="shared" si="209"/>
        <v>87.699999999999989</v>
      </c>
      <c r="H510" s="207">
        <f t="shared" si="209"/>
        <v>113.00000000000001</v>
      </c>
      <c r="I510" s="207">
        <f t="shared" si="209"/>
        <v>122.4</v>
      </c>
      <c r="J510" s="207">
        <f t="shared" si="209"/>
        <v>102.19999999999999</v>
      </c>
      <c r="K510" s="272">
        <f t="shared" si="209"/>
        <v>75.599999999999994</v>
      </c>
      <c r="L510" s="273">
        <f t="shared" si="209"/>
        <v>37.200000000000003</v>
      </c>
      <c r="M510" s="272">
        <f t="shared" si="209"/>
        <v>36.6</v>
      </c>
      <c r="N510" s="272">
        <f t="shared" si="209"/>
        <v>35</v>
      </c>
      <c r="O510" s="272">
        <f t="shared" si="209"/>
        <v>29.6</v>
      </c>
      <c r="P510" s="273">
        <f t="shared" si="209"/>
        <v>37.5</v>
      </c>
      <c r="Q510" s="207">
        <f t="shared" si="206"/>
        <v>1001.1</v>
      </c>
      <c r="R510" s="207">
        <v>1013.3</v>
      </c>
      <c r="S510" s="208">
        <f t="shared" si="200"/>
        <v>98.796013026744305</v>
      </c>
    </row>
    <row r="511" spans="1:19" ht="13.5" customHeight="1" x14ac:dyDescent="0.15">
      <c r="A511" s="204"/>
      <c r="B511" s="189"/>
      <c r="C511" s="380"/>
      <c r="D511" s="198" t="s">
        <v>75</v>
      </c>
      <c r="E511" s="207">
        <f t="shared" ref="E511:P511" si="210">+E508-E512</f>
        <v>107.4</v>
      </c>
      <c r="F511" s="207">
        <f t="shared" si="210"/>
        <v>272.60000000000002</v>
      </c>
      <c r="G511" s="207">
        <f t="shared" si="210"/>
        <v>108.6</v>
      </c>
      <c r="H511" s="207">
        <f t="shared" si="210"/>
        <v>136.9</v>
      </c>
      <c r="I511" s="207">
        <f t="shared" si="210"/>
        <v>151.70000000000002</v>
      </c>
      <c r="J511" s="207">
        <f t="shared" si="210"/>
        <v>123.5</v>
      </c>
      <c r="K511" s="272">
        <f t="shared" si="210"/>
        <v>92.8</v>
      </c>
      <c r="L511" s="273">
        <f t="shared" si="210"/>
        <v>46.6</v>
      </c>
      <c r="M511" s="272">
        <f t="shared" si="210"/>
        <v>44.199999999999996</v>
      </c>
      <c r="N511" s="272">
        <f t="shared" si="210"/>
        <v>41.9</v>
      </c>
      <c r="O511" s="272">
        <f t="shared" si="210"/>
        <v>35.300000000000004</v>
      </c>
      <c r="P511" s="273">
        <f t="shared" si="210"/>
        <v>47.800000000000004</v>
      </c>
      <c r="Q511" s="207">
        <f t="shared" si="206"/>
        <v>1209.3</v>
      </c>
      <c r="R511" s="207">
        <v>1034.3</v>
      </c>
      <c r="S511" s="208">
        <f t="shared" si="200"/>
        <v>116.91965580585904</v>
      </c>
    </row>
    <row r="512" spans="1:19" ht="13.5" customHeight="1" x14ac:dyDescent="0.15">
      <c r="A512" s="204"/>
      <c r="B512" s="189"/>
      <c r="C512" s="380"/>
      <c r="D512" s="198" t="s">
        <v>76</v>
      </c>
      <c r="E512" s="207">
        <v>2.1</v>
      </c>
      <c r="F512" s="207">
        <v>3.2</v>
      </c>
      <c r="G512" s="207">
        <v>2.2000000000000002</v>
      </c>
      <c r="H512" s="207">
        <v>3.4</v>
      </c>
      <c r="I512" s="207">
        <v>4.5999999999999996</v>
      </c>
      <c r="J512" s="207">
        <v>3.1</v>
      </c>
      <c r="K512" s="272">
        <v>2.4</v>
      </c>
      <c r="L512" s="273">
        <v>1.6</v>
      </c>
      <c r="M512" s="272">
        <v>1.6</v>
      </c>
      <c r="N512" s="272">
        <v>1.6</v>
      </c>
      <c r="O512" s="272">
        <v>1.3</v>
      </c>
      <c r="P512" s="273">
        <v>1.3</v>
      </c>
      <c r="Q512" s="207">
        <f t="shared" si="206"/>
        <v>28.400000000000006</v>
      </c>
      <c r="R512" s="207">
        <v>24.5</v>
      </c>
      <c r="S512" s="208">
        <f t="shared" si="200"/>
        <v>115.91836734693879</v>
      </c>
    </row>
    <row r="513" spans="1:19" ht="13.5" customHeight="1" thickBot="1" x14ac:dyDescent="0.2">
      <c r="A513" s="204"/>
      <c r="B513" s="189"/>
      <c r="C513" s="381"/>
      <c r="D513" s="201" t="s">
        <v>77</v>
      </c>
      <c r="E513" s="209">
        <v>2.5</v>
      </c>
      <c r="F513" s="209">
        <v>3.4</v>
      </c>
      <c r="G513" s="209">
        <v>2.4</v>
      </c>
      <c r="H513" s="209">
        <v>4</v>
      </c>
      <c r="I513" s="209">
        <v>5.2</v>
      </c>
      <c r="J513" s="209">
        <v>3.5</v>
      </c>
      <c r="K513" s="280">
        <v>2.7</v>
      </c>
      <c r="L513" s="281">
        <v>1.9</v>
      </c>
      <c r="M513" s="280">
        <v>1.8</v>
      </c>
      <c r="N513" s="280">
        <v>1.7</v>
      </c>
      <c r="O513" s="280">
        <v>1.3</v>
      </c>
      <c r="P513" s="281">
        <v>1.5</v>
      </c>
      <c r="Q513" s="209">
        <f t="shared" si="206"/>
        <v>31.9</v>
      </c>
      <c r="R513" s="209">
        <v>29.499999999999996</v>
      </c>
      <c r="S513" s="210">
        <f t="shared" si="200"/>
        <v>108.13559322033899</v>
      </c>
    </row>
    <row r="514" spans="1:19" ht="18.75" customHeight="1" x14ac:dyDescent="0.2">
      <c r="A514" s="303" t="str">
        <f>$A$1</f>
        <v>５　平成28年度市町村別・月別観光入込客数</v>
      </c>
    </row>
    <row r="515" spans="1:19" ht="13.5" customHeight="1" thickBot="1" x14ac:dyDescent="0.2">
      <c r="S515" s="190" t="s">
        <v>308</v>
      </c>
    </row>
    <row r="516" spans="1:19" ht="13.5" customHeight="1" thickBot="1" x14ac:dyDescent="0.2">
      <c r="A516" s="191" t="s">
        <v>58</v>
      </c>
      <c r="B516" s="191" t="s">
        <v>353</v>
      </c>
      <c r="C516" s="191" t="s">
        <v>59</v>
      </c>
      <c r="D516" s="192" t="s">
        <v>60</v>
      </c>
      <c r="E516" s="193" t="s">
        <v>61</v>
      </c>
      <c r="F516" s="193" t="s">
        <v>62</v>
      </c>
      <c r="G516" s="193" t="s">
        <v>63</v>
      </c>
      <c r="H516" s="193" t="s">
        <v>64</v>
      </c>
      <c r="I516" s="193" t="s">
        <v>65</v>
      </c>
      <c r="J516" s="193" t="s">
        <v>66</v>
      </c>
      <c r="K516" s="193" t="s">
        <v>67</v>
      </c>
      <c r="L516" s="193" t="s">
        <v>68</v>
      </c>
      <c r="M516" s="193" t="s">
        <v>69</v>
      </c>
      <c r="N516" s="193" t="s">
        <v>36</v>
      </c>
      <c r="O516" s="193" t="s">
        <v>37</v>
      </c>
      <c r="P516" s="193" t="s">
        <v>38</v>
      </c>
      <c r="Q516" s="193" t="s">
        <v>354</v>
      </c>
      <c r="R516" s="193" t="str">
        <f>$R$3</f>
        <v>27年度</v>
      </c>
      <c r="S516" s="194" t="s">
        <v>71</v>
      </c>
    </row>
    <row r="517" spans="1:19" ht="13.5" customHeight="1" x14ac:dyDescent="0.15">
      <c r="A517" s="204"/>
      <c r="B517" s="189"/>
      <c r="C517" s="379" t="s">
        <v>79</v>
      </c>
      <c r="D517" s="195" t="s">
        <v>72</v>
      </c>
      <c r="E517" s="205">
        <v>72.7</v>
      </c>
      <c r="F517" s="205">
        <v>165.7</v>
      </c>
      <c r="G517" s="205">
        <v>24.6</v>
      </c>
      <c r="H517" s="205">
        <v>27.9</v>
      </c>
      <c r="I517" s="205">
        <v>63.9</v>
      </c>
      <c r="J517" s="205">
        <v>33.700000000000003</v>
      </c>
      <c r="K517" s="260">
        <v>18.899999999999999</v>
      </c>
      <c r="L517" s="260">
        <v>7.3</v>
      </c>
      <c r="M517" s="260">
        <v>3.2</v>
      </c>
      <c r="N517" s="260">
        <v>7</v>
      </c>
      <c r="O517" s="260">
        <v>3.4</v>
      </c>
      <c r="P517" s="260">
        <v>6.6</v>
      </c>
      <c r="Q517" s="205">
        <f t="shared" ref="Q517:Q570" si="211">SUM(E517:P517)</f>
        <v>434.89999999999992</v>
      </c>
      <c r="R517" s="205">
        <v>407.90000000000003</v>
      </c>
      <c r="S517" s="206">
        <f t="shared" ref="S517:S570" si="212">IF(Q517=0,"－",Q517/R517*100)</f>
        <v>106.61926942878152</v>
      </c>
    </row>
    <row r="518" spans="1:19" ht="13.5" customHeight="1" x14ac:dyDescent="0.15">
      <c r="A518" s="204"/>
      <c r="B518" s="189"/>
      <c r="C518" s="380"/>
      <c r="D518" s="198" t="s">
        <v>73</v>
      </c>
      <c r="E518" s="207">
        <v>15.2</v>
      </c>
      <c r="F518" s="207">
        <v>34.700000000000003</v>
      </c>
      <c r="G518" s="207">
        <v>5.3</v>
      </c>
      <c r="H518" s="207">
        <v>5.9</v>
      </c>
      <c r="I518" s="207">
        <v>13.4</v>
      </c>
      <c r="J518" s="207">
        <v>7.2</v>
      </c>
      <c r="K518" s="282">
        <v>3.7</v>
      </c>
      <c r="L518" s="283">
        <v>1.5</v>
      </c>
      <c r="M518" s="282">
        <v>0.7</v>
      </c>
      <c r="N518" s="282">
        <v>1.3</v>
      </c>
      <c r="O518" s="282">
        <v>0.8</v>
      </c>
      <c r="P518" s="283">
        <v>1.4</v>
      </c>
      <c r="Q518" s="207">
        <f t="shared" si="211"/>
        <v>91.100000000000009</v>
      </c>
      <c r="R518" s="207">
        <v>85.299999999999983</v>
      </c>
      <c r="S518" s="208">
        <f t="shared" si="212"/>
        <v>106.79953106682301</v>
      </c>
    </row>
    <row r="519" spans="1:19" ht="13.5" customHeight="1" x14ac:dyDescent="0.15">
      <c r="A519" s="204" t="s">
        <v>359</v>
      </c>
      <c r="B519" s="189" t="s">
        <v>360</v>
      </c>
      <c r="C519" s="380"/>
      <c r="D519" s="198" t="s">
        <v>74</v>
      </c>
      <c r="E519" s="207">
        <f t="shared" ref="E519:P519" si="213">+E517-E518</f>
        <v>57.5</v>
      </c>
      <c r="F519" s="207">
        <f t="shared" si="213"/>
        <v>131</v>
      </c>
      <c r="G519" s="207">
        <f t="shared" si="213"/>
        <v>19.3</v>
      </c>
      <c r="H519" s="207">
        <f t="shared" si="213"/>
        <v>22</v>
      </c>
      <c r="I519" s="207">
        <f t="shared" si="213"/>
        <v>50.5</v>
      </c>
      <c r="J519" s="207">
        <f t="shared" si="213"/>
        <v>26.500000000000004</v>
      </c>
      <c r="K519" s="282">
        <f t="shared" si="213"/>
        <v>15.2</v>
      </c>
      <c r="L519" s="283">
        <f t="shared" si="213"/>
        <v>5.8</v>
      </c>
      <c r="M519" s="282">
        <f t="shared" si="213"/>
        <v>2.5</v>
      </c>
      <c r="N519" s="282">
        <f t="shared" si="213"/>
        <v>5.7</v>
      </c>
      <c r="O519" s="282">
        <f t="shared" si="213"/>
        <v>2.5999999999999996</v>
      </c>
      <c r="P519" s="283">
        <f t="shared" si="213"/>
        <v>5.1999999999999993</v>
      </c>
      <c r="Q519" s="207">
        <f t="shared" si="211"/>
        <v>343.8</v>
      </c>
      <c r="R519" s="207">
        <v>322.60000000000002</v>
      </c>
      <c r="S519" s="208">
        <f t="shared" si="212"/>
        <v>106.57160570365778</v>
      </c>
    </row>
    <row r="520" spans="1:19" ht="13.5" customHeight="1" x14ac:dyDescent="0.15">
      <c r="A520" s="204"/>
      <c r="B520" s="189"/>
      <c r="C520" s="380"/>
      <c r="D520" s="198" t="s">
        <v>75</v>
      </c>
      <c r="E520" s="207">
        <f t="shared" ref="E520:P520" si="214">+E517-E521</f>
        <v>70.900000000000006</v>
      </c>
      <c r="F520" s="207">
        <f t="shared" si="214"/>
        <v>143.29999999999998</v>
      </c>
      <c r="G520" s="207">
        <f t="shared" si="214"/>
        <v>23.200000000000003</v>
      </c>
      <c r="H520" s="207">
        <f t="shared" si="214"/>
        <v>26.099999999999998</v>
      </c>
      <c r="I520" s="207">
        <f t="shared" si="214"/>
        <v>57</v>
      </c>
      <c r="J520" s="207">
        <f t="shared" si="214"/>
        <v>31.800000000000004</v>
      </c>
      <c r="K520" s="282">
        <f t="shared" si="214"/>
        <v>17.7</v>
      </c>
      <c r="L520" s="283">
        <f t="shared" si="214"/>
        <v>6.3999999999999995</v>
      </c>
      <c r="M520" s="282">
        <f t="shared" si="214"/>
        <v>0.80000000000000027</v>
      </c>
      <c r="N520" s="282">
        <f t="shared" si="214"/>
        <v>5.8</v>
      </c>
      <c r="O520" s="282">
        <f t="shared" si="214"/>
        <v>3</v>
      </c>
      <c r="P520" s="283">
        <f t="shared" si="214"/>
        <v>5.3</v>
      </c>
      <c r="Q520" s="207">
        <f t="shared" si="211"/>
        <v>391.3</v>
      </c>
      <c r="R520" s="207">
        <v>366.9</v>
      </c>
      <c r="S520" s="208">
        <f t="shared" si="212"/>
        <v>106.65031343690379</v>
      </c>
    </row>
    <row r="521" spans="1:19" ht="13.5" customHeight="1" x14ac:dyDescent="0.15">
      <c r="A521" s="204"/>
      <c r="B521" s="189"/>
      <c r="C521" s="380"/>
      <c r="D521" s="198" t="s">
        <v>76</v>
      </c>
      <c r="E521" s="207">
        <v>1.8</v>
      </c>
      <c r="F521" s="207">
        <v>22.4</v>
      </c>
      <c r="G521" s="207">
        <v>1.4</v>
      </c>
      <c r="H521" s="207">
        <v>1.8</v>
      </c>
      <c r="I521" s="207">
        <v>6.9</v>
      </c>
      <c r="J521" s="207">
        <v>1.9</v>
      </c>
      <c r="K521" s="282">
        <v>1.2</v>
      </c>
      <c r="L521" s="283">
        <v>0.9</v>
      </c>
      <c r="M521" s="282">
        <v>2.4</v>
      </c>
      <c r="N521" s="282">
        <v>1.2</v>
      </c>
      <c r="O521" s="282">
        <v>0.4</v>
      </c>
      <c r="P521" s="283">
        <v>1.3</v>
      </c>
      <c r="Q521" s="207">
        <f t="shared" si="211"/>
        <v>43.599999999999994</v>
      </c>
      <c r="R521" s="207">
        <v>40.999999999999993</v>
      </c>
      <c r="S521" s="208">
        <f t="shared" si="212"/>
        <v>106.34146341463415</v>
      </c>
    </row>
    <row r="522" spans="1:19" ht="13.5" customHeight="1" thickBot="1" x14ac:dyDescent="0.2">
      <c r="A522" s="204"/>
      <c r="B522" s="189"/>
      <c r="C522" s="381"/>
      <c r="D522" s="201" t="s">
        <v>77</v>
      </c>
      <c r="E522" s="209">
        <v>2.2000000000000002</v>
      </c>
      <c r="F522" s="209">
        <v>27.2</v>
      </c>
      <c r="G522" s="209">
        <v>1.7</v>
      </c>
      <c r="H522" s="209">
        <v>2.4</v>
      </c>
      <c r="I522" s="209">
        <v>8.4</v>
      </c>
      <c r="J522" s="209">
        <v>2.6</v>
      </c>
      <c r="K522" s="284">
        <v>1.7</v>
      </c>
      <c r="L522" s="285">
        <v>1.4</v>
      </c>
      <c r="M522" s="284">
        <v>2.9</v>
      </c>
      <c r="N522" s="284">
        <v>1.7</v>
      </c>
      <c r="O522" s="284">
        <v>0.4</v>
      </c>
      <c r="P522" s="285">
        <v>1.3</v>
      </c>
      <c r="Q522" s="209">
        <f t="shared" si="211"/>
        <v>53.9</v>
      </c>
      <c r="R522" s="209">
        <v>43.199999999999996</v>
      </c>
      <c r="S522" s="210">
        <f t="shared" si="212"/>
        <v>124.76851851851853</v>
      </c>
    </row>
    <row r="523" spans="1:19" ht="13.5" customHeight="1" x14ac:dyDescent="0.15">
      <c r="A523" s="204"/>
      <c r="B523" s="189"/>
      <c r="C523" s="379" t="s">
        <v>80</v>
      </c>
      <c r="D523" s="195" t="s">
        <v>72</v>
      </c>
      <c r="E523" s="205">
        <v>5.6</v>
      </c>
      <c r="F523" s="205">
        <v>9.1999999999999993</v>
      </c>
      <c r="G523" s="205">
        <v>5.0999999999999996</v>
      </c>
      <c r="H523" s="205">
        <v>7.8</v>
      </c>
      <c r="I523" s="205">
        <v>22</v>
      </c>
      <c r="J523" s="205">
        <v>7.3</v>
      </c>
      <c r="K523" s="205">
        <v>5.8</v>
      </c>
      <c r="L523" s="205">
        <v>3.2</v>
      </c>
      <c r="M523" s="205">
        <v>2.2999999999999998</v>
      </c>
      <c r="N523" s="205">
        <v>2.1</v>
      </c>
      <c r="O523" s="205">
        <v>1.8</v>
      </c>
      <c r="P523" s="205">
        <v>2.8</v>
      </c>
      <c r="Q523" s="205">
        <f t="shared" si="211"/>
        <v>74.999999999999986</v>
      </c>
      <c r="R523" s="205">
        <v>70.5</v>
      </c>
      <c r="S523" s="206">
        <f t="shared" si="212"/>
        <v>106.38297872340424</v>
      </c>
    </row>
    <row r="524" spans="1:19" ht="13.5" customHeight="1" x14ac:dyDescent="0.15">
      <c r="A524" s="204"/>
      <c r="B524" s="189"/>
      <c r="C524" s="380"/>
      <c r="D524" s="198" t="s">
        <v>73</v>
      </c>
      <c r="E524" s="207">
        <v>0.6</v>
      </c>
      <c r="F524" s="207">
        <v>0.9</v>
      </c>
      <c r="G524" s="207">
        <v>0.5</v>
      </c>
      <c r="H524" s="207">
        <v>0.8</v>
      </c>
      <c r="I524" s="207">
        <v>2.4</v>
      </c>
      <c r="J524" s="207">
        <v>0.7</v>
      </c>
      <c r="K524" s="282">
        <v>0.6</v>
      </c>
      <c r="L524" s="283">
        <v>0.3</v>
      </c>
      <c r="M524" s="282">
        <v>0.2</v>
      </c>
      <c r="N524" s="282">
        <v>0.2</v>
      </c>
      <c r="O524" s="282">
        <v>0.2</v>
      </c>
      <c r="P524" s="283">
        <v>0.3</v>
      </c>
      <c r="Q524" s="207">
        <f t="shared" si="211"/>
        <v>7.6999999999999993</v>
      </c>
      <c r="R524" s="207">
        <v>6.6</v>
      </c>
      <c r="S524" s="208">
        <f t="shared" si="212"/>
        <v>116.66666666666666</v>
      </c>
    </row>
    <row r="525" spans="1:19" ht="13.5" customHeight="1" x14ac:dyDescent="0.15">
      <c r="A525" s="204"/>
      <c r="B525" s="189"/>
      <c r="C525" s="380"/>
      <c r="D525" s="198" t="s">
        <v>74</v>
      </c>
      <c r="E525" s="207">
        <f t="shared" ref="E525:P525" si="215">+E523-E524</f>
        <v>5</v>
      </c>
      <c r="F525" s="207">
        <f t="shared" si="215"/>
        <v>8.2999999999999989</v>
      </c>
      <c r="G525" s="207">
        <f t="shared" si="215"/>
        <v>4.5999999999999996</v>
      </c>
      <c r="H525" s="207">
        <f t="shared" si="215"/>
        <v>7</v>
      </c>
      <c r="I525" s="207">
        <f t="shared" si="215"/>
        <v>19.600000000000001</v>
      </c>
      <c r="J525" s="207">
        <f t="shared" si="215"/>
        <v>6.6</v>
      </c>
      <c r="K525" s="282">
        <f t="shared" si="215"/>
        <v>5.2</v>
      </c>
      <c r="L525" s="283">
        <f t="shared" si="215"/>
        <v>2.9000000000000004</v>
      </c>
      <c r="M525" s="282">
        <f t="shared" si="215"/>
        <v>2.0999999999999996</v>
      </c>
      <c r="N525" s="282">
        <f t="shared" si="215"/>
        <v>1.9000000000000001</v>
      </c>
      <c r="O525" s="282">
        <f t="shared" si="215"/>
        <v>1.6</v>
      </c>
      <c r="P525" s="283">
        <f t="shared" si="215"/>
        <v>2.5</v>
      </c>
      <c r="Q525" s="207">
        <f t="shared" si="211"/>
        <v>67.3</v>
      </c>
      <c r="R525" s="207">
        <v>63.899999999999991</v>
      </c>
      <c r="S525" s="208">
        <f t="shared" si="212"/>
        <v>105.320813771518</v>
      </c>
    </row>
    <row r="526" spans="1:19" ht="13.5" customHeight="1" x14ac:dyDescent="0.15">
      <c r="A526" s="204"/>
      <c r="B526" s="189"/>
      <c r="C526" s="380"/>
      <c r="D526" s="198" t="s">
        <v>75</v>
      </c>
      <c r="E526" s="207">
        <f t="shared" ref="E526:P526" si="216">+E523-E527</f>
        <v>5.3999999999999995</v>
      </c>
      <c r="F526" s="207">
        <f t="shared" si="216"/>
        <v>8.8999999999999986</v>
      </c>
      <c r="G526" s="207">
        <f t="shared" si="216"/>
        <v>4.8999999999999995</v>
      </c>
      <c r="H526" s="207">
        <f t="shared" si="216"/>
        <v>7.6</v>
      </c>
      <c r="I526" s="207">
        <f t="shared" si="216"/>
        <v>21.3</v>
      </c>
      <c r="J526" s="207">
        <f t="shared" si="216"/>
        <v>7.1</v>
      </c>
      <c r="K526" s="282">
        <f t="shared" si="216"/>
        <v>5.6</v>
      </c>
      <c r="L526" s="283">
        <f t="shared" si="216"/>
        <v>3.1</v>
      </c>
      <c r="M526" s="282">
        <f t="shared" si="216"/>
        <v>2.1999999999999997</v>
      </c>
      <c r="N526" s="282">
        <f t="shared" si="216"/>
        <v>2</v>
      </c>
      <c r="O526" s="282">
        <f t="shared" si="216"/>
        <v>1.7</v>
      </c>
      <c r="P526" s="283">
        <f t="shared" si="216"/>
        <v>2.5999999999999996</v>
      </c>
      <c r="Q526" s="207">
        <f t="shared" si="211"/>
        <v>72.399999999999991</v>
      </c>
      <c r="R526" s="207">
        <v>68.300000000000011</v>
      </c>
      <c r="S526" s="208">
        <f t="shared" si="212"/>
        <v>106.00292825768665</v>
      </c>
    </row>
    <row r="527" spans="1:19" ht="13.5" customHeight="1" x14ac:dyDescent="0.15">
      <c r="A527" s="204"/>
      <c r="B527" s="189"/>
      <c r="C527" s="380"/>
      <c r="D527" s="198" t="s">
        <v>76</v>
      </c>
      <c r="E527" s="207">
        <v>0.2</v>
      </c>
      <c r="F527" s="207">
        <v>0.3</v>
      </c>
      <c r="G527" s="207">
        <v>0.2</v>
      </c>
      <c r="H527" s="207">
        <v>0.2</v>
      </c>
      <c r="I527" s="207">
        <v>0.7</v>
      </c>
      <c r="J527" s="207">
        <v>0.2</v>
      </c>
      <c r="K527" s="282">
        <v>0.2</v>
      </c>
      <c r="L527" s="283">
        <v>0.1</v>
      </c>
      <c r="M527" s="282">
        <v>0.1</v>
      </c>
      <c r="N527" s="282">
        <v>0.1</v>
      </c>
      <c r="O527" s="282">
        <v>0.1</v>
      </c>
      <c r="P527" s="283">
        <v>0.2</v>
      </c>
      <c r="Q527" s="207">
        <f t="shared" si="211"/>
        <v>2.6</v>
      </c>
      <c r="R527" s="207">
        <v>2.2000000000000002</v>
      </c>
      <c r="S527" s="208">
        <f t="shared" si="212"/>
        <v>118.18181818181816</v>
      </c>
    </row>
    <row r="528" spans="1:19" ht="13.5" customHeight="1" thickBot="1" x14ac:dyDescent="0.2">
      <c r="A528" s="204"/>
      <c r="B528" s="189"/>
      <c r="C528" s="381"/>
      <c r="D528" s="201" t="s">
        <v>77</v>
      </c>
      <c r="E528" s="209">
        <v>0.2</v>
      </c>
      <c r="F528" s="209">
        <v>0.3</v>
      </c>
      <c r="G528" s="209">
        <v>0.2</v>
      </c>
      <c r="H528" s="209">
        <v>0.2</v>
      </c>
      <c r="I528" s="209">
        <v>0.7</v>
      </c>
      <c r="J528" s="209">
        <v>0.2</v>
      </c>
      <c r="K528" s="284">
        <v>0.2</v>
      </c>
      <c r="L528" s="285">
        <v>0.1</v>
      </c>
      <c r="M528" s="284">
        <v>0.1</v>
      </c>
      <c r="N528" s="284">
        <v>0.1</v>
      </c>
      <c r="O528" s="284">
        <v>0.1</v>
      </c>
      <c r="P528" s="285">
        <v>0.2</v>
      </c>
      <c r="Q528" s="209">
        <f t="shared" si="211"/>
        <v>2.6</v>
      </c>
      <c r="R528" s="209">
        <v>2.2000000000000002</v>
      </c>
      <c r="S528" s="210">
        <f t="shared" si="212"/>
        <v>118.18181818181816</v>
      </c>
    </row>
    <row r="529" spans="1:19" ht="13.5" customHeight="1" x14ac:dyDescent="0.15">
      <c r="A529" s="204"/>
      <c r="B529" s="189"/>
      <c r="C529" s="379" t="s">
        <v>81</v>
      </c>
      <c r="D529" s="195" t="s">
        <v>72</v>
      </c>
      <c r="E529" s="205">
        <v>20.100000000000001</v>
      </c>
      <c r="F529" s="205">
        <v>27.3</v>
      </c>
      <c r="G529" s="205">
        <v>13.7</v>
      </c>
      <c r="H529" s="205">
        <v>16.7</v>
      </c>
      <c r="I529" s="205">
        <v>21.5</v>
      </c>
      <c r="J529" s="205">
        <v>16</v>
      </c>
      <c r="K529" s="205">
        <v>14</v>
      </c>
      <c r="L529" s="205">
        <v>10.8</v>
      </c>
      <c r="M529" s="205">
        <v>7.6</v>
      </c>
      <c r="N529" s="205">
        <v>6.9</v>
      </c>
      <c r="O529" s="205">
        <v>7.1</v>
      </c>
      <c r="P529" s="205">
        <v>8.1</v>
      </c>
      <c r="Q529" s="205">
        <f t="shared" si="211"/>
        <v>169.8</v>
      </c>
      <c r="R529" s="205">
        <v>155.09999999999997</v>
      </c>
      <c r="S529" s="206">
        <f t="shared" si="212"/>
        <v>109.47775628626695</v>
      </c>
    </row>
    <row r="530" spans="1:19" ht="13.5" customHeight="1" x14ac:dyDescent="0.15">
      <c r="A530" s="204"/>
      <c r="B530" s="189"/>
      <c r="C530" s="380"/>
      <c r="D530" s="198" t="s">
        <v>73</v>
      </c>
      <c r="E530" s="207">
        <v>7.1</v>
      </c>
      <c r="F530" s="207">
        <v>11.9</v>
      </c>
      <c r="G530" s="207">
        <v>3.1</v>
      </c>
      <c r="H530" s="207">
        <v>3.8</v>
      </c>
      <c r="I530" s="207">
        <v>12.9</v>
      </c>
      <c r="J530" s="207">
        <v>5.0999999999999996</v>
      </c>
      <c r="K530" s="282">
        <v>0.6</v>
      </c>
      <c r="L530" s="283">
        <v>0.4</v>
      </c>
      <c r="M530" s="282">
        <v>0.2</v>
      </c>
      <c r="N530" s="282">
        <v>0.2</v>
      </c>
      <c r="O530" s="282">
        <v>0.9</v>
      </c>
      <c r="P530" s="283">
        <v>0.5</v>
      </c>
      <c r="Q530" s="207">
        <f t="shared" si="211"/>
        <v>46.70000000000001</v>
      </c>
      <c r="R530" s="207">
        <v>46.5</v>
      </c>
      <c r="S530" s="208">
        <f t="shared" si="212"/>
        <v>100.43010752688176</v>
      </c>
    </row>
    <row r="531" spans="1:19" ht="13.5" customHeight="1" x14ac:dyDescent="0.15">
      <c r="A531" s="204"/>
      <c r="B531" s="189"/>
      <c r="C531" s="380"/>
      <c r="D531" s="198" t="s">
        <v>74</v>
      </c>
      <c r="E531" s="207">
        <f t="shared" ref="E531:P531" si="217">+E529-E530</f>
        <v>13.000000000000002</v>
      </c>
      <c r="F531" s="207">
        <f t="shared" si="217"/>
        <v>15.4</v>
      </c>
      <c r="G531" s="207">
        <f t="shared" si="217"/>
        <v>10.6</v>
      </c>
      <c r="H531" s="207">
        <f t="shared" si="217"/>
        <v>12.899999999999999</v>
      </c>
      <c r="I531" s="207">
        <f t="shared" si="217"/>
        <v>8.6</v>
      </c>
      <c r="J531" s="207">
        <f t="shared" si="217"/>
        <v>10.9</v>
      </c>
      <c r="K531" s="282">
        <f t="shared" si="217"/>
        <v>13.4</v>
      </c>
      <c r="L531" s="283">
        <f t="shared" si="217"/>
        <v>10.4</v>
      </c>
      <c r="M531" s="282">
        <f t="shared" si="217"/>
        <v>7.3999999999999995</v>
      </c>
      <c r="N531" s="282">
        <f t="shared" si="217"/>
        <v>6.7</v>
      </c>
      <c r="O531" s="282">
        <f t="shared" si="217"/>
        <v>6.1999999999999993</v>
      </c>
      <c r="P531" s="283">
        <f t="shared" si="217"/>
        <v>7.6</v>
      </c>
      <c r="Q531" s="207">
        <f t="shared" si="211"/>
        <v>123.10000000000002</v>
      </c>
      <c r="R531" s="207">
        <v>108.60000000000001</v>
      </c>
      <c r="S531" s="208">
        <f t="shared" si="212"/>
        <v>113.35174953959486</v>
      </c>
    </row>
    <row r="532" spans="1:19" ht="13.5" customHeight="1" x14ac:dyDescent="0.15">
      <c r="A532" s="204"/>
      <c r="B532" s="189"/>
      <c r="C532" s="380"/>
      <c r="D532" s="198" t="s">
        <v>75</v>
      </c>
      <c r="E532" s="207">
        <f t="shared" ref="E532:P532" si="218">+E529-E533</f>
        <v>18.200000000000003</v>
      </c>
      <c r="F532" s="207">
        <f t="shared" si="218"/>
        <v>24.7</v>
      </c>
      <c r="G532" s="207">
        <f t="shared" si="218"/>
        <v>12.7</v>
      </c>
      <c r="H532" s="207">
        <f t="shared" si="218"/>
        <v>15.399999999999999</v>
      </c>
      <c r="I532" s="207">
        <f t="shared" si="218"/>
        <v>19.8</v>
      </c>
      <c r="J532" s="207">
        <f t="shared" si="218"/>
        <v>14.7</v>
      </c>
      <c r="K532" s="282">
        <f t="shared" si="218"/>
        <v>12.8</v>
      </c>
      <c r="L532" s="283">
        <f t="shared" si="218"/>
        <v>10</v>
      </c>
      <c r="M532" s="282">
        <f t="shared" si="218"/>
        <v>7.3999999999999995</v>
      </c>
      <c r="N532" s="282">
        <f t="shared" si="218"/>
        <v>6.7</v>
      </c>
      <c r="O532" s="282">
        <f t="shared" si="218"/>
        <v>5.8</v>
      </c>
      <c r="P532" s="283">
        <f t="shared" si="218"/>
        <v>7.6</v>
      </c>
      <c r="Q532" s="207">
        <f t="shared" si="211"/>
        <v>155.80000000000001</v>
      </c>
      <c r="R532" s="207">
        <v>139.89999999999998</v>
      </c>
      <c r="S532" s="208">
        <f t="shared" si="212"/>
        <v>111.36526090064334</v>
      </c>
    </row>
    <row r="533" spans="1:19" ht="13.5" customHeight="1" x14ac:dyDescent="0.15">
      <c r="A533" s="204"/>
      <c r="B533" s="189"/>
      <c r="C533" s="380"/>
      <c r="D533" s="198" t="s">
        <v>76</v>
      </c>
      <c r="E533" s="207">
        <v>1.9</v>
      </c>
      <c r="F533" s="207">
        <v>2.6</v>
      </c>
      <c r="G533" s="207">
        <v>1</v>
      </c>
      <c r="H533" s="207">
        <v>1.3</v>
      </c>
      <c r="I533" s="207">
        <v>1.7</v>
      </c>
      <c r="J533" s="207">
        <v>1.3</v>
      </c>
      <c r="K533" s="282">
        <v>1.2</v>
      </c>
      <c r="L533" s="283">
        <v>0.8</v>
      </c>
      <c r="M533" s="282">
        <v>0.2</v>
      </c>
      <c r="N533" s="282">
        <v>0.2</v>
      </c>
      <c r="O533" s="282">
        <v>1.3</v>
      </c>
      <c r="P533" s="283">
        <v>0.5</v>
      </c>
      <c r="Q533" s="207">
        <f t="shared" si="211"/>
        <v>14</v>
      </c>
      <c r="R533" s="207">
        <v>15.2</v>
      </c>
      <c r="S533" s="208">
        <f t="shared" si="212"/>
        <v>92.10526315789474</v>
      </c>
    </row>
    <row r="534" spans="1:19" ht="13.5" customHeight="1" thickBot="1" x14ac:dyDescent="0.2">
      <c r="A534" s="204"/>
      <c r="B534" s="189"/>
      <c r="C534" s="381"/>
      <c r="D534" s="201" t="s">
        <v>77</v>
      </c>
      <c r="E534" s="209">
        <v>1.9</v>
      </c>
      <c r="F534" s="209">
        <v>2.6</v>
      </c>
      <c r="G534" s="209">
        <v>1</v>
      </c>
      <c r="H534" s="209">
        <v>1.3</v>
      </c>
      <c r="I534" s="209">
        <v>1.7</v>
      </c>
      <c r="J534" s="209">
        <v>1.3</v>
      </c>
      <c r="K534" s="284">
        <v>1.2</v>
      </c>
      <c r="L534" s="285">
        <v>0.8</v>
      </c>
      <c r="M534" s="284">
        <v>0.2</v>
      </c>
      <c r="N534" s="284">
        <v>0.2</v>
      </c>
      <c r="O534" s="284">
        <v>1.3</v>
      </c>
      <c r="P534" s="285">
        <v>0.5</v>
      </c>
      <c r="Q534" s="209">
        <f t="shared" si="211"/>
        <v>14</v>
      </c>
      <c r="R534" s="209">
        <v>15.2</v>
      </c>
      <c r="S534" s="210">
        <f t="shared" si="212"/>
        <v>92.10526315789474</v>
      </c>
    </row>
    <row r="535" spans="1:19" ht="13.5" customHeight="1" x14ac:dyDescent="0.15">
      <c r="A535" s="204"/>
      <c r="B535" s="189"/>
      <c r="C535" s="379" t="s">
        <v>82</v>
      </c>
      <c r="D535" s="195" t="s">
        <v>72</v>
      </c>
      <c r="E535" s="205">
        <v>52.6</v>
      </c>
      <c r="F535" s="205">
        <v>130</v>
      </c>
      <c r="G535" s="205">
        <v>47.1</v>
      </c>
      <c r="H535" s="205">
        <v>59.1</v>
      </c>
      <c r="I535" s="205">
        <v>81.900000000000006</v>
      </c>
      <c r="J535" s="205">
        <v>52.9</v>
      </c>
      <c r="K535" s="205">
        <v>55.2</v>
      </c>
      <c r="L535" s="205">
        <v>32.5</v>
      </c>
      <c r="M535" s="205">
        <v>22.3</v>
      </c>
      <c r="N535" s="205">
        <v>31</v>
      </c>
      <c r="O535" s="205">
        <v>20.9</v>
      </c>
      <c r="P535" s="205">
        <v>40.6</v>
      </c>
      <c r="Q535" s="205">
        <f t="shared" si="211"/>
        <v>626.1</v>
      </c>
      <c r="R535" s="205">
        <v>152.69999999999999</v>
      </c>
      <c r="S535" s="206">
        <f t="shared" si="212"/>
        <v>410.01964636542249</v>
      </c>
    </row>
    <row r="536" spans="1:19" ht="13.5" customHeight="1" x14ac:dyDescent="0.15">
      <c r="A536" s="204"/>
      <c r="B536" s="189"/>
      <c r="C536" s="380"/>
      <c r="D536" s="198" t="s">
        <v>73</v>
      </c>
      <c r="E536" s="207">
        <v>10.3</v>
      </c>
      <c r="F536" s="207">
        <v>25.6</v>
      </c>
      <c r="G536" s="207">
        <v>9.3000000000000007</v>
      </c>
      <c r="H536" s="207">
        <v>11.8</v>
      </c>
      <c r="I536" s="207">
        <v>16.3</v>
      </c>
      <c r="J536" s="207">
        <v>10.4</v>
      </c>
      <c r="K536" s="282">
        <v>10.199999999999999</v>
      </c>
      <c r="L536" s="283">
        <v>6.5</v>
      </c>
      <c r="M536" s="282">
        <v>4.5999999999999996</v>
      </c>
      <c r="N536" s="282">
        <v>6.2</v>
      </c>
      <c r="O536" s="282">
        <v>4.2</v>
      </c>
      <c r="P536" s="283">
        <v>8.1999999999999993</v>
      </c>
      <c r="Q536" s="207">
        <f t="shared" si="211"/>
        <v>123.60000000000001</v>
      </c>
      <c r="R536" s="207">
        <v>19.3</v>
      </c>
      <c r="S536" s="208">
        <f t="shared" si="212"/>
        <v>640.41450777202078</v>
      </c>
    </row>
    <row r="537" spans="1:19" ht="13.5" customHeight="1" x14ac:dyDescent="0.15">
      <c r="A537" s="204"/>
      <c r="B537" s="211"/>
      <c r="C537" s="380"/>
      <c r="D537" s="198" t="s">
        <v>74</v>
      </c>
      <c r="E537" s="207">
        <f t="shared" ref="E537:P537" si="219">+E535-E536</f>
        <v>42.3</v>
      </c>
      <c r="F537" s="207">
        <f t="shared" si="219"/>
        <v>104.4</v>
      </c>
      <c r="G537" s="207">
        <f t="shared" si="219"/>
        <v>37.799999999999997</v>
      </c>
      <c r="H537" s="207">
        <f t="shared" si="219"/>
        <v>47.3</v>
      </c>
      <c r="I537" s="207">
        <f t="shared" si="219"/>
        <v>65.600000000000009</v>
      </c>
      <c r="J537" s="207">
        <f t="shared" si="219"/>
        <v>42.5</v>
      </c>
      <c r="K537" s="282">
        <f t="shared" si="219"/>
        <v>45</v>
      </c>
      <c r="L537" s="283">
        <f t="shared" si="219"/>
        <v>26</v>
      </c>
      <c r="M537" s="282">
        <f t="shared" si="219"/>
        <v>17.700000000000003</v>
      </c>
      <c r="N537" s="282">
        <f t="shared" si="219"/>
        <v>24.8</v>
      </c>
      <c r="O537" s="282">
        <f t="shared" si="219"/>
        <v>16.7</v>
      </c>
      <c r="P537" s="283">
        <f t="shared" si="219"/>
        <v>32.400000000000006</v>
      </c>
      <c r="Q537" s="207">
        <f t="shared" si="211"/>
        <v>502.5</v>
      </c>
      <c r="R537" s="207">
        <v>133.39999999999998</v>
      </c>
      <c r="S537" s="208">
        <f t="shared" si="212"/>
        <v>376.68665667166425</v>
      </c>
    </row>
    <row r="538" spans="1:19" ht="13.5" customHeight="1" x14ac:dyDescent="0.15">
      <c r="A538" s="204"/>
      <c r="B538" s="211"/>
      <c r="C538" s="380"/>
      <c r="D538" s="198" t="s">
        <v>75</v>
      </c>
      <c r="E538" s="207">
        <f t="shared" ref="E538:P538" si="220">+E535-E539</f>
        <v>52</v>
      </c>
      <c r="F538" s="207">
        <f t="shared" si="220"/>
        <v>129.30000000000001</v>
      </c>
      <c r="G538" s="207">
        <f t="shared" si="220"/>
        <v>46.4</v>
      </c>
      <c r="H538" s="207">
        <f t="shared" si="220"/>
        <v>58.4</v>
      </c>
      <c r="I538" s="207">
        <f t="shared" si="220"/>
        <v>81.2</v>
      </c>
      <c r="J538" s="207">
        <f t="shared" si="220"/>
        <v>52.199999999999996</v>
      </c>
      <c r="K538" s="282">
        <f t="shared" si="220"/>
        <v>53.900000000000006</v>
      </c>
      <c r="L538" s="283">
        <f t="shared" si="220"/>
        <v>31.1</v>
      </c>
      <c r="M538" s="282">
        <f t="shared" si="220"/>
        <v>21.2</v>
      </c>
      <c r="N538" s="282">
        <f t="shared" si="220"/>
        <v>30.1</v>
      </c>
      <c r="O538" s="282">
        <f t="shared" si="220"/>
        <v>20</v>
      </c>
      <c r="P538" s="283">
        <f t="shared" si="220"/>
        <v>39.700000000000003</v>
      </c>
      <c r="Q538" s="207">
        <f t="shared" si="211"/>
        <v>615.50000000000011</v>
      </c>
      <c r="R538" s="207">
        <v>149.19999999999999</v>
      </c>
      <c r="S538" s="208">
        <f t="shared" si="212"/>
        <v>412.53351206434326</v>
      </c>
    </row>
    <row r="539" spans="1:19" ht="13.5" customHeight="1" x14ac:dyDescent="0.15">
      <c r="A539" s="204"/>
      <c r="B539" s="211"/>
      <c r="C539" s="380"/>
      <c r="D539" s="198" t="s">
        <v>76</v>
      </c>
      <c r="E539" s="207">
        <v>0.6</v>
      </c>
      <c r="F539" s="207">
        <v>0.7</v>
      </c>
      <c r="G539" s="207">
        <v>0.7</v>
      </c>
      <c r="H539" s="207">
        <v>0.7</v>
      </c>
      <c r="I539" s="207">
        <v>0.7</v>
      </c>
      <c r="J539" s="207">
        <v>0.7</v>
      </c>
      <c r="K539" s="282">
        <v>1.3</v>
      </c>
      <c r="L539" s="283">
        <v>1.4</v>
      </c>
      <c r="M539" s="282">
        <v>1.1000000000000001</v>
      </c>
      <c r="N539" s="282">
        <v>0.9</v>
      </c>
      <c r="O539" s="282">
        <v>0.9</v>
      </c>
      <c r="P539" s="283">
        <v>0.9</v>
      </c>
      <c r="Q539" s="207">
        <f t="shared" si="211"/>
        <v>10.6</v>
      </c>
      <c r="R539" s="207">
        <v>3.5000000000000004</v>
      </c>
      <c r="S539" s="208">
        <f t="shared" si="212"/>
        <v>302.85714285714278</v>
      </c>
    </row>
    <row r="540" spans="1:19" ht="13.5" customHeight="1" thickBot="1" x14ac:dyDescent="0.2">
      <c r="A540" s="204"/>
      <c r="B540" s="211"/>
      <c r="C540" s="381"/>
      <c r="D540" s="201" t="s">
        <v>77</v>
      </c>
      <c r="E540" s="209">
        <v>0.6</v>
      </c>
      <c r="F540" s="209">
        <v>0.7</v>
      </c>
      <c r="G540" s="209">
        <v>0.7</v>
      </c>
      <c r="H540" s="209">
        <v>0.7</v>
      </c>
      <c r="I540" s="209">
        <v>0.7</v>
      </c>
      <c r="J540" s="209">
        <v>0.7</v>
      </c>
      <c r="K540" s="284">
        <v>1.3</v>
      </c>
      <c r="L540" s="285">
        <v>1.4</v>
      </c>
      <c r="M540" s="284">
        <v>1.1000000000000001</v>
      </c>
      <c r="N540" s="284">
        <v>0.9</v>
      </c>
      <c r="O540" s="284">
        <v>0.9</v>
      </c>
      <c r="P540" s="285">
        <v>0.9</v>
      </c>
      <c r="Q540" s="209">
        <f t="shared" si="211"/>
        <v>10.6</v>
      </c>
      <c r="R540" s="209">
        <v>8.1999999999999993</v>
      </c>
      <c r="S540" s="210">
        <f t="shared" si="212"/>
        <v>129.26829268292684</v>
      </c>
    </row>
    <row r="541" spans="1:19" ht="13.5" customHeight="1" x14ac:dyDescent="0.15">
      <c r="A541" s="204"/>
      <c r="B541" s="211"/>
      <c r="C541" s="379" t="s">
        <v>83</v>
      </c>
      <c r="D541" s="195" t="s">
        <v>72</v>
      </c>
      <c r="E541" s="205">
        <v>121.2</v>
      </c>
      <c r="F541" s="205">
        <v>185.2</v>
      </c>
      <c r="G541" s="205">
        <v>165.8</v>
      </c>
      <c r="H541" s="205">
        <v>197.2</v>
      </c>
      <c r="I541" s="205">
        <v>243.5</v>
      </c>
      <c r="J541" s="205">
        <v>212.6</v>
      </c>
      <c r="K541" s="205">
        <v>239.2</v>
      </c>
      <c r="L541" s="205">
        <v>137.69999999999999</v>
      </c>
      <c r="M541" s="205">
        <v>137.4</v>
      </c>
      <c r="N541" s="205">
        <v>107.6</v>
      </c>
      <c r="O541" s="205">
        <v>148.5</v>
      </c>
      <c r="P541" s="205">
        <v>102.2</v>
      </c>
      <c r="Q541" s="205">
        <f t="shared" si="211"/>
        <v>1998.1000000000001</v>
      </c>
      <c r="R541" s="205">
        <v>1921.7</v>
      </c>
      <c r="S541" s="206">
        <f t="shared" si="212"/>
        <v>103.97564656293908</v>
      </c>
    </row>
    <row r="542" spans="1:19" ht="13.5" customHeight="1" x14ac:dyDescent="0.15">
      <c r="A542" s="204"/>
      <c r="B542" s="211"/>
      <c r="C542" s="380"/>
      <c r="D542" s="198" t="s">
        <v>73</v>
      </c>
      <c r="E542" s="207">
        <v>90.6</v>
      </c>
      <c r="F542" s="207">
        <v>122.7</v>
      </c>
      <c r="G542" s="207">
        <v>116.5</v>
      </c>
      <c r="H542" s="207">
        <v>147.9</v>
      </c>
      <c r="I542" s="207">
        <v>154</v>
      </c>
      <c r="J542" s="207">
        <v>157.9</v>
      </c>
      <c r="K542" s="282">
        <v>170.7</v>
      </c>
      <c r="L542" s="283">
        <v>99.9</v>
      </c>
      <c r="M542" s="282">
        <v>104.4</v>
      </c>
      <c r="N542" s="282">
        <v>90.4</v>
      </c>
      <c r="O542" s="282">
        <v>124.3</v>
      </c>
      <c r="P542" s="283">
        <v>77.900000000000006</v>
      </c>
      <c r="Q542" s="207">
        <f t="shared" si="211"/>
        <v>1457.2000000000003</v>
      </c>
      <c r="R542" s="207">
        <v>1386.0000000000002</v>
      </c>
      <c r="S542" s="208">
        <f t="shared" si="212"/>
        <v>105.13708513708512</v>
      </c>
    </row>
    <row r="543" spans="1:19" ht="13.5" customHeight="1" x14ac:dyDescent="0.15">
      <c r="A543" s="204"/>
      <c r="B543" s="189"/>
      <c r="C543" s="380"/>
      <c r="D543" s="198" t="s">
        <v>74</v>
      </c>
      <c r="E543" s="207">
        <f t="shared" ref="E543:P543" si="221">+E541-E542</f>
        <v>30.600000000000009</v>
      </c>
      <c r="F543" s="207">
        <f t="shared" si="221"/>
        <v>62.499999999999986</v>
      </c>
      <c r="G543" s="207">
        <f t="shared" si="221"/>
        <v>49.300000000000011</v>
      </c>
      <c r="H543" s="207">
        <f t="shared" si="221"/>
        <v>49.299999999999983</v>
      </c>
      <c r="I543" s="207">
        <f t="shared" si="221"/>
        <v>89.5</v>
      </c>
      <c r="J543" s="207">
        <f t="shared" si="221"/>
        <v>54.699999999999989</v>
      </c>
      <c r="K543" s="282">
        <f t="shared" si="221"/>
        <v>68.5</v>
      </c>
      <c r="L543" s="283">
        <f t="shared" si="221"/>
        <v>37.799999999999983</v>
      </c>
      <c r="M543" s="282">
        <f t="shared" si="221"/>
        <v>33</v>
      </c>
      <c r="N543" s="282">
        <f t="shared" si="221"/>
        <v>17.199999999999989</v>
      </c>
      <c r="O543" s="282">
        <f t="shared" si="221"/>
        <v>24.200000000000003</v>
      </c>
      <c r="P543" s="283">
        <f t="shared" si="221"/>
        <v>24.299999999999997</v>
      </c>
      <c r="Q543" s="207">
        <f t="shared" si="211"/>
        <v>540.89999999999986</v>
      </c>
      <c r="R543" s="207">
        <v>535.69999999999982</v>
      </c>
      <c r="S543" s="208">
        <f t="shared" si="212"/>
        <v>100.97069255180141</v>
      </c>
    </row>
    <row r="544" spans="1:19" ht="13.5" customHeight="1" x14ac:dyDescent="0.15">
      <c r="A544" s="204"/>
      <c r="B544" s="189"/>
      <c r="C544" s="380"/>
      <c r="D544" s="198" t="s">
        <v>75</v>
      </c>
      <c r="E544" s="207">
        <f t="shared" ref="E544:P544" si="222">+E541-E545</f>
        <v>112.4</v>
      </c>
      <c r="F544" s="207">
        <f t="shared" si="222"/>
        <v>173.29999999999998</v>
      </c>
      <c r="G544" s="207">
        <f t="shared" si="222"/>
        <v>154.5</v>
      </c>
      <c r="H544" s="207">
        <f t="shared" si="222"/>
        <v>185.89999999999998</v>
      </c>
      <c r="I544" s="207">
        <f t="shared" si="222"/>
        <v>228.4</v>
      </c>
      <c r="J544" s="207">
        <f t="shared" si="222"/>
        <v>200.2</v>
      </c>
      <c r="K544" s="282">
        <f t="shared" si="222"/>
        <v>224</v>
      </c>
      <c r="L544" s="283">
        <f t="shared" si="222"/>
        <v>130.69999999999999</v>
      </c>
      <c r="M544" s="282">
        <f t="shared" si="222"/>
        <v>130.20000000000002</v>
      </c>
      <c r="N544" s="282">
        <f t="shared" si="222"/>
        <v>100.8</v>
      </c>
      <c r="O544" s="282">
        <f t="shared" si="222"/>
        <v>141.30000000000001</v>
      </c>
      <c r="P544" s="283">
        <f t="shared" si="222"/>
        <v>94.5</v>
      </c>
      <c r="Q544" s="207">
        <f t="shared" si="211"/>
        <v>1876.1999999999998</v>
      </c>
      <c r="R544" s="207">
        <v>1831.8999999999999</v>
      </c>
      <c r="S544" s="208">
        <f t="shared" si="212"/>
        <v>102.41825427152136</v>
      </c>
    </row>
    <row r="545" spans="1:19" ht="13.5" customHeight="1" x14ac:dyDescent="0.15">
      <c r="A545" s="204"/>
      <c r="B545" s="189"/>
      <c r="C545" s="380"/>
      <c r="D545" s="198" t="s">
        <v>76</v>
      </c>
      <c r="E545" s="207">
        <v>8.8000000000000007</v>
      </c>
      <c r="F545" s="207">
        <v>11.9</v>
      </c>
      <c r="G545" s="207">
        <v>11.3</v>
      </c>
      <c r="H545" s="207">
        <v>11.3</v>
      </c>
      <c r="I545" s="207">
        <v>15.1</v>
      </c>
      <c r="J545" s="207">
        <v>12.4</v>
      </c>
      <c r="K545" s="282">
        <v>15.2</v>
      </c>
      <c r="L545" s="283">
        <v>7</v>
      </c>
      <c r="M545" s="282">
        <v>7.2</v>
      </c>
      <c r="N545" s="282">
        <v>6.8</v>
      </c>
      <c r="O545" s="282">
        <v>7.2</v>
      </c>
      <c r="P545" s="283">
        <v>7.7</v>
      </c>
      <c r="Q545" s="207">
        <f t="shared" si="211"/>
        <v>121.9</v>
      </c>
      <c r="R545" s="207">
        <v>89.800000000000011</v>
      </c>
      <c r="S545" s="208">
        <f t="shared" si="212"/>
        <v>135.74610244988864</v>
      </c>
    </row>
    <row r="546" spans="1:19" ht="13.5" customHeight="1" thickBot="1" x14ac:dyDescent="0.2">
      <c r="A546" s="204"/>
      <c r="B546" s="189"/>
      <c r="C546" s="381"/>
      <c r="D546" s="201" t="s">
        <v>77</v>
      </c>
      <c r="E546" s="209">
        <v>8.9</v>
      </c>
      <c r="F546" s="209">
        <v>12</v>
      </c>
      <c r="G546" s="209">
        <v>11.3</v>
      </c>
      <c r="H546" s="209">
        <v>11.4</v>
      </c>
      <c r="I546" s="209">
        <v>15.2</v>
      </c>
      <c r="J546" s="209">
        <v>12.4</v>
      </c>
      <c r="K546" s="284">
        <v>15.4</v>
      </c>
      <c r="L546" s="285">
        <v>7</v>
      </c>
      <c r="M546" s="284">
        <v>7.2</v>
      </c>
      <c r="N546" s="284">
        <v>6.8</v>
      </c>
      <c r="O546" s="284">
        <v>7.3</v>
      </c>
      <c r="P546" s="285">
        <v>7.7</v>
      </c>
      <c r="Q546" s="209">
        <f t="shared" si="211"/>
        <v>122.60000000000001</v>
      </c>
      <c r="R546" s="209">
        <v>94</v>
      </c>
      <c r="S546" s="210">
        <f t="shared" si="212"/>
        <v>130.42553191489364</v>
      </c>
    </row>
    <row r="547" spans="1:19" ht="13.5" customHeight="1" x14ac:dyDescent="0.15">
      <c r="A547" s="204"/>
      <c r="B547" s="189"/>
      <c r="C547" s="379" t="s">
        <v>84</v>
      </c>
      <c r="D547" s="195" t="s">
        <v>72</v>
      </c>
      <c r="E547" s="205">
        <v>40.299999999999997</v>
      </c>
      <c r="F547" s="205">
        <v>74.900000000000006</v>
      </c>
      <c r="G547" s="205">
        <v>41.5</v>
      </c>
      <c r="H547" s="205">
        <v>50.5</v>
      </c>
      <c r="I547" s="205">
        <v>92.4</v>
      </c>
      <c r="J547" s="205">
        <v>47</v>
      </c>
      <c r="K547" s="205">
        <v>44.5</v>
      </c>
      <c r="L547" s="205">
        <v>23.9</v>
      </c>
      <c r="M547" s="205">
        <v>13.7</v>
      </c>
      <c r="N547" s="205">
        <v>13</v>
      </c>
      <c r="O547" s="205">
        <v>12.9</v>
      </c>
      <c r="P547" s="205">
        <v>24.9</v>
      </c>
      <c r="Q547" s="205">
        <f t="shared" si="211"/>
        <v>479.49999999999994</v>
      </c>
      <c r="R547" s="205">
        <v>213.89999999999998</v>
      </c>
      <c r="S547" s="206">
        <f t="shared" si="212"/>
        <v>224.17017297802713</v>
      </c>
    </row>
    <row r="548" spans="1:19" ht="13.5" customHeight="1" x14ac:dyDescent="0.15">
      <c r="A548" s="204"/>
      <c r="B548" s="189"/>
      <c r="C548" s="380"/>
      <c r="D548" s="198" t="s">
        <v>73</v>
      </c>
      <c r="E548" s="282">
        <v>1.5</v>
      </c>
      <c r="F548" s="283">
        <v>2.5</v>
      </c>
      <c r="G548" s="282">
        <v>2.1</v>
      </c>
      <c r="H548" s="282">
        <v>2.2999999999999998</v>
      </c>
      <c r="I548" s="282">
        <v>2.7</v>
      </c>
      <c r="J548" s="283">
        <v>2.4</v>
      </c>
      <c r="K548" s="282">
        <v>2.1</v>
      </c>
      <c r="L548" s="283">
        <v>1.8</v>
      </c>
      <c r="M548" s="282">
        <v>1.7</v>
      </c>
      <c r="N548" s="282">
        <v>1.9</v>
      </c>
      <c r="O548" s="282">
        <v>2</v>
      </c>
      <c r="P548" s="283">
        <v>2.4</v>
      </c>
      <c r="Q548" s="207">
        <f t="shared" si="211"/>
        <v>25.399999999999995</v>
      </c>
      <c r="R548" s="207">
        <v>29</v>
      </c>
      <c r="S548" s="208">
        <f t="shared" si="212"/>
        <v>87.586206896551715</v>
      </c>
    </row>
    <row r="549" spans="1:19" ht="13.5" customHeight="1" x14ac:dyDescent="0.15">
      <c r="A549" s="204"/>
      <c r="B549" s="189"/>
      <c r="C549" s="380"/>
      <c r="D549" s="198" t="s">
        <v>74</v>
      </c>
      <c r="E549" s="282">
        <f t="shared" ref="E549:P549" si="223">+E547-E548</f>
        <v>38.799999999999997</v>
      </c>
      <c r="F549" s="283">
        <f t="shared" si="223"/>
        <v>72.400000000000006</v>
      </c>
      <c r="G549" s="282">
        <f t="shared" si="223"/>
        <v>39.4</v>
      </c>
      <c r="H549" s="282">
        <f t="shared" si="223"/>
        <v>48.2</v>
      </c>
      <c r="I549" s="282">
        <f t="shared" si="223"/>
        <v>89.7</v>
      </c>
      <c r="J549" s="283">
        <f t="shared" si="223"/>
        <v>44.6</v>
      </c>
      <c r="K549" s="282">
        <f t="shared" si="223"/>
        <v>42.4</v>
      </c>
      <c r="L549" s="283">
        <f t="shared" si="223"/>
        <v>22.099999999999998</v>
      </c>
      <c r="M549" s="282">
        <f t="shared" si="223"/>
        <v>12</v>
      </c>
      <c r="N549" s="282">
        <f t="shared" si="223"/>
        <v>11.1</v>
      </c>
      <c r="O549" s="282">
        <f t="shared" si="223"/>
        <v>10.9</v>
      </c>
      <c r="P549" s="283">
        <f t="shared" si="223"/>
        <v>22.5</v>
      </c>
      <c r="Q549" s="207">
        <f t="shared" si="211"/>
        <v>454.1</v>
      </c>
      <c r="R549" s="207">
        <v>184.9</v>
      </c>
      <c r="S549" s="208">
        <f t="shared" si="212"/>
        <v>245.59221200649</v>
      </c>
    </row>
    <row r="550" spans="1:19" ht="13.5" customHeight="1" x14ac:dyDescent="0.15">
      <c r="A550" s="204"/>
      <c r="B550" s="189"/>
      <c r="C550" s="380"/>
      <c r="D550" s="198" t="s">
        <v>75</v>
      </c>
      <c r="E550" s="282">
        <f t="shared" ref="E550:P550" si="224">+E547-E551</f>
        <v>38.199999999999996</v>
      </c>
      <c r="F550" s="283">
        <f t="shared" si="224"/>
        <v>71.5</v>
      </c>
      <c r="G550" s="282">
        <f t="shared" si="224"/>
        <v>39</v>
      </c>
      <c r="H550" s="282">
        <f t="shared" si="224"/>
        <v>47.9</v>
      </c>
      <c r="I550" s="282">
        <f t="shared" si="224"/>
        <v>88.2</v>
      </c>
      <c r="J550" s="283">
        <f t="shared" si="224"/>
        <v>43.5</v>
      </c>
      <c r="K550" s="282">
        <f t="shared" si="224"/>
        <v>41.7</v>
      </c>
      <c r="L550" s="283">
        <f t="shared" si="224"/>
        <v>21.4</v>
      </c>
      <c r="M550" s="282">
        <f t="shared" si="224"/>
        <v>11.2</v>
      </c>
      <c r="N550" s="282">
        <f t="shared" si="224"/>
        <v>10.6</v>
      </c>
      <c r="O550" s="282">
        <f t="shared" si="224"/>
        <v>10.4</v>
      </c>
      <c r="P550" s="283">
        <f t="shared" si="224"/>
        <v>21.9</v>
      </c>
      <c r="Q550" s="207">
        <f t="shared" si="211"/>
        <v>445.49999999999994</v>
      </c>
      <c r="R550" s="207">
        <v>178.29999999999998</v>
      </c>
      <c r="S550" s="208">
        <f t="shared" si="212"/>
        <v>249.85978687605157</v>
      </c>
    </row>
    <row r="551" spans="1:19" ht="13.5" customHeight="1" x14ac:dyDescent="0.15">
      <c r="A551" s="204"/>
      <c r="B551" s="189"/>
      <c r="C551" s="380"/>
      <c r="D551" s="198" t="s">
        <v>76</v>
      </c>
      <c r="E551" s="282">
        <v>2.1</v>
      </c>
      <c r="F551" s="283">
        <v>3.4</v>
      </c>
      <c r="G551" s="282">
        <v>2.5</v>
      </c>
      <c r="H551" s="282">
        <v>2.6</v>
      </c>
      <c r="I551" s="282">
        <v>4.2</v>
      </c>
      <c r="J551" s="283">
        <v>3.5</v>
      </c>
      <c r="K551" s="282">
        <v>2.8</v>
      </c>
      <c r="L551" s="283">
        <v>2.5</v>
      </c>
      <c r="M551" s="282">
        <v>2.5</v>
      </c>
      <c r="N551" s="282">
        <v>2.4</v>
      </c>
      <c r="O551" s="282">
        <v>2.5</v>
      </c>
      <c r="P551" s="283">
        <v>3</v>
      </c>
      <c r="Q551" s="207">
        <f t="shared" si="211"/>
        <v>34</v>
      </c>
      <c r="R551" s="207">
        <v>35.6</v>
      </c>
      <c r="S551" s="208">
        <f t="shared" si="212"/>
        <v>95.50561797752809</v>
      </c>
    </row>
    <row r="552" spans="1:19" ht="13.5" customHeight="1" thickBot="1" x14ac:dyDescent="0.2">
      <c r="A552" s="204"/>
      <c r="B552" s="189"/>
      <c r="C552" s="381"/>
      <c r="D552" s="201" t="s">
        <v>77</v>
      </c>
      <c r="E552" s="284">
        <v>2.4</v>
      </c>
      <c r="F552" s="285">
        <v>4.2</v>
      </c>
      <c r="G552" s="284">
        <v>3.1</v>
      </c>
      <c r="H552" s="284">
        <v>3.7</v>
      </c>
      <c r="I552" s="284">
        <v>5.5</v>
      </c>
      <c r="J552" s="285">
        <v>4.0999999999999996</v>
      </c>
      <c r="K552" s="284">
        <v>4</v>
      </c>
      <c r="L552" s="285">
        <v>2.7</v>
      </c>
      <c r="M552" s="284">
        <v>2.8</v>
      </c>
      <c r="N552" s="284">
        <v>3.6</v>
      </c>
      <c r="O552" s="284">
        <v>2.6</v>
      </c>
      <c r="P552" s="285">
        <v>3.2</v>
      </c>
      <c r="Q552" s="209">
        <f t="shared" si="211"/>
        <v>41.900000000000006</v>
      </c>
      <c r="R552" s="209">
        <v>40.500000000000007</v>
      </c>
      <c r="S552" s="210">
        <f t="shared" si="212"/>
        <v>103.45679012345678</v>
      </c>
    </row>
    <row r="553" spans="1:19" ht="13.5" customHeight="1" x14ac:dyDescent="0.15">
      <c r="A553" s="204"/>
      <c r="B553" s="189"/>
      <c r="C553" s="379" t="s">
        <v>85</v>
      </c>
      <c r="D553" s="195" t="s">
        <v>72</v>
      </c>
      <c r="E553" s="205">
        <v>52.6</v>
      </c>
      <c r="F553" s="205">
        <v>189.2</v>
      </c>
      <c r="G553" s="205">
        <v>58.7</v>
      </c>
      <c r="H553" s="205">
        <v>83.2</v>
      </c>
      <c r="I553" s="205">
        <v>79.900000000000006</v>
      </c>
      <c r="J553" s="205">
        <v>83.1</v>
      </c>
      <c r="K553" s="205">
        <v>65.3</v>
      </c>
      <c r="L553" s="205">
        <v>46.3</v>
      </c>
      <c r="M553" s="205">
        <v>47.9</v>
      </c>
      <c r="N553" s="205">
        <v>80</v>
      </c>
      <c r="O553" s="205">
        <v>58.9</v>
      </c>
      <c r="P553" s="205">
        <v>62</v>
      </c>
      <c r="Q553" s="205">
        <f t="shared" si="211"/>
        <v>907.09999999999991</v>
      </c>
      <c r="R553" s="205">
        <v>912.19999999999982</v>
      </c>
      <c r="S553" s="206">
        <f t="shared" si="212"/>
        <v>99.440912080684072</v>
      </c>
    </row>
    <row r="554" spans="1:19" ht="13.5" customHeight="1" x14ac:dyDescent="0.15">
      <c r="A554" s="204"/>
      <c r="B554" s="189"/>
      <c r="C554" s="380"/>
      <c r="D554" s="198" t="s">
        <v>73</v>
      </c>
      <c r="E554" s="207">
        <v>10.9</v>
      </c>
      <c r="F554" s="207">
        <v>21</v>
      </c>
      <c r="G554" s="207">
        <v>13</v>
      </c>
      <c r="H554" s="207">
        <v>17.600000000000001</v>
      </c>
      <c r="I554" s="207">
        <v>16.399999999999999</v>
      </c>
      <c r="J554" s="207">
        <v>17</v>
      </c>
      <c r="K554" s="282">
        <v>13.7</v>
      </c>
      <c r="L554" s="283">
        <v>10</v>
      </c>
      <c r="M554" s="282">
        <v>12.7</v>
      </c>
      <c r="N554" s="282">
        <v>24.6</v>
      </c>
      <c r="O554" s="282">
        <v>17.600000000000001</v>
      </c>
      <c r="P554" s="283">
        <v>15</v>
      </c>
      <c r="Q554" s="207">
        <f t="shared" si="211"/>
        <v>189.5</v>
      </c>
      <c r="R554" s="207">
        <v>176.70000000000002</v>
      </c>
      <c r="S554" s="208">
        <f t="shared" si="212"/>
        <v>107.24391624221843</v>
      </c>
    </row>
    <row r="555" spans="1:19" ht="13.5" customHeight="1" x14ac:dyDescent="0.15">
      <c r="A555" s="204"/>
      <c r="B555" s="189"/>
      <c r="C555" s="380"/>
      <c r="D555" s="198" t="s">
        <v>74</v>
      </c>
      <c r="E555" s="207">
        <f t="shared" ref="E555:P555" si="225">+E553-E554</f>
        <v>41.7</v>
      </c>
      <c r="F555" s="207">
        <f t="shared" si="225"/>
        <v>168.2</v>
      </c>
      <c r="G555" s="207">
        <f t="shared" si="225"/>
        <v>45.7</v>
      </c>
      <c r="H555" s="207">
        <f t="shared" si="225"/>
        <v>65.599999999999994</v>
      </c>
      <c r="I555" s="207">
        <f t="shared" si="225"/>
        <v>63.500000000000007</v>
      </c>
      <c r="J555" s="207">
        <f t="shared" si="225"/>
        <v>66.099999999999994</v>
      </c>
      <c r="K555" s="282">
        <f t="shared" si="225"/>
        <v>51.599999999999994</v>
      </c>
      <c r="L555" s="283">
        <f t="shared" si="225"/>
        <v>36.299999999999997</v>
      </c>
      <c r="M555" s="282">
        <f t="shared" si="225"/>
        <v>35.200000000000003</v>
      </c>
      <c r="N555" s="282">
        <f t="shared" si="225"/>
        <v>55.4</v>
      </c>
      <c r="O555" s="282">
        <f t="shared" si="225"/>
        <v>41.3</v>
      </c>
      <c r="P555" s="283">
        <f t="shared" si="225"/>
        <v>47</v>
      </c>
      <c r="Q555" s="207">
        <f t="shared" si="211"/>
        <v>717.59999999999991</v>
      </c>
      <c r="R555" s="207">
        <v>735.50000000000011</v>
      </c>
      <c r="S555" s="208">
        <f t="shared" si="212"/>
        <v>97.566281441196438</v>
      </c>
    </row>
    <row r="556" spans="1:19" ht="13.5" customHeight="1" x14ac:dyDescent="0.15">
      <c r="A556" s="204"/>
      <c r="B556" s="189"/>
      <c r="C556" s="380"/>
      <c r="D556" s="198" t="s">
        <v>75</v>
      </c>
      <c r="E556" s="207">
        <f t="shared" ref="E556:P556" si="226">+E553-E557</f>
        <v>47</v>
      </c>
      <c r="F556" s="207">
        <f t="shared" si="226"/>
        <v>182.6</v>
      </c>
      <c r="G556" s="207">
        <f t="shared" si="226"/>
        <v>52.300000000000004</v>
      </c>
      <c r="H556" s="207">
        <f t="shared" si="226"/>
        <v>74.2</v>
      </c>
      <c r="I556" s="207">
        <f t="shared" si="226"/>
        <v>70.900000000000006</v>
      </c>
      <c r="J556" s="207">
        <f t="shared" si="226"/>
        <v>75.899999999999991</v>
      </c>
      <c r="K556" s="282">
        <f t="shared" si="226"/>
        <v>59.099999999999994</v>
      </c>
      <c r="L556" s="283">
        <f t="shared" si="226"/>
        <v>42.4</v>
      </c>
      <c r="M556" s="282">
        <f t="shared" si="226"/>
        <v>43.5</v>
      </c>
      <c r="N556" s="282">
        <f t="shared" si="226"/>
        <v>74.8</v>
      </c>
      <c r="O556" s="282">
        <f t="shared" si="226"/>
        <v>55</v>
      </c>
      <c r="P556" s="283">
        <f t="shared" si="226"/>
        <v>58.1</v>
      </c>
      <c r="Q556" s="207">
        <f t="shared" si="211"/>
        <v>835.8</v>
      </c>
      <c r="R556" s="207">
        <v>848.50000000000011</v>
      </c>
      <c r="S556" s="208">
        <f t="shared" si="212"/>
        <v>98.503241013553307</v>
      </c>
    </row>
    <row r="557" spans="1:19" ht="13.5" customHeight="1" x14ac:dyDescent="0.15">
      <c r="A557" s="204"/>
      <c r="B557" s="189"/>
      <c r="C557" s="380"/>
      <c r="D557" s="198" t="s">
        <v>76</v>
      </c>
      <c r="E557" s="207">
        <v>5.6</v>
      </c>
      <c r="F557" s="207">
        <v>6.6</v>
      </c>
      <c r="G557" s="207">
        <v>6.4</v>
      </c>
      <c r="H557" s="207">
        <v>9</v>
      </c>
      <c r="I557" s="207">
        <v>9</v>
      </c>
      <c r="J557" s="207">
        <v>7.2</v>
      </c>
      <c r="K557" s="282">
        <v>6.2</v>
      </c>
      <c r="L557" s="283">
        <v>3.9</v>
      </c>
      <c r="M557" s="282">
        <v>4.4000000000000004</v>
      </c>
      <c r="N557" s="282">
        <v>5.2</v>
      </c>
      <c r="O557" s="282">
        <v>3.9</v>
      </c>
      <c r="P557" s="283">
        <v>3.9</v>
      </c>
      <c r="Q557" s="207">
        <f t="shared" si="211"/>
        <v>71.300000000000011</v>
      </c>
      <c r="R557" s="207">
        <v>63.699999999999996</v>
      </c>
      <c r="S557" s="208">
        <f t="shared" si="212"/>
        <v>111.93092621664053</v>
      </c>
    </row>
    <row r="558" spans="1:19" ht="13.5" customHeight="1" thickBot="1" x14ac:dyDescent="0.2">
      <c r="A558" s="204"/>
      <c r="B558" s="189"/>
      <c r="C558" s="381"/>
      <c r="D558" s="201" t="s">
        <v>77</v>
      </c>
      <c r="E558" s="209">
        <v>7.2</v>
      </c>
      <c r="F558" s="209">
        <v>8.1</v>
      </c>
      <c r="G558" s="209">
        <v>7.9</v>
      </c>
      <c r="H558" s="209">
        <v>10.8</v>
      </c>
      <c r="I558" s="209">
        <v>11.3</v>
      </c>
      <c r="J558" s="209">
        <v>8.6999999999999993</v>
      </c>
      <c r="K558" s="284">
        <v>7.2</v>
      </c>
      <c r="L558" s="285">
        <v>5.0999999999999996</v>
      </c>
      <c r="M558" s="284">
        <v>6.2</v>
      </c>
      <c r="N558" s="284">
        <v>8.1</v>
      </c>
      <c r="O558" s="284">
        <v>6.6</v>
      </c>
      <c r="P558" s="285">
        <v>7.2</v>
      </c>
      <c r="Q558" s="209">
        <f t="shared" si="211"/>
        <v>94.399999999999991</v>
      </c>
      <c r="R558" s="209">
        <v>83.399999999999991</v>
      </c>
      <c r="S558" s="210">
        <f t="shared" si="212"/>
        <v>113.18944844124701</v>
      </c>
    </row>
    <row r="559" spans="1:19" ht="13.5" customHeight="1" x14ac:dyDescent="0.15">
      <c r="A559" s="204"/>
      <c r="B559" s="189"/>
      <c r="C559" s="379" t="s">
        <v>285</v>
      </c>
      <c r="D559" s="195" t="s">
        <v>72</v>
      </c>
      <c r="E559" s="205">
        <v>41.3</v>
      </c>
      <c r="F559" s="205">
        <v>91.4</v>
      </c>
      <c r="G559" s="205">
        <v>52.2</v>
      </c>
      <c r="H559" s="205">
        <v>78.5</v>
      </c>
      <c r="I559" s="205">
        <v>99.9</v>
      </c>
      <c r="J559" s="205">
        <v>67.900000000000006</v>
      </c>
      <c r="K559" s="205">
        <v>58.5</v>
      </c>
      <c r="L559" s="205">
        <v>31.3</v>
      </c>
      <c r="M559" s="205">
        <v>24.7</v>
      </c>
      <c r="N559" s="205">
        <v>22.5</v>
      </c>
      <c r="O559" s="205">
        <v>31.3</v>
      </c>
      <c r="P559" s="205">
        <v>28.5</v>
      </c>
      <c r="Q559" s="205">
        <f t="shared" si="211"/>
        <v>627.99999999999989</v>
      </c>
      <c r="R559" s="205">
        <v>573.1</v>
      </c>
      <c r="S559" s="206">
        <f t="shared" si="212"/>
        <v>109.57948002093873</v>
      </c>
    </row>
    <row r="560" spans="1:19" ht="13.5" customHeight="1" x14ac:dyDescent="0.15">
      <c r="A560" s="204"/>
      <c r="B560" s="189"/>
      <c r="C560" s="380"/>
      <c r="D560" s="198" t="s">
        <v>73</v>
      </c>
      <c r="E560" s="282">
        <v>13.3</v>
      </c>
      <c r="F560" s="283">
        <v>25.1</v>
      </c>
      <c r="G560" s="282">
        <v>16.100000000000001</v>
      </c>
      <c r="H560" s="282">
        <v>22.6</v>
      </c>
      <c r="I560" s="282">
        <v>32.4</v>
      </c>
      <c r="J560" s="283">
        <v>23.3</v>
      </c>
      <c r="K560" s="282">
        <v>19.399999999999999</v>
      </c>
      <c r="L560" s="283">
        <v>10.4</v>
      </c>
      <c r="M560" s="282">
        <v>8.3000000000000007</v>
      </c>
      <c r="N560" s="282">
        <v>7.2</v>
      </c>
      <c r="O560" s="282">
        <v>7.9</v>
      </c>
      <c r="P560" s="283">
        <v>9.6</v>
      </c>
      <c r="Q560" s="207">
        <f t="shared" si="211"/>
        <v>195.60000000000002</v>
      </c>
      <c r="R560" s="207">
        <v>170.8</v>
      </c>
      <c r="S560" s="208">
        <f t="shared" si="212"/>
        <v>114.51990632318503</v>
      </c>
    </row>
    <row r="561" spans="1:19" ht="13.5" customHeight="1" x14ac:dyDescent="0.15">
      <c r="A561" s="204"/>
      <c r="B561" s="189"/>
      <c r="C561" s="380"/>
      <c r="D561" s="198" t="s">
        <v>74</v>
      </c>
      <c r="E561" s="282">
        <f t="shared" ref="E561:P561" si="227">+E559-E560</f>
        <v>27.999999999999996</v>
      </c>
      <c r="F561" s="283">
        <f t="shared" si="227"/>
        <v>66.300000000000011</v>
      </c>
      <c r="G561" s="282">
        <f t="shared" si="227"/>
        <v>36.1</v>
      </c>
      <c r="H561" s="282">
        <f t="shared" si="227"/>
        <v>55.9</v>
      </c>
      <c r="I561" s="282">
        <f t="shared" si="227"/>
        <v>67.5</v>
      </c>
      <c r="J561" s="283">
        <f t="shared" si="227"/>
        <v>44.600000000000009</v>
      </c>
      <c r="K561" s="282">
        <f t="shared" si="227"/>
        <v>39.1</v>
      </c>
      <c r="L561" s="283">
        <f t="shared" si="227"/>
        <v>20.9</v>
      </c>
      <c r="M561" s="282">
        <f t="shared" si="227"/>
        <v>16.399999999999999</v>
      </c>
      <c r="N561" s="282">
        <f t="shared" si="227"/>
        <v>15.3</v>
      </c>
      <c r="O561" s="282">
        <f t="shared" si="227"/>
        <v>23.4</v>
      </c>
      <c r="P561" s="283">
        <f t="shared" si="227"/>
        <v>18.899999999999999</v>
      </c>
      <c r="Q561" s="207">
        <f t="shared" si="211"/>
        <v>432.4</v>
      </c>
      <c r="R561" s="207">
        <v>402.3</v>
      </c>
      <c r="S561" s="208">
        <f t="shared" si="212"/>
        <v>107.48197862291822</v>
      </c>
    </row>
    <row r="562" spans="1:19" ht="13.5" customHeight="1" x14ac:dyDescent="0.15">
      <c r="A562" s="204"/>
      <c r="B562" s="189"/>
      <c r="C562" s="380"/>
      <c r="D562" s="198" t="s">
        <v>75</v>
      </c>
      <c r="E562" s="282">
        <f t="shared" ref="E562:P562" si="228">+E559-E563</f>
        <v>40</v>
      </c>
      <c r="F562" s="283">
        <f t="shared" si="228"/>
        <v>89.100000000000009</v>
      </c>
      <c r="G562" s="282">
        <f t="shared" si="228"/>
        <v>50.1</v>
      </c>
      <c r="H562" s="282">
        <f t="shared" si="228"/>
        <v>76</v>
      </c>
      <c r="I562" s="282">
        <f t="shared" si="228"/>
        <v>96.9</v>
      </c>
      <c r="J562" s="283">
        <f t="shared" si="228"/>
        <v>65.400000000000006</v>
      </c>
      <c r="K562" s="282">
        <f t="shared" si="228"/>
        <v>56</v>
      </c>
      <c r="L562" s="283">
        <f t="shared" si="228"/>
        <v>29.6</v>
      </c>
      <c r="M562" s="282">
        <f t="shared" si="228"/>
        <v>23.7</v>
      </c>
      <c r="N562" s="282">
        <f t="shared" si="228"/>
        <v>21.3</v>
      </c>
      <c r="O562" s="282">
        <f t="shared" si="228"/>
        <v>30.400000000000002</v>
      </c>
      <c r="P562" s="283">
        <f t="shared" si="228"/>
        <v>27.3</v>
      </c>
      <c r="Q562" s="207">
        <f t="shared" si="211"/>
        <v>605.79999999999995</v>
      </c>
      <c r="R562" s="207">
        <v>548.70000000000005</v>
      </c>
      <c r="S562" s="208">
        <f t="shared" si="212"/>
        <v>110.4064151631128</v>
      </c>
    </row>
    <row r="563" spans="1:19" ht="13.5" customHeight="1" x14ac:dyDescent="0.15">
      <c r="A563" s="204"/>
      <c r="B563" s="211"/>
      <c r="C563" s="380"/>
      <c r="D563" s="198" t="s">
        <v>76</v>
      </c>
      <c r="E563" s="282">
        <v>1.3</v>
      </c>
      <c r="F563" s="283">
        <v>2.2999999999999998</v>
      </c>
      <c r="G563" s="282">
        <v>2.1</v>
      </c>
      <c r="H563" s="282">
        <v>2.5</v>
      </c>
      <c r="I563" s="282">
        <v>3</v>
      </c>
      <c r="J563" s="283">
        <v>2.5</v>
      </c>
      <c r="K563" s="282">
        <v>2.5</v>
      </c>
      <c r="L563" s="283">
        <v>1.7</v>
      </c>
      <c r="M563" s="282">
        <v>1</v>
      </c>
      <c r="N563" s="282">
        <v>1.2</v>
      </c>
      <c r="O563" s="282">
        <v>0.9</v>
      </c>
      <c r="P563" s="283">
        <v>1.2</v>
      </c>
      <c r="Q563" s="207">
        <f t="shared" si="211"/>
        <v>22.199999999999996</v>
      </c>
      <c r="R563" s="207">
        <v>24.400000000000002</v>
      </c>
      <c r="S563" s="208">
        <f t="shared" si="212"/>
        <v>90.98360655737703</v>
      </c>
    </row>
    <row r="564" spans="1:19" ht="13.5" customHeight="1" thickBot="1" x14ac:dyDescent="0.2">
      <c r="A564" s="204"/>
      <c r="B564" s="211"/>
      <c r="C564" s="380"/>
      <c r="D564" s="274" t="s">
        <v>77</v>
      </c>
      <c r="E564" s="284">
        <v>1.5</v>
      </c>
      <c r="F564" s="282">
        <v>2.6</v>
      </c>
      <c r="G564" s="284">
        <v>2.5</v>
      </c>
      <c r="H564" s="284">
        <v>3.1</v>
      </c>
      <c r="I564" s="284">
        <v>3.8</v>
      </c>
      <c r="J564" s="282">
        <v>3</v>
      </c>
      <c r="K564" s="284">
        <v>3</v>
      </c>
      <c r="L564" s="282">
        <v>1.9</v>
      </c>
      <c r="M564" s="284">
        <v>1.3</v>
      </c>
      <c r="N564" s="284">
        <v>1.4</v>
      </c>
      <c r="O564" s="284">
        <v>1.2</v>
      </c>
      <c r="P564" s="282">
        <v>1.5</v>
      </c>
      <c r="Q564" s="275">
        <f t="shared" si="211"/>
        <v>26.799999999999997</v>
      </c>
      <c r="R564" s="275">
        <v>29.499999999999996</v>
      </c>
      <c r="S564" s="277">
        <f t="shared" si="212"/>
        <v>90.847457627118644</v>
      </c>
    </row>
    <row r="565" spans="1:19" ht="13.5" customHeight="1" x14ac:dyDescent="0.15">
      <c r="A565" s="204"/>
      <c r="B565" s="211"/>
      <c r="C565" s="379" t="s">
        <v>86</v>
      </c>
      <c r="D565" s="195" t="s">
        <v>72</v>
      </c>
      <c r="E565" s="205">
        <v>30.8</v>
      </c>
      <c r="F565" s="205">
        <v>67.7</v>
      </c>
      <c r="G565" s="205">
        <v>49.8</v>
      </c>
      <c r="H565" s="205">
        <v>48.2</v>
      </c>
      <c r="I565" s="205">
        <v>55</v>
      </c>
      <c r="J565" s="205">
        <v>63.3</v>
      </c>
      <c r="K565" s="205">
        <v>68.7</v>
      </c>
      <c r="L565" s="205">
        <v>32.799999999999997</v>
      </c>
      <c r="M565" s="205">
        <v>26.1</v>
      </c>
      <c r="N565" s="205">
        <v>19.600000000000001</v>
      </c>
      <c r="O565" s="205">
        <v>25.3</v>
      </c>
      <c r="P565" s="205">
        <v>19.7</v>
      </c>
      <c r="Q565" s="205">
        <f t="shared" si="211"/>
        <v>507.00000000000006</v>
      </c>
      <c r="R565" s="205">
        <v>506.59999999999997</v>
      </c>
      <c r="S565" s="206">
        <f t="shared" si="212"/>
        <v>100.0789577575997</v>
      </c>
    </row>
    <row r="566" spans="1:19" ht="13.5" customHeight="1" x14ac:dyDescent="0.15">
      <c r="A566" s="204"/>
      <c r="B566" s="211"/>
      <c r="C566" s="380"/>
      <c r="D566" s="198" t="s">
        <v>73</v>
      </c>
      <c r="E566" s="207">
        <v>10.199999999999999</v>
      </c>
      <c r="F566" s="207">
        <v>22.6</v>
      </c>
      <c r="G566" s="207">
        <v>16.600000000000001</v>
      </c>
      <c r="H566" s="207">
        <v>16.100000000000001</v>
      </c>
      <c r="I566" s="207">
        <v>18.399999999999999</v>
      </c>
      <c r="J566" s="207">
        <v>21.1</v>
      </c>
      <c r="K566" s="282">
        <v>22.9</v>
      </c>
      <c r="L566" s="283">
        <v>10.8</v>
      </c>
      <c r="M566" s="282">
        <v>8.6</v>
      </c>
      <c r="N566" s="282">
        <v>6.4</v>
      </c>
      <c r="O566" s="282">
        <v>8.3000000000000007</v>
      </c>
      <c r="P566" s="283">
        <v>6.4</v>
      </c>
      <c r="Q566" s="207">
        <f t="shared" si="211"/>
        <v>168.40000000000003</v>
      </c>
      <c r="R566" s="207">
        <v>168.3</v>
      </c>
      <c r="S566" s="208">
        <f t="shared" si="212"/>
        <v>100.05941770647655</v>
      </c>
    </row>
    <row r="567" spans="1:19" ht="13.5" customHeight="1" x14ac:dyDescent="0.15">
      <c r="A567" s="204"/>
      <c r="B567" s="211"/>
      <c r="C567" s="380"/>
      <c r="D567" s="198" t="s">
        <v>74</v>
      </c>
      <c r="E567" s="207">
        <f t="shared" ref="E567:P567" si="229">+E565-E566</f>
        <v>20.6</v>
      </c>
      <c r="F567" s="207">
        <f t="shared" si="229"/>
        <v>45.1</v>
      </c>
      <c r="G567" s="207">
        <f t="shared" si="229"/>
        <v>33.199999999999996</v>
      </c>
      <c r="H567" s="207">
        <f t="shared" si="229"/>
        <v>32.1</v>
      </c>
      <c r="I567" s="207">
        <f t="shared" si="229"/>
        <v>36.6</v>
      </c>
      <c r="J567" s="207">
        <f t="shared" si="229"/>
        <v>42.199999999999996</v>
      </c>
      <c r="K567" s="282">
        <f t="shared" si="229"/>
        <v>45.800000000000004</v>
      </c>
      <c r="L567" s="283">
        <f t="shared" si="229"/>
        <v>21.999999999999996</v>
      </c>
      <c r="M567" s="282">
        <f t="shared" si="229"/>
        <v>17.5</v>
      </c>
      <c r="N567" s="282">
        <f t="shared" si="229"/>
        <v>13.200000000000001</v>
      </c>
      <c r="O567" s="282">
        <f t="shared" si="229"/>
        <v>17</v>
      </c>
      <c r="P567" s="283">
        <f t="shared" si="229"/>
        <v>13.299999999999999</v>
      </c>
      <c r="Q567" s="207">
        <f t="shared" si="211"/>
        <v>338.59999999999997</v>
      </c>
      <c r="R567" s="207">
        <v>338.3</v>
      </c>
      <c r="S567" s="208">
        <f t="shared" si="212"/>
        <v>100.08867868755542</v>
      </c>
    </row>
    <row r="568" spans="1:19" ht="13.5" customHeight="1" x14ac:dyDescent="0.15">
      <c r="A568" s="204"/>
      <c r="B568" s="211"/>
      <c r="C568" s="380"/>
      <c r="D568" s="198" t="s">
        <v>75</v>
      </c>
      <c r="E568" s="207">
        <f t="shared" ref="E568:P568" si="230">+E565-E569</f>
        <v>29.7</v>
      </c>
      <c r="F568" s="207">
        <f t="shared" si="230"/>
        <v>65.900000000000006</v>
      </c>
      <c r="G568" s="207">
        <f t="shared" si="230"/>
        <v>48.199999999999996</v>
      </c>
      <c r="H568" s="207">
        <f t="shared" si="230"/>
        <v>46.6</v>
      </c>
      <c r="I568" s="207">
        <f t="shared" si="230"/>
        <v>52.3</v>
      </c>
      <c r="J568" s="207">
        <f t="shared" si="230"/>
        <v>61.9</v>
      </c>
      <c r="K568" s="282">
        <f t="shared" si="230"/>
        <v>67.2</v>
      </c>
      <c r="L568" s="283">
        <f t="shared" si="230"/>
        <v>31.599999999999998</v>
      </c>
      <c r="M568" s="282">
        <f t="shared" si="230"/>
        <v>25</v>
      </c>
      <c r="N568" s="282">
        <f t="shared" si="230"/>
        <v>18.3</v>
      </c>
      <c r="O568" s="282">
        <f t="shared" si="230"/>
        <v>24.3</v>
      </c>
      <c r="P568" s="283">
        <f t="shared" si="230"/>
        <v>18.399999999999999</v>
      </c>
      <c r="Q568" s="207">
        <f t="shared" si="211"/>
        <v>489.4</v>
      </c>
      <c r="R568" s="207">
        <v>489.10000000000008</v>
      </c>
      <c r="S568" s="208">
        <f t="shared" si="212"/>
        <v>100.06133714986709</v>
      </c>
    </row>
    <row r="569" spans="1:19" ht="13.5" customHeight="1" x14ac:dyDescent="0.15">
      <c r="A569" s="204"/>
      <c r="B569" s="189"/>
      <c r="C569" s="380"/>
      <c r="D569" s="198" t="s">
        <v>76</v>
      </c>
      <c r="E569" s="207">
        <v>1.1000000000000001</v>
      </c>
      <c r="F569" s="207">
        <v>1.8</v>
      </c>
      <c r="G569" s="207">
        <v>1.6</v>
      </c>
      <c r="H569" s="207">
        <v>1.6</v>
      </c>
      <c r="I569" s="207">
        <v>2.7</v>
      </c>
      <c r="J569" s="207">
        <v>1.4</v>
      </c>
      <c r="K569" s="282">
        <v>1.5</v>
      </c>
      <c r="L569" s="283">
        <v>1.2</v>
      </c>
      <c r="M569" s="282">
        <v>1.1000000000000001</v>
      </c>
      <c r="N569" s="282">
        <v>1.3</v>
      </c>
      <c r="O569" s="282">
        <v>1</v>
      </c>
      <c r="P569" s="283">
        <v>1.3</v>
      </c>
      <c r="Q569" s="207">
        <f t="shared" si="211"/>
        <v>17.600000000000001</v>
      </c>
      <c r="R569" s="207">
        <v>17.499999999999996</v>
      </c>
      <c r="S569" s="208">
        <f t="shared" si="212"/>
        <v>100.5714285714286</v>
      </c>
    </row>
    <row r="570" spans="1:19" ht="13.5" customHeight="1" thickBot="1" x14ac:dyDescent="0.2">
      <c r="A570" s="204"/>
      <c r="B570" s="216"/>
      <c r="C570" s="381"/>
      <c r="D570" s="201" t="s">
        <v>77</v>
      </c>
      <c r="E570" s="209">
        <v>1.5</v>
      </c>
      <c r="F570" s="209">
        <v>3.3</v>
      </c>
      <c r="G570" s="209">
        <v>2</v>
      </c>
      <c r="H570" s="209">
        <v>3.1</v>
      </c>
      <c r="I570" s="209">
        <v>6</v>
      </c>
      <c r="J570" s="209">
        <v>2.1</v>
      </c>
      <c r="K570" s="286">
        <v>2.4</v>
      </c>
      <c r="L570" s="287">
        <v>2</v>
      </c>
      <c r="M570" s="288">
        <v>1.9</v>
      </c>
      <c r="N570" s="288">
        <v>2.5</v>
      </c>
      <c r="O570" s="288">
        <v>1.4</v>
      </c>
      <c r="P570" s="287">
        <v>1.9</v>
      </c>
      <c r="Q570" s="209">
        <f t="shared" si="211"/>
        <v>30.099999999999994</v>
      </c>
      <c r="R570" s="209">
        <v>30</v>
      </c>
      <c r="S570" s="210">
        <f t="shared" si="212"/>
        <v>100.33333333333331</v>
      </c>
    </row>
    <row r="571" spans="1:19" ht="18.75" customHeight="1" x14ac:dyDescent="0.2">
      <c r="A571" s="303" t="str">
        <f>$A$1</f>
        <v>５　平成28年度市町村別・月別観光入込客数</v>
      </c>
    </row>
    <row r="572" spans="1:19" ht="13.5" customHeight="1" thickBot="1" x14ac:dyDescent="0.2">
      <c r="S572" s="190" t="s">
        <v>308</v>
      </c>
    </row>
    <row r="573" spans="1:19" ht="13.5" customHeight="1" thickBot="1" x14ac:dyDescent="0.2">
      <c r="A573" s="191" t="s">
        <v>58</v>
      </c>
      <c r="B573" s="191" t="s">
        <v>353</v>
      </c>
      <c r="C573" s="191" t="s">
        <v>59</v>
      </c>
      <c r="D573" s="192" t="s">
        <v>60</v>
      </c>
      <c r="E573" s="193" t="s">
        <v>61</v>
      </c>
      <c r="F573" s="193" t="s">
        <v>62</v>
      </c>
      <c r="G573" s="193" t="s">
        <v>63</v>
      </c>
      <c r="H573" s="193" t="s">
        <v>64</v>
      </c>
      <c r="I573" s="193" t="s">
        <v>65</v>
      </c>
      <c r="J573" s="193" t="s">
        <v>66</v>
      </c>
      <c r="K573" s="193" t="s">
        <v>67</v>
      </c>
      <c r="L573" s="193" t="s">
        <v>68</v>
      </c>
      <c r="M573" s="193" t="s">
        <v>69</v>
      </c>
      <c r="N573" s="193" t="s">
        <v>36</v>
      </c>
      <c r="O573" s="193" t="s">
        <v>37</v>
      </c>
      <c r="P573" s="193" t="s">
        <v>38</v>
      </c>
      <c r="Q573" s="193" t="s">
        <v>354</v>
      </c>
      <c r="R573" s="193" t="str">
        <f>$R$3</f>
        <v>27年度</v>
      </c>
      <c r="S573" s="194" t="s">
        <v>71</v>
      </c>
    </row>
    <row r="574" spans="1:19" ht="13.5" customHeight="1" x14ac:dyDescent="0.15">
      <c r="A574" s="259"/>
      <c r="B574" s="370" t="s">
        <v>333</v>
      </c>
      <c r="C574" s="372"/>
      <c r="D574" s="195" t="s">
        <v>72</v>
      </c>
      <c r="E574" s="205">
        <f t="shared" ref="E574:R574" si="231">+E580+E586+E592+E598+E604+E610+E616</f>
        <v>60.599999999999994</v>
      </c>
      <c r="F574" s="205">
        <f t="shared" si="231"/>
        <v>120.79999999999998</v>
      </c>
      <c r="G574" s="205">
        <f t="shared" si="231"/>
        <v>87.4</v>
      </c>
      <c r="H574" s="205">
        <f t="shared" si="231"/>
        <v>162.20000000000002</v>
      </c>
      <c r="I574" s="205">
        <f t="shared" si="231"/>
        <v>272.29999999999995</v>
      </c>
      <c r="J574" s="205">
        <f t="shared" si="231"/>
        <v>110.4</v>
      </c>
      <c r="K574" s="205">
        <f t="shared" si="231"/>
        <v>59</v>
      </c>
      <c r="L574" s="205">
        <f t="shared" si="231"/>
        <v>37.200000000000003</v>
      </c>
      <c r="M574" s="205">
        <f t="shared" si="231"/>
        <v>31.799999999999997</v>
      </c>
      <c r="N574" s="205">
        <f t="shared" si="231"/>
        <v>35.9</v>
      </c>
      <c r="O574" s="205">
        <f t="shared" si="231"/>
        <v>38</v>
      </c>
      <c r="P574" s="205">
        <f t="shared" si="231"/>
        <v>40.4</v>
      </c>
      <c r="Q574" s="205">
        <f t="shared" si="231"/>
        <v>1056</v>
      </c>
      <c r="R574" s="205">
        <f t="shared" si="231"/>
        <v>1019.4999999999999</v>
      </c>
      <c r="S574" s="206">
        <f t="shared" ref="S574:S621" si="232">IF(Q574=0,"－",Q574/R574*100)</f>
        <v>103.58018636586563</v>
      </c>
    </row>
    <row r="575" spans="1:19" ht="13.5" customHeight="1" x14ac:dyDescent="0.15">
      <c r="A575" s="204"/>
      <c r="B575" s="373"/>
      <c r="C575" s="375"/>
      <c r="D575" s="198" t="s">
        <v>73</v>
      </c>
      <c r="E575" s="207">
        <f t="shared" ref="E575:Q579" si="233">+E581+E587+E593+E599+E605+E611+E617</f>
        <v>10</v>
      </c>
      <c r="F575" s="207">
        <f t="shared" si="233"/>
        <v>30.8</v>
      </c>
      <c r="G575" s="207">
        <f t="shared" si="233"/>
        <v>17.799999999999997</v>
      </c>
      <c r="H575" s="207">
        <f t="shared" si="233"/>
        <v>48.8</v>
      </c>
      <c r="I575" s="207">
        <f t="shared" si="233"/>
        <v>91.399999999999991</v>
      </c>
      <c r="J575" s="207">
        <f t="shared" si="233"/>
        <v>26.1</v>
      </c>
      <c r="K575" s="207">
        <f t="shared" si="233"/>
        <v>9.9</v>
      </c>
      <c r="L575" s="207">
        <f t="shared" si="233"/>
        <v>4.4000000000000004</v>
      </c>
      <c r="M575" s="207">
        <f t="shared" si="233"/>
        <v>2.6</v>
      </c>
      <c r="N575" s="207">
        <f t="shared" si="233"/>
        <v>2.5000000000000009</v>
      </c>
      <c r="O575" s="207">
        <f t="shared" si="233"/>
        <v>2.2000000000000002</v>
      </c>
      <c r="P575" s="207">
        <f t="shared" si="233"/>
        <v>2.5</v>
      </c>
      <c r="Q575" s="207">
        <f t="shared" si="233"/>
        <v>249</v>
      </c>
      <c r="R575" s="207">
        <f>+R581+R587+R593+R599+R605+R611+R617</f>
        <v>176.00000000000003</v>
      </c>
      <c r="S575" s="208">
        <f t="shared" si="232"/>
        <v>141.47727272727272</v>
      </c>
    </row>
    <row r="576" spans="1:19" ht="13.5" customHeight="1" x14ac:dyDescent="0.15">
      <c r="A576" s="204" t="s">
        <v>361</v>
      </c>
      <c r="B576" s="373"/>
      <c r="C576" s="375"/>
      <c r="D576" s="198" t="s">
        <v>74</v>
      </c>
      <c r="E576" s="207">
        <f t="shared" si="233"/>
        <v>50.6</v>
      </c>
      <c r="F576" s="207">
        <f t="shared" si="233"/>
        <v>89.999999999999986</v>
      </c>
      <c r="G576" s="207">
        <f t="shared" si="233"/>
        <v>69.599999999999994</v>
      </c>
      <c r="H576" s="207">
        <f t="shared" si="233"/>
        <v>113.39999999999999</v>
      </c>
      <c r="I576" s="207">
        <f t="shared" si="233"/>
        <v>180.89999999999998</v>
      </c>
      <c r="J576" s="207">
        <f t="shared" si="233"/>
        <v>84.300000000000011</v>
      </c>
      <c r="K576" s="207">
        <f t="shared" si="233"/>
        <v>49.1</v>
      </c>
      <c r="L576" s="207">
        <f t="shared" si="233"/>
        <v>32.799999999999997</v>
      </c>
      <c r="M576" s="207">
        <f t="shared" si="233"/>
        <v>29.2</v>
      </c>
      <c r="N576" s="207">
        <f t="shared" si="233"/>
        <v>33.400000000000006</v>
      </c>
      <c r="O576" s="207">
        <f t="shared" si="233"/>
        <v>35.800000000000004</v>
      </c>
      <c r="P576" s="207">
        <f t="shared" si="233"/>
        <v>37.9</v>
      </c>
      <c r="Q576" s="207">
        <f t="shared" si="233"/>
        <v>807</v>
      </c>
      <c r="R576" s="207">
        <f>+R582+R588+R594+R600+R606+R612+R618</f>
        <v>843.5</v>
      </c>
      <c r="S576" s="208">
        <f t="shared" si="232"/>
        <v>95.672791938352105</v>
      </c>
    </row>
    <row r="577" spans="1:19" ht="13.5" customHeight="1" x14ac:dyDescent="0.15">
      <c r="A577" s="204"/>
      <c r="B577" s="373"/>
      <c r="C577" s="375"/>
      <c r="D577" s="198" t="s">
        <v>75</v>
      </c>
      <c r="E577" s="207">
        <f t="shared" si="233"/>
        <v>55.7</v>
      </c>
      <c r="F577" s="207">
        <f t="shared" si="233"/>
        <v>111.79999999999998</v>
      </c>
      <c r="G577" s="207">
        <f t="shared" si="233"/>
        <v>77.5</v>
      </c>
      <c r="H577" s="207">
        <f t="shared" si="233"/>
        <v>149</v>
      </c>
      <c r="I577" s="207">
        <f t="shared" si="233"/>
        <v>254.99999999999997</v>
      </c>
      <c r="J577" s="207">
        <f t="shared" si="233"/>
        <v>99.399999999999991</v>
      </c>
      <c r="K577" s="207">
        <f t="shared" si="233"/>
        <v>51</v>
      </c>
      <c r="L577" s="207">
        <f t="shared" si="233"/>
        <v>32.1</v>
      </c>
      <c r="M577" s="207">
        <f t="shared" si="233"/>
        <v>28.299999999999997</v>
      </c>
      <c r="N577" s="207">
        <f t="shared" si="233"/>
        <v>32.6</v>
      </c>
      <c r="O577" s="207">
        <f t="shared" si="233"/>
        <v>34.299999999999997</v>
      </c>
      <c r="P577" s="207">
        <f t="shared" si="233"/>
        <v>35.9</v>
      </c>
      <c r="Q577" s="207">
        <f t="shared" si="233"/>
        <v>962.60000000000014</v>
      </c>
      <c r="R577" s="207">
        <f>+R583+R589+R595+R601+R607+R613+R619</f>
        <v>925.50000000000011</v>
      </c>
      <c r="S577" s="208">
        <f t="shared" si="232"/>
        <v>104.00864397622907</v>
      </c>
    </row>
    <row r="578" spans="1:19" ht="13.5" customHeight="1" x14ac:dyDescent="0.15">
      <c r="A578" s="204"/>
      <c r="B578" s="373"/>
      <c r="C578" s="375"/>
      <c r="D578" s="198" t="s">
        <v>76</v>
      </c>
      <c r="E578" s="207">
        <f t="shared" si="233"/>
        <v>4.8999999999999995</v>
      </c>
      <c r="F578" s="207">
        <f t="shared" si="233"/>
        <v>9</v>
      </c>
      <c r="G578" s="207">
        <f t="shared" si="233"/>
        <v>9.9</v>
      </c>
      <c r="H578" s="207">
        <f t="shared" si="233"/>
        <v>13.200000000000001</v>
      </c>
      <c r="I578" s="207">
        <f t="shared" si="233"/>
        <v>17.3</v>
      </c>
      <c r="J578" s="207">
        <f t="shared" si="233"/>
        <v>11</v>
      </c>
      <c r="K578" s="207">
        <f t="shared" si="233"/>
        <v>8</v>
      </c>
      <c r="L578" s="207">
        <f t="shared" si="233"/>
        <v>5.0999999999999996</v>
      </c>
      <c r="M578" s="207">
        <f t="shared" si="233"/>
        <v>3.5</v>
      </c>
      <c r="N578" s="207">
        <f t="shared" si="233"/>
        <v>3.3</v>
      </c>
      <c r="O578" s="207">
        <f t="shared" si="233"/>
        <v>3.7</v>
      </c>
      <c r="P578" s="207">
        <f t="shared" si="233"/>
        <v>4.5</v>
      </c>
      <c r="Q578" s="207">
        <f t="shared" si="233"/>
        <v>93.4</v>
      </c>
      <c r="R578" s="207">
        <f>+R584+R590+R596+R602+R608+R614+R620</f>
        <v>94.000000000000014</v>
      </c>
      <c r="S578" s="208">
        <f t="shared" si="232"/>
        <v>99.361702127659569</v>
      </c>
    </row>
    <row r="579" spans="1:19" ht="13.5" customHeight="1" thickBot="1" x14ac:dyDescent="0.2">
      <c r="A579" s="204"/>
      <c r="B579" s="373"/>
      <c r="C579" s="378"/>
      <c r="D579" s="201" t="s">
        <v>77</v>
      </c>
      <c r="E579" s="209">
        <f t="shared" si="233"/>
        <v>6.1</v>
      </c>
      <c r="F579" s="209">
        <f t="shared" si="233"/>
        <v>10.7</v>
      </c>
      <c r="G579" s="209">
        <f t="shared" si="233"/>
        <v>11.7</v>
      </c>
      <c r="H579" s="209">
        <f t="shared" si="233"/>
        <v>15.5</v>
      </c>
      <c r="I579" s="209">
        <f t="shared" si="233"/>
        <v>20.299999999999997</v>
      </c>
      <c r="J579" s="209">
        <f t="shared" si="233"/>
        <v>14.3</v>
      </c>
      <c r="K579" s="209">
        <f t="shared" si="233"/>
        <v>9.3000000000000007</v>
      </c>
      <c r="L579" s="209">
        <f t="shared" si="233"/>
        <v>6.6000000000000005</v>
      </c>
      <c r="M579" s="209">
        <f t="shared" si="233"/>
        <v>4</v>
      </c>
      <c r="N579" s="209">
        <f t="shared" si="233"/>
        <v>3.8</v>
      </c>
      <c r="O579" s="209">
        <f t="shared" si="233"/>
        <v>4.2</v>
      </c>
      <c r="P579" s="209">
        <f t="shared" si="233"/>
        <v>5</v>
      </c>
      <c r="Q579" s="209">
        <f t="shared" si="233"/>
        <v>111.50000000000001</v>
      </c>
      <c r="R579" s="209">
        <f>+R585+R591+R597+R603+R609+R615+R621</f>
        <v>106.2</v>
      </c>
      <c r="S579" s="210">
        <f t="shared" si="232"/>
        <v>104.99058380414314</v>
      </c>
    </row>
    <row r="580" spans="1:19" ht="13.5" customHeight="1" x14ac:dyDescent="0.15">
      <c r="A580" s="204"/>
      <c r="B580" s="204"/>
      <c r="C580" s="379" t="s">
        <v>87</v>
      </c>
      <c r="D580" s="195" t="s">
        <v>72</v>
      </c>
      <c r="E580" s="205">
        <v>14.4</v>
      </c>
      <c r="F580" s="205">
        <v>38.299999999999997</v>
      </c>
      <c r="G580" s="205">
        <v>25.5</v>
      </c>
      <c r="H580" s="205">
        <v>74.5</v>
      </c>
      <c r="I580" s="205">
        <v>134.69999999999999</v>
      </c>
      <c r="J580" s="205">
        <v>39</v>
      </c>
      <c r="K580" s="205">
        <v>6.4</v>
      </c>
      <c r="L580" s="205">
        <v>3.2</v>
      </c>
      <c r="M580" s="205">
        <v>1.2</v>
      </c>
      <c r="N580" s="205">
        <v>1.2</v>
      </c>
      <c r="O580" s="205">
        <v>5.3</v>
      </c>
      <c r="P580" s="205">
        <v>2.1</v>
      </c>
      <c r="Q580" s="205">
        <f t="shared" ref="Q580:Q621" si="234">SUM(E580:P580)</f>
        <v>345.79999999999995</v>
      </c>
      <c r="R580" s="205">
        <v>334.7999999999999</v>
      </c>
      <c r="S580" s="206">
        <f t="shared" si="232"/>
        <v>103.28554360812427</v>
      </c>
    </row>
    <row r="581" spans="1:19" ht="13.5" customHeight="1" x14ac:dyDescent="0.15">
      <c r="A581" s="204"/>
      <c r="B581" s="189"/>
      <c r="C581" s="380"/>
      <c r="D581" s="198" t="s">
        <v>73</v>
      </c>
      <c r="E581" s="207">
        <v>6.2</v>
      </c>
      <c r="F581" s="207">
        <v>19.600000000000001</v>
      </c>
      <c r="G581" s="207">
        <v>10.9</v>
      </c>
      <c r="H581" s="207">
        <v>40</v>
      </c>
      <c r="I581" s="207">
        <v>74.3</v>
      </c>
      <c r="J581" s="207">
        <v>18.5</v>
      </c>
      <c r="K581" s="207">
        <v>2.4</v>
      </c>
      <c r="L581" s="207">
        <v>1.2</v>
      </c>
      <c r="M581" s="207">
        <v>0.4</v>
      </c>
      <c r="N581" s="207">
        <v>0.4</v>
      </c>
      <c r="O581" s="207">
        <v>0.7</v>
      </c>
      <c r="P581" s="207">
        <v>0.6</v>
      </c>
      <c r="Q581" s="207">
        <f t="shared" si="234"/>
        <v>175.2</v>
      </c>
      <c r="R581" s="207">
        <v>103.6</v>
      </c>
      <c r="S581" s="208">
        <f t="shared" si="232"/>
        <v>169.1119691119691</v>
      </c>
    </row>
    <row r="582" spans="1:19" ht="13.5" customHeight="1" x14ac:dyDescent="0.15">
      <c r="A582" s="204"/>
      <c r="B582" s="189"/>
      <c r="C582" s="380"/>
      <c r="D582" s="198" t="s">
        <v>74</v>
      </c>
      <c r="E582" s="207">
        <f t="shared" ref="E582:P582" si="235">+E580-E581</f>
        <v>8.1999999999999993</v>
      </c>
      <c r="F582" s="207">
        <f t="shared" si="235"/>
        <v>18.699999999999996</v>
      </c>
      <c r="G582" s="207">
        <f t="shared" si="235"/>
        <v>14.6</v>
      </c>
      <c r="H582" s="207">
        <f t="shared" si="235"/>
        <v>34.5</v>
      </c>
      <c r="I582" s="207">
        <f t="shared" si="235"/>
        <v>60.399999999999991</v>
      </c>
      <c r="J582" s="207">
        <f t="shared" si="235"/>
        <v>20.5</v>
      </c>
      <c r="K582" s="207">
        <f t="shared" si="235"/>
        <v>4</v>
      </c>
      <c r="L582" s="207">
        <f t="shared" si="235"/>
        <v>2</v>
      </c>
      <c r="M582" s="207">
        <f t="shared" si="235"/>
        <v>0.79999999999999993</v>
      </c>
      <c r="N582" s="207">
        <f t="shared" si="235"/>
        <v>0.79999999999999993</v>
      </c>
      <c r="O582" s="207">
        <f t="shared" si="235"/>
        <v>4.5999999999999996</v>
      </c>
      <c r="P582" s="207">
        <f t="shared" si="235"/>
        <v>1.5</v>
      </c>
      <c r="Q582" s="207">
        <f t="shared" si="234"/>
        <v>170.6</v>
      </c>
      <c r="R582" s="207">
        <v>231.2</v>
      </c>
      <c r="S582" s="208">
        <f t="shared" si="232"/>
        <v>73.788927335640139</v>
      </c>
    </row>
    <row r="583" spans="1:19" ht="13.5" customHeight="1" x14ac:dyDescent="0.15">
      <c r="A583" s="204"/>
      <c r="B583" s="189"/>
      <c r="C583" s="380"/>
      <c r="D583" s="198" t="s">
        <v>75</v>
      </c>
      <c r="E583" s="207">
        <f t="shared" ref="E583:P583" si="236">+E580-E584</f>
        <v>13.200000000000001</v>
      </c>
      <c r="F583" s="207">
        <f t="shared" si="236"/>
        <v>36.9</v>
      </c>
      <c r="G583" s="207">
        <f t="shared" si="236"/>
        <v>24</v>
      </c>
      <c r="H583" s="207">
        <f t="shared" si="236"/>
        <v>72.7</v>
      </c>
      <c r="I583" s="207">
        <f t="shared" si="236"/>
        <v>132.29999999999998</v>
      </c>
      <c r="J583" s="207">
        <f t="shared" si="236"/>
        <v>37</v>
      </c>
      <c r="K583" s="207">
        <f t="shared" si="236"/>
        <v>4.9000000000000004</v>
      </c>
      <c r="L583" s="207">
        <f t="shared" si="236"/>
        <v>1.9000000000000001</v>
      </c>
      <c r="M583" s="207">
        <f t="shared" si="236"/>
        <v>0.6</v>
      </c>
      <c r="N583" s="207">
        <f t="shared" si="236"/>
        <v>0.29999999999999993</v>
      </c>
      <c r="O583" s="207">
        <f t="shared" si="236"/>
        <v>4.1999999999999993</v>
      </c>
      <c r="P583" s="207">
        <f t="shared" si="236"/>
        <v>0.70000000000000018</v>
      </c>
      <c r="Q583" s="207">
        <f t="shared" si="234"/>
        <v>328.7</v>
      </c>
      <c r="R583" s="207">
        <v>313.50000000000006</v>
      </c>
      <c r="S583" s="208">
        <f t="shared" si="232"/>
        <v>104.84848484848483</v>
      </c>
    </row>
    <row r="584" spans="1:19" ht="13.5" customHeight="1" x14ac:dyDescent="0.15">
      <c r="A584" s="204"/>
      <c r="B584" s="189"/>
      <c r="C584" s="380"/>
      <c r="D584" s="198" t="s">
        <v>76</v>
      </c>
      <c r="E584" s="207">
        <v>1.2</v>
      </c>
      <c r="F584" s="207">
        <v>1.4</v>
      </c>
      <c r="G584" s="207">
        <v>1.5</v>
      </c>
      <c r="H584" s="207">
        <v>1.8</v>
      </c>
      <c r="I584" s="207">
        <v>2.4</v>
      </c>
      <c r="J584" s="207">
        <v>2</v>
      </c>
      <c r="K584" s="207">
        <v>1.5</v>
      </c>
      <c r="L584" s="207">
        <v>1.3</v>
      </c>
      <c r="M584" s="207">
        <v>0.6</v>
      </c>
      <c r="N584" s="207">
        <v>0.9</v>
      </c>
      <c r="O584" s="207">
        <v>1.1000000000000001</v>
      </c>
      <c r="P584" s="207">
        <v>1.4</v>
      </c>
      <c r="Q584" s="207">
        <f t="shared" si="234"/>
        <v>17.099999999999998</v>
      </c>
      <c r="R584" s="207">
        <v>21.3</v>
      </c>
      <c r="S584" s="208">
        <f t="shared" si="232"/>
        <v>80.281690140845058</v>
      </c>
    </row>
    <row r="585" spans="1:19" ht="13.5" customHeight="1" thickBot="1" x14ac:dyDescent="0.2">
      <c r="A585" s="204"/>
      <c r="B585" s="189"/>
      <c r="C585" s="381"/>
      <c r="D585" s="201" t="s">
        <v>77</v>
      </c>
      <c r="E585" s="209">
        <v>1.6</v>
      </c>
      <c r="F585" s="209">
        <v>2</v>
      </c>
      <c r="G585" s="209">
        <v>2.2000000000000002</v>
      </c>
      <c r="H585" s="209">
        <v>2.5</v>
      </c>
      <c r="I585" s="209">
        <v>3</v>
      </c>
      <c r="J585" s="209">
        <v>3</v>
      </c>
      <c r="K585" s="209">
        <v>1.5</v>
      </c>
      <c r="L585" s="209">
        <v>1.3</v>
      </c>
      <c r="M585" s="209">
        <v>0.6</v>
      </c>
      <c r="N585" s="209">
        <v>0.9</v>
      </c>
      <c r="O585" s="209">
        <v>1.1000000000000001</v>
      </c>
      <c r="P585" s="209">
        <v>1.4</v>
      </c>
      <c r="Q585" s="209">
        <f t="shared" si="234"/>
        <v>21.1</v>
      </c>
      <c r="R585" s="209">
        <v>21.3</v>
      </c>
      <c r="S585" s="210">
        <f t="shared" si="232"/>
        <v>99.061032863849775</v>
      </c>
    </row>
    <row r="586" spans="1:19" ht="13.5" customHeight="1" x14ac:dyDescent="0.15">
      <c r="A586" s="204"/>
      <c r="B586" s="189"/>
      <c r="C586" s="379" t="s">
        <v>88</v>
      </c>
      <c r="D586" s="195" t="s">
        <v>72</v>
      </c>
      <c r="E586" s="205">
        <v>9.1999999999999993</v>
      </c>
      <c r="F586" s="205">
        <v>18.899999999999999</v>
      </c>
      <c r="G586" s="205">
        <v>11.6</v>
      </c>
      <c r="H586" s="205">
        <v>11.2</v>
      </c>
      <c r="I586" s="205">
        <v>20.2</v>
      </c>
      <c r="J586" s="205">
        <v>11.1</v>
      </c>
      <c r="K586" s="205">
        <v>10.8</v>
      </c>
      <c r="L586" s="205">
        <v>5.0999999999999996</v>
      </c>
      <c r="M586" s="205">
        <v>4</v>
      </c>
      <c r="N586" s="205">
        <v>4.0999999999999996</v>
      </c>
      <c r="O586" s="205">
        <v>3.8</v>
      </c>
      <c r="P586" s="205">
        <v>5.9</v>
      </c>
      <c r="Q586" s="205">
        <f t="shared" si="234"/>
        <v>115.89999999999998</v>
      </c>
      <c r="R586" s="205">
        <v>114.60000000000001</v>
      </c>
      <c r="S586" s="206">
        <f t="shared" si="232"/>
        <v>101.13438045375216</v>
      </c>
    </row>
    <row r="587" spans="1:19" ht="13.5" customHeight="1" x14ac:dyDescent="0.15">
      <c r="A587" s="204"/>
      <c r="B587" s="189"/>
      <c r="C587" s="380"/>
      <c r="D587" s="198" t="s">
        <v>73</v>
      </c>
      <c r="E587" s="207">
        <v>1.8</v>
      </c>
      <c r="F587" s="207">
        <v>5.7</v>
      </c>
      <c r="G587" s="207">
        <v>2.2999999999999998</v>
      </c>
      <c r="H587" s="207">
        <v>3.4</v>
      </c>
      <c r="I587" s="207">
        <v>6.1</v>
      </c>
      <c r="J587" s="207">
        <v>3.3</v>
      </c>
      <c r="K587" s="207">
        <v>3.1</v>
      </c>
      <c r="L587" s="207">
        <v>1</v>
      </c>
      <c r="M587" s="207">
        <v>0.8</v>
      </c>
      <c r="N587" s="207">
        <v>0.8</v>
      </c>
      <c r="O587" s="207">
        <v>0.3</v>
      </c>
      <c r="P587" s="207">
        <v>0.5</v>
      </c>
      <c r="Q587" s="207">
        <f t="shared" si="234"/>
        <v>29.100000000000005</v>
      </c>
      <c r="R587" s="207">
        <v>28.900000000000002</v>
      </c>
      <c r="S587" s="208">
        <f t="shared" si="232"/>
        <v>100.69204152249137</v>
      </c>
    </row>
    <row r="588" spans="1:19" ht="13.5" customHeight="1" x14ac:dyDescent="0.15">
      <c r="A588" s="204"/>
      <c r="B588" s="189"/>
      <c r="C588" s="380"/>
      <c r="D588" s="198" t="s">
        <v>74</v>
      </c>
      <c r="E588" s="207">
        <f t="shared" ref="E588:P588" si="237">+E586-E587</f>
        <v>7.3999999999999995</v>
      </c>
      <c r="F588" s="207">
        <f t="shared" si="237"/>
        <v>13.2</v>
      </c>
      <c r="G588" s="207">
        <f t="shared" si="237"/>
        <v>9.3000000000000007</v>
      </c>
      <c r="H588" s="207">
        <f t="shared" si="237"/>
        <v>7.7999999999999989</v>
      </c>
      <c r="I588" s="207">
        <f t="shared" si="237"/>
        <v>14.1</v>
      </c>
      <c r="J588" s="207">
        <f t="shared" si="237"/>
        <v>7.8</v>
      </c>
      <c r="K588" s="207">
        <f t="shared" si="237"/>
        <v>7.7000000000000011</v>
      </c>
      <c r="L588" s="207">
        <f t="shared" si="237"/>
        <v>4.0999999999999996</v>
      </c>
      <c r="M588" s="207">
        <f t="shared" si="237"/>
        <v>3.2</v>
      </c>
      <c r="N588" s="207">
        <f t="shared" si="237"/>
        <v>3.3</v>
      </c>
      <c r="O588" s="207">
        <f t="shared" si="237"/>
        <v>3.5</v>
      </c>
      <c r="P588" s="207">
        <f t="shared" si="237"/>
        <v>5.4</v>
      </c>
      <c r="Q588" s="207">
        <f t="shared" si="234"/>
        <v>86.8</v>
      </c>
      <c r="R588" s="207">
        <v>85.7</v>
      </c>
      <c r="S588" s="208">
        <f t="shared" si="232"/>
        <v>101.28354725787632</v>
      </c>
    </row>
    <row r="589" spans="1:19" ht="13.5" customHeight="1" x14ac:dyDescent="0.15">
      <c r="A589" s="204"/>
      <c r="B589" s="189"/>
      <c r="C589" s="380"/>
      <c r="D589" s="198" t="s">
        <v>75</v>
      </c>
      <c r="E589" s="207">
        <f t="shared" ref="E589:P589" si="238">+E586-E590</f>
        <v>9.1</v>
      </c>
      <c r="F589" s="207">
        <f t="shared" si="238"/>
        <v>18.7</v>
      </c>
      <c r="G589" s="207">
        <f t="shared" si="238"/>
        <v>11.4</v>
      </c>
      <c r="H589" s="207">
        <f t="shared" si="238"/>
        <v>10.899999999999999</v>
      </c>
      <c r="I589" s="207">
        <f t="shared" si="238"/>
        <v>19.899999999999999</v>
      </c>
      <c r="J589" s="207">
        <f t="shared" si="238"/>
        <v>10.799999999999999</v>
      </c>
      <c r="K589" s="207">
        <f t="shared" si="238"/>
        <v>10.700000000000001</v>
      </c>
      <c r="L589" s="207">
        <f t="shared" si="238"/>
        <v>5</v>
      </c>
      <c r="M589" s="207">
        <f t="shared" si="238"/>
        <v>3.9</v>
      </c>
      <c r="N589" s="207">
        <f t="shared" si="238"/>
        <v>3.9999999999999996</v>
      </c>
      <c r="O589" s="207">
        <f t="shared" si="238"/>
        <v>3.6999999999999997</v>
      </c>
      <c r="P589" s="207">
        <f t="shared" si="238"/>
        <v>5.8000000000000007</v>
      </c>
      <c r="Q589" s="207">
        <f t="shared" si="234"/>
        <v>113.9</v>
      </c>
      <c r="R589" s="207">
        <v>112.99999999999999</v>
      </c>
      <c r="S589" s="208">
        <f t="shared" si="232"/>
        <v>100.79646017699118</v>
      </c>
    </row>
    <row r="590" spans="1:19" ht="13.5" customHeight="1" x14ac:dyDescent="0.15">
      <c r="A590" s="204"/>
      <c r="B590" s="189"/>
      <c r="C590" s="380"/>
      <c r="D590" s="198" t="s">
        <v>76</v>
      </c>
      <c r="E590" s="207">
        <v>0.1</v>
      </c>
      <c r="F590" s="207">
        <v>0.2</v>
      </c>
      <c r="G590" s="207">
        <v>0.2</v>
      </c>
      <c r="H590" s="207">
        <v>0.3</v>
      </c>
      <c r="I590" s="207">
        <v>0.3</v>
      </c>
      <c r="J590" s="207">
        <v>0.3</v>
      </c>
      <c r="K590" s="207">
        <v>0.1</v>
      </c>
      <c r="L590" s="207">
        <v>0.1</v>
      </c>
      <c r="M590" s="207">
        <v>0.1</v>
      </c>
      <c r="N590" s="207">
        <v>0.1</v>
      </c>
      <c r="O590" s="207">
        <v>0.1</v>
      </c>
      <c r="P590" s="207">
        <v>0.1</v>
      </c>
      <c r="Q590" s="207">
        <f t="shared" si="234"/>
        <v>2.0000000000000004</v>
      </c>
      <c r="R590" s="207">
        <v>1.6000000000000005</v>
      </c>
      <c r="S590" s="208">
        <f t="shared" si="232"/>
        <v>124.99999999999997</v>
      </c>
    </row>
    <row r="591" spans="1:19" ht="13.5" customHeight="1" thickBot="1" x14ac:dyDescent="0.2">
      <c r="A591" s="204"/>
      <c r="B591" s="189"/>
      <c r="C591" s="381"/>
      <c r="D591" s="201" t="s">
        <v>77</v>
      </c>
      <c r="E591" s="209">
        <v>0.2</v>
      </c>
      <c r="F591" s="209">
        <v>0.2</v>
      </c>
      <c r="G591" s="209">
        <v>0.3</v>
      </c>
      <c r="H591" s="209">
        <v>0.5</v>
      </c>
      <c r="I591" s="209">
        <v>0.5</v>
      </c>
      <c r="J591" s="209">
        <v>0.7</v>
      </c>
      <c r="K591" s="209">
        <v>0.6</v>
      </c>
      <c r="L591" s="209">
        <v>0.7</v>
      </c>
      <c r="M591" s="209">
        <v>0.2</v>
      </c>
      <c r="N591" s="209">
        <v>0.1</v>
      </c>
      <c r="O591" s="209">
        <v>0.1</v>
      </c>
      <c r="P591" s="209">
        <v>0.2</v>
      </c>
      <c r="Q591" s="209">
        <f t="shared" si="234"/>
        <v>4.3</v>
      </c>
      <c r="R591" s="209">
        <v>4.4999999999999991</v>
      </c>
      <c r="S591" s="210">
        <f t="shared" si="232"/>
        <v>95.555555555555571</v>
      </c>
    </row>
    <row r="592" spans="1:19" ht="13.5" customHeight="1" x14ac:dyDescent="0.15">
      <c r="A592" s="204"/>
      <c r="B592" s="189"/>
      <c r="C592" s="379" t="s">
        <v>89</v>
      </c>
      <c r="D592" s="195" t="s">
        <v>72</v>
      </c>
      <c r="E592" s="205">
        <v>11.6</v>
      </c>
      <c r="F592" s="205">
        <v>17.899999999999999</v>
      </c>
      <c r="G592" s="205">
        <v>13.1</v>
      </c>
      <c r="H592" s="205">
        <v>24.6</v>
      </c>
      <c r="I592" s="205">
        <v>22.2</v>
      </c>
      <c r="J592" s="205">
        <v>17.8</v>
      </c>
      <c r="K592" s="205">
        <v>16.399999999999999</v>
      </c>
      <c r="L592" s="205">
        <v>11.7</v>
      </c>
      <c r="M592" s="205">
        <v>10</v>
      </c>
      <c r="N592" s="205">
        <v>5.8</v>
      </c>
      <c r="O592" s="205">
        <v>6.2</v>
      </c>
      <c r="P592" s="205">
        <v>8.5</v>
      </c>
      <c r="Q592" s="205">
        <f t="shared" si="234"/>
        <v>165.79999999999998</v>
      </c>
      <c r="R592" s="205">
        <v>162.6</v>
      </c>
      <c r="S592" s="206">
        <f t="shared" si="232"/>
        <v>101.9680196801968</v>
      </c>
    </row>
    <row r="593" spans="1:19" ht="13.5" customHeight="1" x14ac:dyDescent="0.15">
      <c r="A593" s="204"/>
      <c r="B593" s="189"/>
      <c r="C593" s="380"/>
      <c r="D593" s="198" t="s">
        <v>73</v>
      </c>
      <c r="E593" s="207">
        <v>0.2</v>
      </c>
      <c r="F593" s="207">
        <v>0.4</v>
      </c>
      <c r="G593" s="207">
        <v>0.2</v>
      </c>
      <c r="H593" s="207">
        <v>0.8</v>
      </c>
      <c r="I593" s="207">
        <v>0.6</v>
      </c>
      <c r="J593" s="207">
        <v>0.3</v>
      </c>
      <c r="K593" s="207">
        <v>0.3</v>
      </c>
      <c r="L593" s="207">
        <v>0.2</v>
      </c>
      <c r="M593" s="207">
        <v>0.2</v>
      </c>
      <c r="N593" s="207">
        <v>0.1</v>
      </c>
      <c r="O593" s="207">
        <v>0.1</v>
      </c>
      <c r="P593" s="207">
        <v>0.1</v>
      </c>
      <c r="Q593" s="207">
        <f t="shared" si="234"/>
        <v>3.5000000000000004</v>
      </c>
      <c r="R593" s="207">
        <v>2.9000000000000008</v>
      </c>
      <c r="S593" s="208">
        <f t="shared" si="232"/>
        <v>120.68965517241377</v>
      </c>
    </row>
    <row r="594" spans="1:19" ht="13.5" customHeight="1" x14ac:dyDescent="0.15">
      <c r="A594" s="204"/>
      <c r="B594" s="189"/>
      <c r="C594" s="380"/>
      <c r="D594" s="198" t="s">
        <v>74</v>
      </c>
      <c r="E594" s="207">
        <f t="shared" ref="E594:P594" si="239">+E592-E593</f>
        <v>11.4</v>
      </c>
      <c r="F594" s="207">
        <f t="shared" si="239"/>
        <v>17.5</v>
      </c>
      <c r="G594" s="207">
        <f t="shared" si="239"/>
        <v>12.9</v>
      </c>
      <c r="H594" s="207">
        <f t="shared" si="239"/>
        <v>23.8</v>
      </c>
      <c r="I594" s="207">
        <f t="shared" si="239"/>
        <v>21.599999999999998</v>
      </c>
      <c r="J594" s="207">
        <f t="shared" si="239"/>
        <v>17.5</v>
      </c>
      <c r="K594" s="207">
        <f t="shared" si="239"/>
        <v>16.099999999999998</v>
      </c>
      <c r="L594" s="207">
        <f t="shared" si="239"/>
        <v>11.5</v>
      </c>
      <c r="M594" s="207">
        <f t="shared" si="239"/>
        <v>9.8000000000000007</v>
      </c>
      <c r="N594" s="207">
        <f t="shared" si="239"/>
        <v>5.7</v>
      </c>
      <c r="O594" s="207">
        <f t="shared" si="239"/>
        <v>6.1000000000000005</v>
      </c>
      <c r="P594" s="207">
        <f t="shared" si="239"/>
        <v>8.4</v>
      </c>
      <c r="Q594" s="207">
        <f t="shared" si="234"/>
        <v>162.29999999999998</v>
      </c>
      <c r="R594" s="207">
        <v>159.69999999999999</v>
      </c>
      <c r="S594" s="208">
        <f t="shared" si="232"/>
        <v>101.62805259862242</v>
      </c>
    </row>
    <row r="595" spans="1:19" ht="13.5" customHeight="1" x14ac:dyDescent="0.15">
      <c r="A595" s="204"/>
      <c r="B595" s="189"/>
      <c r="C595" s="380"/>
      <c r="D595" s="198" t="s">
        <v>75</v>
      </c>
      <c r="E595" s="207">
        <f t="shared" ref="E595:P595" si="240">+E592-E596</f>
        <v>11.1</v>
      </c>
      <c r="F595" s="207">
        <f t="shared" si="240"/>
        <v>17</v>
      </c>
      <c r="G595" s="207">
        <f t="shared" si="240"/>
        <v>12.6</v>
      </c>
      <c r="H595" s="207">
        <f t="shared" si="240"/>
        <v>23.200000000000003</v>
      </c>
      <c r="I595" s="207">
        <f t="shared" si="240"/>
        <v>20</v>
      </c>
      <c r="J595" s="207">
        <f t="shared" si="240"/>
        <v>16.7</v>
      </c>
      <c r="K595" s="207">
        <f t="shared" si="240"/>
        <v>15.399999999999999</v>
      </c>
      <c r="L595" s="207">
        <f t="shared" si="240"/>
        <v>11.1</v>
      </c>
      <c r="M595" s="207">
        <f t="shared" si="240"/>
        <v>9.6</v>
      </c>
      <c r="N595" s="207">
        <f t="shared" si="240"/>
        <v>5.5</v>
      </c>
      <c r="O595" s="207">
        <f t="shared" si="240"/>
        <v>5.8</v>
      </c>
      <c r="P595" s="207">
        <f t="shared" si="240"/>
        <v>8.1</v>
      </c>
      <c r="Q595" s="207">
        <f t="shared" si="234"/>
        <v>156.1</v>
      </c>
      <c r="R595" s="207">
        <v>153.9</v>
      </c>
      <c r="S595" s="208">
        <f t="shared" si="232"/>
        <v>101.4294996751137</v>
      </c>
    </row>
    <row r="596" spans="1:19" ht="13.5" customHeight="1" x14ac:dyDescent="0.15">
      <c r="A596" s="204"/>
      <c r="B596" s="189"/>
      <c r="C596" s="380"/>
      <c r="D596" s="198" t="s">
        <v>76</v>
      </c>
      <c r="E596" s="207">
        <v>0.5</v>
      </c>
      <c r="F596" s="207">
        <v>0.9</v>
      </c>
      <c r="G596" s="207">
        <v>0.5</v>
      </c>
      <c r="H596" s="207">
        <v>1.4</v>
      </c>
      <c r="I596" s="207">
        <v>2.2000000000000002</v>
      </c>
      <c r="J596" s="207">
        <v>1.1000000000000001</v>
      </c>
      <c r="K596" s="207">
        <v>1</v>
      </c>
      <c r="L596" s="207">
        <v>0.6</v>
      </c>
      <c r="M596" s="207">
        <v>0.4</v>
      </c>
      <c r="N596" s="207">
        <v>0.3</v>
      </c>
      <c r="O596" s="207">
        <v>0.4</v>
      </c>
      <c r="P596" s="207">
        <v>0.4</v>
      </c>
      <c r="Q596" s="207">
        <f t="shared" si="234"/>
        <v>9.7000000000000011</v>
      </c>
      <c r="R596" s="207">
        <v>8.7000000000000011</v>
      </c>
      <c r="S596" s="208">
        <f t="shared" si="232"/>
        <v>111.49425287356323</v>
      </c>
    </row>
    <row r="597" spans="1:19" ht="13.5" customHeight="1" thickBot="1" x14ac:dyDescent="0.2">
      <c r="A597" s="204"/>
      <c r="B597" s="189"/>
      <c r="C597" s="381"/>
      <c r="D597" s="201" t="s">
        <v>77</v>
      </c>
      <c r="E597" s="209">
        <v>0.6</v>
      </c>
      <c r="F597" s="209">
        <v>1.1000000000000001</v>
      </c>
      <c r="G597" s="209">
        <v>0.7</v>
      </c>
      <c r="H597" s="209">
        <v>1.9</v>
      </c>
      <c r="I597" s="209">
        <v>3.3</v>
      </c>
      <c r="J597" s="209">
        <v>1.4</v>
      </c>
      <c r="K597" s="209">
        <v>1.3</v>
      </c>
      <c r="L597" s="209">
        <v>1</v>
      </c>
      <c r="M597" s="209">
        <v>0.6</v>
      </c>
      <c r="N597" s="209">
        <v>0.5</v>
      </c>
      <c r="O597" s="209">
        <v>0.6</v>
      </c>
      <c r="P597" s="209">
        <v>0.6</v>
      </c>
      <c r="Q597" s="209">
        <f t="shared" si="234"/>
        <v>13.6</v>
      </c>
      <c r="R597" s="209">
        <v>12.100000000000001</v>
      </c>
      <c r="S597" s="210">
        <f t="shared" si="232"/>
        <v>112.39669421487602</v>
      </c>
    </row>
    <row r="598" spans="1:19" ht="13.5" customHeight="1" x14ac:dyDescent="0.15">
      <c r="A598" s="204"/>
      <c r="B598" s="189"/>
      <c r="C598" s="379" t="s">
        <v>90</v>
      </c>
      <c r="D598" s="195" t="s">
        <v>72</v>
      </c>
      <c r="E598" s="205">
        <v>6.9</v>
      </c>
      <c r="F598" s="205">
        <v>10.6</v>
      </c>
      <c r="G598" s="205">
        <v>8</v>
      </c>
      <c r="H598" s="205">
        <v>10.9</v>
      </c>
      <c r="I598" s="205">
        <v>32.1</v>
      </c>
      <c r="J598" s="205">
        <v>8.9</v>
      </c>
      <c r="K598" s="205">
        <v>7.4</v>
      </c>
      <c r="L598" s="205">
        <v>5.5</v>
      </c>
      <c r="M598" s="205">
        <v>4</v>
      </c>
      <c r="N598" s="205">
        <v>3.6</v>
      </c>
      <c r="O598" s="205">
        <v>3</v>
      </c>
      <c r="P598" s="205">
        <v>4.2</v>
      </c>
      <c r="Q598" s="205">
        <f t="shared" si="234"/>
        <v>105.10000000000001</v>
      </c>
      <c r="R598" s="205">
        <v>99</v>
      </c>
      <c r="S598" s="206">
        <f t="shared" si="232"/>
        <v>106.16161616161617</v>
      </c>
    </row>
    <row r="599" spans="1:19" ht="13.5" customHeight="1" x14ac:dyDescent="0.15">
      <c r="A599" s="204"/>
      <c r="B599" s="189"/>
      <c r="C599" s="380"/>
      <c r="D599" s="198" t="s">
        <v>73</v>
      </c>
      <c r="E599" s="207">
        <v>0.9</v>
      </c>
      <c r="F599" s="207">
        <v>1.4</v>
      </c>
      <c r="G599" s="207">
        <v>1.1000000000000001</v>
      </c>
      <c r="H599" s="207">
        <v>1.4</v>
      </c>
      <c r="I599" s="207">
        <v>4.2</v>
      </c>
      <c r="J599" s="207">
        <v>1.2</v>
      </c>
      <c r="K599" s="207">
        <v>1.7</v>
      </c>
      <c r="L599" s="207">
        <v>1.3</v>
      </c>
      <c r="M599" s="207">
        <v>0.9</v>
      </c>
      <c r="N599" s="207">
        <v>0.8</v>
      </c>
      <c r="O599" s="207">
        <v>0.7</v>
      </c>
      <c r="P599" s="207">
        <v>1</v>
      </c>
      <c r="Q599" s="207">
        <f t="shared" si="234"/>
        <v>16.600000000000001</v>
      </c>
      <c r="R599" s="207">
        <v>15.9</v>
      </c>
      <c r="S599" s="208">
        <f t="shared" si="232"/>
        <v>104.40251572327044</v>
      </c>
    </row>
    <row r="600" spans="1:19" ht="13.5" customHeight="1" x14ac:dyDescent="0.15">
      <c r="A600" s="204"/>
      <c r="B600" s="189"/>
      <c r="C600" s="380"/>
      <c r="D600" s="198" t="s">
        <v>74</v>
      </c>
      <c r="E600" s="207">
        <f t="shared" ref="E600:P600" si="241">+E598-E599</f>
        <v>6</v>
      </c>
      <c r="F600" s="207">
        <f t="shared" si="241"/>
        <v>9.1999999999999993</v>
      </c>
      <c r="G600" s="207">
        <f t="shared" si="241"/>
        <v>6.9</v>
      </c>
      <c r="H600" s="207">
        <f t="shared" si="241"/>
        <v>9.5</v>
      </c>
      <c r="I600" s="207">
        <f t="shared" si="241"/>
        <v>27.900000000000002</v>
      </c>
      <c r="J600" s="207">
        <f t="shared" si="241"/>
        <v>7.7</v>
      </c>
      <c r="K600" s="207">
        <f t="shared" si="241"/>
        <v>5.7</v>
      </c>
      <c r="L600" s="207">
        <f t="shared" si="241"/>
        <v>4.2</v>
      </c>
      <c r="M600" s="207">
        <f t="shared" si="241"/>
        <v>3.1</v>
      </c>
      <c r="N600" s="207">
        <f t="shared" si="241"/>
        <v>2.8</v>
      </c>
      <c r="O600" s="207">
        <f t="shared" si="241"/>
        <v>2.2999999999999998</v>
      </c>
      <c r="P600" s="207">
        <f t="shared" si="241"/>
        <v>3.2</v>
      </c>
      <c r="Q600" s="207">
        <f t="shared" si="234"/>
        <v>88.5</v>
      </c>
      <c r="R600" s="207">
        <v>83.1</v>
      </c>
      <c r="S600" s="208">
        <f t="shared" si="232"/>
        <v>106.49819494584838</v>
      </c>
    </row>
    <row r="601" spans="1:19" ht="13.5" customHeight="1" x14ac:dyDescent="0.15">
      <c r="A601" s="204"/>
      <c r="B601" s="189"/>
      <c r="C601" s="380"/>
      <c r="D601" s="198" t="s">
        <v>75</v>
      </c>
      <c r="E601" s="207">
        <f t="shared" ref="E601:P601" si="242">+E598-E602</f>
        <v>6.1000000000000005</v>
      </c>
      <c r="F601" s="207">
        <f t="shared" si="242"/>
        <v>9.6</v>
      </c>
      <c r="G601" s="207">
        <f t="shared" si="242"/>
        <v>7</v>
      </c>
      <c r="H601" s="207">
        <f t="shared" si="242"/>
        <v>9.6</v>
      </c>
      <c r="I601" s="207">
        <f t="shared" si="242"/>
        <v>30.5</v>
      </c>
      <c r="J601" s="207">
        <f t="shared" si="242"/>
        <v>7.7</v>
      </c>
      <c r="K601" s="207">
        <f t="shared" si="242"/>
        <v>6.2</v>
      </c>
      <c r="L601" s="207">
        <f t="shared" si="242"/>
        <v>4.9000000000000004</v>
      </c>
      <c r="M601" s="207">
        <f t="shared" si="242"/>
        <v>3.6</v>
      </c>
      <c r="N601" s="207">
        <f t="shared" si="242"/>
        <v>3.3000000000000003</v>
      </c>
      <c r="O601" s="207">
        <f t="shared" si="242"/>
        <v>2.7</v>
      </c>
      <c r="P601" s="207">
        <f t="shared" si="242"/>
        <v>3.7</v>
      </c>
      <c r="Q601" s="207">
        <f t="shared" si="234"/>
        <v>94.9</v>
      </c>
      <c r="R601" s="207">
        <v>88.699999999999989</v>
      </c>
      <c r="S601" s="208">
        <f t="shared" si="232"/>
        <v>106.98985343855696</v>
      </c>
    </row>
    <row r="602" spans="1:19" ht="13.5" customHeight="1" x14ac:dyDescent="0.15">
      <c r="A602" s="204"/>
      <c r="B602" s="189"/>
      <c r="C602" s="380"/>
      <c r="D602" s="198" t="s">
        <v>76</v>
      </c>
      <c r="E602" s="207">
        <v>0.8</v>
      </c>
      <c r="F602" s="207">
        <v>1</v>
      </c>
      <c r="G602" s="207">
        <v>1</v>
      </c>
      <c r="H602" s="207">
        <v>1.3</v>
      </c>
      <c r="I602" s="207">
        <v>1.6</v>
      </c>
      <c r="J602" s="207">
        <v>1.2</v>
      </c>
      <c r="K602" s="207">
        <v>1.2</v>
      </c>
      <c r="L602" s="207">
        <v>0.6</v>
      </c>
      <c r="M602" s="207">
        <v>0.4</v>
      </c>
      <c r="N602" s="207">
        <v>0.3</v>
      </c>
      <c r="O602" s="207">
        <v>0.3</v>
      </c>
      <c r="P602" s="207">
        <v>0.5</v>
      </c>
      <c r="Q602" s="207">
        <f t="shared" si="234"/>
        <v>10.200000000000001</v>
      </c>
      <c r="R602" s="207">
        <v>10.3</v>
      </c>
      <c r="S602" s="208">
        <f t="shared" si="232"/>
        <v>99.029126213592235</v>
      </c>
    </row>
    <row r="603" spans="1:19" ht="13.5" customHeight="1" thickBot="1" x14ac:dyDescent="0.2">
      <c r="A603" s="204"/>
      <c r="B603" s="189"/>
      <c r="C603" s="381"/>
      <c r="D603" s="201" t="s">
        <v>77</v>
      </c>
      <c r="E603" s="209">
        <v>1</v>
      </c>
      <c r="F603" s="209">
        <v>1.2</v>
      </c>
      <c r="G603" s="209">
        <v>1.2</v>
      </c>
      <c r="H603" s="209">
        <v>1.5</v>
      </c>
      <c r="I603" s="209">
        <v>1.9</v>
      </c>
      <c r="J603" s="209">
        <v>1.4</v>
      </c>
      <c r="K603" s="209">
        <v>1.4</v>
      </c>
      <c r="L603" s="209">
        <v>0.8</v>
      </c>
      <c r="M603" s="209">
        <v>0.5</v>
      </c>
      <c r="N603" s="209">
        <v>0.4</v>
      </c>
      <c r="O603" s="209">
        <v>0.4</v>
      </c>
      <c r="P603" s="209">
        <v>0.6</v>
      </c>
      <c r="Q603" s="209">
        <f t="shared" si="234"/>
        <v>12.300000000000002</v>
      </c>
      <c r="R603" s="209">
        <v>11.8</v>
      </c>
      <c r="S603" s="210">
        <f t="shared" si="232"/>
        <v>104.23728813559323</v>
      </c>
    </row>
    <row r="604" spans="1:19" ht="13.5" customHeight="1" x14ac:dyDescent="0.15">
      <c r="A604" s="204"/>
      <c r="B604" s="189"/>
      <c r="C604" s="379" t="s">
        <v>91</v>
      </c>
      <c r="D604" s="195" t="s">
        <v>72</v>
      </c>
      <c r="E604" s="205">
        <v>0.8</v>
      </c>
      <c r="F604" s="205">
        <v>2.8</v>
      </c>
      <c r="G604" s="205">
        <v>3.4</v>
      </c>
      <c r="H604" s="205">
        <v>4.8</v>
      </c>
      <c r="I604" s="205">
        <v>5.9</v>
      </c>
      <c r="J604" s="205">
        <v>3</v>
      </c>
      <c r="K604" s="205">
        <v>2.2000000000000002</v>
      </c>
      <c r="L604" s="205">
        <v>1</v>
      </c>
      <c r="M604" s="205">
        <v>0.9</v>
      </c>
      <c r="N604" s="205">
        <v>0.7</v>
      </c>
      <c r="O604" s="205">
        <v>0.7</v>
      </c>
      <c r="P604" s="205">
        <v>0.9</v>
      </c>
      <c r="Q604" s="205">
        <f t="shared" si="234"/>
        <v>27.099999999999998</v>
      </c>
      <c r="R604" s="205">
        <v>26.600000000000005</v>
      </c>
      <c r="S604" s="206">
        <f t="shared" si="232"/>
        <v>101.87969924812028</v>
      </c>
    </row>
    <row r="605" spans="1:19" ht="13.5" customHeight="1" x14ac:dyDescent="0.15">
      <c r="A605" s="204"/>
      <c r="B605" s="189"/>
      <c r="C605" s="380"/>
      <c r="D605" s="198" t="s">
        <v>73</v>
      </c>
      <c r="E605" s="207">
        <v>0.1</v>
      </c>
      <c r="F605" s="207">
        <v>1</v>
      </c>
      <c r="G605" s="207">
        <v>1.4</v>
      </c>
      <c r="H605" s="207">
        <v>0.7</v>
      </c>
      <c r="I605" s="207">
        <v>1</v>
      </c>
      <c r="J605" s="207">
        <v>1</v>
      </c>
      <c r="K605" s="207">
        <v>0.5</v>
      </c>
      <c r="L605" s="207">
        <v>0.1</v>
      </c>
      <c r="M605" s="207">
        <v>0</v>
      </c>
      <c r="N605" s="207">
        <v>0.1</v>
      </c>
      <c r="O605" s="207">
        <v>0.1</v>
      </c>
      <c r="P605" s="207">
        <v>0</v>
      </c>
      <c r="Q605" s="207">
        <f t="shared" si="234"/>
        <v>5.9999999999999991</v>
      </c>
      <c r="R605" s="207">
        <v>5.9999999999999991</v>
      </c>
      <c r="S605" s="208">
        <f t="shared" si="232"/>
        <v>100</v>
      </c>
    </row>
    <row r="606" spans="1:19" ht="13.5" customHeight="1" x14ac:dyDescent="0.15">
      <c r="A606" s="204"/>
      <c r="B606" s="189"/>
      <c r="C606" s="380"/>
      <c r="D606" s="198" t="s">
        <v>74</v>
      </c>
      <c r="E606" s="207">
        <f t="shared" ref="E606:P606" si="243">+E604-E605</f>
        <v>0.70000000000000007</v>
      </c>
      <c r="F606" s="207">
        <f t="shared" si="243"/>
        <v>1.7999999999999998</v>
      </c>
      <c r="G606" s="207">
        <f t="shared" si="243"/>
        <v>2</v>
      </c>
      <c r="H606" s="207">
        <f t="shared" si="243"/>
        <v>4.0999999999999996</v>
      </c>
      <c r="I606" s="207">
        <f t="shared" si="243"/>
        <v>4.9000000000000004</v>
      </c>
      <c r="J606" s="207">
        <f t="shared" si="243"/>
        <v>2</v>
      </c>
      <c r="K606" s="207">
        <f t="shared" si="243"/>
        <v>1.7000000000000002</v>
      </c>
      <c r="L606" s="207">
        <f t="shared" si="243"/>
        <v>0.9</v>
      </c>
      <c r="M606" s="207">
        <f t="shared" si="243"/>
        <v>0.9</v>
      </c>
      <c r="N606" s="207">
        <f t="shared" si="243"/>
        <v>0.6</v>
      </c>
      <c r="O606" s="207">
        <f t="shared" si="243"/>
        <v>0.6</v>
      </c>
      <c r="P606" s="207">
        <f t="shared" si="243"/>
        <v>0.9</v>
      </c>
      <c r="Q606" s="207">
        <f t="shared" si="234"/>
        <v>21.099999999999998</v>
      </c>
      <c r="R606" s="207">
        <v>20.599999999999998</v>
      </c>
      <c r="S606" s="208">
        <f t="shared" si="232"/>
        <v>102.42718446601941</v>
      </c>
    </row>
    <row r="607" spans="1:19" ht="13.5" customHeight="1" x14ac:dyDescent="0.15">
      <c r="A607" s="204"/>
      <c r="B607" s="189"/>
      <c r="C607" s="380"/>
      <c r="D607" s="198" t="s">
        <v>75</v>
      </c>
      <c r="E607" s="207">
        <f t="shared" ref="E607:P607" si="244">+E604-E608</f>
        <v>0.10000000000000009</v>
      </c>
      <c r="F607" s="207">
        <f t="shared" si="244"/>
        <v>0</v>
      </c>
      <c r="G607" s="207">
        <f t="shared" si="244"/>
        <v>0.10000000000000009</v>
      </c>
      <c r="H607" s="207">
        <f t="shared" si="244"/>
        <v>9.9999999999999645E-2</v>
      </c>
      <c r="I607" s="207">
        <f t="shared" si="244"/>
        <v>0.20000000000000018</v>
      </c>
      <c r="J607" s="207">
        <f t="shared" si="244"/>
        <v>0.10000000000000009</v>
      </c>
      <c r="K607" s="207">
        <f t="shared" si="244"/>
        <v>0</v>
      </c>
      <c r="L607" s="207">
        <f t="shared" si="244"/>
        <v>0</v>
      </c>
      <c r="M607" s="207">
        <f t="shared" si="244"/>
        <v>0</v>
      </c>
      <c r="N607" s="207">
        <f t="shared" si="244"/>
        <v>0</v>
      </c>
      <c r="O607" s="207">
        <f t="shared" si="244"/>
        <v>0</v>
      </c>
      <c r="P607" s="207">
        <f t="shared" si="244"/>
        <v>0</v>
      </c>
      <c r="Q607" s="207">
        <f t="shared" si="234"/>
        <v>0.60000000000000009</v>
      </c>
      <c r="R607" s="207">
        <v>1.0999999999999992</v>
      </c>
      <c r="S607" s="208">
        <f t="shared" si="232"/>
        <v>54.545454545454596</v>
      </c>
    </row>
    <row r="608" spans="1:19" ht="13.5" customHeight="1" x14ac:dyDescent="0.15">
      <c r="A608" s="204"/>
      <c r="B608" s="189"/>
      <c r="C608" s="380"/>
      <c r="D608" s="198" t="s">
        <v>76</v>
      </c>
      <c r="E608" s="207">
        <v>0.7</v>
      </c>
      <c r="F608" s="207">
        <v>2.8</v>
      </c>
      <c r="G608" s="207">
        <v>3.3</v>
      </c>
      <c r="H608" s="207">
        <v>4.7</v>
      </c>
      <c r="I608" s="207">
        <v>5.7</v>
      </c>
      <c r="J608" s="207">
        <v>2.9</v>
      </c>
      <c r="K608" s="207">
        <v>2.2000000000000002</v>
      </c>
      <c r="L608" s="207">
        <v>1</v>
      </c>
      <c r="M608" s="207">
        <v>0.9</v>
      </c>
      <c r="N608" s="207">
        <v>0.7</v>
      </c>
      <c r="O608" s="207">
        <v>0.7</v>
      </c>
      <c r="P608" s="207">
        <v>0.9</v>
      </c>
      <c r="Q608" s="207">
        <f t="shared" si="234"/>
        <v>26.499999999999993</v>
      </c>
      <c r="R608" s="207">
        <v>25.500000000000004</v>
      </c>
      <c r="S608" s="208">
        <f t="shared" si="232"/>
        <v>103.92156862745094</v>
      </c>
    </row>
    <row r="609" spans="1:19" ht="13.5" customHeight="1" thickBot="1" x14ac:dyDescent="0.2">
      <c r="A609" s="204"/>
      <c r="B609" s="189"/>
      <c r="C609" s="381"/>
      <c r="D609" s="201" t="s">
        <v>77</v>
      </c>
      <c r="E609" s="209">
        <v>0.8</v>
      </c>
      <c r="F609" s="209">
        <v>3.1</v>
      </c>
      <c r="G609" s="209">
        <v>3.6</v>
      </c>
      <c r="H609" s="209">
        <v>5</v>
      </c>
      <c r="I609" s="209">
        <v>6.1</v>
      </c>
      <c r="J609" s="209">
        <v>3.2</v>
      </c>
      <c r="K609" s="209">
        <v>2.2999999999999998</v>
      </c>
      <c r="L609" s="209">
        <v>1.1000000000000001</v>
      </c>
      <c r="M609" s="209">
        <v>0.9</v>
      </c>
      <c r="N609" s="209">
        <v>0.7</v>
      </c>
      <c r="O609" s="209">
        <v>0.8</v>
      </c>
      <c r="P609" s="209">
        <v>0.9</v>
      </c>
      <c r="Q609" s="209">
        <f t="shared" si="234"/>
        <v>28.5</v>
      </c>
      <c r="R609" s="209">
        <v>27.600000000000005</v>
      </c>
      <c r="S609" s="210">
        <f t="shared" si="232"/>
        <v>103.26086956521738</v>
      </c>
    </row>
    <row r="610" spans="1:19" ht="13.5" customHeight="1" x14ac:dyDescent="0.15">
      <c r="A610" s="204"/>
      <c r="B610" s="189"/>
      <c r="C610" s="379" t="s">
        <v>92</v>
      </c>
      <c r="D610" s="195" t="s">
        <v>72</v>
      </c>
      <c r="E610" s="205">
        <v>2</v>
      </c>
      <c r="F610" s="205">
        <v>3</v>
      </c>
      <c r="G610" s="205">
        <v>2.9</v>
      </c>
      <c r="H610" s="205">
        <v>4.5999999999999996</v>
      </c>
      <c r="I610" s="205">
        <v>4.8</v>
      </c>
      <c r="J610" s="205">
        <v>9.6</v>
      </c>
      <c r="K610" s="205">
        <v>2.9</v>
      </c>
      <c r="L610" s="205">
        <v>2.2000000000000002</v>
      </c>
      <c r="M610" s="205">
        <v>3.5</v>
      </c>
      <c r="N610" s="205">
        <v>12.6</v>
      </c>
      <c r="O610" s="205">
        <v>12.1</v>
      </c>
      <c r="P610" s="205">
        <v>6.7</v>
      </c>
      <c r="Q610" s="205">
        <f t="shared" si="234"/>
        <v>66.900000000000006</v>
      </c>
      <c r="R610" s="205">
        <v>58.4</v>
      </c>
      <c r="S610" s="206">
        <f t="shared" si="232"/>
        <v>114.55479452054796</v>
      </c>
    </row>
    <row r="611" spans="1:19" ht="13.5" customHeight="1" x14ac:dyDescent="0.15">
      <c r="A611" s="204"/>
      <c r="B611" s="189"/>
      <c r="C611" s="380"/>
      <c r="D611" s="198" t="s">
        <v>73</v>
      </c>
      <c r="E611" s="207">
        <v>0</v>
      </c>
      <c r="F611" s="207">
        <v>0.1</v>
      </c>
      <c r="G611" s="207">
        <v>0</v>
      </c>
      <c r="H611" s="207">
        <v>0.1</v>
      </c>
      <c r="I611" s="207">
        <v>0.3</v>
      </c>
      <c r="J611" s="207">
        <v>0.2</v>
      </c>
      <c r="K611" s="207">
        <v>0</v>
      </c>
      <c r="L611" s="207">
        <v>0</v>
      </c>
      <c r="M611" s="207">
        <v>0</v>
      </c>
      <c r="N611" s="207">
        <v>0.1</v>
      </c>
      <c r="O611" s="207">
        <v>0.1</v>
      </c>
      <c r="P611" s="207">
        <v>0</v>
      </c>
      <c r="Q611" s="207">
        <f t="shared" si="234"/>
        <v>0.89999999999999991</v>
      </c>
      <c r="R611" s="207">
        <v>0.8</v>
      </c>
      <c r="S611" s="208">
        <f t="shared" si="232"/>
        <v>112.49999999999997</v>
      </c>
    </row>
    <row r="612" spans="1:19" ht="13.5" customHeight="1" x14ac:dyDescent="0.15">
      <c r="A612" s="204"/>
      <c r="B612" s="189"/>
      <c r="C612" s="380"/>
      <c r="D612" s="198" t="s">
        <v>74</v>
      </c>
      <c r="E612" s="207">
        <f t="shared" ref="E612:P612" si="245">+E610-E611</f>
        <v>2</v>
      </c>
      <c r="F612" s="207">
        <f t="shared" si="245"/>
        <v>2.9</v>
      </c>
      <c r="G612" s="207">
        <f t="shared" si="245"/>
        <v>2.9</v>
      </c>
      <c r="H612" s="207">
        <f t="shared" si="245"/>
        <v>4.5</v>
      </c>
      <c r="I612" s="207">
        <f t="shared" si="245"/>
        <v>4.5</v>
      </c>
      <c r="J612" s="207">
        <f t="shared" si="245"/>
        <v>9.4</v>
      </c>
      <c r="K612" s="207">
        <f t="shared" si="245"/>
        <v>2.9</v>
      </c>
      <c r="L612" s="207">
        <f t="shared" si="245"/>
        <v>2.2000000000000002</v>
      </c>
      <c r="M612" s="207">
        <f t="shared" si="245"/>
        <v>3.5</v>
      </c>
      <c r="N612" s="207">
        <f t="shared" si="245"/>
        <v>12.5</v>
      </c>
      <c r="O612" s="207">
        <f t="shared" si="245"/>
        <v>12</v>
      </c>
      <c r="P612" s="207">
        <f t="shared" si="245"/>
        <v>6.7</v>
      </c>
      <c r="Q612" s="207">
        <f t="shared" si="234"/>
        <v>66</v>
      </c>
      <c r="R612" s="207">
        <v>57.6</v>
      </c>
      <c r="S612" s="208">
        <f t="shared" si="232"/>
        <v>114.58333333333333</v>
      </c>
    </row>
    <row r="613" spans="1:19" ht="13.5" customHeight="1" x14ac:dyDescent="0.15">
      <c r="A613" s="204"/>
      <c r="B613" s="211"/>
      <c r="C613" s="380"/>
      <c r="D613" s="198" t="s">
        <v>75</v>
      </c>
      <c r="E613" s="207">
        <f t="shared" ref="E613:P613" si="246">+E610-E614</f>
        <v>1.6</v>
      </c>
      <c r="F613" s="207">
        <f t="shared" si="246"/>
        <v>2.2999999999999998</v>
      </c>
      <c r="G613" s="207">
        <f t="shared" si="246"/>
        <v>1.9</v>
      </c>
      <c r="H613" s="207">
        <f t="shared" si="246"/>
        <v>3.8</v>
      </c>
      <c r="I613" s="207">
        <f t="shared" si="246"/>
        <v>3.9</v>
      </c>
      <c r="J613" s="207">
        <f t="shared" si="246"/>
        <v>8.7999999999999989</v>
      </c>
      <c r="K613" s="207">
        <f t="shared" si="246"/>
        <v>2</v>
      </c>
      <c r="L613" s="207">
        <f t="shared" si="246"/>
        <v>1.5000000000000002</v>
      </c>
      <c r="M613" s="207">
        <f t="shared" si="246"/>
        <v>2.9</v>
      </c>
      <c r="N613" s="207">
        <f t="shared" si="246"/>
        <v>12.1</v>
      </c>
      <c r="O613" s="207">
        <f t="shared" si="246"/>
        <v>11.6</v>
      </c>
      <c r="P613" s="207">
        <f t="shared" si="246"/>
        <v>6.2</v>
      </c>
      <c r="Q613" s="207">
        <f t="shared" si="234"/>
        <v>58.6</v>
      </c>
      <c r="R613" s="207">
        <v>51.5</v>
      </c>
      <c r="S613" s="208">
        <f t="shared" si="232"/>
        <v>113.78640776699029</v>
      </c>
    </row>
    <row r="614" spans="1:19" ht="13.5" customHeight="1" x14ac:dyDescent="0.15">
      <c r="A614" s="204"/>
      <c r="B614" s="211"/>
      <c r="C614" s="380"/>
      <c r="D614" s="198" t="s">
        <v>76</v>
      </c>
      <c r="E614" s="207">
        <v>0.4</v>
      </c>
      <c r="F614" s="207">
        <v>0.7</v>
      </c>
      <c r="G614" s="207">
        <v>1</v>
      </c>
      <c r="H614" s="207">
        <v>0.8</v>
      </c>
      <c r="I614" s="207">
        <v>0.9</v>
      </c>
      <c r="J614" s="207">
        <v>0.8</v>
      </c>
      <c r="K614" s="207">
        <v>0.9</v>
      </c>
      <c r="L614" s="207">
        <v>0.7</v>
      </c>
      <c r="M614" s="207">
        <v>0.6</v>
      </c>
      <c r="N614" s="207">
        <v>0.5</v>
      </c>
      <c r="O614" s="207">
        <v>0.5</v>
      </c>
      <c r="P614" s="207">
        <v>0.5</v>
      </c>
      <c r="Q614" s="207">
        <f t="shared" si="234"/>
        <v>8.3000000000000007</v>
      </c>
      <c r="R614" s="207">
        <v>6.8999999999999995</v>
      </c>
      <c r="S614" s="208">
        <f t="shared" si="232"/>
        <v>120.28985507246379</v>
      </c>
    </row>
    <row r="615" spans="1:19" ht="13.5" customHeight="1" thickBot="1" x14ac:dyDescent="0.2">
      <c r="A615" s="204"/>
      <c r="B615" s="211"/>
      <c r="C615" s="381"/>
      <c r="D615" s="201" t="s">
        <v>77</v>
      </c>
      <c r="E615" s="209">
        <v>0.5</v>
      </c>
      <c r="F615" s="209">
        <v>0.8</v>
      </c>
      <c r="G615" s="209">
        <v>1.1000000000000001</v>
      </c>
      <c r="H615" s="209">
        <v>0.9</v>
      </c>
      <c r="I615" s="209">
        <v>1</v>
      </c>
      <c r="J615" s="209">
        <v>0.9</v>
      </c>
      <c r="K615" s="209">
        <v>1</v>
      </c>
      <c r="L615" s="209">
        <v>0.8</v>
      </c>
      <c r="M615" s="209">
        <v>0.7</v>
      </c>
      <c r="N615" s="209">
        <v>0.6</v>
      </c>
      <c r="O615" s="209">
        <v>0.6</v>
      </c>
      <c r="P615" s="209">
        <v>0.6</v>
      </c>
      <c r="Q615" s="209">
        <f t="shared" si="234"/>
        <v>9.5</v>
      </c>
      <c r="R615" s="209">
        <v>8.1</v>
      </c>
      <c r="S615" s="210">
        <f t="shared" si="232"/>
        <v>117.28395061728396</v>
      </c>
    </row>
    <row r="616" spans="1:19" ht="13.5" customHeight="1" x14ac:dyDescent="0.15">
      <c r="A616" s="204"/>
      <c r="B616" s="211"/>
      <c r="C616" s="379" t="s">
        <v>346</v>
      </c>
      <c r="D616" s="195" t="s">
        <v>72</v>
      </c>
      <c r="E616" s="205">
        <v>15.7</v>
      </c>
      <c r="F616" s="205">
        <v>29.3</v>
      </c>
      <c r="G616" s="205">
        <v>22.9</v>
      </c>
      <c r="H616" s="205">
        <v>31.6</v>
      </c>
      <c r="I616" s="205">
        <v>52.4</v>
      </c>
      <c r="J616" s="205">
        <v>21</v>
      </c>
      <c r="K616" s="205">
        <v>12.9</v>
      </c>
      <c r="L616" s="205">
        <v>8.5</v>
      </c>
      <c r="M616" s="205">
        <v>8.1999999999999993</v>
      </c>
      <c r="N616" s="205">
        <v>7.9</v>
      </c>
      <c r="O616" s="205">
        <v>6.9</v>
      </c>
      <c r="P616" s="205">
        <v>12.1</v>
      </c>
      <c r="Q616" s="205">
        <f t="shared" si="234"/>
        <v>229.4</v>
      </c>
      <c r="R616" s="205">
        <v>223.50000000000003</v>
      </c>
      <c r="S616" s="206">
        <f t="shared" si="232"/>
        <v>102.63982102908275</v>
      </c>
    </row>
    <row r="617" spans="1:19" ht="13.5" customHeight="1" x14ac:dyDescent="0.15">
      <c r="A617" s="204"/>
      <c r="B617" s="211"/>
      <c r="C617" s="380"/>
      <c r="D617" s="198" t="s">
        <v>73</v>
      </c>
      <c r="E617" s="207">
        <v>0.8</v>
      </c>
      <c r="F617" s="207">
        <v>2.6</v>
      </c>
      <c r="G617" s="207">
        <v>1.9</v>
      </c>
      <c r="H617" s="207">
        <v>2.4</v>
      </c>
      <c r="I617" s="207">
        <v>4.9000000000000004</v>
      </c>
      <c r="J617" s="207">
        <v>1.6</v>
      </c>
      <c r="K617" s="207">
        <v>1.9</v>
      </c>
      <c r="L617" s="207">
        <v>0.6</v>
      </c>
      <c r="M617" s="207">
        <v>0.3</v>
      </c>
      <c r="N617" s="207">
        <v>0.2</v>
      </c>
      <c r="O617" s="207">
        <v>0.2</v>
      </c>
      <c r="P617" s="207">
        <v>0.3</v>
      </c>
      <c r="Q617" s="207">
        <f t="shared" si="234"/>
        <v>17.700000000000003</v>
      </c>
      <c r="R617" s="207">
        <v>17.899999999999999</v>
      </c>
      <c r="S617" s="208">
        <f t="shared" si="232"/>
        <v>98.882681564245829</v>
      </c>
    </row>
    <row r="618" spans="1:19" ht="13.5" customHeight="1" x14ac:dyDescent="0.15">
      <c r="A618" s="204"/>
      <c r="B618" s="211"/>
      <c r="C618" s="380"/>
      <c r="D618" s="198" t="s">
        <v>74</v>
      </c>
      <c r="E618" s="207">
        <f t="shared" ref="E618:P618" si="247">+E616-E617</f>
        <v>14.899999999999999</v>
      </c>
      <c r="F618" s="207">
        <f t="shared" si="247"/>
        <v>26.7</v>
      </c>
      <c r="G618" s="207">
        <f t="shared" si="247"/>
        <v>21</v>
      </c>
      <c r="H618" s="207">
        <f t="shared" si="247"/>
        <v>29.200000000000003</v>
      </c>
      <c r="I618" s="207">
        <f t="shared" si="247"/>
        <v>47.5</v>
      </c>
      <c r="J618" s="207">
        <f t="shared" si="247"/>
        <v>19.399999999999999</v>
      </c>
      <c r="K618" s="207">
        <f t="shared" si="247"/>
        <v>11</v>
      </c>
      <c r="L618" s="207">
        <f t="shared" si="247"/>
        <v>7.9</v>
      </c>
      <c r="M618" s="207">
        <f t="shared" si="247"/>
        <v>7.8999999999999995</v>
      </c>
      <c r="N618" s="207">
        <f t="shared" si="247"/>
        <v>7.7</v>
      </c>
      <c r="O618" s="207">
        <f t="shared" si="247"/>
        <v>6.7</v>
      </c>
      <c r="P618" s="207">
        <f t="shared" si="247"/>
        <v>11.799999999999999</v>
      </c>
      <c r="Q618" s="207">
        <f t="shared" si="234"/>
        <v>211.70000000000002</v>
      </c>
      <c r="R618" s="207">
        <v>205.60000000000002</v>
      </c>
      <c r="S618" s="208">
        <f t="shared" si="232"/>
        <v>102.96692607003889</v>
      </c>
    </row>
    <row r="619" spans="1:19" ht="13.5" customHeight="1" x14ac:dyDescent="0.15">
      <c r="A619" s="204"/>
      <c r="B619" s="211"/>
      <c r="C619" s="380"/>
      <c r="D619" s="198" t="s">
        <v>75</v>
      </c>
      <c r="E619" s="207">
        <f t="shared" ref="E619:P619" si="248">+E616-E620</f>
        <v>14.5</v>
      </c>
      <c r="F619" s="207">
        <f t="shared" si="248"/>
        <v>27.3</v>
      </c>
      <c r="G619" s="207">
        <f t="shared" si="248"/>
        <v>20.5</v>
      </c>
      <c r="H619" s="207">
        <f t="shared" si="248"/>
        <v>28.700000000000003</v>
      </c>
      <c r="I619" s="207">
        <f t="shared" si="248"/>
        <v>48.199999999999996</v>
      </c>
      <c r="J619" s="207">
        <f t="shared" si="248"/>
        <v>18.3</v>
      </c>
      <c r="K619" s="207">
        <f t="shared" si="248"/>
        <v>11.8</v>
      </c>
      <c r="L619" s="207">
        <f t="shared" si="248"/>
        <v>7.7</v>
      </c>
      <c r="M619" s="207">
        <f t="shared" si="248"/>
        <v>7.6999999999999993</v>
      </c>
      <c r="N619" s="207">
        <f t="shared" si="248"/>
        <v>7.4</v>
      </c>
      <c r="O619" s="207">
        <f t="shared" si="248"/>
        <v>6.3000000000000007</v>
      </c>
      <c r="P619" s="207">
        <f t="shared" si="248"/>
        <v>11.4</v>
      </c>
      <c r="Q619" s="207">
        <f t="shared" si="234"/>
        <v>209.8</v>
      </c>
      <c r="R619" s="207">
        <v>203.79999999999998</v>
      </c>
      <c r="S619" s="208">
        <f t="shared" si="232"/>
        <v>102.94406280667323</v>
      </c>
    </row>
    <row r="620" spans="1:19" ht="13.5" customHeight="1" x14ac:dyDescent="0.15">
      <c r="A620" s="204"/>
      <c r="B620" s="189"/>
      <c r="C620" s="380"/>
      <c r="D620" s="198" t="s">
        <v>76</v>
      </c>
      <c r="E620" s="207">
        <v>1.2</v>
      </c>
      <c r="F620" s="207">
        <v>2</v>
      </c>
      <c r="G620" s="207">
        <v>2.4</v>
      </c>
      <c r="H620" s="207">
        <v>2.9</v>
      </c>
      <c r="I620" s="207">
        <v>4.2</v>
      </c>
      <c r="J620" s="207">
        <v>2.7</v>
      </c>
      <c r="K620" s="207">
        <v>1.1000000000000001</v>
      </c>
      <c r="L620" s="207">
        <v>0.8</v>
      </c>
      <c r="M620" s="207">
        <v>0.5</v>
      </c>
      <c r="N620" s="207">
        <v>0.5</v>
      </c>
      <c r="O620" s="207">
        <v>0.6</v>
      </c>
      <c r="P620" s="207">
        <v>0.7</v>
      </c>
      <c r="Q620" s="207">
        <f t="shared" si="234"/>
        <v>19.600000000000001</v>
      </c>
      <c r="R620" s="207">
        <v>19.7</v>
      </c>
      <c r="S620" s="208">
        <f t="shared" si="232"/>
        <v>99.492385786802046</v>
      </c>
    </row>
    <row r="621" spans="1:19" ht="13.5" customHeight="1" thickBot="1" x14ac:dyDescent="0.2">
      <c r="A621" s="258"/>
      <c r="B621" s="216"/>
      <c r="C621" s="381"/>
      <c r="D621" s="201" t="s">
        <v>77</v>
      </c>
      <c r="E621" s="209">
        <v>1.4</v>
      </c>
      <c r="F621" s="209">
        <v>2.2999999999999998</v>
      </c>
      <c r="G621" s="209">
        <v>2.6</v>
      </c>
      <c r="H621" s="209">
        <v>3.2</v>
      </c>
      <c r="I621" s="209">
        <v>4.5</v>
      </c>
      <c r="J621" s="209">
        <v>3.7</v>
      </c>
      <c r="K621" s="209">
        <v>1.2</v>
      </c>
      <c r="L621" s="209">
        <v>0.9</v>
      </c>
      <c r="M621" s="209">
        <v>0.5</v>
      </c>
      <c r="N621" s="209">
        <v>0.6</v>
      </c>
      <c r="O621" s="209">
        <v>0.6</v>
      </c>
      <c r="P621" s="209">
        <v>0.7</v>
      </c>
      <c r="Q621" s="209">
        <f t="shared" si="234"/>
        <v>22.2</v>
      </c>
      <c r="R621" s="209">
        <v>20.799999999999994</v>
      </c>
      <c r="S621" s="210">
        <f t="shared" si="232"/>
        <v>106.73076923076925</v>
      </c>
    </row>
    <row r="622" spans="1:19" ht="13.5" customHeight="1" x14ac:dyDescent="0.15">
      <c r="A622" s="370" t="s">
        <v>17</v>
      </c>
      <c r="B622" s="371"/>
      <c r="C622" s="372"/>
      <c r="D622" s="195" t="s">
        <v>72</v>
      </c>
      <c r="E622" s="196">
        <f t="shared" ref="E622:R622" si="249">+E631+E781+E838</f>
        <v>752.90000000000009</v>
      </c>
      <c r="F622" s="196">
        <f t="shared" si="249"/>
        <v>1890.5999999999997</v>
      </c>
      <c r="G622" s="196">
        <f t="shared" si="249"/>
        <v>2296.6999999999998</v>
      </c>
      <c r="H622" s="196">
        <f t="shared" si="249"/>
        <v>4045.5</v>
      </c>
      <c r="I622" s="196">
        <f t="shared" si="249"/>
        <v>3454.7</v>
      </c>
      <c r="J622" s="196">
        <f t="shared" si="249"/>
        <v>2614.9000000000005</v>
      </c>
      <c r="K622" s="196">
        <f t="shared" si="249"/>
        <v>1775.4</v>
      </c>
      <c r="L622" s="196">
        <f t="shared" si="249"/>
        <v>790.1</v>
      </c>
      <c r="M622" s="196">
        <f t="shared" si="249"/>
        <v>1010.0000000000002</v>
      </c>
      <c r="N622" s="196">
        <f t="shared" si="249"/>
        <v>1231.7</v>
      </c>
      <c r="O622" s="196">
        <f t="shared" si="249"/>
        <v>1457.6</v>
      </c>
      <c r="P622" s="196">
        <f t="shared" si="249"/>
        <v>1046.3</v>
      </c>
      <c r="Q622" s="196">
        <f t="shared" si="249"/>
        <v>22366.399999999998</v>
      </c>
      <c r="R622" s="196">
        <f t="shared" si="249"/>
        <v>22685.700000000004</v>
      </c>
      <c r="S622" s="206">
        <f t="shared" ref="S622:S627" si="250">IF(Q622=0,"－",Q622/R622*100)</f>
        <v>98.592505410897587</v>
      </c>
    </row>
    <row r="623" spans="1:19" ht="13.5" customHeight="1" x14ac:dyDescent="0.15">
      <c r="A623" s="373"/>
      <c r="B623" s="374"/>
      <c r="C623" s="375"/>
      <c r="D623" s="198" t="s">
        <v>73</v>
      </c>
      <c r="E623" s="199">
        <f t="shared" ref="E623:R623" si="251">+E632+E782+E839</f>
        <v>200.10000000000002</v>
      </c>
      <c r="F623" s="199">
        <f t="shared" si="251"/>
        <v>610.70000000000005</v>
      </c>
      <c r="G623" s="199">
        <f t="shared" si="251"/>
        <v>885.90000000000009</v>
      </c>
      <c r="H623" s="199">
        <f t="shared" si="251"/>
        <v>1754.9</v>
      </c>
      <c r="I623" s="199">
        <f t="shared" si="251"/>
        <v>1361.7</v>
      </c>
      <c r="J623" s="199">
        <f t="shared" si="251"/>
        <v>1024.8999999999996</v>
      </c>
      <c r="K623" s="199">
        <f t="shared" si="251"/>
        <v>681.00000000000011</v>
      </c>
      <c r="L623" s="199">
        <f t="shared" si="251"/>
        <v>237.70000000000002</v>
      </c>
      <c r="M623" s="199">
        <f t="shared" si="251"/>
        <v>348.40000000000003</v>
      </c>
      <c r="N623" s="199">
        <f t="shared" si="251"/>
        <v>329.50000000000006</v>
      </c>
      <c r="O623" s="199">
        <f t="shared" si="251"/>
        <v>585.20000000000016</v>
      </c>
      <c r="P623" s="199">
        <f t="shared" si="251"/>
        <v>295.59999999999997</v>
      </c>
      <c r="Q623" s="199">
        <f t="shared" si="251"/>
        <v>8315.6</v>
      </c>
      <c r="R623" s="199">
        <f t="shared" si="251"/>
        <v>8458.1</v>
      </c>
      <c r="S623" s="208">
        <f t="shared" si="250"/>
        <v>98.31522445939396</v>
      </c>
    </row>
    <row r="624" spans="1:19" ht="13.5" customHeight="1" x14ac:dyDescent="0.15">
      <c r="A624" s="373"/>
      <c r="B624" s="374"/>
      <c r="C624" s="375"/>
      <c r="D624" s="198" t="s">
        <v>74</v>
      </c>
      <c r="E624" s="199">
        <f t="shared" ref="E624:R624" si="252">+E633+E783+E840</f>
        <v>552.79999999999995</v>
      </c>
      <c r="F624" s="199">
        <f t="shared" si="252"/>
        <v>1279.8999999999999</v>
      </c>
      <c r="G624" s="199">
        <f t="shared" si="252"/>
        <v>1410.8</v>
      </c>
      <c r="H624" s="199">
        <f t="shared" si="252"/>
        <v>2290.6</v>
      </c>
      <c r="I624" s="199">
        <f t="shared" si="252"/>
        <v>2093</v>
      </c>
      <c r="J624" s="199">
        <f t="shared" si="252"/>
        <v>1590.0000000000002</v>
      </c>
      <c r="K624" s="199">
        <f t="shared" si="252"/>
        <v>1094.3999999999999</v>
      </c>
      <c r="L624" s="199">
        <f t="shared" si="252"/>
        <v>552.4</v>
      </c>
      <c r="M624" s="199">
        <f t="shared" si="252"/>
        <v>661.59999999999991</v>
      </c>
      <c r="N624" s="199">
        <f t="shared" si="252"/>
        <v>902.2</v>
      </c>
      <c r="O624" s="199">
        <f t="shared" si="252"/>
        <v>872.39999999999975</v>
      </c>
      <c r="P624" s="199">
        <f t="shared" si="252"/>
        <v>750.69999999999993</v>
      </c>
      <c r="Q624" s="199">
        <f t="shared" si="252"/>
        <v>14050.800000000003</v>
      </c>
      <c r="R624" s="199">
        <f t="shared" si="252"/>
        <v>14227.6</v>
      </c>
      <c r="S624" s="208">
        <f t="shared" si="250"/>
        <v>98.757344878967658</v>
      </c>
    </row>
    <row r="625" spans="1:19" ht="13.5" customHeight="1" x14ac:dyDescent="0.15">
      <c r="A625" s="373"/>
      <c r="B625" s="374"/>
      <c r="C625" s="375"/>
      <c r="D625" s="198" t="s">
        <v>75</v>
      </c>
      <c r="E625" s="199">
        <f t="shared" ref="E625:R625" si="253">+E634+E784+E841</f>
        <v>623.00000000000023</v>
      </c>
      <c r="F625" s="199">
        <f t="shared" si="253"/>
        <v>1632.1</v>
      </c>
      <c r="G625" s="199">
        <f t="shared" si="253"/>
        <v>1938.1000000000004</v>
      </c>
      <c r="H625" s="199">
        <f t="shared" si="253"/>
        <v>3507.9999999999995</v>
      </c>
      <c r="I625" s="199">
        <f t="shared" si="253"/>
        <v>2940.2000000000003</v>
      </c>
      <c r="J625" s="199">
        <f t="shared" si="253"/>
        <v>2241.8999999999996</v>
      </c>
      <c r="K625" s="199">
        <f t="shared" si="253"/>
        <v>1503.0000000000002</v>
      </c>
      <c r="L625" s="199">
        <f t="shared" si="253"/>
        <v>638.49999999999989</v>
      </c>
      <c r="M625" s="199">
        <f t="shared" si="253"/>
        <v>821.1</v>
      </c>
      <c r="N625" s="199">
        <f t="shared" si="253"/>
        <v>1014.3000000000001</v>
      </c>
      <c r="O625" s="199">
        <f t="shared" si="253"/>
        <v>1218.0000000000002</v>
      </c>
      <c r="P625" s="199">
        <f t="shared" si="253"/>
        <v>843.19999999999993</v>
      </c>
      <c r="Q625" s="199">
        <f t="shared" si="253"/>
        <v>18921.399999999991</v>
      </c>
      <c r="R625" s="199">
        <f t="shared" si="253"/>
        <v>19215.2</v>
      </c>
      <c r="S625" s="208">
        <f t="shared" si="250"/>
        <v>98.471002123318982</v>
      </c>
    </row>
    <row r="626" spans="1:19" ht="13.5" customHeight="1" x14ac:dyDescent="0.15">
      <c r="A626" s="373"/>
      <c r="B626" s="374"/>
      <c r="C626" s="375"/>
      <c r="D626" s="198" t="s">
        <v>76</v>
      </c>
      <c r="E626" s="199">
        <f t="shared" ref="E626:R626" si="254">+E635+E785+E842</f>
        <v>129.89999999999998</v>
      </c>
      <c r="F626" s="199">
        <f t="shared" si="254"/>
        <v>258.50000000000006</v>
      </c>
      <c r="G626" s="199">
        <f t="shared" si="254"/>
        <v>358.6</v>
      </c>
      <c r="H626" s="199">
        <f t="shared" si="254"/>
        <v>537.5</v>
      </c>
      <c r="I626" s="199">
        <f t="shared" si="254"/>
        <v>514.5</v>
      </c>
      <c r="J626" s="199">
        <f t="shared" si="254"/>
        <v>373</v>
      </c>
      <c r="K626" s="199">
        <f t="shared" si="254"/>
        <v>272.39999999999998</v>
      </c>
      <c r="L626" s="199">
        <f t="shared" si="254"/>
        <v>151.60000000000002</v>
      </c>
      <c r="M626" s="199">
        <f t="shared" si="254"/>
        <v>188.89999999999998</v>
      </c>
      <c r="N626" s="199">
        <f t="shared" si="254"/>
        <v>217.40000000000003</v>
      </c>
      <c r="O626" s="199">
        <f t="shared" si="254"/>
        <v>239.6</v>
      </c>
      <c r="P626" s="199">
        <f t="shared" si="254"/>
        <v>203.09999999999997</v>
      </c>
      <c r="Q626" s="199">
        <f t="shared" si="254"/>
        <v>3444.9999999999986</v>
      </c>
      <c r="R626" s="199">
        <f t="shared" si="254"/>
        <v>3470.5</v>
      </c>
      <c r="S626" s="208">
        <f t="shared" si="250"/>
        <v>99.265235556836146</v>
      </c>
    </row>
    <row r="627" spans="1:19" ht="13.5" customHeight="1" thickBot="1" x14ac:dyDescent="0.2">
      <c r="A627" s="376"/>
      <c r="B627" s="377"/>
      <c r="C627" s="378"/>
      <c r="D627" s="201" t="s">
        <v>77</v>
      </c>
      <c r="E627" s="202">
        <f t="shared" ref="E627:R627" si="255">+E636+E786+E843</f>
        <v>163.30000000000001</v>
      </c>
      <c r="F627" s="202">
        <f t="shared" si="255"/>
        <v>307.79999999999995</v>
      </c>
      <c r="G627" s="202">
        <f t="shared" si="255"/>
        <v>425.89999999999986</v>
      </c>
      <c r="H627" s="202">
        <f t="shared" si="255"/>
        <v>654.89999999999986</v>
      </c>
      <c r="I627" s="202">
        <f t="shared" si="255"/>
        <v>641.20000000000005</v>
      </c>
      <c r="J627" s="202">
        <f t="shared" si="255"/>
        <v>453.39999999999986</v>
      </c>
      <c r="K627" s="202">
        <f t="shared" si="255"/>
        <v>362.4</v>
      </c>
      <c r="L627" s="202">
        <f t="shared" si="255"/>
        <v>191</v>
      </c>
      <c r="M627" s="202">
        <f t="shared" si="255"/>
        <v>265.59999999999997</v>
      </c>
      <c r="N627" s="202">
        <f t="shared" si="255"/>
        <v>331.10000000000014</v>
      </c>
      <c r="O627" s="202">
        <f t="shared" si="255"/>
        <v>324.99999999999994</v>
      </c>
      <c r="P627" s="202">
        <f t="shared" si="255"/>
        <v>282.10000000000002</v>
      </c>
      <c r="Q627" s="202">
        <f t="shared" si="255"/>
        <v>4403.6999999999989</v>
      </c>
      <c r="R627" s="202">
        <f t="shared" si="255"/>
        <v>4450.2</v>
      </c>
      <c r="S627" s="210">
        <f t="shared" si="250"/>
        <v>98.95510314143182</v>
      </c>
    </row>
    <row r="628" spans="1:19" ht="18.75" customHeight="1" x14ac:dyDescent="0.2">
      <c r="A628" s="303" t="str">
        <f>$A$1</f>
        <v>５　平成28年度市町村別・月別観光入込客数</v>
      </c>
    </row>
    <row r="629" spans="1:19" ht="13.5" customHeight="1" thickBot="1" x14ac:dyDescent="0.2">
      <c r="S629" s="190" t="s">
        <v>308</v>
      </c>
    </row>
    <row r="630" spans="1:19" ht="13.5" customHeight="1" thickBot="1" x14ac:dyDescent="0.2">
      <c r="A630" s="191" t="s">
        <v>58</v>
      </c>
      <c r="B630" s="191" t="s">
        <v>353</v>
      </c>
      <c r="C630" s="191" t="s">
        <v>59</v>
      </c>
      <c r="D630" s="192" t="s">
        <v>60</v>
      </c>
      <c r="E630" s="193" t="s">
        <v>61</v>
      </c>
      <c r="F630" s="193" t="s">
        <v>62</v>
      </c>
      <c r="G630" s="193" t="s">
        <v>63</v>
      </c>
      <c r="H630" s="193" t="s">
        <v>64</v>
      </c>
      <c r="I630" s="193" t="s">
        <v>65</v>
      </c>
      <c r="J630" s="193" t="s">
        <v>66</v>
      </c>
      <c r="K630" s="193" t="s">
        <v>67</v>
      </c>
      <c r="L630" s="193" t="s">
        <v>68</v>
      </c>
      <c r="M630" s="193" t="s">
        <v>69</v>
      </c>
      <c r="N630" s="193" t="s">
        <v>36</v>
      </c>
      <c r="O630" s="193" t="s">
        <v>37</v>
      </c>
      <c r="P630" s="193" t="s">
        <v>38</v>
      </c>
      <c r="Q630" s="193" t="s">
        <v>354</v>
      </c>
      <c r="R630" s="193" t="str">
        <f>$R$3</f>
        <v>27年度</v>
      </c>
      <c r="S630" s="194" t="s">
        <v>71</v>
      </c>
    </row>
    <row r="631" spans="1:19" ht="13.5" customHeight="1" x14ac:dyDescent="0.15">
      <c r="A631" s="259"/>
      <c r="B631" s="370" t="s">
        <v>334</v>
      </c>
      <c r="C631" s="372"/>
      <c r="D631" s="195" t="s">
        <v>72</v>
      </c>
      <c r="E631" s="205">
        <f t="shared" ref="E631:R636" si="256">+E637+E643+E649+E655+E661+E667+E673+E679+E688+E694+E700+E706+E712+E718+E724+E730+E736+E745+E751+E757+E763+E769+E775</f>
        <v>627.50000000000011</v>
      </c>
      <c r="F631" s="205">
        <f t="shared" si="256"/>
        <v>1538.0999999999997</v>
      </c>
      <c r="G631" s="205">
        <f t="shared" si="256"/>
        <v>1853.4999999999998</v>
      </c>
      <c r="H631" s="205">
        <f t="shared" si="256"/>
        <v>3411.7</v>
      </c>
      <c r="I631" s="205">
        <f t="shared" si="256"/>
        <v>2859.1</v>
      </c>
      <c r="J631" s="205">
        <f t="shared" si="256"/>
        <v>2215.4000000000005</v>
      </c>
      <c r="K631" s="205">
        <f t="shared" si="256"/>
        <v>1537.5</v>
      </c>
      <c r="L631" s="205">
        <f t="shared" si="256"/>
        <v>672.1</v>
      </c>
      <c r="M631" s="205">
        <f t="shared" si="256"/>
        <v>918.20000000000016</v>
      </c>
      <c r="N631" s="205">
        <f t="shared" si="256"/>
        <v>1147</v>
      </c>
      <c r="O631" s="205">
        <f t="shared" si="256"/>
        <v>1370.3</v>
      </c>
      <c r="P631" s="205">
        <f t="shared" si="256"/>
        <v>945.4</v>
      </c>
      <c r="Q631" s="205">
        <f t="shared" si="256"/>
        <v>19095.799999999996</v>
      </c>
      <c r="R631" s="205">
        <f t="shared" si="256"/>
        <v>19463.900000000005</v>
      </c>
      <c r="S631" s="217">
        <f t="shared" ref="S631:S684" si="257">IF(Q631=0,"－",Q631/R631*100)</f>
        <v>98.108806559836367</v>
      </c>
    </row>
    <row r="632" spans="1:19" ht="13.5" customHeight="1" x14ac:dyDescent="0.15">
      <c r="A632" s="204"/>
      <c r="B632" s="373"/>
      <c r="C632" s="375"/>
      <c r="D632" s="198" t="s">
        <v>73</v>
      </c>
      <c r="E632" s="207">
        <f t="shared" si="256"/>
        <v>164.50000000000003</v>
      </c>
      <c r="F632" s="207">
        <f t="shared" si="256"/>
        <v>514.6</v>
      </c>
      <c r="G632" s="207">
        <f t="shared" si="256"/>
        <v>720.30000000000007</v>
      </c>
      <c r="H632" s="207">
        <f t="shared" si="256"/>
        <v>1557.4</v>
      </c>
      <c r="I632" s="207">
        <f t="shared" si="256"/>
        <v>1204.3</v>
      </c>
      <c r="J632" s="207">
        <f t="shared" si="256"/>
        <v>888.09999999999968</v>
      </c>
      <c r="K632" s="207">
        <f t="shared" si="256"/>
        <v>614.90000000000009</v>
      </c>
      <c r="L632" s="207">
        <f t="shared" si="256"/>
        <v>206.3</v>
      </c>
      <c r="M632" s="207">
        <f t="shared" si="256"/>
        <v>325.50000000000006</v>
      </c>
      <c r="N632" s="207">
        <f t="shared" si="256"/>
        <v>312.60000000000008</v>
      </c>
      <c r="O632" s="207">
        <f t="shared" si="256"/>
        <v>561.00000000000023</v>
      </c>
      <c r="P632" s="207">
        <f t="shared" si="256"/>
        <v>273</v>
      </c>
      <c r="Q632" s="207">
        <f t="shared" si="256"/>
        <v>7342.5000000000009</v>
      </c>
      <c r="R632" s="207">
        <f>+R638+R644+R650+R656+R662+R668+R674+R680+R689+R695+R701+R707+R713+R719+R725+R731+R737+R746+R752+R758+R764+R770+R776</f>
        <v>7506.9</v>
      </c>
      <c r="S632" s="212">
        <f t="shared" si="257"/>
        <v>97.810014786396536</v>
      </c>
    </row>
    <row r="633" spans="1:19" ht="13.5" customHeight="1" x14ac:dyDescent="0.15">
      <c r="A633" s="204"/>
      <c r="B633" s="373"/>
      <c r="C633" s="375"/>
      <c r="D633" s="198" t="s">
        <v>74</v>
      </c>
      <c r="E633" s="207">
        <f t="shared" si="256"/>
        <v>462.99999999999994</v>
      </c>
      <c r="F633" s="207">
        <f t="shared" si="256"/>
        <v>1023.4999999999999</v>
      </c>
      <c r="G633" s="207">
        <f t="shared" si="256"/>
        <v>1133.2</v>
      </c>
      <c r="H633" s="207">
        <f t="shared" si="256"/>
        <v>1854.3</v>
      </c>
      <c r="I633" s="207">
        <f t="shared" si="256"/>
        <v>1654.8</v>
      </c>
      <c r="J633" s="207">
        <f t="shared" si="256"/>
        <v>1327.3000000000002</v>
      </c>
      <c r="K633" s="207">
        <f t="shared" si="256"/>
        <v>922.59999999999991</v>
      </c>
      <c r="L633" s="207">
        <f t="shared" si="256"/>
        <v>465.79999999999995</v>
      </c>
      <c r="M633" s="207">
        <f t="shared" si="256"/>
        <v>592.69999999999993</v>
      </c>
      <c r="N633" s="207">
        <f t="shared" si="256"/>
        <v>834.40000000000009</v>
      </c>
      <c r="O633" s="207">
        <f t="shared" si="256"/>
        <v>809.29999999999984</v>
      </c>
      <c r="P633" s="207">
        <f t="shared" si="256"/>
        <v>672.4</v>
      </c>
      <c r="Q633" s="207">
        <f t="shared" si="256"/>
        <v>11753.300000000001</v>
      </c>
      <c r="R633" s="207">
        <f>+R639+R645+R651+R657+R663+R669+R675+R681+R690+R696+R702+R708+R714+R720+R726+R732+R738+R747+R753+R759+R765+R771+R777</f>
        <v>11957</v>
      </c>
      <c r="S633" s="212">
        <f t="shared" si="257"/>
        <v>98.296395416910613</v>
      </c>
    </row>
    <row r="634" spans="1:19" ht="13.5" customHeight="1" x14ac:dyDescent="0.15">
      <c r="A634" s="204"/>
      <c r="B634" s="373"/>
      <c r="C634" s="375"/>
      <c r="D634" s="198" t="s">
        <v>75</v>
      </c>
      <c r="E634" s="207">
        <f t="shared" si="256"/>
        <v>527.80000000000018</v>
      </c>
      <c r="F634" s="207">
        <f t="shared" si="256"/>
        <v>1338</v>
      </c>
      <c r="G634" s="207">
        <f t="shared" si="256"/>
        <v>1593.1000000000004</v>
      </c>
      <c r="H634" s="207">
        <f t="shared" si="256"/>
        <v>2992.5999999999995</v>
      </c>
      <c r="I634" s="207">
        <f t="shared" si="256"/>
        <v>2463.2000000000003</v>
      </c>
      <c r="J634" s="207">
        <f t="shared" si="256"/>
        <v>1927.6999999999996</v>
      </c>
      <c r="K634" s="207">
        <f t="shared" si="256"/>
        <v>1322.2</v>
      </c>
      <c r="L634" s="207">
        <f t="shared" si="256"/>
        <v>553.09999999999991</v>
      </c>
      <c r="M634" s="207">
        <f t="shared" si="256"/>
        <v>755.00000000000011</v>
      </c>
      <c r="N634" s="207">
        <f t="shared" si="256"/>
        <v>952</v>
      </c>
      <c r="O634" s="207">
        <f t="shared" si="256"/>
        <v>1156.3000000000002</v>
      </c>
      <c r="P634" s="207">
        <f t="shared" si="256"/>
        <v>771.3</v>
      </c>
      <c r="Q634" s="207">
        <f t="shared" si="256"/>
        <v>16352.299999999992</v>
      </c>
      <c r="R634" s="207">
        <f>+R640+R646+R652+R658+R664+R670+R676+R682+R691+R697+R703+R709+R715+R721+R727+R733+R739+R748+R754+R760+R766+R772+R778</f>
        <v>16679.099999999999</v>
      </c>
      <c r="S634" s="212">
        <f t="shared" si="257"/>
        <v>98.040661666396829</v>
      </c>
    </row>
    <row r="635" spans="1:19" ht="13.5" customHeight="1" x14ac:dyDescent="0.15">
      <c r="A635" s="204"/>
      <c r="B635" s="373"/>
      <c r="C635" s="375"/>
      <c r="D635" s="198" t="s">
        <v>76</v>
      </c>
      <c r="E635" s="207">
        <f t="shared" si="256"/>
        <v>99.699999999999989</v>
      </c>
      <c r="F635" s="207">
        <f t="shared" si="256"/>
        <v>200.10000000000005</v>
      </c>
      <c r="G635" s="207">
        <f t="shared" si="256"/>
        <v>260.40000000000003</v>
      </c>
      <c r="H635" s="207">
        <f t="shared" si="256"/>
        <v>419.1</v>
      </c>
      <c r="I635" s="207">
        <f t="shared" si="256"/>
        <v>395.9</v>
      </c>
      <c r="J635" s="207">
        <f t="shared" si="256"/>
        <v>287.7</v>
      </c>
      <c r="K635" s="207">
        <f t="shared" si="256"/>
        <v>215.29999999999998</v>
      </c>
      <c r="L635" s="207">
        <f t="shared" si="256"/>
        <v>119.00000000000001</v>
      </c>
      <c r="M635" s="207">
        <f t="shared" si="256"/>
        <v>163.19999999999999</v>
      </c>
      <c r="N635" s="207">
        <f t="shared" si="256"/>
        <v>195.00000000000003</v>
      </c>
      <c r="O635" s="207">
        <f t="shared" si="256"/>
        <v>214</v>
      </c>
      <c r="P635" s="207">
        <f t="shared" si="256"/>
        <v>174.1</v>
      </c>
      <c r="Q635" s="207">
        <f t="shared" si="256"/>
        <v>2743.4999999999986</v>
      </c>
      <c r="R635" s="207">
        <f>+R641+R647+R653+R659+R665+R671+R677+R683+R692+R698+R704+R710+R716+R722+R728+R734+R740+R749+R755+R761+R767+R773+R779</f>
        <v>2784.8</v>
      </c>
      <c r="S635" s="212">
        <f t="shared" si="257"/>
        <v>98.516949152542324</v>
      </c>
    </row>
    <row r="636" spans="1:19" ht="13.5" customHeight="1" thickBot="1" x14ac:dyDescent="0.2">
      <c r="A636" s="204"/>
      <c r="B636" s="373"/>
      <c r="C636" s="378"/>
      <c r="D636" s="201" t="s">
        <v>77</v>
      </c>
      <c r="E636" s="209">
        <f t="shared" si="256"/>
        <v>125.99999999999999</v>
      </c>
      <c r="F636" s="209">
        <f t="shared" si="256"/>
        <v>239.89999999999995</v>
      </c>
      <c r="G636" s="209">
        <f t="shared" si="256"/>
        <v>311.99999999999989</v>
      </c>
      <c r="H636" s="209">
        <f t="shared" si="256"/>
        <v>511.79999999999995</v>
      </c>
      <c r="I636" s="209">
        <f t="shared" si="256"/>
        <v>500.1</v>
      </c>
      <c r="J636" s="209">
        <f t="shared" si="256"/>
        <v>353.59999999999985</v>
      </c>
      <c r="K636" s="209">
        <f t="shared" si="256"/>
        <v>293.7</v>
      </c>
      <c r="L636" s="209">
        <f t="shared" si="256"/>
        <v>149.6</v>
      </c>
      <c r="M636" s="209">
        <f t="shared" si="256"/>
        <v>233.99999999999997</v>
      </c>
      <c r="N636" s="209">
        <f t="shared" si="256"/>
        <v>304.00000000000011</v>
      </c>
      <c r="O636" s="209">
        <f t="shared" si="256"/>
        <v>294.39999999999998</v>
      </c>
      <c r="P636" s="209">
        <f t="shared" si="256"/>
        <v>247.60000000000002</v>
      </c>
      <c r="Q636" s="209">
        <f t="shared" si="256"/>
        <v>3566.6999999999994</v>
      </c>
      <c r="R636" s="209">
        <f>+R642+R648+R654+R660+R666+R672+R678+R684+R693+R699+R705+R711+R717+R723+R729+R735+R741+R750+R756+R762+R768+R774+R780</f>
        <v>3629.8999999999996</v>
      </c>
      <c r="S636" s="218">
        <f t="shared" si="257"/>
        <v>98.258905204000101</v>
      </c>
    </row>
    <row r="637" spans="1:19" ht="13.5" customHeight="1" x14ac:dyDescent="0.15">
      <c r="A637" s="204"/>
      <c r="B637" s="204"/>
      <c r="C637" s="379" t="s">
        <v>155</v>
      </c>
      <c r="D637" s="195" t="s">
        <v>72</v>
      </c>
      <c r="E637" s="205">
        <v>154.60000000000002</v>
      </c>
      <c r="F637" s="205">
        <v>454.5</v>
      </c>
      <c r="G637" s="205">
        <v>595.70000000000005</v>
      </c>
      <c r="H637" s="205">
        <v>773.59999999999991</v>
      </c>
      <c r="I637" s="205">
        <v>743.9</v>
      </c>
      <c r="J637" s="205">
        <v>738.09999999999991</v>
      </c>
      <c r="K637" s="289">
        <v>472.5</v>
      </c>
      <c r="L637" s="289">
        <v>256.8</v>
      </c>
      <c r="M637" s="289">
        <v>255</v>
      </c>
      <c r="N637" s="289">
        <v>219.8</v>
      </c>
      <c r="O637" s="289">
        <v>406.3</v>
      </c>
      <c r="P637" s="289">
        <v>239.20000000000002</v>
      </c>
      <c r="Q637" s="205">
        <f t="shared" ref="Q637:Q684" si="258">SUM(E637:P637)</f>
        <v>5310</v>
      </c>
      <c r="R637" s="205">
        <v>5530</v>
      </c>
      <c r="S637" s="217">
        <f t="shared" si="257"/>
        <v>96.021699819168177</v>
      </c>
    </row>
    <row r="638" spans="1:19" ht="13.5" customHeight="1" x14ac:dyDescent="0.15">
      <c r="A638" s="204"/>
      <c r="B638" s="189"/>
      <c r="C638" s="380"/>
      <c r="D638" s="198" t="s">
        <v>73</v>
      </c>
      <c r="E638" s="207">
        <v>54.300000000000026</v>
      </c>
      <c r="F638" s="207">
        <v>182.2</v>
      </c>
      <c r="G638" s="207">
        <v>278.20000000000005</v>
      </c>
      <c r="H638" s="207">
        <v>458.7999999999999</v>
      </c>
      <c r="I638" s="207">
        <v>387.59999999999997</v>
      </c>
      <c r="J638" s="207">
        <v>364.59999999999991</v>
      </c>
      <c r="K638" s="290">
        <v>229.1</v>
      </c>
      <c r="L638" s="290">
        <v>91.200000000000017</v>
      </c>
      <c r="M638" s="290">
        <v>111.19999999999999</v>
      </c>
      <c r="N638" s="290">
        <v>77.200000000000017</v>
      </c>
      <c r="O638" s="290">
        <v>204.8</v>
      </c>
      <c r="P638" s="290">
        <v>80.200000000000017</v>
      </c>
      <c r="Q638" s="207">
        <f t="shared" si="258"/>
        <v>2519.3999999999996</v>
      </c>
      <c r="R638" s="207">
        <v>2568.8000000000002</v>
      </c>
      <c r="S638" s="212">
        <f t="shared" si="257"/>
        <v>98.076923076923052</v>
      </c>
    </row>
    <row r="639" spans="1:19" ht="13.5" customHeight="1" x14ac:dyDescent="0.15">
      <c r="A639" s="204"/>
      <c r="B639" s="189"/>
      <c r="C639" s="380"/>
      <c r="D639" s="198" t="s">
        <v>74</v>
      </c>
      <c r="E639" s="207">
        <f t="shared" ref="E639:P639" si="259">+E637-E638</f>
        <v>100.3</v>
      </c>
      <c r="F639" s="207">
        <f t="shared" si="259"/>
        <v>272.3</v>
      </c>
      <c r="G639" s="207">
        <f t="shared" si="259"/>
        <v>317.5</v>
      </c>
      <c r="H639" s="207">
        <f t="shared" si="259"/>
        <v>314.8</v>
      </c>
      <c r="I639" s="207">
        <f t="shared" si="259"/>
        <v>356.3</v>
      </c>
      <c r="J639" s="207">
        <f t="shared" si="259"/>
        <v>373.5</v>
      </c>
      <c r="K639" s="290">
        <f t="shared" si="259"/>
        <v>243.4</v>
      </c>
      <c r="L639" s="290">
        <f t="shared" si="259"/>
        <v>165.6</v>
      </c>
      <c r="M639" s="290">
        <f t="shared" si="259"/>
        <v>143.80000000000001</v>
      </c>
      <c r="N639" s="290">
        <f t="shared" si="259"/>
        <v>142.6</v>
      </c>
      <c r="O639" s="290">
        <f t="shared" si="259"/>
        <v>201.5</v>
      </c>
      <c r="P639" s="290">
        <f t="shared" si="259"/>
        <v>159</v>
      </c>
      <c r="Q639" s="207">
        <f t="shared" si="258"/>
        <v>2790.6000000000004</v>
      </c>
      <c r="R639" s="207">
        <v>2961.2000000000003</v>
      </c>
      <c r="S639" s="212">
        <f t="shared" si="257"/>
        <v>94.238822099149004</v>
      </c>
    </row>
    <row r="640" spans="1:19" ht="13.5" customHeight="1" x14ac:dyDescent="0.15">
      <c r="A640" s="204"/>
      <c r="B640" s="189"/>
      <c r="C640" s="380"/>
      <c r="D640" s="198" t="s">
        <v>75</v>
      </c>
      <c r="E640" s="207">
        <f t="shared" ref="E640:P640" si="260">+E637-E641</f>
        <v>129.10000000000002</v>
      </c>
      <c r="F640" s="207">
        <f t="shared" si="260"/>
        <v>406.3</v>
      </c>
      <c r="G640" s="207">
        <f t="shared" si="260"/>
        <v>538.1</v>
      </c>
      <c r="H640" s="207">
        <f t="shared" si="260"/>
        <v>684.3</v>
      </c>
      <c r="I640" s="207">
        <f t="shared" si="260"/>
        <v>656.19999999999993</v>
      </c>
      <c r="J640" s="207">
        <f t="shared" si="260"/>
        <v>679.59999999999991</v>
      </c>
      <c r="K640" s="290">
        <f t="shared" si="260"/>
        <v>426.8</v>
      </c>
      <c r="L640" s="290">
        <f t="shared" si="260"/>
        <v>230.20000000000002</v>
      </c>
      <c r="M640" s="290">
        <f t="shared" si="260"/>
        <v>222</v>
      </c>
      <c r="N640" s="290">
        <f t="shared" si="260"/>
        <v>183.70000000000002</v>
      </c>
      <c r="O640" s="290">
        <f t="shared" si="260"/>
        <v>362.90000000000003</v>
      </c>
      <c r="P640" s="290">
        <f t="shared" si="260"/>
        <v>208.20000000000002</v>
      </c>
      <c r="Q640" s="207">
        <f t="shared" si="258"/>
        <v>4727.3999999999996</v>
      </c>
      <c r="R640" s="207">
        <v>4925.5</v>
      </c>
      <c r="S640" s="212">
        <f t="shared" si="257"/>
        <v>95.978073292051562</v>
      </c>
    </row>
    <row r="641" spans="1:19" ht="13.5" customHeight="1" x14ac:dyDescent="0.15">
      <c r="A641" s="204"/>
      <c r="B641" s="189"/>
      <c r="C641" s="380"/>
      <c r="D641" s="198" t="s">
        <v>76</v>
      </c>
      <c r="E641" s="207">
        <v>25.5</v>
      </c>
      <c r="F641" s="207">
        <v>48.2</v>
      </c>
      <c r="G641" s="207">
        <v>57.6</v>
      </c>
      <c r="H641" s="207">
        <v>89.3</v>
      </c>
      <c r="I641" s="207">
        <v>87.7</v>
      </c>
      <c r="J641" s="207">
        <v>58.5</v>
      </c>
      <c r="K641" s="290">
        <v>45.7</v>
      </c>
      <c r="L641" s="290">
        <v>26.6</v>
      </c>
      <c r="M641" s="290">
        <v>33</v>
      </c>
      <c r="N641" s="290">
        <v>36.1</v>
      </c>
      <c r="O641" s="290">
        <v>43.4</v>
      </c>
      <c r="P641" s="290">
        <v>31</v>
      </c>
      <c r="Q641" s="207">
        <f t="shared" si="258"/>
        <v>582.6</v>
      </c>
      <c r="R641" s="207">
        <v>604.49999999999989</v>
      </c>
      <c r="S641" s="212">
        <f t="shared" si="257"/>
        <v>96.377171215880921</v>
      </c>
    </row>
    <row r="642" spans="1:19" ht="13.5" customHeight="1" thickBot="1" x14ac:dyDescent="0.2">
      <c r="A642" s="204"/>
      <c r="B642" s="189"/>
      <c r="C642" s="381"/>
      <c r="D642" s="201" t="s">
        <v>77</v>
      </c>
      <c r="E642" s="209">
        <v>34.700000000000003</v>
      </c>
      <c r="F642" s="209">
        <v>67.099999999999994</v>
      </c>
      <c r="G642" s="209">
        <v>80.099999999999994</v>
      </c>
      <c r="H642" s="209">
        <v>132.1</v>
      </c>
      <c r="I642" s="209">
        <v>126.2</v>
      </c>
      <c r="J642" s="209">
        <v>81.8</v>
      </c>
      <c r="K642" s="291">
        <v>71.400000000000006</v>
      </c>
      <c r="L642" s="291">
        <v>39.6</v>
      </c>
      <c r="M642" s="291">
        <v>49.8</v>
      </c>
      <c r="N642" s="291">
        <v>55.3</v>
      </c>
      <c r="O642" s="291">
        <v>71.2</v>
      </c>
      <c r="P642" s="291">
        <v>47.8</v>
      </c>
      <c r="Q642" s="209">
        <f t="shared" si="258"/>
        <v>857.09999999999991</v>
      </c>
      <c r="R642" s="209">
        <v>807.19999999999993</v>
      </c>
      <c r="S642" s="218">
        <f t="shared" si="257"/>
        <v>106.18186323092169</v>
      </c>
    </row>
    <row r="643" spans="1:19" ht="13.5" customHeight="1" x14ac:dyDescent="0.15">
      <c r="A643" s="204"/>
      <c r="B643" s="189"/>
      <c r="C643" s="379" t="s">
        <v>289</v>
      </c>
      <c r="D643" s="195" t="s">
        <v>72</v>
      </c>
      <c r="E643" s="205">
        <v>19.5</v>
      </c>
      <c r="F643" s="205">
        <v>29.7</v>
      </c>
      <c r="G643" s="205">
        <v>26.3</v>
      </c>
      <c r="H643" s="205">
        <v>44.7</v>
      </c>
      <c r="I643" s="205">
        <v>45.4</v>
      </c>
      <c r="J643" s="205">
        <v>34.9</v>
      </c>
      <c r="K643" s="292">
        <v>20.8</v>
      </c>
      <c r="L643" s="292">
        <v>17</v>
      </c>
      <c r="M643" s="292">
        <v>22.3</v>
      </c>
      <c r="N643" s="292">
        <v>23.1</v>
      </c>
      <c r="O643" s="292">
        <v>20</v>
      </c>
      <c r="P643" s="292">
        <v>20.2</v>
      </c>
      <c r="Q643" s="205">
        <f t="shared" si="258"/>
        <v>323.90000000000003</v>
      </c>
      <c r="R643" s="205">
        <v>373.20000000000005</v>
      </c>
      <c r="S643" s="217">
        <f t="shared" si="257"/>
        <v>86.78992497320472</v>
      </c>
    </row>
    <row r="644" spans="1:19" ht="13.5" customHeight="1" x14ac:dyDescent="0.15">
      <c r="A644" s="204"/>
      <c r="B644" s="189"/>
      <c r="C644" s="380"/>
      <c r="D644" s="198" t="s">
        <v>73</v>
      </c>
      <c r="E644" s="207">
        <v>3.1</v>
      </c>
      <c r="F644" s="207">
        <v>4.8</v>
      </c>
      <c r="G644" s="207">
        <v>4.2</v>
      </c>
      <c r="H644" s="207">
        <v>7.2</v>
      </c>
      <c r="I644" s="207">
        <v>7.3</v>
      </c>
      <c r="J644" s="207">
        <v>5.6</v>
      </c>
      <c r="K644" s="293">
        <v>3.3</v>
      </c>
      <c r="L644" s="293">
        <v>2.7</v>
      </c>
      <c r="M644" s="293">
        <v>3.6</v>
      </c>
      <c r="N644" s="293">
        <v>3.7</v>
      </c>
      <c r="O644" s="293">
        <v>3.2</v>
      </c>
      <c r="P644" s="293">
        <v>3.2</v>
      </c>
      <c r="Q644" s="207">
        <f t="shared" si="258"/>
        <v>51.900000000000013</v>
      </c>
      <c r="R644" s="207">
        <v>59.699999999999996</v>
      </c>
      <c r="S644" s="212">
        <f t="shared" si="257"/>
        <v>86.934673366834204</v>
      </c>
    </row>
    <row r="645" spans="1:19" ht="13.5" customHeight="1" x14ac:dyDescent="0.15">
      <c r="A645" s="204"/>
      <c r="B645" s="189"/>
      <c r="C645" s="380"/>
      <c r="D645" s="198" t="s">
        <v>74</v>
      </c>
      <c r="E645" s="207">
        <f t="shared" ref="E645:P645" si="261">+E643-E644</f>
        <v>16.399999999999999</v>
      </c>
      <c r="F645" s="207">
        <f t="shared" si="261"/>
        <v>24.9</v>
      </c>
      <c r="G645" s="207">
        <f t="shared" si="261"/>
        <v>22.1</v>
      </c>
      <c r="H645" s="207">
        <f t="shared" si="261"/>
        <v>37.5</v>
      </c>
      <c r="I645" s="207">
        <f t="shared" si="261"/>
        <v>38.1</v>
      </c>
      <c r="J645" s="207">
        <f t="shared" si="261"/>
        <v>29.299999999999997</v>
      </c>
      <c r="K645" s="293">
        <f t="shared" si="261"/>
        <v>17.5</v>
      </c>
      <c r="L645" s="293">
        <f t="shared" si="261"/>
        <v>14.3</v>
      </c>
      <c r="M645" s="293">
        <f t="shared" si="261"/>
        <v>18.7</v>
      </c>
      <c r="N645" s="293">
        <f t="shared" si="261"/>
        <v>19.400000000000002</v>
      </c>
      <c r="O645" s="293">
        <f t="shared" si="261"/>
        <v>16.8</v>
      </c>
      <c r="P645" s="293">
        <f t="shared" si="261"/>
        <v>17</v>
      </c>
      <c r="Q645" s="207">
        <f t="shared" si="258"/>
        <v>272</v>
      </c>
      <c r="R645" s="207">
        <v>313.49999999999994</v>
      </c>
      <c r="S645" s="212">
        <f t="shared" si="257"/>
        <v>86.76236044657098</v>
      </c>
    </row>
    <row r="646" spans="1:19" ht="13.5" customHeight="1" x14ac:dyDescent="0.15">
      <c r="A646" s="204"/>
      <c r="B646" s="189"/>
      <c r="C646" s="380"/>
      <c r="D646" s="198" t="s">
        <v>75</v>
      </c>
      <c r="E646" s="207">
        <f t="shared" ref="E646:P646" si="262">+E643-E647</f>
        <v>16.7</v>
      </c>
      <c r="F646" s="207">
        <f t="shared" si="262"/>
        <v>24.7</v>
      </c>
      <c r="G646" s="207">
        <f t="shared" si="262"/>
        <v>22.1</v>
      </c>
      <c r="H646" s="207">
        <f t="shared" si="262"/>
        <v>33.200000000000003</v>
      </c>
      <c r="I646" s="207">
        <f t="shared" si="262"/>
        <v>30.299999999999997</v>
      </c>
      <c r="J646" s="207">
        <f t="shared" si="262"/>
        <v>23.9</v>
      </c>
      <c r="K646" s="293">
        <f t="shared" si="262"/>
        <v>16.900000000000002</v>
      </c>
      <c r="L646" s="293">
        <f t="shared" si="262"/>
        <v>13.5</v>
      </c>
      <c r="M646" s="293">
        <f t="shared" si="262"/>
        <v>15.200000000000001</v>
      </c>
      <c r="N646" s="293">
        <f t="shared" si="262"/>
        <v>18</v>
      </c>
      <c r="O646" s="293">
        <f t="shared" si="262"/>
        <v>15.2</v>
      </c>
      <c r="P646" s="293">
        <f t="shared" si="262"/>
        <v>15</v>
      </c>
      <c r="Q646" s="207">
        <f t="shared" si="258"/>
        <v>244.7</v>
      </c>
      <c r="R646" s="207">
        <v>320.89999999999998</v>
      </c>
      <c r="S646" s="212">
        <f t="shared" si="257"/>
        <v>76.254284823932693</v>
      </c>
    </row>
    <row r="647" spans="1:19" ht="13.5" customHeight="1" x14ac:dyDescent="0.15">
      <c r="A647" s="204"/>
      <c r="B647" s="189"/>
      <c r="C647" s="380"/>
      <c r="D647" s="198" t="s">
        <v>76</v>
      </c>
      <c r="E647" s="207">
        <v>2.8</v>
      </c>
      <c r="F647" s="207">
        <v>5</v>
      </c>
      <c r="G647" s="207">
        <v>4.2</v>
      </c>
      <c r="H647" s="207">
        <v>11.5</v>
      </c>
      <c r="I647" s="207">
        <v>15.1</v>
      </c>
      <c r="J647" s="207">
        <v>11</v>
      </c>
      <c r="K647" s="293">
        <v>3.9</v>
      </c>
      <c r="L647" s="293">
        <v>3.5</v>
      </c>
      <c r="M647" s="293">
        <v>7.1</v>
      </c>
      <c r="N647" s="293">
        <v>5.0999999999999996</v>
      </c>
      <c r="O647" s="293">
        <v>4.8</v>
      </c>
      <c r="P647" s="293">
        <v>5.2</v>
      </c>
      <c r="Q647" s="207">
        <f t="shared" si="258"/>
        <v>79.199999999999989</v>
      </c>
      <c r="R647" s="207">
        <v>52.29999999999999</v>
      </c>
      <c r="S647" s="212">
        <f t="shared" si="257"/>
        <v>151.43403441682602</v>
      </c>
    </row>
    <row r="648" spans="1:19" ht="13.5" customHeight="1" thickBot="1" x14ac:dyDescent="0.2">
      <c r="A648" s="204"/>
      <c r="B648" s="189"/>
      <c r="C648" s="381"/>
      <c r="D648" s="201" t="s">
        <v>77</v>
      </c>
      <c r="E648" s="209">
        <v>3.1</v>
      </c>
      <c r="F648" s="209">
        <v>5.5</v>
      </c>
      <c r="G648" s="209">
        <v>4.5999999999999996</v>
      </c>
      <c r="H648" s="209">
        <v>12.7</v>
      </c>
      <c r="I648" s="209">
        <v>16.600000000000001</v>
      </c>
      <c r="J648" s="209">
        <v>12.1</v>
      </c>
      <c r="K648" s="294">
        <v>4.3</v>
      </c>
      <c r="L648" s="294">
        <v>3.9</v>
      </c>
      <c r="M648" s="294">
        <v>7.8</v>
      </c>
      <c r="N648" s="294">
        <v>5.6</v>
      </c>
      <c r="O648" s="294">
        <v>5.2</v>
      </c>
      <c r="P648" s="294">
        <v>5.8</v>
      </c>
      <c r="Q648" s="209">
        <f t="shared" si="258"/>
        <v>87.199999999999989</v>
      </c>
      <c r="R648" s="209">
        <v>57.300000000000004</v>
      </c>
      <c r="S648" s="218">
        <f t="shared" si="257"/>
        <v>152.18150087260031</v>
      </c>
    </row>
    <row r="649" spans="1:19" ht="13.5" customHeight="1" x14ac:dyDescent="0.15">
      <c r="A649" s="204"/>
      <c r="B649" s="189"/>
      <c r="C649" s="379" t="s">
        <v>290</v>
      </c>
      <c r="D649" s="195" t="s">
        <v>72</v>
      </c>
      <c r="E649" s="205">
        <v>15.7</v>
      </c>
      <c r="F649" s="205">
        <v>63.7</v>
      </c>
      <c r="G649" s="205">
        <v>31</v>
      </c>
      <c r="H649" s="205">
        <v>49.9</v>
      </c>
      <c r="I649" s="205">
        <v>72.900000000000006</v>
      </c>
      <c r="J649" s="205">
        <v>35</v>
      </c>
      <c r="K649" s="289">
        <v>24</v>
      </c>
      <c r="L649" s="289">
        <v>18</v>
      </c>
      <c r="M649" s="289">
        <v>39.299999999999997</v>
      </c>
      <c r="N649" s="289">
        <v>44</v>
      </c>
      <c r="O649" s="289">
        <v>53.5</v>
      </c>
      <c r="P649" s="289">
        <v>38</v>
      </c>
      <c r="Q649" s="205">
        <f t="shared" si="258"/>
        <v>485.00000000000006</v>
      </c>
      <c r="R649" s="205">
        <v>474.00000000000006</v>
      </c>
      <c r="S649" s="217">
        <f t="shared" si="257"/>
        <v>102.32067510548524</v>
      </c>
    </row>
    <row r="650" spans="1:19" ht="13.5" customHeight="1" x14ac:dyDescent="0.15">
      <c r="A650" s="204"/>
      <c r="B650" s="189"/>
      <c r="C650" s="380"/>
      <c r="D650" s="198" t="s">
        <v>73</v>
      </c>
      <c r="E650" s="207">
        <v>1</v>
      </c>
      <c r="F650" s="207">
        <v>26.4</v>
      </c>
      <c r="G650" s="207">
        <v>2</v>
      </c>
      <c r="H650" s="207">
        <v>9.6999999999999993</v>
      </c>
      <c r="I650" s="207">
        <v>11.8</v>
      </c>
      <c r="J650" s="207">
        <v>3</v>
      </c>
      <c r="K650" s="290">
        <v>1.7</v>
      </c>
      <c r="L650" s="290">
        <v>1.4</v>
      </c>
      <c r="M650" s="290">
        <v>5.6</v>
      </c>
      <c r="N650" s="290">
        <v>5.4</v>
      </c>
      <c r="O650" s="290">
        <v>4.8</v>
      </c>
      <c r="P650" s="290">
        <v>4.4000000000000004</v>
      </c>
      <c r="Q650" s="207">
        <f t="shared" si="258"/>
        <v>77.2</v>
      </c>
      <c r="R650" s="207">
        <v>83.6</v>
      </c>
      <c r="S650" s="212">
        <f t="shared" si="257"/>
        <v>92.344497607655512</v>
      </c>
    </row>
    <row r="651" spans="1:19" ht="13.5" customHeight="1" x14ac:dyDescent="0.15">
      <c r="A651" s="204"/>
      <c r="B651" s="189"/>
      <c r="C651" s="380"/>
      <c r="D651" s="198" t="s">
        <v>74</v>
      </c>
      <c r="E651" s="207">
        <f t="shared" ref="E651:P651" si="263">+E649-E650</f>
        <v>14.7</v>
      </c>
      <c r="F651" s="207">
        <f t="shared" si="263"/>
        <v>37.300000000000004</v>
      </c>
      <c r="G651" s="207">
        <f t="shared" si="263"/>
        <v>29</v>
      </c>
      <c r="H651" s="207">
        <f t="shared" si="263"/>
        <v>40.200000000000003</v>
      </c>
      <c r="I651" s="207">
        <f t="shared" si="263"/>
        <v>61.100000000000009</v>
      </c>
      <c r="J651" s="207">
        <f t="shared" si="263"/>
        <v>32</v>
      </c>
      <c r="K651" s="290">
        <f t="shared" si="263"/>
        <v>22.3</v>
      </c>
      <c r="L651" s="290">
        <f t="shared" si="263"/>
        <v>16.600000000000001</v>
      </c>
      <c r="M651" s="290">
        <f t="shared" si="263"/>
        <v>33.699999999999996</v>
      </c>
      <c r="N651" s="290">
        <f t="shared" si="263"/>
        <v>38.6</v>
      </c>
      <c r="O651" s="290">
        <f t="shared" si="263"/>
        <v>48.7</v>
      </c>
      <c r="P651" s="290">
        <f t="shared" si="263"/>
        <v>33.6</v>
      </c>
      <c r="Q651" s="207">
        <f t="shared" si="258"/>
        <v>407.80000000000007</v>
      </c>
      <c r="R651" s="207">
        <v>390.40000000000003</v>
      </c>
      <c r="S651" s="212">
        <f t="shared" si="257"/>
        <v>104.45696721311477</v>
      </c>
    </row>
    <row r="652" spans="1:19" ht="13.5" customHeight="1" x14ac:dyDescent="0.15">
      <c r="A652" s="204"/>
      <c r="B652" s="189"/>
      <c r="C652" s="380"/>
      <c r="D652" s="198" t="s">
        <v>75</v>
      </c>
      <c r="E652" s="207">
        <f t="shared" ref="E652:P652" si="264">+E649-E653</f>
        <v>13.7</v>
      </c>
      <c r="F652" s="207">
        <f t="shared" si="264"/>
        <v>60.7</v>
      </c>
      <c r="G652" s="207">
        <f t="shared" si="264"/>
        <v>27.2</v>
      </c>
      <c r="H652" s="207">
        <f t="shared" si="264"/>
        <v>44.5</v>
      </c>
      <c r="I652" s="207">
        <f t="shared" si="264"/>
        <v>67.7</v>
      </c>
      <c r="J652" s="207">
        <f t="shared" si="264"/>
        <v>30.1</v>
      </c>
      <c r="K652" s="290">
        <f t="shared" si="264"/>
        <v>20</v>
      </c>
      <c r="L652" s="290">
        <f t="shared" si="264"/>
        <v>14.9</v>
      </c>
      <c r="M652" s="290">
        <f t="shared" si="264"/>
        <v>35.4</v>
      </c>
      <c r="N652" s="290">
        <f t="shared" si="264"/>
        <v>39.700000000000003</v>
      </c>
      <c r="O652" s="290">
        <f t="shared" si="264"/>
        <v>49.5</v>
      </c>
      <c r="P652" s="290">
        <f t="shared" si="264"/>
        <v>34.5</v>
      </c>
      <c r="Q652" s="207">
        <f t="shared" si="258"/>
        <v>437.89999999999992</v>
      </c>
      <c r="R652" s="207">
        <v>430.7000000000001</v>
      </c>
      <c r="S652" s="212">
        <f t="shared" si="257"/>
        <v>101.67169723705591</v>
      </c>
    </row>
    <row r="653" spans="1:19" ht="13.5" customHeight="1" x14ac:dyDescent="0.15">
      <c r="A653" s="204"/>
      <c r="B653" s="189"/>
      <c r="C653" s="380"/>
      <c r="D653" s="198" t="s">
        <v>76</v>
      </c>
      <c r="E653" s="207">
        <v>2</v>
      </c>
      <c r="F653" s="207">
        <v>3</v>
      </c>
      <c r="G653" s="207">
        <v>3.8</v>
      </c>
      <c r="H653" s="207">
        <v>5.4</v>
      </c>
      <c r="I653" s="207">
        <v>5.2</v>
      </c>
      <c r="J653" s="207">
        <v>4.9000000000000004</v>
      </c>
      <c r="K653" s="290">
        <v>4</v>
      </c>
      <c r="L653" s="290">
        <v>3.1</v>
      </c>
      <c r="M653" s="290">
        <v>3.9</v>
      </c>
      <c r="N653" s="290">
        <v>4.3</v>
      </c>
      <c r="O653" s="290">
        <v>4</v>
      </c>
      <c r="P653" s="290">
        <v>3.5</v>
      </c>
      <c r="Q653" s="207">
        <f t="shared" si="258"/>
        <v>47.1</v>
      </c>
      <c r="R653" s="207">
        <v>43.3</v>
      </c>
      <c r="S653" s="212">
        <f t="shared" si="257"/>
        <v>108.77598152424943</v>
      </c>
    </row>
    <row r="654" spans="1:19" ht="13.5" customHeight="1" thickBot="1" x14ac:dyDescent="0.2">
      <c r="A654" s="204"/>
      <c r="B654" s="189"/>
      <c r="C654" s="381"/>
      <c r="D654" s="201" t="s">
        <v>77</v>
      </c>
      <c r="E654" s="209">
        <v>2.7</v>
      </c>
      <c r="F654" s="209">
        <v>3.7</v>
      </c>
      <c r="G654" s="209">
        <v>4.2</v>
      </c>
      <c r="H654" s="209">
        <v>6.2</v>
      </c>
      <c r="I654" s="209">
        <v>5.6</v>
      </c>
      <c r="J654" s="209">
        <v>5.0999999999999996</v>
      </c>
      <c r="K654" s="291">
        <v>5.2</v>
      </c>
      <c r="L654" s="291">
        <v>3.8</v>
      </c>
      <c r="M654" s="291">
        <v>4.5</v>
      </c>
      <c r="N654" s="291">
        <v>4.5999999999999996</v>
      </c>
      <c r="O654" s="291">
        <v>5</v>
      </c>
      <c r="P654" s="291">
        <v>4.4000000000000004</v>
      </c>
      <c r="Q654" s="209">
        <f t="shared" si="258"/>
        <v>55</v>
      </c>
      <c r="R654" s="209">
        <v>53.900000000000013</v>
      </c>
      <c r="S654" s="218">
        <f t="shared" si="257"/>
        <v>102.04081632653059</v>
      </c>
    </row>
    <row r="655" spans="1:19" ht="13.5" customHeight="1" x14ac:dyDescent="0.15">
      <c r="A655" s="204"/>
      <c r="B655" s="189"/>
      <c r="C655" s="379" t="s">
        <v>156</v>
      </c>
      <c r="D655" s="195" t="s">
        <v>72</v>
      </c>
      <c r="E655" s="205">
        <v>77.2</v>
      </c>
      <c r="F655" s="205">
        <v>183.2</v>
      </c>
      <c r="G655" s="205">
        <v>190.9</v>
      </c>
      <c r="H655" s="205">
        <v>393.6</v>
      </c>
      <c r="I655" s="205">
        <v>286.89999999999998</v>
      </c>
      <c r="J655" s="205">
        <v>185.1</v>
      </c>
      <c r="K655" s="289">
        <v>118</v>
      </c>
      <c r="L655" s="289">
        <v>49.4</v>
      </c>
      <c r="M655" s="289">
        <v>61.9</v>
      </c>
      <c r="N655" s="289">
        <v>119</v>
      </c>
      <c r="O655" s="289">
        <v>91.3</v>
      </c>
      <c r="P655" s="289">
        <v>103.3</v>
      </c>
      <c r="Q655" s="205">
        <f t="shared" si="258"/>
        <v>1859.8</v>
      </c>
      <c r="R655" s="205">
        <v>1880.3</v>
      </c>
      <c r="S655" s="217">
        <f t="shared" si="257"/>
        <v>98.909748444397167</v>
      </c>
    </row>
    <row r="656" spans="1:19" ht="13.5" customHeight="1" x14ac:dyDescent="0.15">
      <c r="A656" s="204"/>
      <c r="B656" s="189"/>
      <c r="C656" s="380"/>
      <c r="D656" s="198" t="s">
        <v>73</v>
      </c>
      <c r="E656" s="207">
        <v>26.3</v>
      </c>
      <c r="F656" s="207">
        <v>87.9</v>
      </c>
      <c r="G656" s="207">
        <v>64.900000000000006</v>
      </c>
      <c r="H656" s="207">
        <v>149.6</v>
      </c>
      <c r="I656" s="207">
        <v>105.6</v>
      </c>
      <c r="J656" s="207">
        <v>62.9</v>
      </c>
      <c r="K656" s="290">
        <v>28</v>
      </c>
      <c r="L656" s="290">
        <v>11.5</v>
      </c>
      <c r="M656" s="290">
        <v>13.5</v>
      </c>
      <c r="N656" s="290">
        <v>24</v>
      </c>
      <c r="O656" s="290">
        <v>18</v>
      </c>
      <c r="P656" s="290">
        <v>17.7</v>
      </c>
      <c r="Q656" s="207">
        <f t="shared" si="258"/>
        <v>609.90000000000009</v>
      </c>
      <c r="R656" s="207">
        <v>615.5</v>
      </c>
      <c r="S656" s="212">
        <f t="shared" si="257"/>
        <v>99.090170593013823</v>
      </c>
    </row>
    <row r="657" spans="1:19" ht="13.5" customHeight="1" x14ac:dyDescent="0.15">
      <c r="A657" s="204"/>
      <c r="B657" s="189"/>
      <c r="C657" s="380"/>
      <c r="D657" s="198" t="s">
        <v>74</v>
      </c>
      <c r="E657" s="207">
        <f t="shared" ref="E657:P657" si="265">+E655-E656</f>
        <v>50.900000000000006</v>
      </c>
      <c r="F657" s="207">
        <f t="shared" si="265"/>
        <v>95.299999999999983</v>
      </c>
      <c r="G657" s="207">
        <f t="shared" si="265"/>
        <v>126</v>
      </c>
      <c r="H657" s="207">
        <f t="shared" si="265"/>
        <v>244.00000000000003</v>
      </c>
      <c r="I657" s="207">
        <f t="shared" si="265"/>
        <v>181.29999999999998</v>
      </c>
      <c r="J657" s="207">
        <f t="shared" si="265"/>
        <v>122.19999999999999</v>
      </c>
      <c r="K657" s="290">
        <f t="shared" si="265"/>
        <v>90</v>
      </c>
      <c r="L657" s="290">
        <f t="shared" si="265"/>
        <v>37.9</v>
      </c>
      <c r="M657" s="290">
        <f t="shared" si="265"/>
        <v>48.4</v>
      </c>
      <c r="N657" s="290">
        <f t="shared" si="265"/>
        <v>95</v>
      </c>
      <c r="O657" s="290">
        <f t="shared" si="265"/>
        <v>73.3</v>
      </c>
      <c r="P657" s="290">
        <f t="shared" si="265"/>
        <v>85.6</v>
      </c>
      <c r="Q657" s="207">
        <f t="shared" si="258"/>
        <v>1249.8999999999999</v>
      </c>
      <c r="R657" s="207">
        <v>1264.8000000000002</v>
      </c>
      <c r="S657" s="212">
        <f t="shared" si="257"/>
        <v>98.821948134092324</v>
      </c>
    </row>
    <row r="658" spans="1:19" ht="13.5" customHeight="1" x14ac:dyDescent="0.15">
      <c r="A658" s="204"/>
      <c r="B658" s="189"/>
      <c r="C658" s="380"/>
      <c r="D658" s="198" t="s">
        <v>75</v>
      </c>
      <c r="E658" s="207">
        <f t="shared" ref="E658:P658" si="266">+E655-E659</f>
        <v>63.400000000000006</v>
      </c>
      <c r="F658" s="207">
        <f t="shared" si="266"/>
        <v>147.6</v>
      </c>
      <c r="G658" s="207">
        <f t="shared" si="266"/>
        <v>133.9</v>
      </c>
      <c r="H658" s="207">
        <f t="shared" si="266"/>
        <v>302.10000000000002</v>
      </c>
      <c r="I658" s="207">
        <f t="shared" si="266"/>
        <v>212.79999999999998</v>
      </c>
      <c r="J658" s="207">
        <f t="shared" si="266"/>
        <v>126</v>
      </c>
      <c r="K658" s="290">
        <f t="shared" si="266"/>
        <v>84.6</v>
      </c>
      <c r="L658" s="290">
        <f t="shared" si="266"/>
        <v>33</v>
      </c>
      <c r="M658" s="290">
        <f t="shared" si="266"/>
        <v>32</v>
      </c>
      <c r="N658" s="290">
        <f t="shared" si="266"/>
        <v>78.599999999999994</v>
      </c>
      <c r="O658" s="290">
        <f t="shared" si="266"/>
        <v>50.099999999999994</v>
      </c>
      <c r="P658" s="290">
        <f t="shared" si="266"/>
        <v>74</v>
      </c>
      <c r="Q658" s="207">
        <f t="shared" si="258"/>
        <v>1338.0999999999997</v>
      </c>
      <c r="R658" s="207">
        <v>1359.4</v>
      </c>
      <c r="S658" s="212">
        <f t="shared" si="257"/>
        <v>98.433132264234189</v>
      </c>
    </row>
    <row r="659" spans="1:19" ht="13.5" customHeight="1" x14ac:dyDescent="0.15">
      <c r="A659" s="204"/>
      <c r="B659" s="189"/>
      <c r="C659" s="380"/>
      <c r="D659" s="198" t="s">
        <v>76</v>
      </c>
      <c r="E659" s="207">
        <v>13.8</v>
      </c>
      <c r="F659" s="207">
        <v>35.6</v>
      </c>
      <c r="G659" s="207">
        <v>57</v>
      </c>
      <c r="H659" s="207">
        <v>91.5</v>
      </c>
      <c r="I659" s="207">
        <v>74.099999999999994</v>
      </c>
      <c r="J659" s="207">
        <v>59.1</v>
      </c>
      <c r="K659" s="290">
        <v>33.4</v>
      </c>
      <c r="L659" s="290">
        <v>16.399999999999999</v>
      </c>
      <c r="M659" s="290">
        <v>29.9</v>
      </c>
      <c r="N659" s="290">
        <v>40.4</v>
      </c>
      <c r="O659" s="290">
        <v>41.2</v>
      </c>
      <c r="P659" s="290">
        <v>29.3</v>
      </c>
      <c r="Q659" s="207">
        <f t="shared" si="258"/>
        <v>521.69999999999993</v>
      </c>
      <c r="R659" s="207">
        <v>520.9</v>
      </c>
      <c r="S659" s="212">
        <f t="shared" si="257"/>
        <v>100.15358034171624</v>
      </c>
    </row>
    <row r="660" spans="1:19" ht="13.5" customHeight="1" thickBot="1" x14ac:dyDescent="0.2">
      <c r="A660" s="204"/>
      <c r="B660" s="189"/>
      <c r="C660" s="381"/>
      <c r="D660" s="201" t="s">
        <v>77</v>
      </c>
      <c r="E660" s="209">
        <v>15.2</v>
      </c>
      <c r="F660" s="209">
        <v>38.1</v>
      </c>
      <c r="G660" s="209">
        <v>59.5</v>
      </c>
      <c r="H660" s="209">
        <v>93.2</v>
      </c>
      <c r="I660" s="209">
        <v>84.7</v>
      </c>
      <c r="J660" s="209">
        <v>70.2</v>
      </c>
      <c r="K660" s="291">
        <v>55.8</v>
      </c>
      <c r="L660" s="291">
        <v>18.5</v>
      </c>
      <c r="M660" s="291">
        <v>37.5</v>
      </c>
      <c r="N660" s="291">
        <v>78.3</v>
      </c>
      <c r="O660" s="291">
        <v>56.5</v>
      </c>
      <c r="P660" s="291">
        <v>45.6</v>
      </c>
      <c r="Q660" s="209">
        <f t="shared" si="258"/>
        <v>653.1</v>
      </c>
      <c r="R660" s="209">
        <v>759.6</v>
      </c>
      <c r="S660" s="218">
        <f t="shared" si="257"/>
        <v>85.97946287519747</v>
      </c>
    </row>
    <row r="661" spans="1:19" ht="13.5" customHeight="1" x14ac:dyDescent="0.15">
      <c r="A661" s="204"/>
      <c r="B661" s="189"/>
      <c r="C661" s="379" t="s">
        <v>157</v>
      </c>
      <c r="D661" s="195" t="s">
        <v>72</v>
      </c>
      <c r="E661" s="205">
        <v>2.2999999999999998</v>
      </c>
      <c r="F661" s="205">
        <v>19.600000000000001</v>
      </c>
      <c r="G661" s="205">
        <v>18.2</v>
      </c>
      <c r="H661" s="205">
        <v>18.399999999999999</v>
      </c>
      <c r="I661" s="205">
        <v>16.399999999999999</v>
      </c>
      <c r="J661" s="205">
        <v>20.399999999999999</v>
      </c>
      <c r="K661" s="292">
        <v>10.8</v>
      </c>
      <c r="L661" s="292">
        <v>0</v>
      </c>
      <c r="M661" s="292">
        <v>0</v>
      </c>
      <c r="N661" s="292">
        <v>0</v>
      </c>
      <c r="O661" s="292">
        <v>0</v>
      </c>
      <c r="P661" s="292">
        <v>0</v>
      </c>
      <c r="Q661" s="205">
        <f t="shared" si="258"/>
        <v>106.10000000000001</v>
      </c>
      <c r="R661" s="205">
        <v>116.5</v>
      </c>
      <c r="S661" s="217">
        <f t="shared" si="257"/>
        <v>91.072961373390569</v>
      </c>
    </row>
    <row r="662" spans="1:19" ht="13.5" customHeight="1" x14ac:dyDescent="0.15">
      <c r="A662" s="204"/>
      <c r="B662" s="189"/>
      <c r="C662" s="380"/>
      <c r="D662" s="198" t="s">
        <v>73</v>
      </c>
      <c r="E662" s="207">
        <v>0</v>
      </c>
      <c r="F662" s="207">
        <v>0</v>
      </c>
      <c r="G662" s="207">
        <v>0.1</v>
      </c>
      <c r="H662" s="207">
        <v>0.1</v>
      </c>
      <c r="I662" s="207">
        <v>0.1</v>
      </c>
      <c r="J662" s="207">
        <v>0</v>
      </c>
      <c r="K662" s="293">
        <v>0</v>
      </c>
      <c r="L662" s="293">
        <v>0</v>
      </c>
      <c r="M662" s="290">
        <v>0</v>
      </c>
      <c r="N662" s="293">
        <v>0</v>
      </c>
      <c r="O662" s="290">
        <v>0</v>
      </c>
      <c r="P662" s="290">
        <v>0</v>
      </c>
      <c r="Q662" s="207">
        <f t="shared" si="258"/>
        <v>0.30000000000000004</v>
      </c>
      <c r="R662" s="207">
        <v>0.30000000000000004</v>
      </c>
      <c r="S662" s="212">
        <f t="shared" si="257"/>
        <v>100</v>
      </c>
    </row>
    <row r="663" spans="1:19" ht="13.5" customHeight="1" x14ac:dyDescent="0.15">
      <c r="A663" s="204"/>
      <c r="B663" s="189"/>
      <c r="C663" s="380"/>
      <c r="D663" s="198" t="s">
        <v>74</v>
      </c>
      <c r="E663" s="207">
        <f t="shared" ref="E663:P663" si="267">+E661-E662</f>
        <v>2.2999999999999998</v>
      </c>
      <c r="F663" s="207">
        <f t="shared" si="267"/>
        <v>19.600000000000001</v>
      </c>
      <c r="G663" s="207">
        <f t="shared" si="267"/>
        <v>18.099999999999998</v>
      </c>
      <c r="H663" s="207">
        <f t="shared" si="267"/>
        <v>18.299999999999997</v>
      </c>
      <c r="I663" s="207">
        <f t="shared" si="267"/>
        <v>16.299999999999997</v>
      </c>
      <c r="J663" s="207">
        <f t="shared" si="267"/>
        <v>20.399999999999999</v>
      </c>
      <c r="K663" s="293">
        <f t="shared" si="267"/>
        <v>10.8</v>
      </c>
      <c r="L663" s="293">
        <f t="shared" si="267"/>
        <v>0</v>
      </c>
      <c r="M663" s="293">
        <f t="shared" si="267"/>
        <v>0</v>
      </c>
      <c r="N663" s="293">
        <f t="shared" si="267"/>
        <v>0</v>
      </c>
      <c r="O663" s="293">
        <f t="shared" si="267"/>
        <v>0</v>
      </c>
      <c r="P663" s="293">
        <f t="shared" si="267"/>
        <v>0</v>
      </c>
      <c r="Q663" s="207">
        <f t="shared" si="258"/>
        <v>105.8</v>
      </c>
      <c r="R663" s="207">
        <v>116.19999999999999</v>
      </c>
      <c r="S663" s="212">
        <f t="shared" si="257"/>
        <v>91.049913941480213</v>
      </c>
    </row>
    <row r="664" spans="1:19" ht="13.5" customHeight="1" x14ac:dyDescent="0.15">
      <c r="A664" s="204"/>
      <c r="B664" s="189"/>
      <c r="C664" s="380"/>
      <c r="D664" s="198" t="s">
        <v>75</v>
      </c>
      <c r="E664" s="207">
        <f t="shared" ref="E664:P664" si="268">+E661-E665</f>
        <v>2.2999999999999998</v>
      </c>
      <c r="F664" s="207">
        <f t="shared" si="268"/>
        <v>19.600000000000001</v>
      </c>
      <c r="G664" s="207">
        <f t="shared" si="268"/>
        <v>18.2</v>
      </c>
      <c r="H664" s="207">
        <f t="shared" si="268"/>
        <v>18.399999999999999</v>
      </c>
      <c r="I664" s="207">
        <f t="shared" si="268"/>
        <v>16.399999999999999</v>
      </c>
      <c r="J664" s="207">
        <f t="shared" si="268"/>
        <v>20.399999999999999</v>
      </c>
      <c r="K664" s="293">
        <f t="shared" si="268"/>
        <v>10.8</v>
      </c>
      <c r="L664" s="293">
        <f t="shared" si="268"/>
        <v>0</v>
      </c>
      <c r="M664" s="293">
        <f t="shared" si="268"/>
        <v>0</v>
      </c>
      <c r="N664" s="293">
        <f t="shared" si="268"/>
        <v>0</v>
      </c>
      <c r="O664" s="293">
        <f t="shared" si="268"/>
        <v>0</v>
      </c>
      <c r="P664" s="293">
        <f t="shared" si="268"/>
        <v>0</v>
      </c>
      <c r="Q664" s="207">
        <f t="shared" si="258"/>
        <v>106.10000000000001</v>
      </c>
      <c r="R664" s="207">
        <v>116.5</v>
      </c>
      <c r="S664" s="212">
        <f t="shared" si="257"/>
        <v>91.072961373390569</v>
      </c>
    </row>
    <row r="665" spans="1:19" ht="13.5" customHeight="1" x14ac:dyDescent="0.15">
      <c r="A665" s="204"/>
      <c r="B665" s="189"/>
      <c r="C665" s="380"/>
      <c r="D665" s="198" t="s">
        <v>76</v>
      </c>
      <c r="E665" s="207">
        <v>0</v>
      </c>
      <c r="F665" s="207">
        <v>0</v>
      </c>
      <c r="G665" s="207">
        <v>0</v>
      </c>
      <c r="H665" s="207">
        <v>0</v>
      </c>
      <c r="I665" s="207">
        <v>0</v>
      </c>
      <c r="J665" s="207">
        <v>0</v>
      </c>
      <c r="K665" s="290">
        <v>0</v>
      </c>
      <c r="L665" s="290">
        <v>0</v>
      </c>
      <c r="M665" s="290">
        <v>0</v>
      </c>
      <c r="N665" s="290">
        <v>0</v>
      </c>
      <c r="O665" s="290">
        <v>0</v>
      </c>
      <c r="P665" s="290">
        <v>0</v>
      </c>
      <c r="Q665" s="207">
        <f t="shared" si="258"/>
        <v>0</v>
      </c>
      <c r="R665" s="207">
        <v>0</v>
      </c>
      <c r="S665" s="212" t="str">
        <f t="shared" si="257"/>
        <v>－</v>
      </c>
    </row>
    <row r="666" spans="1:19" ht="13.5" customHeight="1" thickBot="1" x14ac:dyDescent="0.2">
      <c r="A666" s="204"/>
      <c r="B666" s="189"/>
      <c r="C666" s="381"/>
      <c r="D666" s="201" t="s">
        <v>77</v>
      </c>
      <c r="E666" s="209">
        <v>0</v>
      </c>
      <c r="F666" s="209">
        <v>0</v>
      </c>
      <c r="G666" s="209">
        <v>0</v>
      </c>
      <c r="H666" s="209">
        <v>0</v>
      </c>
      <c r="I666" s="209">
        <v>0</v>
      </c>
      <c r="J666" s="209">
        <v>0</v>
      </c>
      <c r="K666" s="291">
        <v>0</v>
      </c>
      <c r="L666" s="291">
        <v>0</v>
      </c>
      <c r="M666" s="291">
        <v>0</v>
      </c>
      <c r="N666" s="291">
        <v>0</v>
      </c>
      <c r="O666" s="291">
        <v>0</v>
      </c>
      <c r="P666" s="291">
        <v>0</v>
      </c>
      <c r="Q666" s="209">
        <f t="shared" si="258"/>
        <v>0</v>
      </c>
      <c r="R666" s="209">
        <v>0</v>
      </c>
      <c r="S666" s="218" t="str">
        <f t="shared" si="257"/>
        <v>－</v>
      </c>
    </row>
    <row r="667" spans="1:19" ht="13.5" customHeight="1" x14ac:dyDescent="0.15">
      <c r="A667" s="204"/>
      <c r="B667" s="189"/>
      <c r="C667" s="379" t="s">
        <v>158</v>
      </c>
      <c r="D667" s="195" t="s">
        <v>72</v>
      </c>
      <c r="E667" s="205">
        <v>22</v>
      </c>
      <c r="F667" s="205">
        <v>23</v>
      </c>
      <c r="G667" s="205">
        <v>22.4</v>
      </c>
      <c r="H667" s="205">
        <v>29.8</v>
      </c>
      <c r="I667" s="205">
        <v>37.299999999999997</v>
      </c>
      <c r="J667" s="205">
        <v>28</v>
      </c>
      <c r="K667" s="289">
        <v>24</v>
      </c>
      <c r="L667" s="289">
        <v>14</v>
      </c>
      <c r="M667" s="289">
        <v>14.3</v>
      </c>
      <c r="N667" s="289">
        <v>19.7</v>
      </c>
      <c r="O667" s="289">
        <v>15.5</v>
      </c>
      <c r="P667" s="289">
        <v>18.3</v>
      </c>
      <c r="Q667" s="205">
        <f t="shared" si="258"/>
        <v>268.3</v>
      </c>
      <c r="R667" s="205">
        <v>282</v>
      </c>
      <c r="S667" s="217">
        <f t="shared" si="257"/>
        <v>95.141843971631218</v>
      </c>
    </row>
    <row r="668" spans="1:19" ht="13.5" customHeight="1" x14ac:dyDescent="0.15">
      <c r="A668" s="204"/>
      <c r="B668" s="189"/>
      <c r="C668" s="380"/>
      <c r="D668" s="198" t="s">
        <v>73</v>
      </c>
      <c r="E668" s="207">
        <v>1.7</v>
      </c>
      <c r="F668" s="207">
        <v>2.1</v>
      </c>
      <c r="G668" s="207">
        <v>2.2999999999999998</v>
      </c>
      <c r="H668" s="207">
        <v>3.5</v>
      </c>
      <c r="I668" s="207">
        <v>5.5</v>
      </c>
      <c r="J668" s="207">
        <v>2.8</v>
      </c>
      <c r="K668" s="290">
        <v>2.4</v>
      </c>
      <c r="L668" s="290">
        <v>1.7</v>
      </c>
      <c r="M668" s="290">
        <v>1.6</v>
      </c>
      <c r="N668" s="290">
        <v>2.2000000000000002</v>
      </c>
      <c r="O668" s="290">
        <v>1.7</v>
      </c>
      <c r="P668" s="290">
        <v>2.2000000000000002</v>
      </c>
      <c r="Q668" s="207">
        <f t="shared" si="258"/>
        <v>29.699999999999996</v>
      </c>
      <c r="R668" s="207">
        <v>29.699999999999996</v>
      </c>
      <c r="S668" s="212">
        <f t="shared" si="257"/>
        <v>100</v>
      </c>
    </row>
    <row r="669" spans="1:19" ht="13.5" customHeight="1" x14ac:dyDescent="0.15">
      <c r="A669" s="204"/>
      <c r="B669" s="189"/>
      <c r="C669" s="380"/>
      <c r="D669" s="198" t="s">
        <v>74</v>
      </c>
      <c r="E669" s="207">
        <f t="shared" ref="E669:P669" si="269">+E667-E668</f>
        <v>20.3</v>
      </c>
      <c r="F669" s="207">
        <f t="shared" si="269"/>
        <v>20.9</v>
      </c>
      <c r="G669" s="207">
        <f t="shared" si="269"/>
        <v>20.099999999999998</v>
      </c>
      <c r="H669" s="207">
        <f t="shared" si="269"/>
        <v>26.3</v>
      </c>
      <c r="I669" s="207">
        <f t="shared" si="269"/>
        <v>31.799999999999997</v>
      </c>
      <c r="J669" s="207">
        <f t="shared" si="269"/>
        <v>25.2</v>
      </c>
      <c r="K669" s="290">
        <f t="shared" si="269"/>
        <v>21.6</v>
      </c>
      <c r="L669" s="290">
        <f t="shared" si="269"/>
        <v>12.3</v>
      </c>
      <c r="M669" s="290">
        <f t="shared" si="269"/>
        <v>12.700000000000001</v>
      </c>
      <c r="N669" s="290">
        <f t="shared" si="269"/>
        <v>17.5</v>
      </c>
      <c r="O669" s="290">
        <f t="shared" si="269"/>
        <v>13.8</v>
      </c>
      <c r="P669" s="290">
        <f t="shared" si="269"/>
        <v>16.100000000000001</v>
      </c>
      <c r="Q669" s="207">
        <f t="shared" si="258"/>
        <v>238.6</v>
      </c>
      <c r="R669" s="207">
        <v>252.3</v>
      </c>
      <c r="S669" s="212">
        <f t="shared" si="257"/>
        <v>94.569956401109778</v>
      </c>
    </row>
    <row r="670" spans="1:19" ht="13.5" customHeight="1" x14ac:dyDescent="0.15">
      <c r="A670" s="204"/>
      <c r="B670" s="189"/>
      <c r="C670" s="380"/>
      <c r="D670" s="198" t="s">
        <v>75</v>
      </c>
      <c r="E670" s="207">
        <f t="shared" ref="E670:P670" si="270">+E667-E671</f>
        <v>20.399999999999999</v>
      </c>
      <c r="F670" s="207">
        <f t="shared" si="270"/>
        <v>20.3</v>
      </c>
      <c r="G670" s="207">
        <f t="shared" si="270"/>
        <v>18.899999999999999</v>
      </c>
      <c r="H670" s="207">
        <f t="shared" si="270"/>
        <v>23.200000000000003</v>
      </c>
      <c r="I670" s="207">
        <f t="shared" si="270"/>
        <v>27.199999999999996</v>
      </c>
      <c r="J670" s="207">
        <f t="shared" si="270"/>
        <v>22.6</v>
      </c>
      <c r="K670" s="290">
        <f t="shared" si="270"/>
        <v>20.3</v>
      </c>
      <c r="L670" s="290">
        <f t="shared" si="270"/>
        <v>12</v>
      </c>
      <c r="M670" s="290">
        <f t="shared" si="270"/>
        <v>12.8</v>
      </c>
      <c r="N670" s="290">
        <f t="shared" si="270"/>
        <v>17.8</v>
      </c>
      <c r="O670" s="290">
        <f t="shared" si="270"/>
        <v>14.2</v>
      </c>
      <c r="P670" s="290">
        <f t="shared" si="270"/>
        <v>16.3</v>
      </c>
      <c r="Q670" s="207">
        <f t="shared" si="258"/>
        <v>226.00000000000003</v>
      </c>
      <c r="R670" s="207">
        <v>236.9</v>
      </c>
      <c r="S670" s="212">
        <f t="shared" si="257"/>
        <v>95.398902490502337</v>
      </c>
    </row>
    <row r="671" spans="1:19" ht="13.5" customHeight="1" x14ac:dyDescent="0.15">
      <c r="A671" s="204"/>
      <c r="B671" s="189"/>
      <c r="C671" s="380"/>
      <c r="D671" s="198" t="s">
        <v>76</v>
      </c>
      <c r="E671" s="207">
        <v>1.6</v>
      </c>
      <c r="F671" s="207">
        <v>2.7</v>
      </c>
      <c r="G671" s="207">
        <v>3.5</v>
      </c>
      <c r="H671" s="207">
        <v>6.6</v>
      </c>
      <c r="I671" s="207">
        <v>10.1</v>
      </c>
      <c r="J671" s="207">
        <v>5.4</v>
      </c>
      <c r="K671" s="290">
        <v>3.7</v>
      </c>
      <c r="L671" s="290">
        <v>2</v>
      </c>
      <c r="M671" s="290">
        <v>1.5</v>
      </c>
      <c r="N671" s="290">
        <v>1.9</v>
      </c>
      <c r="O671" s="290">
        <v>1.3</v>
      </c>
      <c r="P671" s="290">
        <v>2</v>
      </c>
      <c r="Q671" s="207">
        <f t="shared" si="258"/>
        <v>42.3</v>
      </c>
      <c r="R671" s="207">
        <v>45.099999999999994</v>
      </c>
      <c r="S671" s="212">
        <f t="shared" si="257"/>
        <v>93.791574279379162</v>
      </c>
    </row>
    <row r="672" spans="1:19" ht="13.5" customHeight="1" thickBot="1" x14ac:dyDescent="0.2">
      <c r="A672" s="204"/>
      <c r="B672" s="189"/>
      <c r="C672" s="381"/>
      <c r="D672" s="201" t="s">
        <v>77</v>
      </c>
      <c r="E672" s="209">
        <v>1.7</v>
      </c>
      <c r="F672" s="209">
        <v>3</v>
      </c>
      <c r="G672" s="209">
        <v>3.7</v>
      </c>
      <c r="H672" s="209">
        <v>7.1</v>
      </c>
      <c r="I672" s="209">
        <v>12.3</v>
      </c>
      <c r="J672" s="209">
        <v>5.9</v>
      </c>
      <c r="K672" s="291">
        <v>3.9</v>
      </c>
      <c r="L672" s="291">
        <v>2.2000000000000002</v>
      </c>
      <c r="M672" s="291">
        <v>1.6</v>
      </c>
      <c r="N672" s="291">
        <v>2</v>
      </c>
      <c r="O672" s="291">
        <v>1.6</v>
      </c>
      <c r="P672" s="291">
        <v>2.2999999999999998</v>
      </c>
      <c r="Q672" s="209">
        <f t="shared" si="258"/>
        <v>47.300000000000004</v>
      </c>
      <c r="R672" s="209">
        <v>50</v>
      </c>
      <c r="S672" s="218">
        <f t="shared" si="257"/>
        <v>94.600000000000009</v>
      </c>
    </row>
    <row r="673" spans="1:19" ht="13.5" customHeight="1" x14ac:dyDescent="0.15">
      <c r="A673" s="204"/>
      <c r="B673" s="189"/>
      <c r="C673" s="379" t="s">
        <v>159</v>
      </c>
      <c r="D673" s="195" t="s">
        <v>72</v>
      </c>
      <c r="E673" s="205">
        <v>20.9</v>
      </c>
      <c r="F673" s="205">
        <v>55.2</v>
      </c>
      <c r="G673" s="205">
        <v>41</v>
      </c>
      <c r="H673" s="205">
        <v>67.400000000000006</v>
      </c>
      <c r="I673" s="205">
        <v>82.2</v>
      </c>
      <c r="J673" s="205">
        <v>53.4</v>
      </c>
      <c r="K673" s="289">
        <v>31.7</v>
      </c>
      <c r="L673" s="289">
        <v>14.6</v>
      </c>
      <c r="M673" s="289">
        <v>13.6</v>
      </c>
      <c r="N673" s="289">
        <v>15.7</v>
      </c>
      <c r="O673" s="289">
        <v>15.1</v>
      </c>
      <c r="P673" s="289">
        <v>20.8</v>
      </c>
      <c r="Q673" s="205">
        <f t="shared" si="258"/>
        <v>431.6</v>
      </c>
      <c r="R673" s="205">
        <v>415.1</v>
      </c>
      <c r="S673" s="217">
        <f t="shared" si="257"/>
        <v>103.97494579619368</v>
      </c>
    </row>
    <row r="674" spans="1:19" ht="13.5" customHeight="1" x14ac:dyDescent="0.15">
      <c r="A674" s="204"/>
      <c r="B674" s="189"/>
      <c r="C674" s="380"/>
      <c r="D674" s="198" t="s">
        <v>73</v>
      </c>
      <c r="E674" s="207">
        <v>1.1000000000000001</v>
      </c>
      <c r="F674" s="207">
        <v>17.2</v>
      </c>
      <c r="G674" s="207">
        <v>8.1999999999999993</v>
      </c>
      <c r="H674" s="207">
        <v>13.6</v>
      </c>
      <c r="I674" s="207">
        <v>24.7</v>
      </c>
      <c r="J674" s="207">
        <v>10.7</v>
      </c>
      <c r="K674" s="290">
        <v>1.5</v>
      </c>
      <c r="L674" s="290">
        <v>0.6</v>
      </c>
      <c r="M674" s="290">
        <v>0.6</v>
      </c>
      <c r="N674" s="290">
        <v>0.9</v>
      </c>
      <c r="O674" s="290">
        <v>0.8</v>
      </c>
      <c r="P674" s="290">
        <v>0.9</v>
      </c>
      <c r="Q674" s="207">
        <f t="shared" si="258"/>
        <v>80.8</v>
      </c>
      <c r="R674" s="207">
        <v>78.399999999999991</v>
      </c>
      <c r="S674" s="212">
        <f t="shared" si="257"/>
        <v>103.06122448979593</v>
      </c>
    </row>
    <row r="675" spans="1:19" ht="13.5" customHeight="1" x14ac:dyDescent="0.15">
      <c r="A675" s="204"/>
      <c r="B675" s="189"/>
      <c r="C675" s="380"/>
      <c r="D675" s="198" t="s">
        <v>74</v>
      </c>
      <c r="E675" s="207">
        <f t="shared" ref="E675:P675" si="271">+E673-E674</f>
        <v>19.799999999999997</v>
      </c>
      <c r="F675" s="207">
        <f t="shared" si="271"/>
        <v>38</v>
      </c>
      <c r="G675" s="207">
        <f t="shared" si="271"/>
        <v>32.799999999999997</v>
      </c>
      <c r="H675" s="207">
        <f t="shared" si="271"/>
        <v>53.800000000000004</v>
      </c>
      <c r="I675" s="207">
        <f t="shared" si="271"/>
        <v>57.5</v>
      </c>
      <c r="J675" s="207">
        <f t="shared" si="271"/>
        <v>42.7</v>
      </c>
      <c r="K675" s="290">
        <f t="shared" si="271"/>
        <v>30.2</v>
      </c>
      <c r="L675" s="290">
        <f t="shared" si="271"/>
        <v>14</v>
      </c>
      <c r="M675" s="290">
        <f t="shared" si="271"/>
        <v>13</v>
      </c>
      <c r="N675" s="290">
        <f t="shared" si="271"/>
        <v>14.799999999999999</v>
      </c>
      <c r="O675" s="290">
        <f t="shared" si="271"/>
        <v>14.299999999999999</v>
      </c>
      <c r="P675" s="290">
        <f t="shared" si="271"/>
        <v>19.900000000000002</v>
      </c>
      <c r="Q675" s="207">
        <f t="shared" si="258"/>
        <v>350.8</v>
      </c>
      <c r="R675" s="207">
        <v>336.70000000000005</v>
      </c>
      <c r="S675" s="212">
        <f t="shared" si="257"/>
        <v>104.18770418770418</v>
      </c>
    </row>
    <row r="676" spans="1:19" ht="13.5" customHeight="1" x14ac:dyDescent="0.15">
      <c r="A676" s="204"/>
      <c r="B676" s="189"/>
      <c r="C676" s="380"/>
      <c r="D676" s="198" t="s">
        <v>75</v>
      </c>
      <c r="E676" s="207">
        <f t="shared" ref="E676:P676" si="272">+E673-E677</f>
        <v>20.9</v>
      </c>
      <c r="F676" s="207">
        <f t="shared" si="272"/>
        <v>54.400000000000006</v>
      </c>
      <c r="G676" s="207">
        <f t="shared" si="272"/>
        <v>40.6</v>
      </c>
      <c r="H676" s="207">
        <f t="shared" si="272"/>
        <v>65.900000000000006</v>
      </c>
      <c r="I676" s="207">
        <f t="shared" si="272"/>
        <v>79.400000000000006</v>
      </c>
      <c r="J676" s="207">
        <f t="shared" si="272"/>
        <v>52.3</v>
      </c>
      <c r="K676" s="290">
        <f t="shared" si="272"/>
        <v>31.5</v>
      </c>
      <c r="L676" s="290">
        <f t="shared" si="272"/>
        <v>14.5</v>
      </c>
      <c r="M676" s="290">
        <f t="shared" si="272"/>
        <v>13.5</v>
      </c>
      <c r="N676" s="290">
        <f t="shared" si="272"/>
        <v>15.6</v>
      </c>
      <c r="O676" s="290">
        <f t="shared" si="272"/>
        <v>15</v>
      </c>
      <c r="P676" s="290">
        <f t="shared" si="272"/>
        <v>20.7</v>
      </c>
      <c r="Q676" s="207">
        <f t="shared" si="258"/>
        <v>424.30000000000007</v>
      </c>
      <c r="R676" s="207">
        <v>407.8</v>
      </c>
      <c r="S676" s="212">
        <f t="shared" si="257"/>
        <v>104.04610102991666</v>
      </c>
    </row>
    <row r="677" spans="1:19" ht="13.5" customHeight="1" x14ac:dyDescent="0.15">
      <c r="A677" s="204"/>
      <c r="B677" s="211"/>
      <c r="C677" s="380"/>
      <c r="D677" s="198" t="s">
        <v>76</v>
      </c>
      <c r="E677" s="207">
        <v>0</v>
      </c>
      <c r="F677" s="207">
        <v>0.8</v>
      </c>
      <c r="G677" s="207">
        <v>0.4</v>
      </c>
      <c r="H677" s="207">
        <v>1.5</v>
      </c>
      <c r="I677" s="207">
        <v>2.8</v>
      </c>
      <c r="J677" s="207">
        <v>1.1000000000000001</v>
      </c>
      <c r="K677" s="290">
        <v>0.2</v>
      </c>
      <c r="L677" s="290">
        <v>0.1</v>
      </c>
      <c r="M677" s="290">
        <v>0.1</v>
      </c>
      <c r="N677" s="290">
        <v>0.1</v>
      </c>
      <c r="O677" s="290">
        <v>0.1</v>
      </c>
      <c r="P677" s="290">
        <v>0.1</v>
      </c>
      <c r="Q677" s="207">
        <f t="shared" si="258"/>
        <v>7.299999999999998</v>
      </c>
      <c r="R677" s="207">
        <v>7.2999999999999989</v>
      </c>
      <c r="S677" s="212">
        <f t="shared" si="257"/>
        <v>99.999999999999986</v>
      </c>
    </row>
    <row r="678" spans="1:19" ht="13.5" customHeight="1" thickBot="1" x14ac:dyDescent="0.2">
      <c r="A678" s="204"/>
      <c r="B678" s="211"/>
      <c r="C678" s="381"/>
      <c r="D678" s="201" t="s">
        <v>77</v>
      </c>
      <c r="E678" s="209">
        <v>0</v>
      </c>
      <c r="F678" s="209">
        <v>0.8</v>
      </c>
      <c r="G678" s="209">
        <v>0.4</v>
      </c>
      <c r="H678" s="209">
        <v>1.5</v>
      </c>
      <c r="I678" s="209">
        <v>2.8</v>
      </c>
      <c r="J678" s="209">
        <v>1.1000000000000001</v>
      </c>
      <c r="K678" s="291">
        <v>0.2</v>
      </c>
      <c r="L678" s="291">
        <v>0.1</v>
      </c>
      <c r="M678" s="291">
        <v>0.1</v>
      </c>
      <c r="N678" s="291">
        <v>0.1</v>
      </c>
      <c r="O678" s="291">
        <v>0.1</v>
      </c>
      <c r="P678" s="291">
        <v>0.1</v>
      </c>
      <c r="Q678" s="209">
        <f t="shared" si="258"/>
        <v>7.299999999999998</v>
      </c>
      <c r="R678" s="209">
        <v>7.2999999999999989</v>
      </c>
      <c r="S678" s="218">
        <f t="shared" si="257"/>
        <v>99.999999999999986</v>
      </c>
    </row>
    <row r="679" spans="1:19" ht="13.5" customHeight="1" x14ac:dyDescent="0.15">
      <c r="A679" s="204"/>
      <c r="B679" s="211"/>
      <c r="C679" s="379" t="s">
        <v>160</v>
      </c>
      <c r="D679" s="195" t="s">
        <v>72</v>
      </c>
      <c r="E679" s="205">
        <v>7</v>
      </c>
      <c r="F679" s="205">
        <v>11.4</v>
      </c>
      <c r="G679" s="205">
        <v>11.6</v>
      </c>
      <c r="H679" s="205">
        <v>22.5</v>
      </c>
      <c r="I679" s="205">
        <v>13.8</v>
      </c>
      <c r="J679" s="205">
        <v>13.6</v>
      </c>
      <c r="K679" s="289">
        <v>11.8</v>
      </c>
      <c r="L679" s="289">
        <v>7.7</v>
      </c>
      <c r="M679" s="289">
        <v>19.2</v>
      </c>
      <c r="N679" s="289">
        <v>40.700000000000003</v>
      </c>
      <c r="O679" s="289">
        <v>29.5</v>
      </c>
      <c r="P679" s="289">
        <v>16.7</v>
      </c>
      <c r="Q679" s="205">
        <f t="shared" si="258"/>
        <v>205.5</v>
      </c>
      <c r="R679" s="205">
        <v>204.79999999999998</v>
      </c>
      <c r="S679" s="217">
        <f t="shared" si="257"/>
        <v>100.341796875</v>
      </c>
    </row>
    <row r="680" spans="1:19" ht="13.5" customHeight="1" x14ac:dyDescent="0.15">
      <c r="A680" s="204"/>
      <c r="B680" s="211"/>
      <c r="C680" s="380"/>
      <c r="D680" s="198" t="s">
        <v>73</v>
      </c>
      <c r="E680" s="207">
        <v>0</v>
      </c>
      <c r="F680" s="207">
        <v>0.1</v>
      </c>
      <c r="G680" s="207">
        <v>0.1</v>
      </c>
      <c r="H680" s="207">
        <v>0.9</v>
      </c>
      <c r="I680" s="207">
        <v>0.8</v>
      </c>
      <c r="J680" s="207">
        <v>0.4</v>
      </c>
      <c r="K680" s="290">
        <v>0.1</v>
      </c>
      <c r="L680" s="290">
        <v>0</v>
      </c>
      <c r="M680" s="290">
        <v>0</v>
      </c>
      <c r="N680" s="290">
        <v>0.2</v>
      </c>
      <c r="O680" s="290">
        <v>0.1</v>
      </c>
      <c r="P680" s="290">
        <v>0</v>
      </c>
      <c r="Q680" s="207">
        <f t="shared" si="258"/>
        <v>2.7000000000000006</v>
      </c>
      <c r="R680" s="207">
        <v>4.1000000000000005</v>
      </c>
      <c r="S680" s="212">
        <f t="shared" si="257"/>
        <v>65.853658536585371</v>
      </c>
    </row>
    <row r="681" spans="1:19" ht="13.5" customHeight="1" x14ac:dyDescent="0.15">
      <c r="A681" s="204"/>
      <c r="B681" s="211"/>
      <c r="C681" s="380"/>
      <c r="D681" s="198" t="s">
        <v>74</v>
      </c>
      <c r="E681" s="207">
        <f t="shared" ref="E681:P681" si="273">+E679-E680</f>
        <v>7</v>
      </c>
      <c r="F681" s="207">
        <f t="shared" si="273"/>
        <v>11.3</v>
      </c>
      <c r="G681" s="207">
        <f t="shared" si="273"/>
        <v>11.5</v>
      </c>
      <c r="H681" s="207">
        <f t="shared" si="273"/>
        <v>21.6</v>
      </c>
      <c r="I681" s="207">
        <f t="shared" si="273"/>
        <v>13</v>
      </c>
      <c r="J681" s="207">
        <f t="shared" si="273"/>
        <v>13.2</v>
      </c>
      <c r="K681" s="290">
        <f t="shared" si="273"/>
        <v>11.700000000000001</v>
      </c>
      <c r="L681" s="290">
        <f t="shared" si="273"/>
        <v>7.7</v>
      </c>
      <c r="M681" s="290">
        <f t="shared" si="273"/>
        <v>19.2</v>
      </c>
      <c r="N681" s="290">
        <f t="shared" si="273"/>
        <v>40.5</v>
      </c>
      <c r="O681" s="290">
        <f t="shared" si="273"/>
        <v>29.4</v>
      </c>
      <c r="P681" s="290">
        <f t="shared" si="273"/>
        <v>16.7</v>
      </c>
      <c r="Q681" s="207">
        <f t="shared" si="258"/>
        <v>202.8</v>
      </c>
      <c r="R681" s="207">
        <v>200.7</v>
      </c>
      <c r="S681" s="212">
        <f t="shared" si="257"/>
        <v>101.04633781763827</v>
      </c>
    </row>
    <row r="682" spans="1:19" ht="13.5" customHeight="1" x14ac:dyDescent="0.15">
      <c r="A682" s="204"/>
      <c r="B682" s="211"/>
      <c r="C682" s="380"/>
      <c r="D682" s="198" t="s">
        <v>75</v>
      </c>
      <c r="E682" s="207">
        <f t="shared" ref="E682:P682" si="274">+E679-E683</f>
        <v>6.7</v>
      </c>
      <c r="F682" s="207">
        <f t="shared" si="274"/>
        <v>11</v>
      </c>
      <c r="G682" s="207">
        <f t="shared" si="274"/>
        <v>10.799999999999999</v>
      </c>
      <c r="H682" s="207">
        <f t="shared" si="274"/>
        <v>22.1</v>
      </c>
      <c r="I682" s="207">
        <f t="shared" si="274"/>
        <v>13.3</v>
      </c>
      <c r="J682" s="207">
        <f t="shared" si="274"/>
        <v>13</v>
      </c>
      <c r="K682" s="290">
        <f t="shared" si="274"/>
        <v>11</v>
      </c>
      <c r="L682" s="290">
        <f t="shared" si="274"/>
        <v>7.3</v>
      </c>
      <c r="M682" s="290">
        <f t="shared" si="274"/>
        <v>18.7</v>
      </c>
      <c r="N682" s="290">
        <f t="shared" si="274"/>
        <v>40</v>
      </c>
      <c r="O682" s="290">
        <f t="shared" si="274"/>
        <v>28.9</v>
      </c>
      <c r="P682" s="290">
        <f t="shared" si="274"/>
        <v>16.099999999999998</v>
      </c>
      <c r="Q682" s="207">
        <f t="shared" si="258"/>
        <v>198.9</v>
      </c>
      <c r="R682" s="207">
        <v>193.2</v>
      </c>
      <c r="S682" s="212">
        <f t="shared" si="257"/>
        <v>102.95031055900623</v>
      </c>
    </row>
    <row r="683" spans="1:19" ht="13.5" customHeight="1" x14ac:dyDescent="0.15">
      <c r="A683" s="204"/>
      <c r="B683" s="211"/>
      <c r="C683" s="380"/>
      <c r="D683" s="198" t="s">
        <v>76</v>
      </c>
      <c r="E683" s="207">
        <v>0.3</v>
      </c>
      <c r="F683" s="207">
        <v>0.4</v>
      </c>
      <c r="G683" s="207">
        <v>0.8</v>
      </c>
      <c r="H683" s="207">
        <v>0.4</v>
      </c>
      <c r="I683" s="207">
        <v>0.5</v>
      </c>
      <c r="J683" s="207">
        <v>0.6</v>
      </c>
      <c r="K683" s="290">
        <v>0.8</v>
      </c>
      <c r="L683" s="290">
        <v>0.4</v>
      </c>
      <c r="M683" s="290">
        <v>0.5</v>
      </c>
      <c r="N683" s="290">
        <v>0.7</v>
      </c>
      <c r="O683" s="290">
        <v>0.6</v>
      </c>
      <c r="P683" s="290">
        <v>0.6</v>
      </c>
      <c r="Q683" s="207">
        <f t="shared" si="258"/>
        <v>6.6</v>
      </c>
      <c r="R683" s="207">
        <v>11.6</v>
      </c>
      <c r="S683" s="212">
        <f t="shared" si="257"/>
        <v>56.896551724137936</v>
      </c>
    </row>
    <row r="684" spans="1:19" ht="13.5" customHeight="1" thickBot="1" x14ac:dyDescent="0.2">
      <c r="A684" s="204"/>
      <c r="B684" s="189"/>
      <c r="C684" s="381"/>
      <c r="D684" s="201" t="s">
        <v>77</v>
      </c>
      <c r="E684" s="209">
        <v>0.3</v>
      </c>
      <c r="F684" s="209">
        <v>0.5</v>
      </c>
      <c r="G684" s="209">
        <v>0.9</v>
      </c>
      <c r="H684" s="209">
        <v>1.3</v>
      </c>
      <c r="I684" s="209">
        <v>1.3</v>
      </c>
      <c r="J684" s="209">
        <v>1</v>
      </c>
      <c r="K684" s="291">
        <v>0.9</v>
      </c>
      <c r="L684" s="291">
        <v>0.4</v>
      </c>
      <c r="M684" s="291">
        <v>0.5</v>
      </c>
      <c r="N684" s="291">
        <v>0.9</v>
      </c>
      <c r="O684" s="291">
        <v>0.7</v>
      </c>
      <c r="P684" s="291">
        <v>0.6</v>
      </c>
      <c r="Q684" s="209">
        <f t="shared" si="258"/>
        <v>9.2999999999999989</v>
      </c>
      <c r="R684" s="209">
        <v>15.700000000000003</v>
      </c>
      <c r="S684" s="218">
        <f t="shared" si="257"/>
        <v>59.235668789808905</v>
      </c>
    </row>
    <row r="685" spans="1:19" ht="18.75" customHeight="1" x14ac:dyDescent="0.2">
      <c r="A685" s="303" t="str">
        <f>$A$1</f>
        <v>５　平成28年度市町村別・月別観光入込客数</v>
      </c>
    </row>
    <row r="686" spans="1:19" ht="13.5" customHeight="1" thickBot="1" x14ac:dyDescent="0.2">
      <c r="S686" s="190" t="s">
        <v>308</v>
      </c>
    </row>
    <row r="687" spans="1:19" ht="13.5" customHeight="1" thickBot="1" x14ac:dyDescent="0.2">
      <c r="A687" s="191" t="s">
        <v>58</v>
      </c>
      <c r="B687" s="191" t="s">
        <v>353</v>
      </c>
      <c r="C687" s="191" t="s">
        <v>59</v>
      </c>
      <c r="D687" s="192" t="s">
        <v>60</v>
      </c>
      <c r="E687" s="193" t="s">
        <v>61</v>
      </c>
      <c r="F687" s="193" t="s">
        <v>62</v>
      </c>
      <c r="G687" s="193" t="s">
        <v>63</v>
      </c>
      <c r="H687" s="193" t="s">
        <v>64</v>
      </c>
      <c r="I687" s="193" t="s">
        <v>65</v>
      </c>
      <c r="J687" s="193" t="s">
        <v>66</v>
      </c>
      <c r="K687" s="193" t="s">
        <v>67</v>
      </c>
      <c r="L687" s="193" t="s">
        <v>68</v>
      </c>
      <c r="M687" s="193" t="s">
        <v>69</v>
      </c>
      <c r="N687" s="193" t="s">
        <v>36</v>
      </c>
      <c r="O687" s="193" t="s">
        <v>37</v>
      </c>
      <c r="P687" s="193" t="s">
        <v>38</v>
      </c>
      <c r="Q687" s="193" t="s">
        <v>354</v>
      </c>
      <c r="R687" s="193" t="str">
        <f>$R$3</f>
        <v>27年度</v>
      </c>
      <c r="S687" s="194" t="s">
        <v>71</v>
      </c>
    </row>
    <row r="688" spans="1:19" ht="13.5" customHeight="1" x14ac:dyDescent="0.15">
      <c r="A688" s="204"/>
      <c r="B688" s="189"/>
      <c r="C688" s="379" t="s">
        <v>161</v>
      </c>
      <c r="D688" s="195" t="s">
        <v>72</v>
      </c>
      <c r="E688" s="205">
        <v>1.9</v>
      </c>
      <c r="F688" s="205">
        <v>7.6</v>
      </c>
      <c r="G688" s="205">
        <v>9.5</v>
      </c>
      <c r="H688" s="205">
        <v>8.5</v>
      </c>
      <c r="I688" s="205">
        <v>9.1</v>
      </c>
      <c r="J688" s="205">
        <v>14.7</v>
      </c>
      <c r="K688" s="289">
        <v>5.9</v>
      </c>
      <c r="L688" s="289">
        <v>0.4</v>
      </c>
      <c r="M688" s="289">
        <v>0.3</v>
      </c>
      <c r="N688" s="289">
        <v>0.4</v>
      </c>
      <c r="O688" s="289">
        <v>0.3</v>
      </c>
      <c r="P688" s="289">
        <v>1</v>
      </c>
      <c r="Q688" s="205">
        <f t="shared" ref="Q688:Q741" si="275">SUM(E688:P688)</f>
        <v>59.599999999999987</v>
      </c>
      <c r="R688" s="205">
        <v>62.699999999999996</v>
      </c>
      <c r="S688" s="206">
        <f t="shared" ref="S688:S741" si="276">IF(Q688=0,"－",Q688/R688*100)</f>
        <v>95.055821371610833</v>
      </c>
    </row>
    <row r="689" spans="1:19" ht="13.5" customHeight="1" x14ac:dyDescent="0.15">
      <c r="A689" s="204"/>
      <c r="B689" s="189"/>
      <c r="C689" s="380"/>
      <c r="D689" s="198" t="s">
        <v>73</v>
      </c>
      <c r="E689" s="207">
        <v>0</v>
      </c>
      <c r="F689" s="207">
        <v>0.1</v>
      </c>
      <c r="G689" s="207">
        <v>0.3</v>
      </c>
      <c r="H689" s="207">
        <v>0.6</v>
      </c>
      <c r="I689" s="207">
        <v>0.4</v>
      </c>
      <c r="J689" s="207">
        <v>0.3</v>
      </c>
      <c r="K689" s="290">
        <v>0.1</v>
      </c>
      <c r="L689" s="290">
        <v>0</v>
      </c>
      <c r="M689" s="290">
        <v>0</v>
      </c>
      <c r="N689" s="290">
        <v>0</v>
      </c>
      <c r="O689" s="290">
        <v>0</v>
      </c>
      <c r="P689" s="290">
        <v>0</v>
      </c>
      <c r="Q689" s="207">
        <f t="shared" si="275"/>
        <v>1.8</v>
      </c>
      <c r="R689" s="207">
        <v>1.8000000000000003</v>
      </c>
      <c r="S689" s="208">
        <f t="shared" si="276"/>
        <v>99.999999999999986</v>
      </c>
    </row>
    <row r="690" spans="1:19" ht="13.5" customHeight="1" x14ac:dyDescent="0.15">
      <c r="A690" s="204" t="s">
        <v>362</v>
      </c>
      <c r="B690" s="189" t="s">
        <v>363</v>
      </c>
      <c r="C690" s="380"/>
      <c r="D690" s="198" t="s">
        <v>74</v>
      </c>
      <c r="E690" s="207">
        <f t="shared" ref="E690:P690" si="277">+E688-E689</f>
        <v>1.9</v>
      </c>
      <c r="F690" s="207">
        <f t="shared" si="277"/>
        <v>7.5</v>
      </c>
      <c r="G690" s="207">
        <f t="shared" si="277"/>
        <v>9.1999999999999993</v>
      </c>
      <c r="H690" s="207">
        <f t="shared" si="277"/>
        <v>7.9</v>
      </c>
      <c r="I690" s="207">
        <f t="shared" si="277"/>
        <v>8.6999999999999993</v>
      </c>
      <c r="J690" s="207">
        <f t="shared" si="277"/>
        <v>14.399999999999999</v>
      </c>
      <c r="K690" s="290">
        <f t="shared" si="277"/>
        <v>5.8000000000000007</v>
      </c>
      <c r="L690" s="290">
        <f t="shared" si="277"/>
        <v>0.4</v>
      </c>
      <c r="M690" s="290">
        <f t="shared" si="277"/>
        <v>0.3</v>
      </c>
      <c r="N690" s="290">
        <f t="shared" si="277"/>
        <v>0.4</v>
      </c>
      <c r="O690" s="290">
        <f t="shared" si="277"/>
        <v>0.3</v>
      </c>
      <c r="P690" s="290">
        <f t="shared" si="277"/>
        <v>1</v>
      </c>
      <c r="Q690" s="207">
        <f t="shared" si="275"/>
        <v>57.8</v>
      </c>
      <c r="R690" s="207">
        <v>60.900000000000006</v>
      </c>
      <c r="S690" s="208">
        <f t="shared" si="276"/>
        <v>94.909688013136275</v>
      </c>
    </row>
    <row r="691" spans="1:19" ht="13.5" customHeight="1" x14ac:dyDescent="0.15">
      <c r="A691" s="204"/>
      <c r="B691" s="189"/>
      <c r="C691" s="380"/>
      <c r="D691" s="198" t="s">
        <v>75</v>
      </c>
      <c r="E691" s="207">
        <f t="shared" ref="E691:P691" si="278">+E688-E692</f>
        <v>1.5999999999999999</v>
      </c>
      <c r="F691" s="207">
        <f t="shared" si="278"/>
        <v>7.1999999999999993</v>
      </c>
      <c r="G691" s="207">
        <f t="shared" si="278"/>
        <v>8.9</v>
      </c>
      <c r="H691" s="207">
        <f t="shared" si="278"/>
        <v>7</v>
      </c>
      <c r="I691" s="207">
        <f t="shared" si="278"/>
        <v>6.6</v>
      </c>
      <c r="J691" s="207">
        <f t="shared" si="278"/>
        <v>14</v>
      </c>
      <c r="K691" s="290">
        <f t="shared" si="278"/>
        <v>5.7</v>
      </c>
      <c r="L691" s="290">
        <f t="shared" si="278"/>
        <v>0.2</v>
      </c>
      <c r="M691" s="290">
        <f t="shared" si="278"/>
        <v>9.9999999999999978E-2</v>
      </c>
      <c r="N691" s="290">
        <f t="shared" si="278"/>
        <v>0.2</v>
      </c>
      <c r="O691" s="290">
        <f t="shared" si="278"/>
        <v>0.19999999999999998</v>
      </c>
      <c r="P691" s="290">
        <f t="shared" si="278"/>
        <v>0.8</v>
      </c>
      <c r="Q691" s="207">
        <f t="shared" si="275"/>
        <v>52.500000000000007</v>
      </c>
      <c r="R691" s="207">
        <v>56.5</v>
      </c>
      <c r="S691" s="208">
        <f t="shared" si="276"/>
        <v>92.920353982300895</v>
      </c>
    </row>
    <row r="692" spans="1:19" ht="13.5" customHeight="1" x14ac:dyDescent="0.15">
      <c r="A692" s="204"/>
      <c r="B692" s="189"/>
      <c r="C692" s="380"/>
      <c r="D692" s="198" t="s">
        <v>76</v>
      </c>
      <c r="E692" s="207">
        <v>0.3</v>
      </c>
      <c r="F692" s="207">
        <v>0.4</v>
      </c>
      <c r="G692" s="207">
        <v>0.6</v>
      </c>
      <c r="H692" s="207">
        <v>1.5</v>
      </c>
      <c r="I692" s="207">
        <v>2.5</v>
      </c>
      <c r="J692" s="207">
        <v>0.7</v>
      </c>
      <c r="K692" s="290">
        <v>0.2</v>
      </c>
      <c r="L692" s="290">
        <v>0.2</v>
      </c>
      <c r="M692" s="290">
        <v>0.2</v>
      </c>
      <c r="N692" s="290">
        <v>0.2</v>
      </c>
      <c r="O692" s="290">
        <v>0.1</v>
      </c>
      <c r="P692" s="290">
        <v>0.2</v>
      </c>
      <c r="Q692" s="207">
        <f t="shared" si="275"/>
        <v>7.1000000000000005</v>
      </c>
      <c r="R692" s="207">
        <v>6.2</v>
      </c>
      <c r="S692" s="208">
        <f t="shared" si="276"/>
        <v>114.51612903225808</v>
      </c>
    </row>
    <row r="693" spans="1:19" ht="13.5" customHeight="1" thickBot="1" x14ac:dyDescent="0.2">
      <c r="A693" s="204"/>
      <c r="B693" s="189"/>
      <c r="C693" s="381"/>
      <c r="D693" s="201" t="s">
        <v>77</v>
      </c>
      <c r="E693" s="209">
        <v>0.5</v>
      </c>
      <c r="F693" s="209">
        <v>0.5</v>
      </c>
      <c r="G693" s="209">
        <v>1</v>
      </c>
      <c r="H693" s="209">
        <v>1.8</v>
      </c>
      <c r="I693" s="209">
        <v>3.4</v>
      </c>
      <c r="J693" s="209">
        <v>0.9</v>
      </c>
      <c r="K693" s="291">
        <v>0.3</v>
      </c>
      <c r="L693" s="291">
        <v>0.3</v>
      </c>
      <c r="M693" s="291">
        <v>0.2</v>
      </c>
      <c r="N693" s="291">
        <v>0.3</v>
      </c>
      <c r="O693" s="291">
        <v>0.2</v>
      </c>
      <c r="P693" s="291">
        <v>0.4</v>
      </c>
      <c r="Q693" s="209">
        <f t="shared" si="275"/>
        <v>9.8000000000000007</v>
      </c>
      <c r="R693" s="209">
        <v>9.7000000000000011</v>
      </c>
      <c r="S693" s="210">
        <f t="shared" si="276"/>
        <v>101.03092783505154</v>
      </c>
    </row>
    <row r="694" spans="1:19" ht="13.5" customHeight="1" x14ac:dyDescent="0.15">
      <c r="A694" s="204"/>
      <c r="B694" s="189"/>
      <c r="C694" s="379" t="s">
        <v>162</v>
      </c>
      <c r="D694" s="195" t="s">
        <v>72</v>
      </c>
      <c r="E694" s="205">
        <v>55.8</v>
      </c>
      <c r="F694" s="205">
        <v>89.1</v>
      </c>
      <c r="G694" s="205">
        <v>117</v>
      </c>
      <c r="H694" s="205">
        <v>319</v>
      </c>
      <c r="I694" s="205">
        <v>236.1</v>
      </c>
      <c r="J694" s="205">
        <v>250.6</v>
      </c>
      <c r="K694" s="289">
        <v>221.5</v>
      </c>
      <c r="L694" s="289">
        <v>68.099999999999994</v>
      </c>
      <c r="M694" s="289">
        <v>103.9</v>
      </c>
      <c r="N694" s="289">
        <v>103</v>
      </c>
      <c r="O694" s="289">
        <v>236.5</v>
      </c>
      <c r="P694" s="289">
        <v>73.7</v>
      </c>
      <c r="Q694" s="205">
        <f t="shared" si="275"/>
        <v>1874.3</v>
      </c>
      <c r="R694" s="205">
        <v>2122.1</v>
      </c>
      <c r="S694" s="206">
        <f t="shared" si="276"/>
        <v>88.322887705574672</v>
      </c>
    </row>
    <row r="695" spans="1:19" ht="13.5" customHeight="1" x14ac:dyDescent="0.15">
      <c r="A695" s="204"/>
      <c r="B695" s="189"/>
      <c r="C695" s="380"/>
      <c r="D695" s="198" t="s">
        <v>73</v>
      </c>
      <c r="E695" s="207">
        <v>36.6</v>
      </c>
      <c r="F695" s="207">
        <v>62.1</v>
      </c>
      <c r="G695" s="207">
        <v>95.4</v>
      </c>
      <c r="H695" s="207">
        <v>267.7</v>
      </c>
      <c r="I695" s="207">
        <v>174.8</v>
      </c>
      <c r="J695" s="207">
        <v>181.8</v>
      </c>
      <c r="K695" s="290">
        <v>161.19999999999999</v>
      </c>
      <c r="L695" s="290">
        <v>41.9</v>
      </c>
      <c r="M695" s="290">
        <v>60.8</v>
      </c>
      <c r="N695" s="290">
        <v>55.3</v>
      </c>
      <c r="O695" s="290">
        <v>183.4</v>
      </c>
      <c r="P695" s="290">
        <v>42.7</v>
      </c>
      <c r="Q695" s="207">
        <f t="shared" si="275"/>
        <v>1363.7000000000003</v>
      </c>
      <c r="R695" s="207">
        <v>1539</v>
      </c>
      <c r="S695" s="208">
        <f t="shared" si="276"/>
        <v>88.609486679662126</v>
      </c>
    </row>
    <row r="696" spans="1:19" ht="13.5" customHeight="1" x14ac:dyDescent="0.15">
      <c r="A696" s="204"/>
      <c r="B696" s="189"/>
      <c r="C696" s="380"/>
      <c r="D696" s="198" t="s">
        <v>74</v>
      </c>
      <c r="E696" s="207">
        <f t="shared" ref="E696:P696" si="279">+E694-E695</f>
        <v>19.199999999999996</v>
      </c>
      <c r="F696" s="207">
        <f t="shared" si="279"/>
        <v>26.999999999999993</v>
      </c>
      <c r="G696" s="207">
        <f t="shared" si="279"/>
        <v>21.599999999999994</v>
      </c>
      <c r="H696" s="207">
        <f t="shared" si="279"/>
        <v>51.300000000000011</v>
      </c>
      <c r="I696" s="207">
        <f t="shared" si="279"/>
        <v>61.299999999999983</v>
      </c>
      <c r="J696" s="207">
        <f t="shared" si="279"/>
        <v>68.799999999999983</v>
      </c>
      <c r="K696" s="290">
        <f t="shared" si="279"/>
        <v>60.300000000000011</v>
      </c>
      <c r="L696" s="290">
        <f t="shared" si="279"/>
        <v>26.199999999999996</v>
      </c>
      <c r="M696" s="290">
        <f t="shared" si="279"/>
        <v>43.100000000000009</v>
      </c>
      <c r="N696" s="290">
        <f t="shared" si="279"/>
        <v>47.7</v>
      </c>
      <c r="O696" s="290">
        <f t="shared" si="279"/>
        <v>53.099999999999994</v>
      </c>
      <c r="P696" s="290">
        <f t="shared" si="279"/>
        <v>31</v>
      </c>
      <c r="Q696" s="207">
        <f t="shared" si="275"/>
        <v>510.6</v>
      </c>
      <c r="R696" s="207">
        <v>583.1</v>
      </c>
      <c r="S696" s="208">
        <f t="shared" si="276"/>
        <v>87.566455153489969</v>
      </c>
    </row>
    <row r="697" spans="1:19" ht="13.5" customHeight="1" x14ac:dyDescent="0.15">
      <c r="A697" s="204"/>
      <c r="B697" s="189"/>
      <c r="C697" s="380"/>
      <c r="D697" s="198" t="s">
        <v>75</v>
      </c>
      <c r="E697" s="207">
        <f t="shared" ref="E697:P697" si="280">+E694-E698</f>
        <v>24.999999999999996</v>
      </c>
      <c r="F697" s="207">
        <f t="shared" si="280"/>
        <v>35.699999999999996</v>
      </c>
      <c r="G697" s="207">
        <f t="shared" si="280"/>
        <v>66.5</v>
      </c>
      <c r="H697" s="207">
        <f t="shared" si="280"/>
        <v>243.1</v>
      </c>
      <c r="I697" s="207">
        <f t="shared" si="280"/>
        <v>168.3</v>
      </c>
      <c r="J697" s="207">
        <f t="shared" si="280"/>
        <v>192.89999999999998</v>
      </c>
      <c r="K697" s="290">
        <f t="shared" si="280"/>
        <v>162.4</v>
      </c>
      <c r="L697" s="290">
        <f t="shared" si="280"/>
        <v>25.499999999999993</v>
      </c>
      <c r="M697" s="290">
        <f t="shared" si="280"/>
        <v>68.400000000000006</v>
      </c>
      <c r="N697" s="290">
        <f t="shared" si="280"/>
        <v>55</v>
      </c>
      <c r="O697" s="290">
        <f t="shared" si="280"/>
        <v>175.5</v>
      </c>
      <c r="P697" s="290">
        <f t="shared" si="280"/>
        <v>23.300000000000004</v>
      </c>
      <c r="Q697" s="207">
        <f t="shared" si="275"/>
        <v>1241.5999999999997</v>
      </c>
      <c r="R697" s="207">
        <v>1433.9</v>
      </c>
      <c r="S697" s="208">
        <f t="shared" si="276"/>
        <v>86.589022944417295</v>
      </c>
    </row>
    <row r="698" spans="1:19" ht="13.5" customHeight="1" x14ac:dyDescent="0.15">
      <c r="A698" s="204"/>
      <c r="B698" s="189"/>
      <c r="C698" s="380"/>
      <c r="D698" s="198" t="s">
        <v>76</v>
      </c>
      <c r="E698" s="207">
        <v>30.8</v>
      </c>
      <c r="F698" s="207">
        <v>53.4</v>
      </c>
      <c r="G698" s="207">
        <v>50.5</v>
      </c>
      <c r="H698" s="207">
        <v>75.900000000000006</v>
      </c>
      <c r="I698" s="207">
        <v>67.8</v>
      </c>
      <c r="J698" s="207">
        <v>57.7</v>
      </c>
      <c r="K698" s="290">
        <v>59.1</v>
      </c>
      <c r="L698" s="290">
        <v>42.6</v>
      </c>
      <c r="M698" s="290">
        <v>35.5</v>
      </c>
      <c r="N698" s="290">
        <v>48</v>
      </c>
      <c r="O698" s="290">
        <v>61</v>
      </c>
      <c r="P698" s="290">
        <v>50.4</v>
      </c>
      <c r="Q698" s="207">
        <f t="shared" si="275"/>
        <v>632.69999999999993</v>
      </c>
      <c r="R698" s="207">
        <v>688.2</v>
      </c>
      <c r="S698" s="208">
        <f t="shared" si="276"/>
        <v>91.93548387096773</v>
      </c>
    </row>
    <row r="699" spans="1:19" ht="13.5" customHeight="1" thickBot="1" x14ac:dyDescent="0.2">
      <c r="A699" s="204"/>
      <c r="B699" s="189"/>
      <c r="C699" s="381"/>
      <c r="D699" s="201" t="s">
        <v>77</v>
      </c>
      <c r="E699" s="209">
        <v>32.299999999999997</v>
      </c>
      <c r="F699" s="209">
        <v>56</v>
      </c>
      <c r="G699" s="209">
        <v>53</v>
      </c>
      <c r="H699" s="209">
        <v>79.7</v>
      </c>
      <c r="I699" s="209">
        <v>71.2</v>
      </c>
      <c r="J699" s="209">
        <v>60.7</v>
      </c>
      <c r="K699" s="291">
        <v>62.1</v>
      </c>
      <c r="L699" s="291">
        <v>44.7</v>
      </c>
      <c r="M699" s="291">
        <v>37.299999999999997</v>
      </c>
      <c r="N699" s="291">
        <v>50.3</v>
      </c>
      <c r="O699" s="291">
        <v>64</v>
      </c>
      <c r="P699" s="291">
        <v>53</v>
      </c>
      <c r="Q699" s="209">
        <f t="shared" si="275"/>
        <v>664.3</v>
      </c>
      <c r="R699" s="209">
        <v>722.8</v>
      </c>
      <c r="S699" s="210">
        <f t="shared" si="276"/>
        <v>91.906474820143885</v>
      </c>
    </row>
    <row r="700" spans="1:19" ht="13.5" customHeight="1" x14ac:dyDescent="0.15">
      <c r="A700" s="204"/>
      <c r="B700" s="189"/>
      <c r="C700" s="379" t="s">
        <v>163</v>
      </c>
      <c r="D700" s="195" t="s">
        <v>72</v>
      </c>
      <c r="E700" s="205">
        <v>53.2</v>
      </c>
      <c r="F700" s="205">
        <v>147</v>
      </c>
      <c r="G700" s="205">
        <v>84.2</v>
      </c>
      <c r="H700" s="205">
        <v>171.1</v>
      </c>
      <c r="I700" s="205">
        <v>114.9</v>
      </c>
      <c r="J700" s="205">
        <v>181.7</v>
      </c>
      <c r="K700" s="289">
        <v>81.7</v>
      </c>
      <c r="L700" s="289">
        <v>35.5</v>
      </c>
      <c r="M700" s="289">
        <v>74.2</v>
      </c>
      <c r="N700" s="289">
        <v>238.1</v>
      </c>
      <c r="O700" s="289">
        <v>176.9</v>
      </c>
      <c r="P700" s="289">
        <v>92.4</v>
      </c>
      <c r="Q700" s="205">
        <f t="shared" si="275"/>
        <v>1450.9</v>
      </c>
      <c r="R700" s="205">
        <v>1341.3999999999999</v>
      </c>
      <c r="S700" s="206">
        <f t="shared" si="276"/>
        <v>108.16311316534966</v>
      </c>
    </row>
    <row r="701" spans="1:19" ht="13.5" customHeight="1" x14ac:dyDescent="0.15">
      <c r="A701" s="204"/>
      <c r="B701" s="189"/>
      <c r="C701" s="380"/>
      <c r="D701" s="198" t="s">
        <v>73</v>
      </c>
      <c r="E701" s="207">
        <v>7.3</v>
      </c>
      <c r="F701" s="207">
        <v>13.2</v>
      </c>
      <c r="G701" s="207">
        <v>15.4</v>
      </c>
      <c r="H701" s="207">
        <v>36.6</v>
      </c>
      <c r="I701" s="207">
        <v>29.4</v>
      </c>
      <c r="J701" s="207">
        <v>41.7</v>
      </c>
      <c r="K701" s="290">
        <v>20.5</v>
      </c>
      <c r="L701" s="290">
        <v>7.1</v>
      </c>
      <c r="M701" s="290">
        <v>12.4</v>
      </c>
      <c r="N701" s="290">
        <v>28.6</v>
      </c>
      <c r="O701" s="290">
        <v>26.2</v>
      </c>
      <c r="P701" s="290">
        <v>15</v>
      </c>
      <c r="Q701" s="207">
        <f t="shared" si="275"/>
        <v>253.4</v>
      </c>
      <c r="R701" s="207">
        <v>246.49999999999997</v>
      </c>
      <c r="S701" s="208">
        <f t="shared" si="276"/>
        <v>102.79918864097364</v>
      </c>
    </row>
    <row r="702" spans="1:19" ht="13.5" customHeight="1" x14ac:dyDescent="0.15">
      <c r="A702" s="204"/>
      <c r="B702" s="189"/>
      <c r="C702" s="380"/>
      <c r="D702" s="198" t="s">
        <v>74</v>
      </c>
      <c r="E702" s="207">
        <f t="shared" ref="E702:P702" si="281">+E700-E701</f>
        <v>45.900000000000006</v>
      </c>
      <c r="F702" s="207">
        <f t="shared" si="281"/>
        <v>133.80000000000001</v>
      </c>
      <c r="G702" s="207">
        <f t="shared" si="281"/>
        <v>68.8</v>
      </c>
      <c r="H702" s="207">
        <f t="shared" si="281"/>
        <v>134.5</v>
      </c>
      <c r="I702" s="207">
        <f t="shared" si="281"/>
        <v>85.5</v>
      </c>
      <c r="J702" s="207">
        <f t="shared" si="281"/>
        <v>140</v>
      </c>
      <c r="K702" s="290">
        <f t="shared" si="281"/>
        <v>61.2</v>
      </c>
      <c r="L702" s="290">
        <f t="shared" si="281"/>
        <v>28.4</v>
      </c>
      <c r="M702" s="290">
        <f t="shared" si="281"/>
        <v>61.800000000000004</v>
      </c>
      <c r="N702" s="290">
        <f t="shared" si="281"/>
        <v>209.5</v>
      </c>
      <c r="O702" s="290">
        <f t="shared" si="281"/>
        <v>150.70000000000002</v>
      </c>
      <c r="P702" s="290">
        <f t="shared" si="281"/>
        <v>77.400000000000006</v>
      </c>
      <c r="Q702" s="207">
        <f t="shared" si="275"/>
        <v>1197.5</v>
      </c>
      <c r="R702" s="207">
        <v>1094.9000000000001</v>
      </c>
      <c r="S702" s="208">
        <f t="shared" si="276"/>
        <v>109.37071878710383</v>
      </c>
    </row>
    <row r="703" spans="1:19" ht="13.5" customHeight="1" x14ac:dyDescent="0.15">
      <c r="A703" s="204"/>
      <c r="B703" s="189"/>
      <c r="C703" s="380"/>
      <c r="D703" s="198" t="s">
        <v>75</v>
      </c>
      <c r="E703" s="207">
        <f t="shared" ref="E703:P703" si="282">+E700-E704</f>
        <v>47.1</v>
      </c>
      <c r="F703" s="207">
        <f t="shared" si="282"/>
        <v>137.19999999999999</v>
      </c>
      <c r="G703" s="207">
        <f t="shared" si="282"/>
        <v>70.3</v>
      </c>
      <c r="H703" s="207">
        <f t="shared" si="282"/>
        <v>151</v>
      </c>
      <c r="I703" s="207">
        <f t="shared" si="282"/>
        <v>97</v>
      </c>
      <c r="J703" s="207">
        <f t="shared" si="282"/>
        <v>166.6</v>
      </c>
      <c r="K703" s="290">
        <f t="shared" si="282"/>
        <v>68.2</v>
      </c>
      <c r="L703" s="290">
        <f t="shared" si="282"/>
        <v>27.3</v>
      </c>
      <c r="M703" s="290">
        <f t="shared" si="282"/>
        <v>64.600000000000009</v>
      </c>
      <c r="N703" s="290">
        <f t="shared" si="282"/>
        <v>227.1</v>
      </c>
      <c r="O703" s="290">
        <f t="shared" si="282"/>
        <v>165.5</v>
      </c>
      <c r="P703" s="290">
        <f t="shared" si="282"/>
        <v>83.300000000000011</v>
      </c>
      <c r="Q703" s="207">
        <f t="shared" si="275"/>
        <v>1305.1999999999998</v>
      </c>
      <c r="R703" s="207">
        <v>1184.5</v>
      </c>
      <c r="S703" s="208">
        <f t="shared" si="276"/>
        <v>110.18995356690586</v>
      </c>
    </row>
    <row r="704" spans="1:19" ht="13.5" customHeight="1" x14ac:dyDescent="0.15">
      <c r="A704" s="204"/>
      <c r="B704" s="189"/>
      <c r="C704" s="380"/>
      <c r="D704" s="198" t="s">
        <v>76</v>
      </c>
      <c r="E704" s="207">
        <v>6.1</v>
      </c>
      <c r="F704" s="207">
        <v>9.8000000000000007</v>
      </c>
      <c r="G704" s="207">
        <v>13.9</v>
      </c>
      <c r="H704" s="207">
        <v>20.100000000000001</v>
      </c>
      <c r="I704" s="207">
        <v>17.899999999999999</v>
      </c>
      <c r="J704" s="207">
        <v>15.1</v>
      </c>
      <c r="K704" s="290">
        <v>13.5</v>
      </c>
      <c r="L704" s="290">
        <v>8.1999999999999993</v>
      </c>
      <c r="M704" s="290">
        <v>9.6</v>
      </c>
      <c r="N704" s="290">
        <v>11</v>
      </c>
      <c r="O704" s="290">
        <v>11.4</v>
      </c>
      <c r="P704" s="290">
        <v>9.1</v>
      </c>
      <c r="Q704" s="207">
        <f t="shared" si="275"/>
        <v>145.69999999999999</v>
      </c>
      <c r="R704" s="207">
        <v>156.9</v>
      </c>
      <c r="S704" s="208">
        <f t="shared" si="276"/>
        <v>92.861695347354996</v>
      </c>
    </row>
    <row r="705" spans="1:19" ht="13.5" customHeight="1" thickBot="1" x14ac:dyDescent="0.2">
      <c r="A705" s="204"/>
      <c r="B705" s="189"/>
      <c r="C705" s="381"/>
      <c r="D705" s="201" t="s">
        <v>77</v>
      </c>
      <c r="E705" s="209">
        <v>6.3</v>
      </c>
      <c r="F705" s="209">
        <v>10.6</v>
      </c>
      <c r="G705" s="209">
        <v>14.8</v>
      </c>
      <c r="H705" s="209">
        <v>22.3</v>
      </c>
      <c r="I705" s="209">
        <v>19.399999999999999</v>
      </c>
      <c r="J705" s="209">
        <v>16</v>
      </c>
      <c r="K705" s="291">
        <v>14.5</v>
      </c>
      <c r="L705" s="291">
        <v>10.5</v>
      </c>
      <c r="M705" s="291">
        <v>12.2</v>
      </c>
      <c r="N705" s="291">
        <v>13.3</v>
      </c>
      <c r="O705" s="291">
        <v>12.7</v>
      </c>
      <c r="P705" s="291">
        <v>10.4</v>
      </c>
      <c r="Q705" s="209">
        <f t="shared" si="275"/>
        <v>163</v>
      </c>
      <c r="R705" s="209">
        <v>179.4</v>
      </c>
      <c r="S705" s="210">
        <f t="shared" si="276"/>
        <v>90.858416945373463</v>
      </c>
    </row>
    <row r="706" spans="1:19" ht="13.5" customHeight="1" x14ac:dyDescent="0.15">
      <c r="A706" s="204"/>
      <c r="B706" s="189"/>
      <c r="C706" s="379" t="s">
        <v>164</v>
      </c>
      <c r="D706" s="195" t="s">
        <v>72</v>
      </c>
      <c r="E706" s="205">
        <v>49.1</v>
      </c>
      <c r="F706" s="205">
        <v>113.6</v>
      </c>
      <c r="G706" s="205">
        <v>189.8</v>
      </c>
      <c r="H706" s="205">
        <v>324.60000000000002</v>
      </c>
      <c r="I706" s="205">
        <v>281.39999999999998</v>
      </c>
      <c r="J706" s="205">
        <v>152.69999999999999</v>
      </c>
      <c r="K706" s="289">
        <v>179.6</v>
      </c>
      <c r="L706" s="289">
        <v>55.4</v>
      </c>
      <c r="M706" s="289">
        <v>100.6</v>
      </c>
      <c r="N706" s="289">
        <v>73.099999999999994</v>
      </c>
      <c r="O706" s="289">
        <v>79.7</v>
      </c>
      <c r="P706" s="289">
        <v>59.9</v>
      </c>
      <c r="Q706" s="205">
        <f t="shared" si="275"/>
        <v>1659.5</v>
      </c>
      <c r="R706" s="205">
        <v>1698.3000000000002</v>
      </c>
      <c r="S706" s="206">
        <f t="shared" si="276"/>
        <v>97.715362421244762</v>
      </c>
    </row>
    <row r="707" spans="1:19" ht="13.5" customHeight="1" x14ac:dyDescent="0.15">
      <c r="A707" s="204"/>
      <c r="B707" s="189"/>
      <c r="C707" s="380"/>
      <c r="D707" s="198" t="s">
        <v>73</v>
      </c>
      <c r="E707" s="207">
        <v>6.7</v>
      </c>
      <c r="F707" s="207">
        <v>36.4</v>
      </c>
      <c r="G707" s="207">
        <v>86.4</v>
      </c>
      <c r="H707" s="207">
        <v>196</v>
      </c>
      <c r="I707" s="207">
        <v>155.1</v>
      </c>
      <c r="J707" s="207">
        <v>75.3</v>
      </c>
      <c r="K707" s="290">
        <v>62.7</v>
      </c>
      <c r="L707" s="290">
        <v>15.1</v>
      </c>
      <c r="M707" s="290">
        <v>35.700000000000003</v>
      </c>
      <c r="N707" s="290">
        <v>19.5</v>
      </c>
      <c r="O707" s="290">
        <v>29.8</v>
      </c>
      <c r="P707" s="290">
        <v>13.3</v>
      </c>
      <c r="Q707" s="207">
        <f t="shared" si="275"/>
        <v>732</v>
      </c>
      <c r="R707" s="207">
        <v>725.19999999999993</v>
      </c>
      <c r="S707" s="208">
        <f t="shared" si="276"/>
        <v>100.9376723662438</v>
      </c>
    </row>
    <row r="708" spans="1:19" ht="13.5" customHeight="1" x14ac:dyDescent="0.15">
      <c r="A708" s="204"/>
      <c r="B708" s="189"/>
      <c r="C708" s="380"/>
      <c r="D708" s="198" t="s">
        <v>74</v>
      </c>
      <c r="E708" s="207">
        <f t="shared" ref="E708:P708" si="283">+E706-E707</f>
        <v>42.4</v>
      </c>
      <c r="F708" s="207">
        <f t="shared" si="283"/>
        <v>77.199999999999989</v>
      </c>
      <c r="G708" s="207">
        <f t="shared" si="283"/>
        <v>103.4</v>
      </c>
      <c r="H708" s="207">
        <f t="shared" si="283"/>
        <v>128.60000000000002</v>
      </c>
      <c r="I708" s="207">
        <f t="shared" si="283"/>
        <v>126.29999999999998</v>
      </c>
      <c r="J708" s="207">
        <f t="shared" si="283"/>
        <v>77.399999999999991</v>
      </c>
      <c r="K708" s="290">
        <f t="shared" si="283"/>
        <v>116.89999999999999</v>
      </c>
      <c r="L708" s="290">
        <f t="shared" si="283"/>
        <v>40.299999999999997</v>
      </c>
      <c r="M708" s="290">
        <f t="shared" si="283"/>
        <v>64.899999999999991</v>
      </c>
      <c r="N708" s="290">
        <f t="shared" si="283"/>
        <v>53.599999999999994</v>
      </c>
      <c r="O708" s="290">
        <f t="shared" si="283"/>
        <v>49.900000000000006</v>
      </c>
      <c r="P708" s="290">
        <f t="shared" si="283"/>
        <v>46.599999999999994</v>
      </c>
      <c r="Q708" s="207">
        <f t="shared" si="275"/>
        <v>927.49999999999989</v>
      </c>
      <c r="R708" s="207">
        <v>973.09999999999991</v>
      </c>
      <c r="S708" s="208">
        <f t="shared" si="276"/>
        <v>95.313945123831061</v>
      </c>
    </row>
    <row r="709" spans="1:19" ht="13.5" customHeight="1" x14ac:dyDescent="0.15">
      <c r="A709" s="204"/>
      <c r="B709" s="189"/>
      <c r="C709" s="380"/>
      <c r="D709" s="198" t="s">
        <v>75</v>
      </c>
      <c r="E709" s="207">
        <f t="shared" ref="E709:P709" si="284">+E706-E710</f>
        <v>39.6</v>
      </c>
      <c r="F709" s="207">
        <f t="shared" si="284"/>
        <v>100.1</v>
      </c>
      <c r="G709" s="207">
        <f t="shared" si="284"/>
        <v>170.5</v>
      </c>
      <c r="H709" s="207">
        <f t="shared" si="284"/>
        <v>292.10000000000002</v>
      </c>
      <c r="I709" s="207">
        <f t="shared" si="284"/>
        <v>251.49999999999997</v>
      </c>
      <c r="J709" s="207">
        <f t="shared" si="284"/>
        <v>132.5</v>
      </c>
      <c r="K709" s="290">
        <f t="shared" si="284"/>
        <v>164.6</v>
      </c>
      <c r="L709" s="290">
        <f t="shared" si="284"/>
        <v>48.4</v>
      </c>
      <c r="M709" s="290">
        <f t="shared" si="284"/>
        <v>91</v>
      </c>
      <c r="N709" s="290">
        <f t="shared" si="284"/>
        <v>62.899999999999991</v>
      </c>
      <c r="O709" s="290">
        <f t="shared" si="284"/>
        <v>69.5</v>
      </c>
      <c r="P709" s="290">
        <f t="shared" si="284"/>
        <v>51.2</v>
      </c>
      <c r="Q709" s="207">
        <f t="shared" si="275"/>
        <v>1473.9</v>
      </c>
      <c r="R709" s="207">
        <v>1519.5</v>
      </c>
      <c r="S709" s="208">
        <f t="shared" si="276"/>
        <v>96.999012833168806</v>
      </c>
    </row>
    <row r="710" spans="1:19" ht="13.5" customHeight="1" x14ac:dyDescent="0.15">
      <c r="A710" s="204"/>
      <c r="B710" s="189"/>
      <c r="C710" s="380"/>
      <c r="D710" s="198" t="s">
        <v>76</v>
      </c>
      <c r="E710" s="207">
        <v>9.5</v>
      </c>
      <c r="F710" s="207">
        <v>13.5</v>
      </c>
      <c r="G710" s="207">
        <v>19.3</v>
      </c>
      <c r="H710" s="207">
        <v>32.5</v>
      </c>
      <c r="I710" s="207">
        <v>29.9</v>
      </c>
      <c r="J710" s="207">
        <v>20.2</v>
      </c>
      <c r="K710" s="290">
        <v>15</v>
      </c>
      <c r="L710" s="290">
        <v>7</v>
      </c>
      <c r="M710" s="290">
        <v>9.6</v>
      </c>
      <c r="N710" s="290">
        <v>10.199999999999999</v>
      </c>
      <c r="O710" s="290">
        <v>10.199999999999999</v>
      </c>
      <c r="P710" s="290">
        <v>8.6999999999999993</v>
      </c>
      <c r="Q710" s="207">
        <f t="shared" si="275"/>
        <v>185.59999999999994</v>
      </c>
      <c r="R710" s="207">
        <v>178.8</v>
      </c>
      <c r="S710" s="208">
        <f t="shared" si="276"/>
        <v>103.80313199105143</v>
      </c>
    </row>
    <row r="711" spans="1:19" ht="13.5" customHeight="1" thickBot="1" x14ac:dyDescent="0.2">
      <c r="A711" s="204"/>
      <c r="B711" s="189"/>
      <c r="C711" s="381"/>
      <c r="D711" s="201" t="s">
        <v>77</v>
      </c>
      <c r="E711" s="209">
        <v>19.899999999999999</v>
      </c>
      <c r="F711" s="209">
        <v>19.899999999999999</v>
      </c>
      <c r="G711" s="209">
        <v>25.5</v>
      </c>
      <c r="H711" s="209">
        <v>43.4</v>
      </c>
      <c r="I711" s="209">
        <v>39.700000000000003</v>
      </c>
      <c r="J711" s="209">
        <v>28.9</v>
      </c>
      <c r="K711" s="291">
        <v>29.9</v>
      </c>
      <c r="L711" s="291">
        <v>12.7</v>
      </c>
      <c r="M711" s="291">
        <v>17.5</v>
      </c>
      <c r="N711" s="291">
        <v>18.5</v>
      </c>
      <c r="O711" s="291">
        <v>15.9</v>
      </c>
      <c r="P711" s="291">
        <v>14.6</v>
      </c>
      <c r="Q711" s="209">
        <f t="shared" si="275"/>
        <v>286.39999999999998</v>
      </c>
      <c r="R711" s="209">
        <v>273.40000000000003</v>
      </c>
      <c r="S711" s="210">
        <f t="shared" si="276"/>
        <v>104.75493782004388</v>
      </c>
    </row>
    <row r="712" spans="1:19" ht="13.5" customHeight="1" x14ac:dyDescent="0.15">
      <c r="A712" s="204"/>
      <c r="B712" s="189"/>
      <c r="C712" s="379" t="s">
        <v>165</v>
      </c>
      <c r="D712" s="195" t="s">
        <v>72</v>
      </c>
      <c r="E712" s="205">
        <v>14.4</v>
      </c>
      <c r="F712" s="205">
        <v>41.9</v>
      </c>
      <c r="G712" s="205">
        <v>61.2</v>
      </c>
      <c r="H712" s="205">
        <v>198.2</v>
      </c>
      <c r="I712" s="205">
        <v>127.5</v>
      </c>
      <c r="J712" s="205">
        <v>61.8</v>
      </c>
      <c r="K712" s="289">
        <v>35.9</v>
      </c>
      <c r="L712" s="289">
        <v>15.8</v>
      </c>
      <c r="M712" s="289">
        <v>11.8</v>
      </c>
      <c r="N712" s="289">
        <v>12.9</v>
      </c>
      <c r="O712" s="289">
        <v>15.1</v>
      </c>
      <c r="P712" s="289">
        <v>13.6</v>
      </c>
      <c r="Q712" s="205">
        <f t="shared" si="275"/>
        <v>610.09999999999991</v>
      </c>
      <c r="R712" s="205">
        <v>632.6</v>
      </c>
      <c r="S712" s="206">
        <f t="shared" si="276"/>
        <v>96.443250079038862</v>
      </c>
    </row>
    <row r="713" spans="1:19" ht="13.5" customHeight="1" x14ac:dyDescent="0.15">
      <c r="A713" s="204"/>
      <c r="B713" s="189"/>
      <c r="C713" s="380"/>
      <c r="D713" s="198" t="s">
        <v>73</v>
      </c>
      <c r="E713" s="207">
        <v>6.5</v>
      </c>
      <c r="F713" s="207">
        <v>18.899999999999999</v>
      </c>
      <c r="G713" s="207">
        <v>27.5</v>
      </c>
      <c r="H713" s="207">
        <v>89.2</v>
      </c>
      <c r="I713" s="207">
        <v>57.4</v>
      </c>
      <c r="J713" s="207">
        <v>27.8</v>
      </c>
      <c r="K713" s="290">
        <v>16.2</v>
      </c>
      <c r="L713" s="290">
        <v>7.1</v>
      </c>
      <c r="M713" s="290">
        <v>5.3</v>
      </c>
      <c r="N713" s="290">
        <v>5.8</v>
      </c>
      <c r="O713" s="290">
        <v>6.8</v>
      </c>
      <c r="P713" s="290">
        <v>6.1</v>
      </c>
      <c r="Q713" s="207">
        <f t="shared" si="275"/>
        <v>274.60000000000002</v>
      </c>
      <c r="R713" s="207">
        <v>305.7999999999999</v>
      </c>
      <c r="S713" s="208">
        <f t="shared" si="276"/>
        <v>89.797253106605652</v>
      </c>
    </row>
    <row r="714" spans="1:19" ht="13.5" customHeight="1" x14ac:dyDescent="0.15">
      <c r="A714" s="204"/>
      <c r="B714" s="189"/>
      <c r="C714" s="380"/>
      <c r="D714" s="198" t="s">
        <v>74</v>
      </c>
      <c r="E714" s="207">
        <f t="shared" ref="E714:P714" si="285">+E712-E713</f>
        <v>7.9</v>
      </c>
      <c r="F714" s="207">
        <f t="shared" si="285"/>
        <v>23</v>
      </c>
      <c r="G714" s="207">
        <f t="shared" si="285"/>
        <v>33.700000000000003</v>
      </c>
      <c r="H714" s="207">
        <f t="shared" si="285"/>
        <v>108.99999999999999</v>
      </c>
      <c r="I714" s="207">
        <f t="shared" si="285"/>
        <v>70.099999999999994</v>
      </c>
      <c r="J714" s="207">
        <f t="shared" si="285"/>
        <v>34</v>
      </c>
      <c r="K714" s="290">
        <f t="shared" si="285"/>
        <v>19.7</v>
      </c>
      <c r="L714" s="290">
        <f t="shared" si="285"/>
        <v>8.7000000000000011</v>
      </c>
      <c r="M714" s="290">
        <f t="shared" si="285"/>
        <v>6.5000000000000009</v>
      </c>
      <c r="N714" s="290">
        <f t="shared" si="285"/>
        <v>7.1000000000000005</v>
      </c>
      <c r="O714" s="290">
        <f t="shared" si="285"/>
        <v>8.3000000000000007</v>
      </c>
      <c r="P714" s="290">
        <f t="shared" si="285"/>
        <v>7.5</v>
      </c>
      <c r="Q714" s="207">
        <f t="shared" si="275"/>
        <v>335.49999999999994</v>
      </c>
      <c r="R714" s="207">
        <v>326.8</v>
      </c>
      <c r="S714" s="208">
        <f t="shared" si="276"/>
        <v>102.66217870257034</v>
      </c>
    </row>
    <row r="715" spans="1:19" ht="13.5" customHeight="1" x14ac:dyDescent="0.15">
      <c r="A715" s="204"/>
      <c r="B715" s="189"/>
      <c r="C715" s="380"/>
      <c r="D715" s="198" t="s">
        <v>75</v>
      </c>
      <c r="E715" s="207">
        <f t="shared" ref="E715:P715" si="286">+E712-E716</f>
        <v>12.6</v>
      </c>
      <c r="F715" s="207">
        <f t="shared" si="286"/>
        <v>37.1</v>
      </c>
      <c r="G715" s="207">
        <f t="shared" si="286"/>
        <v>53.7</v>
      </c>
      <c r="H715" s="207">
        <f t="shared" si="286"/>
        <v>178.5</v>
      </c>
      <c r="I715" s="207">
        <f t="shared" si="286"/>
        <v>110.6</v>
      </c>
      <c r="J715" s="207">
        <f t="shared" si="286"/>
        <v>53.199999999999996</v>
      </c>
      <c r="K715" s="290">
        <f t="shared" si="286"/>
        <v>31.799999999999997</v>
      </c>
      <c r="L715" s="290">
        <f t="shared" si="286"/>
        <v>14</v>
      </c>
      <c r="M715" s="290">
        <f t="shared" si="286"/>
        <v>9.6000000000000014</v>
      </c>
      <c r="N715" s="290">
        <f t="shared" si="286"/>
        <v>9.5</v>
      </c>
      <c r="O715" s="290">
        <f t="shared" si="286"/>
        <v>11.899999999999999</v>
      </c>
      <c r="P715" s="290">
        <f t="shared" si="286"/>
        <v>10.899999999999999</v>
      </c>
      <c r="Q715" s="207">
        <f t="shared" si="275"/>
        <v>533.4</v>
      </c>
      <c r="R715" s="207">
        <v>566.99999999999989</v>
      </c>
      <c r="S715" s="208">
        <f t="shared" si="276"/>
        <v>94.07407407407409</v>
      </c>
    </row>
    <row r="716" spans="1:19" ht="13.5" customHeight="1" x14ac:dyDescent="0.15">
      <c r="A716" s="204"/>
      <c r="B716" s="189"/>
      <c r="C716" s="380"/>
      <c r="D716" s="198" t="s">
        <v>76</v>
      </c>
      <c r="E716" s="207">
        <v>1.8</v>
      </c>
      <c r="F716" s="207">
        <v>4.8</v>
      </c>
      <c r="G716" s="207">
        <v>7.5</v>
      </c>
      <c r="H716" s="207">
        <v>19.7</v>
      </c>
      <c r="I716" s="207">
        <v>16.899999999999999</v>
      </c>
      <c r="J716" s="207">
        <v>8.6</v>
      </c>
      <c r="K716" s="290">
        <v>4.0999999999999996</v>
      </c>
      <c r="L716" s="290">
        <v>1.8</v>
      </c>
      <c r="M716" s="290">
        <v>2.2000000000000002</v>
      </c>
      <c r="N716" s="290">
        <v>3.4</v>
      </c>
      <c r="O716" s="290">
        <v>3.2</v>
      </c>
      <c r="P716" s="290">
        <v>2.7</v>
      </c>
      <c r="Q716" s="207">
        <f t="shared" si="275"/>
        <v>76.700000000000017</v>
      </c>
      <c r="R716" s="207">
        <v>65.599999999999994</v>
      </c>
      <c r="S716" s="208">
        <f t="shared" si="276"/>
        <v>116.92073170731712</v>
      </c>
    </row>
    <row r="717" spans="1:19" ht="13.5" customHeight="1" thickBot="1" x14ac:dyDescent="0.2">
      <c r="A717" s="204"/>
      <c r="B717" s="189"/>
      <c r="C717" s="381"/>
      <c r="D717" s="201" t="s">
        <v>77</v>
      </c>
      <c r="E717" s="209">
        <v>2.5</v>
      </c>
      <c r="F717" s="209">
        <v>6.7</v>
      </c>
      <c r="G717" s="209">
        <v>10.5</v>
      </c>
      <c r="H717" s="209">
        <v>27.6</v>
      </c>
      <c r="I717" s="209">
        <v>23.7</v>
      </c>
      <c r="J717" s="209">
        <v>12</v>
      </c>
      <c r="K717" s="291">
        <v>5.7</v>
      </c>
      <c r="L717" s="291">
        <v>2.5</v>
      </c>
      <c r="M717" s="291">
        <v>3.1</v>
      </c>
      <c r="N717" s="291">
        <v>4.8</v>
      </c>
      <c r="O717" s="291">
        <v>4.5</v>
      </c>
      <c r="P717" s="291">
        <v>3.8</v>
      </c>
      <c r="Q717" s="209">
        <f t="shared" si="275"/>
        <v>107.39999999999999</v>
      </c>
      <c r="R717" s="209">
        <v>105.8</v>
      </c>
      <c r="S717" s="210">
        <f t="shared" si="276"/>
        <v>101.51228733459357</v>
      </c>
    </row>
    <row r="718" spans="1:19" ht="13.5" customHeight="1" x14ac:dyDescent="0.15">
      <c r="A718" s="204"/>
      <c r="B718" s="189"/>
      <c r="C718" s="379" t="s">
        <v>166</v>
      </c>
      <c r="D718" s="195" t="s">
        <v>72</v>
      </c>
      <c r="E718" s="205">
        <v>8.4</v>
      </c>
      <c r="F718" s="205">
        <v>31.9</v>
      </c>
      <c r="G718" s="205">
        <v>151.80000000000001</v>
      </c>
      <c r="H718" s="205">
        <v>510.9</v>
      </c>
      <c r="I718" s="205">
        <v>269.8</v>
      </c>
      <c r="J718" s="205">
        <v>53.8</v>
      </c>
      <c r="K718" s="289">
        <v>23.3</v>
      </c>
      <c r="L718" s="289">
        <v>5.6</v>
      </c>
      <c r="M718" s="289">
        <v>3.2</v>
      </c>
      <c r="N718" s="289">
        <v>4.0999999999999996</v>
      </c>
      <c r="O718" s="289">
        <v>3.1</v>
      </c>
      <c r="P718" s="289">
        <v>2.5</v>
      </c>
      <c r="Q718" s="205">
        <f t="shared" si="275"/>
        <v>1068.3999999999996</v>
      </c>
      <c r="R718" s="205">
        <v>1042.4000000000003</v>
      </c>
      <c r="S718" s="206">
        <f t="shared" si="276"/>
        <v>102.49424405218718</v>
      </c>
    </row>
    <row r="719" spans="1:19" ht="13.5" customHeight="1" x14ac:dyDescent="0.15">
      <c r="A719" s="204"/>
      <c r="B719" s="189"/>
      <c r="C719" s="380"/>
      <c r="D719" s="198" t="s">
        <v>73</v>
      </c>
      <c r="E719" s="207">
        <v>3.2</v>
      </c>
      <c r="F719" s="207">
        <v>13.2</v>
      </c>
      <c r="G719" s="207">
        <v>61.8</v>
      </c>
      <c r="H719" s="207">
        <v>207.4</v>
      </c>
      <c r="I719" s="207">
        <v>110.9</v>
      </c>
      <c r="J719" s="207">
        <v>22.8</v>
      </c>
      <c r="K719" s="290">
        <v>9.3000000000000007</v>
      </c>
      <c r="L719" s="290">
        <v>2.1</v>
      </c>
      <c r="M719" s="290">
        <v>1.4</v>
      </c>
      <c r="N719" s="290">
        <v>1.5</v>
      </c>
      <c r="O719" s="290">
        <v>1.3</v>
      </c>
      <c r="P719" s="290">
        <v>0.8</v>
      </c>
      <c r="Q719" s="207">
        <f t="shared" si="275"/>
        <v>435.70000000000005</v>
      </c>
      <c r="R719" s="207">
        <v>424.40000000000003</v>
      </c>
      <c r="S719" s="208">
        <f t="shared" si="276"/>
        <v>102.66258246936853</v>
      </c>
    </row>
    <row r="720" spans="1:19" ht="13.5" customHeight="1" x14ac:dyDescent="0.15">
      <c r="A720" s="204"/>
      <c r="B720" s="189"/>
      <c r="C720" s="380"/>
      <c r="D720" s="198" t="s">
        <v>74</v>
      </c>
      <c r="E720" s="207">
        <f t="shared" ref="E720:P720" si="287">+E718-E719</f>
        <v>5.2</v>
      </c>
      <c r="F720" s="207">
        <f t="shared" si="287"/>
        <v>18.7</v>
      </c>
      <c r="G720" s="207">
        <f t="shared" si="287"/>
        <v>90.000000000000014</v>
      </c>
      <c r="H720" s="207">
        <f t="shared" si="287"/>
        <v>303.5</v>
      </c>
      <c r="I720" s="207">
        <f t="shared" si="287"/>
        <v>158.9</v>
      </c>
      <c r="J720" s="207">
        <f t="shared" si="287"/>
        <v>30.999999999999996</v>
      </c>
      <c r="K720" s="290">
        <f t="shared" si="287"/>
        <v>14</v>
      </c>
      <c r="L720" s="290">
        <f t="shared" si="287"/>
        <v>3.4999999999999996</v>
      </c>
      <c r="M720" s="290">
        <f t="shared" si="287"/>
        <v>1.8000000000000003</v>
      </c>
      <c r="N720" s="290">
        <f t="shared" si="287"/>
        <v>2.5999999999999996</v>
      </c>
      <c r="O720" s="290">
        <f t="shared" si="287"/>
        <v>1.8</v>
      </c>
      <c r="P720" s="290">
        <f t="shared" si="287"/>
        <v>1.7</v>
      </c>
      <c r="Q720" s="207">
        <f t="shared" si="275"/>
        <v>632.69999999999993</v>
      </c>
      <c r="R720" s="207">
        <v>617.99999999999989</v>
      </c>
      <c r="S720" s="208">
        <f t="shared" si="276"/>
        <v>102.37864077669903</v>
      </c>
    </row>
    <row r="721" spans="1:19" ht="13.5" customHeight="1" x14ac:dyDescent="0.15">
      <c r="A721" s="204"/>
      <c r="B721" s="189"/>
      <c r="C721" s="380"/>
      <c r="D721" s="198" t="s">
        <v>75</v>
      </c>
      <c r="E721" s="207">
        <f t="shared" ref="E721:P721" si="288">+E718-E722</f>
        <v>7.5</v>
      </c>
      <c r="F721" s="207">
        <f t="shared" si="288"/>
        <v>30</v>
      </c>
      <c r="G721" s="207">
        <f t="shared" si="288"/>
        <v>148.20000000000002</v>
      </c>
      <c r="H721" s="207">
        <f t="shared" si="288"/>
        <v>503.79999999999995</v>
      </c>
      <c r="I721" s="207">
        <f t="shared" si="288"/>
        <v>263.3</v>
      </c>
      <c r="J721" s="207">
        <f t="shared" si="288"/>
        <v>49.5</v>
      </c>
      <c r="K721" s="290">
        <f t="shared" si="288"/>
        <v>21</v>
      </c>
      <c r="L721" s="290">
        <f t="shared" si="288"/>
        <v>4.3999999999999995</v>
      </c>
      <c r="M721" s="290">
        <f t="shared" si="288"/>
        <v>2</v>
      </c>
      <c r="N721" s="290">
        <f t="shared" si="288"/>
        <v>2.3999999999999995</v>
      </c>
      <c r="O721" s="290">
        <f t="shared" si="288"/>
        <v>1.7000000000000002</v>
      </c>
      <c r="P721" s="290">
        <f t="shared" si="288"/>
        <v>1.5</v>
      </c>
      <c r="Q721" s="207">
        <f t="shared" si="275"/>
        <v>1035.3000000000002</v>
      </c>
      <c r="R721" s="207">
        <v>1011.0999999999999</v>
      </c>
      <c r="S721" s="208">
        <f t="shared" si="276"/>
        <v>102.393432894867</v>
      </c>
    </row>
    <row r="722" spans="1:19" ht="13.5" customHeight="1" x14ac:dyDescent="0.15">
      <c r="A722" s="204"/>
      <c r="B722" s="189"/>
      <c r="C722" s="380"/>
      <c r="D722" s="198" t="s">
        <v>76</v>
      </c>
      <c r="E722" s="207">
        <v>0.9</v>
      </c>
      <c r="F722" s="207">
        <v>1.9</v>
      </c>
      <c r="G722" s="207">
        <v>3.6</v>
      </c>
      <c r="H722" s="207">
        <v>7.1</v>
      </c>
      <c r="I722" s="207">
        <v>6.5</v>
      </c>
      <c r="J722" s="207">
        <v>4.3</v>
      </c>
      <c r="K722" s="290">
        <v>2.2999999999999998</v>
      </c>
      <c r="L722" s="290">
        <v>1.2</v>
      </c>
      <c r="M722" s="290">
        <v>1.2</v>
      </c>
      <c r="N722" s="290">
        <v>1.7</v>
      </c>
      <c r="O722" s="290">
        <v>1.4</v>
      </c>
      <c r="P722" s="290">
        <v>1</v>
      </c>
      <c r="Q722" s="207">
        <f t="shared" si="275"/>
        <v>33.1</v>
      </c>
      <c r="R722" s="207">
        <v>31.3</v>
      </c>
      <c r="S722" s="208">
        <f t="shared" si="276"/>
        <v>105.75079872204473</v>
      </c>
    </row>
    <row r="723" spans="1:19" ht="13.5" customHeight="1" thickBot="1" x14ac:dyDescent="0.2">
      <c r="A723" s="204"/>
      <c r="B723" s="189"/>
      <c r="C723" s="381"/>
      <c r="D723" s="201" t="s">
        <v>77</v>
      </c>
      <c r="E723" s="209">
        <v>0.9</v>
      </c>
      <c r="F723" s="209">
        <v>1.9</v>
      </c>
      <c r="G723" s="209">
        <v>3.8</v>
      </c>
      <c r="H723" s="209">
        <v>7.5</v>
      </c>
      <c r="I723" s="209">
        <v>7.1</v>
      </c>
      <c r="J723" s="209">
        <v>4.4000000000000004</v>
      </c>
      <c r="K723" s="291">
        <v>2.4</v>
      </c>
      <c r="L723" s="291">
        <v>1.2</v>
      </c>
      <c r="M723" s="291">
        <v>1.2</v>
      </c>
      <c r="N723" s="291">
        <v>1.7</v>
      </c>
      <c r="O723" s="291">
        <v>1.4</v>
      </c>
      <c r="P723" s="291">
        <v>1</v>
      </c>
      <c r="Q723" s="209">
        <f t="shared" si="275"/>
        <v>34.5</v>
      </c>
      <c r="R723" s="209">
        <v>33.200000000000003</v>
      </c>
      <c r="S723" s="210">
        <f t="shared" si="276"/>
        <v>103.91566265060239</v>
      </c>
    </row>
    <row r="724" spans="1:19" ht="13.5" customHeight="1" x14ac:dyDescent="0.15">
      <c r="A724" s="204"/>
      <c r="B724" s="189"/>
      <c r="C724" s="379" t="s">
        <v>167</v>
      </c>
      <c r="D724" s="195" t="s">
        <v>72</v>
      </c>
      <c r="E724" s="205">
        <v>15</v>
      </c>
      <c r="F724" s="205">
        <v>36.299999999999997</v>
      </c>
      <c r="G724" s="205">
        <v>42</v>
      </c>
      <c r="H724" s="205">
        <v>90.6</v>
      </c>
      <c r="I724" s="205">
        <v>71.400000000000006</v>
      </c>
      <c r="J724" s="205">
        <v>21.6</v>
      </c>
      <c r="K724" s="289">
        <v>26.5</v>
      </c>
      <c r="L724" s="289">
        <v>13.6</v>
      </c>
      <c r="M724" s="289">
        <v>12.5</v>
      </c>
      <c r="N724" s="289">
        <v>15.3</v>
      </c>
      <c r="O724" s="289">
        <v>16.100000000000001</v>
      </c>
      <c r="P724" s="289">
        <v>18.100000000000001</v>
      </c>
      <c r="Q724" s="205">
        <f t="shared" si="275"/>
        <v>379.00000000000006</v>
      </c>
      <c r="R724" s="205">
        <v>410.30000000000007</v>
      </c>
      <c r="S724" s="206">
        <f t="shared" si="276"/>
        <v>92.37143553497441</v>
      </c>
    </row>
    <row r="725" spans="1:19" ht="13.5" customHeight="1" x14ac:dyDescent="0.15">
      <c r="A725" s="204"/>
      <c r="B725" s="189"/>
      <c r="C725" s="380"/>
      <c r="D725" s="198" t="s">
        <v>73</v>
      </c>
      <c r="E725" s="207">
        <v>2.2999999999999998</v>
      </c>
      <c r="F725" s="207">
        <v>7.7</v>
      </c>
      <c r="G725" s="207">
        <v>11.5</v>
      </c>
      <c r="H725" s="207">
        <v>19.7</v>
      </c>
      <c r="I725" s="207">
        <v>18.899999999999999</v>
      </c>
      <c r="J725" s="207">
        <v>5.6</v>
      </c>
      <c r="K725" s="290">
        <v>5.4</v>
      </c>
      <c r="L725" s="290">
        <v>2.4</v>
      </c>
      <c r="M725" s="290">
        <v>2.5</v>
      </c>
      <c r="N725" s="290">
        <v>3</v>
      </c>
      <c r="O725" s="290">
        <v>3</v>
      </c>
      <c r="P725" s="290">
        <v>3.1</v>
      </c>
      <c r="Q725" s="207">
        <f t="shared" si="275"/>
        <v>85.100000000000009</v>
      </c>
      <c r="R725" s="207">
        <v>88.5</v>
      </c>
      <c r="S725" s="208">
        <f t="shared" si="276"/>
        <v>96.158192090395488</v>
      </c>
    </row>
    <row r="726" spans="1:19" ht="13.5" customHeight="1" x14ac:dyDescent="0.15">
      <c r="A726" s="204"/>
      <c r="B726" s="189"/>
      <c r="C726" s="380"/>
      <c r="D726" s="198" t="s">
        <v>74</v>
      </c>
      <c r="E726" s="207">
        <f t="shared" ref="E726:P726" si="289">+E724-E725</f>
        <v>12.7</v>
      </c>
      <c r="F726" s="207">
        <f t="shared" si="289"/>
        <v>28.599999999999998</v>
      </c>
      <c r="G726" s="207">
        <f t="shared" si="289"/>
        <v>30.5</v>
      </c>
      <c r="H726" s="207">
        <f t="shared" si="289"/>
        <v>70.899999999999991</v>
      </c>
      <c r="I726" s="207">
        <f t="shared" si="289"/>
        <v>52.500000000000007</v>
      </c>
      <c r="J726" s="207">
        <f t="shared" si="289"/>
        <v>16</v>
      </c>
      <c r="K726" s="290">
        <f t="shared" si="289"/>
        <v>21.1</v>
      </c>
      <c r="L726" s="290">
        <f t="shared" si="289"/>
        <v>11.2</v>
      </c>
      <c r="M726" s="290">
        <f t="shared" si="289"/>
        <v>10</v>
      </c>
      <c r="N726" s="290">
        <f t="shared" si="289"/>
        <v>12.3</v>
      </c>
      <c r="O726" s="290">
        <f t="shared" si="289"/>
        <v>13.100000000000001</v>
      </c>
      <c r="P726" s="290">
        <f t="shared" si="289"/>
        <v>15.000000000000002</v>
      </c>
      <c r="Q726" s="207">
        <f t="shared" si="275"/>
        <v>293.89999999999998</v>
      </c>
      <c r="R726" s="207">
        <v>321.80000000000007</v>
      </c>
      <c r="S726" s="208">
        <f t="shared" si="276"/>
        <v>91.330018645121172</v>
      </c>
    </row>
    <row r="727" spans="1:19" ht="13.5" customHeight="1" x14ac:dyDescent="0.15">
      <c r="A727" s="204"/>
      <c r="B727" s="189"/>
      <c r="C727" s="380"/>
      <c r="D727" s="198" t="s">
        <v>75</v>
      </c>
      <c r="E727" s="207">
        <f t="shared" ref="E727:P727" si="290">+E724-E728</f>
        <v>14.4</v>
      </c>
      <c r="F727" s="207">
        <f t="shared" si="290"/>
        <v>34.699999999999996</v>
      </c>
      <c r="G727" s="207">
        <f t="shared" si="290"/>
        <v>40</v>
      </c>
      <c r="H727" s="207">
        <f t="shared" si="290"/>
        <v>84.399999999999991</v>
      </c>
      <c r="I727" s="207">
        <f t="shared" si="290"/>
        <v>64.100000000000009</v>
      </c>
      <c r="J727" s="207">
        <f t="shared" si="290"/>
        <v>20.3</v>
      </c>
      <c r="K727" s="290">
        <f t="shared" si="290"/>
        <v>24.8</v>
      </c>
      <c r="L727" s="290">
        <f t="shared" si="290"/>
        <v>12.299999999999999</v>
      </c>
      <c r="M727" s="290">
        <f t="shared" si="290"/>
        <v>11.3</v>
      </c>
      <c r="N727" s="290">
        <f t="shared" si="290"/>
        <v>13.9</v>
      </c>
      <c r="O727" s="290">
        <f t="shared" si="290"/>
        <v>14.500000000000002</v>
      </c>
      <c r="P727" s="290">
        <f t="shared" si="290"/>
        <v>16.3</v>
      </c>
      <c r="Q727" s="207">
        <f t="shared" si="275"/>
        <v>351.00000000000006</v>
      </c>
      <c r="R727" s="207">
        <v>382.5</v>
      </c>
      <c r="S727" s="208">
        <f t="shared" si="276"/>
        <v>91.764705882352956</v>
      </c>
    </row>
    <row r="728" spans="1:19" ht="13.5" customHeight="1" x14ac:dyDescent="0.15">
      <c r="A728" s="204"/>
      <c r="B728" s="189"/>
      <c r="C728" s="380"/>
      <c r="D728" s="198" t="s">
        <v>76</v>
      </c>
      <c r="E728" s="207">
        <v>0.6</v>
      </c>
      <c r="F728" s="207">
        <v>1.6</v>
      </c>
      <c r="G728" s="207">
        <v>2</v>
      </c>
      <c r="H728" s="207">
        <v>6.2</v>
      </c>
      <c r="I728" s="207">
        <v>7.3</v>
      </c>
      <c r="J728" s="207">
        <v>1.3</v>
      </c>
      <c r="K728" s="290">
        <v>1.7</v>
      </c>
      <c r="L728" s="290">
        <v>1.3</v>
      </c>
      <c r="M728" s="290">
        <v>1.2</v>
      </c>
      <c r="N728" s="290">
        <v>1.4</v>
      </c>
      <c r="O728" s="290">
        <v>1.6</v>
      </c>
      <c r="P728" s="290">
        <v>1.8</v>
      </c>
      <c r="Q728" s="207">
        <f t="shared" si="275"/>
        <v>28</v>
      </c>
      <c r="R728" s="207">
        <v>27.8</v>
      </c>
      <c r="S728" s="208">
        <f t="shared" si="276"/>
        <v>100.71942446043165</v>
      </c>
    </row>
    <row r="729" spans="1:19" ht="13.5" customHeight="1" thickBot="1" x14ac:dyDescent="0.2">
      <c r="A729" s="204"/>
      <c r="B729" s="189"/>
      <c r="C729" s="381"/>
      <c r="D729" s="201" t="s">
        <v>77</v>
      </c>
      <c r="E729" s="209">
        <v>0.6</v>
      </c>
      <c r="F729" s="209">
        <v>1.9</v>
      </c>
      <c r="G729" s="209">
        <v>2.2000000000000002</v>
      </c>
      <c r="H729" s="209">
        <v>6.9</v>
      </c>
      <c r="I729" s="209">
        <v>8.5</v>
      </c>
      <c r="J729" s="209">
        <v>1.5</v>
      </c>
      <c r="K729" s="291">
        <v>2</v>
      </c>
      <c r="L729" s="291">
        <v>1.9</v>
      </c>
      <c r="M729" s="291">
        <v>1.6</v>
      </c>
      <c r="N729" s="291">
        <v>1.8</v>
      </c>
      <c r="O729" s="291">
        <v>1.8</v>
      </c>
      <c r="P729" s="291">
        <v>2</v>
      </c>
      <c r="Q729" s="209">
        <f t="shared" si="275"/>
        <v>32.700000000000003</v>
      </c>
      <c r="R729" s="209">
        <v>32.6</v>
      </c>
      <c r="S729" s="210">
        <f t="shared" si="276"/>
        <v>100.30674846625767</v>
      </c>
    </row>
    <row r="730" spans="1:19" ht="13.5" customHeight="1" x14ac:dyDescent="0.15">
      <c r="A730" s="204"/>
      <c r="B730" s="189"/>
      <c r="C730" s="379" t="s">
        <v>168</v>
      </c>
      <c r="D730" s="195" t="s">
        <v>72</v>
      </c>
      <c r="E730" s="205">
        <v>20.2</v>
      </c>
      <c r="F730" s="205">
        <v>76.8</v>
      </c>
      <c r="G730" s="205">
        <v>126.8</v>
      </c>
      <c r="H730" s="205">
        <v>197</v>
      </c>
      <c r="I730" s="205">
        <v>217.7</v>
      </c>
      <c r="J730" s="205">
        <v>163.19999999999999</v>
      </c>
      <c r="K730" s="289">
        <v>116.7</v>
      </c>
      <c r="L730" s="289">
        <v>31.1</v>
      </c>
      <c r="M730" s="289">
        <v>116.8</v>
      </c>
      <c r="N730" s="289">
        <v>147.9</v>
      </c>
      <c r="O730" s="289">
        <v>131.9</v>
      </c>
      <c r="P730" s="289">
        <v>141.19999999999999</v>
      </c>
      <c r="Q730" s="205">
        <f t="shared" si="275"/>
        <v>1487.3000000000004</v>
      </c>
      <c r="R730" s="205">
        <v>1328.8</v>
      </c>
      <c r="S730" s="206">
        <f t="shared" si="276"/>
        <v>111.92805538832032</v>
      </c>
    </row>
    <row r="731" spans="1:19" ht="13.5" customHeight="1" x14ac:dyDescent="0.15">
      <c r="A731" s="204"/>
      <c r="B731" s="189"/>
      <c r="C731" s="380"/>
      <c r="D731" s="198" t="s">
        <v>73</v>
      </c>
      <c r="E731" s="207">
        <v>8.1</v>
      </c>
      <c r="F731" s="207">
        <v>30.7</v>
      </c>
      <c r="G731" s="207">
        <v>50.7</v>
      </c>
      <c r="H731" s="207">
        <v>78.8</v>
      </c>
      <c r="I731" s="207">
        <v>87.1</v>
      </c>
      <c r="J731" s="207">
        <v>65.3</v>
      </c>
      <c r="K731" s="290">
        <v>64.2</v>
      </c>
      <c r="L731" s="290">
        <v>17.100000000000001</v>
      </c>
      <c r="M731" s="290">
        <v>64.2</v>
      </c>
      <c r="N731" s="290">
        <v>81.3</v>
      </c>
      <c r="O731" s="290">
        <v>72.5</v>
      </c>
      <c r="P731" s="290">
        <v>77.7</v>
      </c>
      <c r="Q731" s="207">
        <f t="shared" si="275"/>
        <v>697.7</v>
      </c>
      <c r="R731" s="207">
        <v>613.80000000000007</v>
      </c>
      <c r="S731" s="208">
        <f t="shared" si="276"/>
        <v>113.66894753991528</v>
      </c>
    </row>
    <row r="732" spans="1:19" ht="13.5" customHeight="1" x14ac:dyDescent="0.15">
      <c r="A732" s="204"/>
      <c r="B732" s="189"/>
      <c r="C732" s="380"/>
      <c r="D732" s="198" t="s">
        <v>74</v>
      </c>
      <c r="E732" s="207">
        <f t="shared" ref="E732:P732" si="291">+E730-E731</f>
        <v>12.1</v>
      </c>
      <c r="F732" s="207">
        <f t="shared" si="291"/>
        <v>46.099999999999994</v>
      </c>
      <c r="G732" s="207">
        <f t="shared" si="291"/>
        <v>76.099999999999994</v>
      </c>
      <c r="H732" s="207">
        <f t="shared" si="291"/>
        <v>118.2</v>
      </c>
      <c r="I732" s="207">
        <f t="shared" si="291"/>
        <v>130.6</v>
      </c>
      <c r="J732" s="207">
        <f t="shared" si="291"/>
        <v>97.899999999999991</v>
      </c>
      <c r="K732" s="290">
        <f t="shared" si="291"/>
        <v>52.5</v>
      </c>
      <c r="L732" s="290">
        <f t="shared" si="291"/>
        <v>14</v>
      </c>
      <c r="M732" s="290">
        <f t="shared" si="291"/>
        <v>52.599999999999994</v>
      </c>
      <c r="N732" s="290">
        <f t="shared" si="291"/>
        <v>66.600000000000009</v>
      </c>
      <c r="O732" s="290">
        <f t="shared" si="291"/>
        <v>59.400000000000006</v>
      </c>
      <c r="P732" s="290">
        <f t="shared" si="291"/>
        <v>63.499999999999986</v>
      </c>
      <c r="Q732" s="207">
        <f t="shared" si="275"/>
        <v>789.6</v>
      </c>
      <c r="R732" s="207">
        <v>715.00000000000011</v>
      </c>
      <c r="S732" s="208">
        <f t="shared" si="276"/>
        <v>110.43356643356641</v>
      </c>
    </row>
    <row r="733" spans="1:19" ht="13.5" customHeight="1" x14ac:dyDescent="0.15">
      <c r="A733" s="204"/>
      <c r="B733" s="211"/>
      <c r="C733" s="380"/>
      <c r="D733" s="198" t="s">
        <v>75</v>
      </c>
      <c r="E733" s="207">
        <f t="shared" ref="E733:P733" si="292">+E730-E734</f>
        <v>18.5</v>
      </c>
      <c r="F733" s="207">
        <f t="shared" si="292"/>
        <v>61.5</v>
      </c>
      <c r="G733" s="207">
        <f t="shared" si="292"/>
        <v>95.9</v>
      </c>
      <c r="H733" s="207">
        <f t="shared" si="292"/>
        <v>155.69999999999999</v>
      </c>
      <c r="I733" s="207">
        <f t="shared" si="292"/>
        <v>177.6</v>
      </c>
      <c r="J733" s="207">
        <f t="shared" si="292"/>
        <v>130.19999999999999</v>
      </c>
      <c r="K733" s="290">
        <f t="shared" si="292"/>
        <v>92.7</v>
      </c>
      <c r="L733" s="290">
        <f t="shared" si="292"/>
        <v>28.900000000000002</v>
      </c>
      <c r="M733" s="290">
        <f t="shared" si="292"/>
        <v>92</v>
      </c>
      <c r="N733" s="290">
        <f t="shared" si="292"/>
        <v>119.80000000000001</v>
      </c>
      <c r="O733" s="290">
        <f t="shared" si="292"/>
        <v>105.10000000000001</v>
      </c>
      <c r="P733" s="290">
        <f t="shared" si="292"/>
        <v>115.39999999999999</v>
      </c>
      <c r="Q733" s="207">
        <f t="shared" si="275"/>
        <v>1193.3000000000002</v>
      </c>
      <c r="R733" s="207">
        <v>1036.2</v>
      </c>
      <c r="S733" s="208">
        <f t="shared" si="276"/>
        <v>115.16116579810848</v>
      </c>
    </row>
    <row r="734" spans="1:19" ht="13.5" customHeight="1" x14ac:dyDescent="0.15">
      <c r="A734" s="204"/>
      <c r="B734" s="211"/>
      <c r="C734" s="380"/>
      <c r="D734" s="198" t="s">
        <v>76</v>
      </c>
      <c r="E734" s="207">
        <v>1.7</v>
      </c>
      <c r="F734" s="207">
        <v>15.3</v>
      </c>
      <c r="G734" s="207">
        <v>30.9</v>
      </c>
      <c r="H734" s="207">
        <v>41.3</v>
      </c>
      <c r="I734" s="207">
        <v>40.1</v>
      </c>
      <c r="J734" s="207">
        <v>33</v>
      </c>
      <c r="K734" s="290">
        <v>24</v>
      </c>
      <c r="L734" s="290">
        <v>2.2000000000000002</v>
      </c>
      <c r="M734" s="290">
        <v>24.8</v>
      </c>
      <c r="N734" s="290">
        <v>28.1</v>
      </c>
      <c r="O734" s="290">
        <v>26.8</v>
      </c>
      <c r="P734" s="290">
        <v>25.8</v>
      </c>
      <c r="Q734" s="207">
        <f t="shared" si="275"/>
        <v>294</v>
      </c>
      <c r="R734" s="207">
        <v>292.60000000000002</v>
      </c>
      <c r="S734" s="208">
        <f t="shared" si="276"/>
        <v>100.47846889952152</v>
      </c>
    </row>
    <row r="735" spans="1:19" ht="13.5" customHeight="1" thickBot="1" x14ac:dyDescent="0.2">
      <c r="A735" s="204"/>
      <c r="B735" s="211"/>
      <c r="C735" s="381"/>
      <c r="D735" s="201" t="s">
        <v>77</v>
      </c>
      <c r="E735" s="209">
        <v>2.6</v>
      </c>
      <c r="F735" s="209">
        <v>18.5</v>
      </c>
      <c r="G735" s="209">
        <v>40.299999999999997</v>
      </c>
      <c r="H735" s="209">
        <v>55.6</v>
      </c>
      <c r="I735" s="209">
        <v>61.8</v>
      </c>
      <c r="J735" s="209">
        <v>43.4</v>
      </c>
      <c r="K735" s="291">
        <v>29.2</v>
      </c>
      <c r="L735" s="291">
        <v>3.4</v>
      </c>
      <c r="M735" s="291">
        <v>52.5</v>
      </c>
      <c r="N735" s="291">
        <v>61.9</v>
      </c>
      <c r="O735" s="291">
        <v>48.6</v>
      </c>
      <c r="P735" s="291">
        <v>50.8</v>
      </c>
      <c r="Q735" s="209">
        <f t="shared" si="275"/>
        <v>468.6</v>
      </c>
      <c r="R735" s="209">
        <v>444.79999999999995</v>
      </c>
      <c r="S735" s="210">
        <f t="shared" si="276"/>
        <v>105.35071942446044</v>
      </c>
    </row>
    <row r="736" spans="1:19" ht="13.5" customHeight="1" x14ac:dyDescent="0.15">
      <c r="A736" s="204"/>
      <c r="B736" s="211"/>
      <c r="C736" s="379" t="s">
        <v>169</v>
      </c>
      <c r="D736" s="195" t="s">
        <v>72</v>
      </c>
      <c r="E736" s="205">
        <v>0.7</v>
      </c>
      <c r="F736" s="205">
        <v>6</v>
      </c>
      <c r="G736" s="205">
        <v>2.4</v>
      </c>
      <c r="H736" s="205">
        <v>14.4</v>
      </c>
      <c r="I736" s="205">
        <v>5.7</v>
      </c>
      <c r="J736" s="205">
        <v>4.5</v>
      </c>
      <c r="K736" s="289">
        <v>4.5</v>
      </c>
      <c r="L736" s="289">
        <v>0.8</v>
      </c>
      <c r="M736" s="289">
        <v>0.9</v>
      </c>
      <c r="N736" s="289">
        <v>2.6</v>
      </c>
      <c r="O736" s="289">
        <v>3.1</v>
      </c>
      <c r="P736" s="289">
        <v>1</v>
      </c>
      <c r="Q736" s="205">
        <f t="shared" si="275"/>
        <v>46.6</v>
      </c>
      <c r="R736" s="205">
        <v>42.6</v>
      </c>
      <c r="S736" s="206">
        <f t="shared" si="276"/>
        <v>109.38967136150235</v>
      </c>
    </row>
    <row r="737" spans="1:19" ht="13.5" customHeight="1" x14ac:dyDescent="0.15">
      <c r="A737" s="204"/>
      <c r="B737" s="211"/>
      <c r="C737" s="380"/>
      <c r="D737" s="198" t="s">
        <v>73</v>
      </c>
      <c r="E737" s="207">
        <v>0</v>
      </c>
      <c r="F737" s="207">
        <v>0.2</v>
      </c>
      <c r="G737" s="207">
        <v>0.3</v>
      </c>
      <c r="H737" s="207">
        <v>0.5</v>
      </c>
      <c r="I737" s="207">
        <v>0.5</v>
      </c>
      <c r="J737" s="207">
        <v>0.3</v>
      </c>
      <c r="K737" s="290">
        <v>0.1</v>
      </c>
      <c r="L737" s="290">
        <v>0</v>
      </c>
      <c r="M737" s="290">
        <v>0</v>
      </c>
      <c r="N737" s="290">
        <v>0</v>
      </c>
      <c r="O737" s="290">
        <v>0.1</v>
      </c>
      <c r="P737" s="290">
        <v>0</v>
      </c>
      <c r="Q737" s="207">
        <f t="shared" si="275"/>
        <v>2</v>
      </c>
      <c r="R737" s="207">
        <v>2.6</v>
      </c>
      <c r="S737" s="208">
        <f t="shared" si="276"/>
        <v>76.92307692307692</v>
      </c>
    </row>
    <row r="738" spans="1:19" ht="13.5" customHeight="1" x14ac:dyDescent="0.15">
      <c r="A738" s="204"/>
      <c r="B738" s="211"/>
      <c r="C738" s="380"/>
      <c r="D738" s="198" t="s">
        <v>74</v>
      </c>
      <c r="E738" s="207">
        <f t="shared" ref="E738:P738" si="293">+E736-E737</f>
        <v>0.7</v>
      </c>
      <c r="F738" s="207">
        <f t="shared" si="293"/>
        <v>5.8</v>
      </c>
      <c r="G738" s="207">
        <f t="shared" si="293"/>
        <v>2.1</v>
      </c>
      <c r="H738" s="207">
        <f t="shared" si="293"/>
        <v>13.9</v>
      </c>
      <c r="I738" s="207">
        <f t="shared" si="293"/>
        <v>5.2</v>
      </c>
      <c r="J738" s="207">
        <f t="shared" si="293"/>
        <v>4.2</v>
      </c>
      <c r="K738" s="290">
        <f t="shared" si="293"/>
        <v>4.4000000000000004</v>
      </c>
      <c r="L738" s="290">
        <f t="shared" si="293"/>
        <v>0.8</v>
      </c>
      <c r="M738" s="290">
        <f t="shared" si="293"/>
        <v>0.9</v>
      </c>
      <c r="N738" s="290">
        <f t="shared" si="293"/>
        <v>2.6</v>
      </c>
      <c r="O738" s="290">
        <f t="shared" si="293"/>
        <v>3</v>
      </c>
      <c r="P738" s="290">
        <f t="shared" si="293"/>
        <v>1</v>
      </c>
      <c r="Q738" s="207">
        <f t="shared" si="275"/>
        <v>44.599999999999994</v>
      </c>
      <c r="R738" s="207">
        <v>40</v>
      </c>
      <c r="S738" s="208">
        <f t="shared" si="276"/>
        <v>111.49999999999997</v>
      </c>
    </row>
    <row r="739" spans="1:19" ht="13.5" customHeight="1" x14ac:dyDescent="0.15">
      <c r="A739" s="204"/>
      <c r="B739" s="189"/>
      <c r="C739" s="380"/>
      <c r="D739" s="198" t="s">
        <v>75</v>
      </c>
      <c r="E739" s="207">
        <f t="shared" ref="E739:P739" si="294">+E736-E740</f>
        <v>0.6</v>
      </c>
      <c r="F739" s="207">
        <f t="shared" si="294"/>
        <v>5.8</v>
      </c>
      <c r="G739" s="207">
        <f t="shared" si="294"/>
        <v>2.1</v>
      </c>
      <c r="H739" s="207">
        <f t="shared" si="294"/>
        <v>13.700000000000001</v>
      </c>
      <c r="I739" s="207">
        <f t="shared" si="294"/>
        <v>4.8</v>
      </c>
      <c r="J739" s="207">
        <f t="shared" si="294"/>
        <v>4.2</v>
      </c>
      <c r="K739" s="290">
        <f t="shared" si="294"/>
        <v>4.2</v>
      </c>
      <c r="L739" s="290">
        <f t="shared" si="294"/>
        <v>0.60000000000000009</v>
      </c>
      <c r="M739" s="290">
        <f t="shared" si="294"/>
        <v>0.7</v>
      </c>
      <c r="N739" s="290">
        <f t="shared" si="294"/>
        <v>2.3000000000000003</v>
      </c>
      <c r="O739" s="290">
        <f t="shared" si="294"/>
        <v>2.9</v>
      </c>
      <c r="P739" s="290">
        <f t="shared" si="294"/>
        <v>0.9</v>
      </c>
      <c r="Q739" s="207">
        <f t="shared" si="275"/>
        <v>42.800000000000004</v>
      </c>
      <c r="R739" s="207">
        <v>39.1</v>
      </c>
      <c r="S739" s="208">
        <f t="shared" si="276"/>
        <v>109.46291560102301</v>
      </c>
    </row>
    <row r="740" spans="1:19" ht="13.5" customHeight="1" x14ac:dyDescent="0.15">
      <c r="A740" s="204"/>
      <c r="B740" s="189"/>
      <c r="C740" s="380"/>
      <c r="D740" s="198" t="s">
        <v>76</v>
      </c>
      <c r="E740" s="207">
        <v>0.1</v>
      </c>
      <c r="F740" s="207">
        <v>0.2</v>
      </c>
      <c r="G740" s="207">
        <v>0.3</v>
      </c>
      <c r="H740" s="207">
        <v>0.7</v>
      </c>
      <c r="I740" s="207">
        <v>0.9</v>
      </c>
      <c r="J740" s="207">
        <v>0.3</v>
      </c>
      <c r="K740" s="290">
        <v>0.3</v>
      </c>
      <c r="L740" s="290">
        <v>0.2</v>
      </c>
      <c r="M740" s="290">
        <v>0.2</v>
      </c>
      <c r="N740" s="290">
        <v>0.3</v>
      </c>
      <c r="O740" s="290">
        <v>0.2</v>
      </c>
      <c r="P740" s="290">
        <v>0.1</v>
      </c>
      <c r="Q740" s="207">
        <f t="shared" si="275"/>
        <v>3.8000000000000003</v>
      </c>
      <c r="R740" s="207">
        <v>3.5000000000000004</v>
      </c>
      <c r="S740" s="208">
        <f t="shared" si="276"/>
        <v>108.57142857142857</v>
      </c>
    </row>
    <row r="741" spans="1:19" ht="13.5" customHeight="1" thickBot="1" x14ac:dyDescent="0.2">
      <c r="A741" s="204"/>
      <c r="B741" s="189"/>
      <c r="C741" s="381"/>
      <c r="D741" s="201" t="s">
        <v>77</v>
      </c>
      <c r="E741" s="209">
        <v>0.1</v>
      </c>
      <c r="F741" s="209">
        <v>0.2</v>
      </c>
      <c r="G741" s="209">
        <v>0.4</v>
      </c>
      <c r="H741" s="209">
        <v>1</v>
      </c>
      <c r="I741" s="209">
        <v>1.2</v>
      </c>
      <c r="J741" s="209">
        <v>0.4</v>
      </c>
      <c r="K741" s="291">
        <v>0.4</v>
      </c>
      <c r="L741" s="291">
        <v>0.2</v>
      </c>
      <c r="M741" s="291">
        <v>0.3</v>
      </c>
      <c r="N741" s="291">
        <v>0.6</v>
      </c>
      <c r="O741" s="291">
        <v>0.4</v>
      </c>
      <c r="P741" s="291">
        <v>0.2</v>
      </c>
      <c r="Q741" s="209">
        <f t="shared" si="275"/>
        <v>5.4</v>
      </c>
      <c r="R741" s="209">
        <v>5.4</v>
      </c>
      <c r="S741" s="210">
        <f t="shared" si="276"/>
        <v>100</v>
      </c>
    </row>
    <row r="742" spans="1:19" ht="18.75" customHeight="1" x14ac:dyDescent="0.2">
      <c r="A742" s="303" t="str">
        <f>$A$1</f>
        <v>５　平成28年度市町村別・月別観光入込客数</v>
      </c>
    </row>
    <row r="743" spans="1:19" ht="13.5" customHeight="1" thickBot="1" x14ac:dyDescent="0.2">
      <c r="S743" s="190" t="s">
        <v>308</v>
      </c>
    </row>
    <row r="744" spans="1:19" ht="13.5" customHeight="1" thickBot="1" x14ac:dyDescent="0.2">
      <c r="A744" s="191" t="s">
        <v>58</v>
      </c>
      <c r="B744" s="191" t="s">
        <v>353</v>
      </c>
      <c r="C744" s="191" t="s">
        <v>59</v>
      </c>
      <c r="D744" s="192" t="s">
        <v>60</v>
      </c>
      <c r="E744" s="193" t="s">
        <v>61</v>
      </c>
      <c r="F744" s="193" t="s">
        <v>62</v>
      </c>
      <c r="G744" s="193" t="s">
        <v>63</v>
      </c>
      <c r="H744" s="193" t="s">
        <v>64</v>
      </c>
      <c r="I744" s="193" t="s">
        <v>65</v>
      </c>
      <c r="J744" s="193" t="s">
        <v>66</v>
      </c>
      <c r="K744" s="193" t="s">
        <v>67</v>
      </c>
      <c r="L744" s="193" t="s">
        <v>68</v>
      </c>
      <c r="M744" s="193" t="s">
        <v>69</v>
      </c>
      <c r="N744" s="193" t="s">
        <v>36</v>
      </c>
      <c r="O744" s="193" t="s">
        <v>37</v>
      </c>
      <c r="P744" s="193" t="s">
        <v>38</v>
      </c>
      <c r="Q744" s="193" t="s">
        <v>354</v>
      </c>
      <c r="R744" s="193" t="str">
        <f>$R$3</f>
        <v>27年度</v>
      </c>
      <c r="S744" s="194" t="s">
        <v>71</v>
      </c>
    </row>
    <row r="745" spans="1:19" ht="13.5" customHeight="1" x14ac:dyDescent="0.15">
      <c r="A745" s="204"/>
      <c r="B745" s="189"/>
      <c r="C745" s="379" t="s">
        <v>170</v>
      </c>
      <c r="D745" s="195" t="s">
        <v>72</v>
      </c>
      <c r="E745" s="205">
        <v>46.2</v>
      </c>
      <c r="F745" s="205">
        <v>70</v>
      </c>
      <c r="G745" s="205">
        <v>59.6</v>
      </c>
      <c r="H745" s="205">
        <v>70.8</v>
      </c>
      <c r="I745" s="205">
        <v>86.5</v>
      </c>
      <c r="J745" s="205">
        <v>70.8</v>
      </c>
      <c r="K745" s="292">
        <v>62.3</v>
      </c>
      <c r="L745" s="292">
        <v>32.6</v>
      </c>
      <c r="M745" s="292">
        <v>26.9</v>
      </c>
      <c r="N745" s="292">
        <v>30.9</v>
      </c>
      <c r="O745" s="289">
        <v>30.2</v>
      </c>
      <c r="P745" s="292">
        <v>41.8</v>
      </c>
      <c r="Q745" s="205">
        <f t="shared" ref="Q745:Q780" si="295">SUM(E745:P745)</f>
        <v>628.6</v>
      </c>
      <c r="R745" s="205">
        <v>659.5</v>
      </c>
      <c r="S745" s="206">
        <f t="shared" ref="S745:S780" si="296">IF(Q745=0,"－",Q745/R745*100)</f>
        <v>95.314632297194848</v>
      </c>
    </row>
    <row r="746" spans="1:19" ht="13.5" customHeight="1" x14ac:dyDescent="0.15">
      <c r="A746" s="204"/>
      <c r="B746" s="189"/>
      <c r="C746" s="380"/>
      <c r="D746" s="198" t="s">
        <v>73</v>
      </c>
      <c r="E746" s="207">
        <v>0.5</v>
      </c>
      <c r="F746" s="207">
        <v>0.6</v>
      </c>
      <c r="G746" s="207">
        <v>0.5</v>
      </c>
      <c r="H746" s="207">
        <v>0.9</v>
      </c>
      <c r="I746" s="207">
        <v>1.2</v>
      </c>
      <c r="J746" s="207">
        <v>0.8</v>
      </c>
      <c r="K746" s="293">
        <v>0</v>
      </c>
      <c r="L746" s="290">
        <v>0</v>
      </c>
      <c r="M746" s="293">
        <v>0.1</v>
      </c>
      <c r="N746" s="293">
        <v>0.1</v>
      </c>
      <c r="O746" s="293">
        <v>0.1</v>
      </c>
      <c r="P746" s="293">
        <v>0</v>
      </c>
      <c r="Q746" s="207">
        <f t="shared" si="295"/>
        <v>4.7999999999999989</v>
      </c>
      <c r="R746" s="207">
        <v>1.0999999999999999</v>
      </c>
      <c r="S746" s="208">
        <f t="shared" si="296"/>
        <v>436.36363636363632</v>
      </c>
    </row>
    <row r="747" spans="1:19" ht="13.5" customHeight="1" x14ac:dyDescent="0.15">
      <c r="A747" s="204" t="s">
        <v>362</v>
      </c>
      <c r="B747" s="189" t="s">
        <v>363</v>
      </c>
      <c r="C747" s="380"/>
      <c r="D747" s="198" t="s">
        <v>74</v>
      </c>
      <c r="E747" s="207">
        <f t="shared" ref="E747:P747" si="297">+E745-E746</f>
        <v>45.7</v>
      </c>
      <c r="F747" s="207">
        <f t="shared" si="297"/>
        <v>69.400000000000006</v>
      </c>
      <c r="G747" s="207">
        <f t="shared" si="297"/>
        <v>59.1</v>
      </c>
      <c r="H747" s="207">
        <f t="shared" si="297"/>
        <v>69.899999999999991</v>
      </c>
      <c r="I747" s="207">
        <f t="shared" si="297"/>
        <v>85.3</v>
      </c>
      <c r="J747" s="207">
        <f t="shared" si="297"/>
        <v>70</v>
      </c>
      <c r="K747" s="290">
        <f t="shared" si="297"/>
        <v>62.3</v>
      </c>
      <c r="L747" s="293">
        <f t="shared" si="297"/>
        <v>32.6</v>
      </c>
      <c r="M747" s="293">
        <f t="shared" si="297"/>
        <v>26.799999999999997</v>
      </c>
      <c r="N747" s="293">
        <f t="shared" si="297"/>
        <v>30.799999999999997</v>
      </c>
      <c r="O747" s="293">
        <f t="shared" si="297"/>
        <v>30.099999999999998</v>
      </c>
      <c r="P747" s="293">
        <f t="shared" si="297"/>
        <v>41.8</v>
      </c>
      <c r="Q747" s="207">
        <f t="shared" si="295"/>
        <v>623.79999999999995</v>
      </c>
      <c r="R747" s="207">
        <v>658.4</v>
      </c>
      <c r="S747" s="208">
        <f t="shared" si="296"/>
        <v>94.744835965978126</v>
      </c>
    </row>
    <row r="748" spans="1:19" ht="13.5" customHeight="1" x14ac:dyDescent="0.15">
      <c r="A748" s="204"/>
      <c r="B748" s="189"/>
      <c r="C748" s="380"/>
      <c r="D748" s="198" t="s">
        <v>75</v>
      </c>
      <c r="E748" s="207">
        <f t="shared" ref="E748:P748" si="298">+E745-E749</f>
        <v>45.900000000000006</v>
      </c>
      <c r="F748" s="207">
        <f t="shared" si="298"/>
        <v>69.400000000000006</v>
      </c>
      <c r="G748" s="207">
        <f t="shared" si="298"/>
        <v>58.9</v>
      </c>
      <c r="H748" s="207">
        <f t="shared" si="298"/>
        <v>70</v>
      </c>
      <c r="I748" s="207">
        <f t="shared" si="298"/>
        <v>85.4</v>
      </c>
      <c r="J748" s="207">
        <f t="shared" si="298"/>
        <v>70.099999999999994</v>
      </c>
      <c r="K748" s="293">
        <f t="shared" si="298"/>
        <v>61.699999999999996</v>
      </c>
      <c r="L748" s="293">
        <f t="shared" si="298"/>
        <v>32.300000000000004</v>
      </c>
      <c r="M748" s="293">
        <f t="shared" si="298"/>
        <v>26.599999999999998</v>
      </c>
      <c r="N748" s="293">
        <f t="shared" si="298"/>
        <v>30.599999999999998</v>
      </c>
      <c r="O748" s="293">
        <f t="shared" si="298"/>
        <v>29.7</v>
      </c>
      <c r="P748" s="293">
        <f t="shared" si="298"/>
        <v>41.4</v>
      </c>
      <c r="Q748" s="207">
        <f t="shared" si="295"/>
        <v>622.00000000000011</v>
      </c>
      <c r="R748" s="207">
        <v>652.80000000000007</v>
      </c>
      <c r="S748" s="208">
        <f t="shared" si="296"/>
        <v>95.281862745098039</v>
      </c>
    </row>
    <row r="749" spans="1:19" ht="13.5" customHeight="1" x14ac:dyDescent="0.15">
      <c r="A749" s="204"/>
      <c r="B749" s="189"/>
      <c r="C749" s="380"/>
      <c r="D749" s="198" t="s">
        <v>76</v>
      </c>
      <c r="E749" s="207">
        <v>0.3</v>
      </c>
      <c r="F749" s="207">
        <v>0.6</v>
      </c>
      <c r="G749" s="207">
        <v>0.7</v>
      </c>
      <c r="H749" s="207">
        <v>0.8</v>
      </c>
      <c r="I749" s="207">
        <v>1.1000000000000001</v>
      </c>
      <c r="J749" s="207">
        <v>0.7</v>
      </c>
      <c r="K749" s="293">
        <v>0.6</v>
      </c>
      <c r="L749" s="293">
        <v>0.3</v>
      </c>
      <c r="M749" s="293">
        <v>0.3</v>
      </c>
      <c r="N749" s="293">
        <v>0.3</v>
      </c>
      <c r="O749" s="293">
        <v>0.5</v>
      </c>
      <c r="P749" s="293">
        <v>0.4</v>
      </c>
      <c r="Q749" s="207">
        <f t="shared" si="295"/>
        <v>6.6</v>
      </c>
      <c r="R749" s="207">
        <v>6.7000000000000011</v>
      </c>
      <c r="S749" s="208">
        <f t="shared" si="296"/>
        <v>98.507462686567138</v>
      </c>
    </row>
    <row r="750" spans="1:19" ht="13.5" customHeight="1" thickBot="1" x14ac:dyDescent="0.2">
      <c r="A750" s="204"/>
      <c r="B750" s="189"/>
      <c r="C750" s="381"/>
      <c r="D750" s="201" t="s">
        <v>77</v>
      </c>
      <c r="E750" s="209">
        <v>0.3</v>
      </c>
      <c r="F750" s="209">
        <v>0.6</v>
      </c>
      <c r="G750" s="209">
        <v>0.7</v>
      </c>
      <c r="H750" s="209">
        <v>0.9</v>
      </c>
      <c r="I750" s="209">
        <v>1.2</v>
      </c>
      <c r="J750" s="209">
        <v>0.8</v>
      </c>
      <c r="K750" s="294">
        <v>0.6</v>
      </c>
      <c r="L750" s="294">
        <v>0.3</v>
      </c>
      <c r="M750" s="294">
        <v>0.3</v>
      </c>
      <c r="N750" s="294">
        <v>0.4</v>
      </c>
      <c r="O750" s="294">
        <v>0.5</v>
      </c>
      <c r="P750" s="294">
        <v>0.4</v>
      </c>
      <c r="Q750" s="209">
        <f t="shared" si="295"/>
        <v>7</v>
      </c>
      <c r="R750" s="209">
        <v>8.9999999999999982</v>
      </c>
      <c r="S750" s="210">
        <f t="shared" si="296"/>
        <v>77.777777777777786</v>
      </c>
    </row>
    <row r="751" spans="1:19" ht="13.5" customHeight="1" x14ac:dyDescent="0.15">
      <c r="A751" s="204"/>
      <c r="B751" s="189"/>
      <c r="C751" s="379" t="s">
        <v>171</v>
      </c>
      <c r="D751" s="195" t="s">
        <v>72</v>
      </c>
      <c r="E751" s="205">
        <v>7.1</v>
      </c>
      <c r="F751" s="205">
        <v>11.6</v>
      </c>
      <c r="G751" s="205">
        <v>9</v>
      </c>
      <c r="H751" s="205">
        <v>10.199999999999999</v>
      </c>
      <c r="I751" s="205">
        <v>19.399999999999999</v>
      </c>
      <c r="J751" s="205">
        <v>9.3000000000000007</v>
      </c>
      <c r="K751" s="295">
        <v>8</v>
      </c>
      <c r="L751" s="295">
        <v>6.2</v>
      </c>
      <c r="M751" s="295">
        <v>7.2</v>
      </c>
      <c r="N751" s="295">
        <v>7.7</v>
      </c>
      <c r="O751" s="295">
        <v>14.4</v>
      </c>
      <c r="P751" s="295">
        <v>8.1999999999999993</v>
      </c>
      <c r="Q751" s="205">
        <f t="shared" si="295"/>
        <v>118.30000000000001</v>
      </c>
      <c r="R751" s="205">
        <v>113.9</v>
      </c>
      <c r="S751" s="206">
        <f t="shared" si="296"/>
        <v>103.86303775241441</v>
      </c>
    </row>
    <row r="752" spans="1:19" ht="13.5" customHeight="1" x14ac:dyDescent="0.15">
      <c r="A752" s="204"/>
      <c r="B752" s="189"/>
      <c r="C752" s="380"/>
      <c r="D752" s="198" t="s">
        <v>73</v>
      </c>
      <c r="E752" s="207">
        <v>0</v>
      </c>
      <c r="F752" s="207">
        <v>0.3</v>
      </c>
      <c r="G752" s="207">
        <v>0</v>
      </c>
      <c r="H752" s="207">
        <v>0.1</v>
      </c>
      <c r="I752" s="207">
        <v>4.5</v>
      </c>
      <c r="J752" s="207">
        <v>0.1</v>
      </c>
      <c r="K752" s="296">
        <v>0</v>
      </c>
      <c r="L752" s="296">
        <v>0</v>
      </c>
      <c r="M752" s="296">
        <v>0.2</v>
      </c>
      <c r="N752" s="296">
        <v>0</v>
      </c>
      <c r="O752" s="296">
        <v>0.1</v>
      </c>
      <c r="P752" s="296">
        <v>0</v>
      </c>
      <c r="Q752" s="207">
        <f t="shared" si="295"/>
        <v>5.3</v>
      </c>
      <c r="R752" s="207">
        <v>2.8000000000000003</v>
      </c>
      <c r="S752" s="208">
        <f t="shared" si="296"/>
        <v>189.28571428571425</v>
      </c>
    </row>
    <row r="753" spans="1:19" ht="13.5" customHeight="1" x14ac:dyDescent="0.15">
      <c r="A753" s="204"/>
      <c r="B753" s="189"/>
      <c r="C753" s="380"/>
      <c r="D753" s="198" t="s">
        <v>74</v>
      </c>
      <c r="E753" s="207">
        <f t="shared" ref="E753:P753" si="299">+E751-E752</f>
        <v>7.1</v>
      </c>
      <c r="F753" s="207">
        <f t="shared" si="299"/>
        <v>11.299999999999999</v>
      </c>
      <c r="G753" s="207">
        <f t="shared" si="299"/>
        <v>9</v>
      </c>
      <c r="H753" s="207">
        <f t="shared" si="299"/>
        <v>10.1</v>
      </c>
      <c r="I753" s="207">
        <f t="shared" si="299"/>
        <v>14.899999999999999</v>
      </c>
      <c r="J753" s="207">
        <f t="shared" si="299"/>
        <v>9.2000000000000011</v>
      </c>
      <c r="K753" s="296">
        <f t="shared" si="299"/>
        <v>8</v>
      </c>
      <c r="L753" s="296">
        <f t="shared" si="299"/>
        <v>6.2</v>
      </c>
      <c r="M753" s="296">
        <f t="shared" si="299"/>
        <v>7</v>
      </c>
      <c r="N753" s="296">
        <f t="shared" si="299"/>
        <v>7.7</v>
      </c>
      <c r="O753" s="296">
        <f t="shared" si="299"/>
        <v>14.3</v>
      </c>
      <c r="P753" s="296">
        <f t="shared" si="299"/>
        <v>8.1999999999999993</v>
      </c>
      <c r="Q753" s="207">
        <f t="shared" si="295"/>
        <v>113</v>
      </c>
      <c r="R753" s="207">
        <v>111.10000000000001</v>
      </c>
      <c r="S753" s="208">
        <f t="shared" si="296"/>
        <v>101.71017101710169</v>
      </c>
    </row>
    <row r="754" spans="1:19" ht="13.5" customHeight="1" x14ac:dyDescent="0.15">
      <c r="A754" s="204"/>
      <c r="B754" s="189"/>
      <c r="C754" s="380"/>
      <c r="D754" s="198" t="s">
        <v>75</v>
      </c>
      <c r="E754" s="207">
        <f t="shared" ref="E754:P754" si="300">+E751-E755</f>
        <v>6.6999999999999993</v>
      </c>
      <c r="F754" s="207">
        <f t="shared" si="300"/>
        <v>10.9</v>
      </c>
      <c r="G754" s="207">
        <f t="shared" si="300"/>
        <v>8.4</v>
      </c>
      <c r="H754" s="207">
        <f t="shared" si="300"/>
        <v>9.2999999999999989</v>
      </c>
      <c r="I754" s="207">
        <f t="shared" si="300"/>
        <v>18.399999999999999</v>
      </c>
      <c r="J754" s="207">
        <f t="shared" si="300"/>
        <v>8.6000000000000014</v>
      </c>
      <c r="K754" s="296">
        <f t="shared" si="300"/>
        <v>7.4</v>
      </c>
      <c r="L754" s="296">
        <f t="shared" si="300"/>
        <v>5.7</v>
      </c>
      <c r="M754" s="296">
        <f t="shared" si="300"/>
        <v>6.6000000000000005</v>
      </c>
      <c r="N754" s="296">
        <f t="shared" si="300"/>
        <v>7.3</v>
      </c>
      <c r="O754" s="296">
        <f t="shared" si="300"/>
        <v>13.9</v>
      </c>
      <c r="P754" s="296">
        <f t="shared" si="300"/>
        <v>7.6</v>
      </c>
      <c r="Q754" s="207">
        <f t="shared" si="295"/>
        <v>110.8</v>
      </c>
      <c r="R754" s="207">
        <v>106.7</v>
      </c>
      <c r="S754" s="208">
        <f t="shared" si="296"/>
        <v>103.84254920337395</v>
      </c>
    </row>
    <row r="755" spans="1:19" ht="13.5" customHeight="1" x14ac:dyDescent="0.15">
      <c r="A755" s="204"/>
      <c r="B755" s="189"/>
      <c r="C755" s="380"/>
      <c r="D755" s="198" t="s">
        <v>76</v>
      </c>
      <c r="E755" s="207">
        <v>0.4</v>
      </c>
      <c r="F755" s="207">
        <v>0.7</v>
      </c>
      <c r="G755" s="207">
        <v>0.6</v>
      </c>
      <c r="H755" s="207">
        <v>0.9</v>
      </c>
      <c r="I755" s="207">
        <v>1</v>
      </c>
      <c r="J755" s="207">
        <v>0.7</v>
      </c>
      <c r="K755" s="296">
        <v>0.6</v>
      </c>
      <c r="L755" s="296">
        <v>0.5</v>
      </c>
      <c r="M755" s="296">
        <v>0.6</v>
      </c>
      <c r="N755" s="296">
        <v>0.4</v>
      </c>
      <c r="O755" s="296">
        <v>0.5</v>
      </c>
      <c r="P755" s="296">
        <v>0.6</v>
      </c>
      <c r="Q755" s="207">
        <f t="shared" si="295"/>
        <v>7.4999999999999991</v>
      </c>
      <c r="R755" s="207">
        <v>7.1999999999999993</v>
      </c>
      <c r="S755" s="208">
        <f t="shared" si="296"/>
        <v>104.16666666666667</v>
      </c>
    </row>
    <row r="756" spans="1:19" ht="13.5" customHeight="1" thickBot="1" x14ac:dyDescent="0.2">
      <c r="A756" s="204"/>
      <c r="B756" s="189"/>
      <c r="C756" s="381"/>
      <c r="D756" s="201" t="s">
        <v>77</v>
      </c>
      <c r="E756" s="209">
        <v>0.7</v>
      </c>
      <c r="F756" s="209">
        <v>1.4</v>
      </c>
      <c r="G756" s="209">
        <v>1.4</v>
      </c>
      <c r="H756" s="209">
        <v>1.7</v>
      </c>
      <c r="I756" s="209">
        <v>1.7</v>
      </c>
      <c r="J756" s="209">
        <v>1.2</v>
      </c>
      <c r="K756" s="297">
        <v>1.1000000000000001</v>
      </c>
      <c r="L756" s="297">
        <v>0.9</v>
      </c>
      <c r="M756" s="297">
        <v>1.6</v>
      </c>
      <c r="N756" s="297">
        <v>1.5</v>
      </c>
      <c r="O756" s="297">
        <v>1.6</v>
      </c>
      <c r="P756" s="297">
        <v>1.3</v>
      </c>
      <c r="Q756" s="209">
        <f t="shared" si="295"/>
        <v>16.099999999999998</v>
      </c>
      <c r="R756" s="209">
        <v>8.1999999999999993</v>
      </c>
      <c r="S756" s="210">
        <f t="shared" si="296"/>
        <v>196.34146341463415</v>
      </c>
    </row>
    <row r="757" spans="1:19" ht="13.5" customHeight="1" x14ac:dyDescent="0.15">
      <c r="A757" s="204"/>
      <c r="B757" s="189"/>
      <c r="C757" s="379" t="s">
        <v>172</v>
      </c>
      <c r="D757" s="195" t="s">
        <v>72</v>
      </c>
      <c r="E757" s="205">
        <v>23.6</v>
      </c>
      <c r="F757" s="205">
        <v>43.3</v>
      </c>
      <c r="G757" s="205">
        <v>41</v>
      </c>
      <c r="H757" s="205">
        <v>58.2</v>
      </c>
      <c r="I757" s="205">
        <v>69.8</v>
      </c>
      <c r="J757" s="205">
        <v>46</v>
      </c>
      <c r="K757" s="289">
        <v>34.299999999999997</v>
      </c>
      <c r="L757" s="289">
        <v>16.5</v>
      </c>
      <c r="M757" s="289">
        <v>16.2</v>
      </c>
      <c r="N757" s="289">
        <v>15.2</v>
      </c>
      <c r="O757" s="289">
        <v>15.3</v>
      </c>
      <c r="P757" s="289">
        <v>21.4</v>
      </c>
      <c r="Q757" s="205">
        <f t="shared" si="295"/>
        <v>400.8</v>
      </c>
      <c r="R757" s="205">
        <v>399.69999999999993</v>
      </c>
      <c r="S757" s="206">
        <f t="shared" si="296"/>
        <v>100.27520640480363</v>
      </c>
    </row>
    <row r="758" spans="1:19" ht="13.5" customHeight="1" x14ac:dyDescent="0.15">
      <c r="A758" s="204"/>
      <c r="B758" s="189"/>
      <c r="C758" s="380"/>
      <c r="D758" s="198" t="s">
        <v>73</v>
      </c>
      <c r="E758" s="207">
        <v>4.5999999999999996</v>
      </c>
      <c r="F758" s="207">
        <v>8.4</v>
      </c>
      <c r="G758" s="207">
        <v>8.4</v>
      </c>
      <c r="H758" s="207">
        <v>13.2</v>
      </c>
      <c r="I758" s="207">
        <v>16.5</v>
      </c>
      <c r="J758" s="207">
        <v>10</v>
      </c>
      <c r="K758" s="290">
        <v>7</v>
      </c>
      <c r="L758" s="290">
        <v>3.3</v>
      </c>
      <c r="M758" s="290">
        <v>3.2</v>
      </c>
      <c r="N758" s="290">
        <v>3</v>
      </c>
      <c r="O758" s="290">
        <v>3</v>
      </c>
      <c r="P758" s="290">
        <v>4.2</v>
      </c>
      <c r="Q758" s="207">
        <f t="shared" si="295"/>
        <v>84.8</v>
      </c>
      <c r="R758" s="207">
        <v>84.700000000000017</v>
      </c>
      <c r="S758" s="208">
        <f t="shared" si="296"/>
        <v>100.11806375442738</v>
      </c>
    </row>
    <row r="759" spans="1:19" ht="13.5" customHeight="1" x14ac:dyDescent="0.15">
      <c r="A759" s="204"/>
      <c r="B759" s="189"/>
      <c r="C759" s="380"/>
      <c r="D759" s="198" t="s">
        <v>74</v>
      </c>
      <c r="E759" s="207">
        <f t="shared" ref="E759:P759" si="301">+E757-E758</f>
        <v>19</v>
      </c>
      <c r="F759" s="207">
        <f t="shared" si="301"/>
        <v>34.9</v>
      </c>
      <c r="G759" s="207">
        <f t="shared" si="301"/>
        <v>32.6</v>
      </c>
      <c r="H759" s="207">
        <f t="shared" si="301"/>
        <v>45</v>
      </c>
      <c r="I759" s="207">
        <f t="shared" si="301"/>
        <v>53.3</v>
      </c>
      <c r="J759" s="207">
        <f t="shared" si="301"/>
        <v>36</v>
      </c>
      <c r="K759" s="290">
        <f t="shared" si="301"/>
        <v>27.299999999999997</v>
      </c>
      <c r="L759" s="290">
        <f t="shared" si="301"/>
        <v>13.2</v>
      </c>
      <c r="M759" s="290">
        <f t="shared" si="301"/>
        <v>13</v>
      </c>
      <c r="N759" s="290">
        <f t="shared" si="301"/>
        <v>12.2</v>
      </c>
      <c r="O759" s="290">
        <f t="shared" si="301"/>
        <v>12.3</v>
      </c>
      <c r="P759" s="290">
        <f t="shared" si="301"/>
        <v>17.2</v>
      </c>
      <c r="Q759" s="207">
        <f t="shared" si="295"/>
        <v>316</v>
      </c>
      <c r="R759" s="207">
        <v>315.00000000000006</v>
      </c>
      <c r="S759" s="208">
        <f t="shared" si="296"/>
        <v>100.31746031746029</v>
      </c>
    </row>
    <row r="760" spans="1:19" ht="13.5" customHeight="1" x14ac:dyDescent="0.15">
      <c r="A760" s="204"/>
      <c r="B760" s="189"/>
      <c r="C760" s="380"/>
      <c r="D760" s="198" t="s">
        <v>75</v>
      </c>
      <c r="E760" s="207">
        <f t="shared" ref="E760:P760" si="302">+E757-E761</f>
        <v>22.900000000000002</v>
      </c>
      <c r="F760" s="207">
        <f t="shared" si="302"/>
        <v>42.3</v>
      </c>
      <c r="G760" s="207">
        <f t="shared" si="302"/>
        <v>39.5</v>
      </c>
      <c r="H760" s="207">
        <f t="shared" si="302"/>
        <v>55.6</v>
      </c>
      <c r="I760" s="207">
        <f t="shared" si="302"/>
        <v>66</v>
      </c>
      <c r="J760" s="207">
        <f t="shared" si="302"/>
        <v>44.3</v>
      </c>
      <c r="K760" s="290">
        <f t="shared" si="302"/>
        <v>33.299999999999997</v>
      </c>
      <c r="L760" s="290">
        <f t="shared" si="302"/>
        <v>16</v>
      </c>
      <c r="M760" s="290">
        <f t="shared" si="302"/>
        <v>15.1</v>
      </c>
      <c r="N760" s="290">
        <f t="shared" si="302"/>
        <v>14.399999999999999</v>
      </c>
      <c r="O760" s="290">
        <f t="shared" si="302"/>
        <v>14.4</v>
      </c>
      <c r="P760" s="290">
        <f t="shared" si="302"/>
        <v>20.5</v>
      </c>
      <c r="Q760" s="207">
        <f t="shared" si="295"/>
        <v>384.3</v>
      </c>
      <c r="R760" s="207">
        <v>383.7</v>
      </c>
      <c r="S760" s="208">
        <f t="shared" si="296"/>
        <v>100.1563721657545</v>
      </c>
    </row>
    <row r="761" spans="1:19" ht="13.5" customHeight="1" x14ac:dyDescent="0.15">
      <c r="A761" s="204"/>
      <c r="B761" s="189"/>
      <c r="C761" s="380"/>
      <c r="D761" s="198" t="s">
        <v>76</v>
      </c>
      <c r="E761" s="207">
        <v>0.7</v>
      </c>
      <c r="F761" s="207">
        <v>1</v>
      </c>
      <c r="G761" s="207">
        <v>1.5</v>
      </c>
      <c r="H761" s="207">
        <v>2.6</v>
      </c>
      <c r="I761" s="207">
        <v>3.8</v>
      </c>
      <c r="J761" s="207">
        <v>1.7</v>
      </c>
      <c r="K761" s="290">
        <v>1</v>
      </c>
      <c r="L761" s="290">
        <v>0.5</v>
      </c>
      <c r="M761" s="290">
        <v>1.1000000000000001</v>
      </c>
      <c r="N761" s="290">
        <v>0.8</v>
      </c>
      <c r="O761" s="290">
        <v>0.9</v>
      </c>
      <c r="P761" s="290">
        <v>0.9</v>
      </c>
      <c r="Q761" s="207">
        <f t="shared" si="295"/>
        <v>16.5</v>
      </c>
      <c r="R761" s="207">
        <v>16</v>
      </c>
      <c r="S761" s="208">
        <f t="shared" si="296"/>
        <v>103.125</v>
      </c>
    </row>
    <row r="762" spans="1:19" ht="13.5" customHeight="1" thickBot="1" x14ac:dyDescent="0.2">
      <c r="A762" s="204"/>
      <c r="B762" s="189"/>
      <c r="C762" s="381"/>
      <c r="D762" s="201" t="s">
        <v>77</v>
      </c>
      <c r="E762" s="209">
        <v>0.9</v>
      </c>
      <c r="F762" s="209">
        <v>1.2</v>
      </c>
      <c r="G762" s="209">
        <v>1.9</v>
      </c>
      <c r="H762" s="209">
        <v>4.7</v>
      </c>
      <c r="I762" s="209">
        <v>5.4</v>
      </c>
      <c r="J762" s="209">
        <v>2.2000000000000002</v>
      </c>
      <c r="K762" s="291">
        <v>1.3</v>
      </c>
      <c r="L762" s="291">
        <v>0.6</v>
      </c>
      <c r="M762" s="291">
        <v>1.3</v>
      </c>
      <c r="N762" s="291">
        <v>1.1000000000000001</v>
      </c>
      <c r="O762" s="291">
        <v>1.2</v>
      </c>
      <c r="P762" s="291">
        <v>1.2</v>
      </c>
      <c r="Q762" s="209">
        <f t="shared" si="295"/>
        <v>23.000000000000004</v>
      </c>
      <c r="R762" s="209">
        <v>23.300000000000004</v>
      </c>
      <c r="S762" s="210">
        <f t="shared" si="296"/>
        <v>98.712446351931334</v>
      </c>
    </row>
    <row r="763" spans="1:19" ht="13.5" customHeight="1" x14ac:dyDescent="0.15">
      <c r="A763" s="204"/>
      <c r="B763" s="189"/>
      <c r="C763" s="379" t="s">
        <v>173</v>
      </c>
      <c r="D763" s="195" t="s">
        <v>72</v>
      </c>
      <c r="E763" s="205">
        <v>2.9</v>
      </c>
      <c r="F763" s="205">
        <v>4.0999999999999996</v>
      </c>
      <c r="G763" s="205">
        <v>3.8</v>
      </c>
      <c r="H763" s="205">
        <v>5.3</v>
      </c>
      <c r="I763" s="205">
        <v>6.2</v>
      </c>
      <c r="J763" s="205">
        <v>4.8</v>
      </c>
      <c r="K763" s="289">
        <v>3.9</v>
      </c>
      <c r="L763" s="289">
        <v>2.8</v>
      </c>
      <c r="M763" s="289">
        <v>8.1</v>
      </c>
      <c r="N763" s="289">
        <v>4.3</v>
      </c>
      <c r="O763" s="289">
        <v>4</v>
      </c>
      <c r="P763" s="289">
        <v>4.3</v>
      </c>
      <c r="Q763" s="205">
        <f t="shared" si="295"/>
        <v>54.499999999999993</v>
      </c>
      <c r="R763" s="205">
        <v>55.9</v>
      </c>
      <c r="S763" s="206">
        <f t="shared" si="296"/>
        <v>97.495527728085861</v>
      </c>
    </row>
    <row r="764" spans="1:19" ht="13.5" customHeight="1" x14ac:dyDescent="0.15">
      <c r="A764" s="204"/>
      <c r="B764" s="189"/>
      <c r="C764" s="380"/>
      <c r="D764" s="198" t="s">
        <v>73</v>
      </c>
      <c r="E764" s="207">
        <v>0.4</v>
      </c>
      <c r="F764" s="207">
        <v>0.6</v>
      </c>
      <c r="G764" s="207">
        <v>0.6</v>
      </c>
      <c r="H764" s="207">
        <v>0.9</v>
      </c>
      <c r="I764" s="207">
        <v>0.9</v>
      </c>
      <c r="J764" s="207">
        <v>0.8</v>
      </c>
      <c r="K764" s="290">
        <v>0.6</v>
      </c>
      <c r="L764" s="290">
        <v>0.4</v>
      </c>
      <c r="M764" s="290">
        <v>2.8</v>
      </c>
      <c r="N764" s="290">
        <v>0.3</v>
      </c>
      <c r="O764" s="290">
        <v>0.4</v>
      </c>
      <c r="P764" s="290">
        <v>0.9</v>
      </c>
      <c r="Q764" s="207">
        <f t="shared" si="295"/>
        <v>9.6000000000000014</v>
      </c>
      <c r="R764" s="207">
        <v>9.2000000000000011</v>
      </c>
      <c r="S764" s="208">
        <f t="shared" si="296"/>
        <v>104.34782608695652</v>
      </c>
    </row>
    <row r="765" spans="1:19" ht="13.5" customHeight="1" x14ac:dyDescent="0.15">
      <c r="A765" s="204"/>
      <c r="B765" s="189"/>
      <c r="C765" s="380"/>
      <c r="D765" s="198" t="s">
        <v>74</v>
      </c>
      <c r="E765" s="207">
        <f t="shared" ref="E765:P765" si="303">+E763-E764</f>
        <v>2.5</v>
      </c>
      <c r="F765" s="207">
        <f t="shared" si="303"/>
        <v>3.4999999999999996</v>
      </c>
      <c r="G765" s="207">
        <f t="shared" si="303"/>
        <v>3.1999999999999997</v>
      </c>
      <c r="H765" s="207">
        <f t="shared" si="303"/>
        <v>4.3999999999999995</v>
      </c>
      <c r="I765" s="207">
        <f t="shared" si="303"/>
        <v>5.3</v>
      </c>
      <c r="J765" s="207">
        <f t="shared" si="303"/>
        <v>4</v>
      </c>
      <c r="K765" s="290">
        <f t="shared" si="303"/>
        <v>3.3</v>
      </c>
      <c r="L765" s="290">
        <f t="shared" si="303"/>
        <v>2.4</v>
      </c>
      <c r="M765" s="290">
        <f t="shared" si="303"/>
        <v>5.3</v>
      </c>
      <c r="N765" s="290">
        <f t="shared" si="303"/>
        <v>4</v>
      </c>
      <c r="O765" s="290">
        <f t="shared" si="303"/>
        <v>3.6</v>
      </c>
      <c r="P765" s="290">
        <f t="shared" si="303"/>
        <v>3.4</v>
      </c>
      <c r="Q765" s="207">
        <f t="shared" si="295"/>
        <v>44.9</v>
      </c>
      <c r="R765" s="207">
        <v>46.699999999999996</v>
      </c>
      <c r="S765" s="208">
        <f t="shared" si="296"/>
        <v>96.145610278372601</v>
      </c>
    </row>
    <row r="766" spans="1:19" ht="13.5" customHeight="1" x14ac:dyDescent="0.15">
      <c r="A766" s="204"/>
      <c r="B766" s="189"/>
      <c r="C766" s="380"/>
      <c r="D766" s="198" t="s">
        <v>75</v>
      </c>
      <c r="E766" s="207">
        <f t="shared" ref="E766:P766" si="304">+E763-E767</f>
        <v>2.6999999999999997</v>
      </c>
      <c r="F766" s="207">
        <f t="shared" si="304"/>
        <v>3.6999999999999997</v>
      </c>
      <c r="G766" s="207">
        <f t="shared" si="304"/>
        <v>3.4</v>
      </c>
      <c r="H766" s="207">
        <f t="shared" si="304"/>
        <v>4.5999999999999996</v>
      </c>
      <c r="I766" s="207">
        <f t="shared" si="304"/>
        <v>5.6000000000000005</v>
      </c>
      <c r="J766" s="207">
        <f t="shared" si="304"/>
        <v>4.2</v>
      </c>
      <c r="K766" s="290">
        <f t="shared" si="304"/>
        <v>3.4</v>
      </c>
      <c r="L766" s="290">
        <f t="shared" si="304"/>
        <v>2.4</v>
      </c>
      <c r="M766" s="290">
        <f t="shared" si="304"/>
        <v>7.8</v>
      </c>
      <c r="N766" s="290">
        <f t="shared" si="304"/>
        <v>4.0999999999999996</v>
      </c>
      <c r="O766" s="290">
        <f t="shared" si="304"/>
        <v>3.6</v>
      </c>
      <c r="P766" s="290">
        <f t="shared" si="304"/>
        <v>3.9</v>
      </c>
      <c r="Q766" s="207">
        <f t="shared" si="295"/>
        <v>49.4</v>
      </c>
      <c r="R766" s="207">
        <v>50.600000000000009</v>
      </c>
      <c r="S766" s="208">
        <f t="shared" si="296"/>
        <v>97.62845849802369</v>
      </c>
    </row>
    <row r="767" spans="1:19" ht="13.5" customHeight="1" x14ac:dyDescent="0.15">
      <c r="A767" s="204"/>
      <c r="B767" s="189"/>
      <c r="C767" s="380"/>
      <c r="D767" s="198" t="s">
        <v>76</v>
      </c>
      <c r="E767" s="207">
        <v>0.2</v>
      </c>
      <c r="F767" s="207">
        <v>0.4</v>
      </c>
      <c r="G767" s="207">
        <v>0.4</v>
      </c>
      <c r="H767" s="207">
        <v>0.7</v>
      </c>
      <c r="I767" s="207">
        <v>0.6</v>
      </c>
      <c r="J767" s="207">
        <v>0.6</v>
      </c>
      <c r="K767" s="290">
        <v>0.5</v>
      </c>
      <c r="L767" s="290">
        <v>0.4</v>
      </c>
      <c r="M767" s="290">
        <v>0.3</v>
      </c>
      <c r="N767" s="290">
        <v>0.2</v>
      </c>
      <c r="O767" s="290">
        <v>0.4</v>
      </c>
      <c r="P767" s="290">
        <v>0.4</v>
      </c>
      <c r="Q767" s="207">
        <f t="shared" si="295"/>
        <v>5.1000000000000005</v>
      </c>
      <c r="R767" s="207">
        <v>5.3</v>
      </c>
      <c r="S767" s="208">
        <f t="shared" si="296"/>
        <v>96.226415094339629</v>
      </c>
    </row>
    <row r="768" spans="1:19" ht="13.5" customHeight="1" thickBot="1" x14ac:dyDescent="0.2">
      <c r="A768" s="204"/>
      <c r="B768" s="189"/>
      <c r="C768" s="381"/>
      <c r="D768" s="201" t="s">
        <v>77</v>
      </c>
      <c r="E768" s="209">
        <v>0.3</v>
      </c>
      <c r="F768" s="209">
        <v>0.6</v>
      </c>
      <c r="G768" s="209">
        <v>1.2</v>
      </c>
      <c r="H768" s="209">
        <v>1.2</v>
      </c>
      <c r="I768" s="209">
        <v>1.5</v>
      </c>
      <c r="J768" s="209">
        <v>1.2</v>
      </c>
      <c r="K768" s="291">
        <v>1.3</v>
      </c>
      <c r="L768" s="291">
        <v>0.9</v>
      </c>
      <c r="M768" s="291">
        <v>2</v>
      </c>
      <c r="N768" s="291">
        <v>0.3</v>
      </c>
      <c r="O768" s="291">
        <v>0.7</v>
      </c>
      <c r="P768" s="291">
        <v>1.4</v>
      </c>
      <c r="Q768" s="209">
        <f t="shared" si="295"/>
        <v>12.6</v>
      </c>
      <c r="R768" s="209">
        <v>13</v>
      </c>
      <c r="S768" s="210">
        <f t="shared" si="296"/>
        <v>96.92307692307692</v>
      </c>
    </row>
    <row r="769" spans="1:19" ht="13.5" customHeight="1" x14ac:dyDescent="0.15">
      <c r="A769" s="204"/>
      <c r="B769" s="189"/>
      <c r="C769" s="379" t="s">
        <v>174</v>
      </c>
      <c r="D769" s="195" t="s">
        <v>72</v>
      </c>
      <c r="E769" s="205">
        <v>5.3</v>
      </c>
      <c r="F769" s="205">
        <v>8.6</v>
      </c>
      <c r="G769" s="205">
        <v>8.1999999999999993</v>
      </c>
      <c r="H769" s="205">
        <v>11.7</v>
      </c>
      <c r="I769" s="205">
        <v>13.8</v>
      </c>
      <c r="J769" s="205">
        <v>10.1</v>
      </c>
      <c r="K769" s="289">
        <v>7.8</v>
      </c>
      <c r="L769" s="289">
        <v>4.7</v>
      </c>
      <c r="M769" s="289">
        <v>3.4</v>
      </c>
      <c r="N769" s="289">
        <v>2.9</v>
      </c>
      <c r="O769" s="289">
        <v>3.5</v>
      </c>
      <c r="P769" s="289">
        <v>4</v>
      </c>
      <c r="Q769" s="205">
        <f t="shared" si="295"/>
        <v>84.000000000000014</v>
      </c>
      <c r="R769" s="205">
        <v>82.399999999999991</v>
      </c>
      <c r="S769" s="206">
        <f t="shared" si="296"/>
        <v>101.94174757281556</v>
      </c>
    </row>
    <row r="770" spans="1:19" ht="13.5" customHeight="1" x14ac:dyDescent="0.15">
      <c r="A770" s="204"/>
      <c r="B770" s="189"/>
      <c r="C770" s="380"/>
      <c r="D770" s="198" t="s">
        <v>73</v>
      </c>
      <c r="E770" s="207">
        <v>0.3</v>
      </c>
      <c r="F770" s="207">
        <v>0.4</v>
      </c>
      <c r="G770" s="207">
        <v>0.4</v>
      </c>
      <c r="H770" s="207">
        <v>0.7</v>
      </c>
      <c r="I770" s="207">
        <v>0.8</v>
      </c>
      <c r="J770" s="207">
        <v>0.6</v>
      </c>
      <c r="K770" s="290">
        <v>0.4</v>
      </c>
      <c r="L770" s="290">
        <v>0.2</v>
      </c>
      <c r="M770" s="290">
        <v>0.2</v>
      </c>
      <c r="N770" s="290">
        <v>0.1</v>
      </c>
      <c r="O770" s="290">
        <v>0.2</v>
      </c>
      <c r="P770" s="290">
        <v>0.2</v>
      </c>
      <c r="Q770" s="207">
        <f t="shared" si="295"/>
        <v>4.5</v>
      </c>
      <c r="R770" s="207">
        <v>4.4000000000000004</v>
      </c>
      <c r="S770" s="208">
        <f t="shared" si="296"/>
        <v>102.27272727272727</v>
      </c>
    </row>
    <row r="771" spans="1:19" ht="13.5" customHeight="1" x14ac:dyDescent="0.15">
      <c r="A771" s="204"/>
      <c r="B771" s="189"/>
      <c r="C771" s="380"/>
      <c r="D771" s="198" t="s">
        <v>74</v>
      </c>
      <c r="E771" s="207">
        <f t="shared" ref="E771:P771" si="305">+E769-E770</f>
        <v>5</v>
      </c>
      <c r="F771" s="207">
        <f t="shared" si="305"/>
        <v>8.1999999999999993</v>
      </c>
      <c r="G771" s="207">
        <f t="shared" si="305"/>
        <v>7.7999999999999989</v>
      </c>
      <c r="H771" s="207">
        <f t="shared" si="305"/>
        <v>11</v>
      </c>
      <c r="I771" s="207">
        <f t="shared" si="305"/>
        <v>13</v>
      </c>
      <c r="J771" s="207">
        <f t="shared" si="305"/>
        <v>9.5</v>
      </c>
      <c r="K771" s="290">
        <f t="shared" si="305"/>
        <v>7.3999999999999995</v>
      </c>
      <c r="L771" s="290">
        <f t="shared" si="305"/>
        <v>4.5</v>
      </c>
      <c r="M771" s="290">
        <f t="shared" si="305"/>
        <v>3.1999999999999997</v>
      </c>
      <c r="N771" s="290">
        <f t="shared" si="305"/>
        <v>2.8</v>
      </c>
      <c r="O771" s="290">
        <f t="shared" si="305"/>
        <v>3.3</v>
      </c>
      <c r="P771" s="290">
        <f t="shared" si="305"/>
        <v>3.8</v>
      </c>
      <c r="Q771" s="207">
        <f t="shared" si="295"/>
        <v>79.5</v>
      </c>
      <c r="R771" s="207">
        <v>78</v>
      </c>
      <c r="S771" s="208">
        <f t="shared" si="296"/>
        <v>101.92307692307692</v>
      </c>
    </row>
    <row r="772" spans="1:19" ht="13.5" customHeight="1" x14ac:dyDescent="0.15">
      <c r="A772" s="204"/>
      <c r="B772" s="189"/>
      <c r="C772" s="380"/>
      <c r="D772" s="198" t="s">
        <v>75</v>
      </c>
      <c r="E772" s="207">
        <f t="shared" ref="E772:P772" si="306">+E769-E773</f>
        <v>5</v>
      </c>
      <c r="F772" s="207">
        <f t="shared" si="306"/>
        <v>8.1999999999999993</v>
      </c>
      <c r="G772" s="207">
        <f t="shared" si="306"/>
        <v>7.6999999999999993</v>
      </c>
      <c r="H772" s="207">
        <f t="shared" si="306"/>
        <v>10.7</v>
      </c>
      <c r="I772" s="207">
        <f t="shared" si="306"/>
        <v>12.4</v>
      </c>
      <c r="J772" s="207">
        <f t="shared" si="306"/>
        <v>9.2999999999999989</v>
      </c>
      <c r="K772" s="290">
        <f t="shared" si="306"/>
        <v>7.3</v>
      </c>
      <c r="L772" s="290">
        <f t="shared" si="306"/>
        <v>4.3</v>
      </c>
      <c r="M772" s="290">
        <f t="shared" si="306"/>
        <v>3.1</v>
      </c>
      <c r="N772" s="290">
        <f t="shared" si="306"/>
        <v>2.6</v>
      </c>
      <c r="O772" s="290">
        <f t="shared" si="306"/>
        <v>3.1</v>
      </c>
      <c r="P772" s="290">
        <f t="shared" si="306"/>
        <v>3.7</v>
      </c>
      <c r="Q772" s="207">
        <f t="shared" si="295"/>
        <v>77.399999999999977</v>
      </c>
      <c r="R772" s="207">
        <v>76</v>
      </c>
      <c r="S772" s="208">
        <f t="shared" si="296"/>
        <v>101.84210526315786</v>
      </c>
    </row>
    <row r="773" spans="1:19" ht="13.5" customHeight="1" x14ac:dyDescent="0.15">
      <c r="A773" s="204"/>
      <c r="B773" s="211"/>
      <c r="C773" s="380"/>
      <c r="D773" s="198" t="s">
        <v>76</v>
      </c>
      <c r="E773" s="207">
        <v>0.3</v>
      </c>
      <c r="F773" s="207">
        <v>0.4</v>
      </c>
      <c r="G773" s="207">
        <v>0.5</v>
      </c>
      <c r="H773" s="207">
        <v>1</v>
      </c>
      <c r="I773" s="207">
        <v>1.4</v>
      </c>
      <c r="J773" s="207">
        <v>0.8</v>
      </c>
      <c r="K773" s="290">
        <v>0.5</v>
      </c>
      <c r="L773" s="290">
        <v>0.4</v>
      </c>
      <c r="M773" s="290">
        <v>0.3</v>
      </c>
      <c r="N773" s="290">
        <v>0.3</v>
      </c>
      <c r="O773" s="290">
        <v>0.4</v>
      </c>
      <c r="P773" s="290">
        <v>0.3</v>
      </c>
      <c r="Q773" s="207">
        <f t="shared" si="295"/>
        <v>6.6000000000000005</v>
      </c>
      <c r="R773" s="207">
        <v>6.4</v>
      </c>
      <c r="S773" s="208">
        <f t="shared" si="296"/>
        <v>103.125</v>
      </c>
    </row>
    <row r="774" spans="1:19" ht="13.5" customHeight="1" thickBot="1" x14ac:dyDescent="0.2">
      <c r="A774" s="204"/>
      <c r="B774" s="211"/>
      <c r="C774" s="381"/>
      <c r="D774" s="201" t="s">
        <v>77</v>
      </c>
      <c r="E774" s="209">
        <v>0.4</v>
      </c>
      <c r="F774" s="209">
        <v>0.7</v>
      </c>
      <c r="G774" s="209">
        <v>1</v>
      </c>
      <c r="H774" s="209">
        <v>1.5</v>
      </c>
      <c r="I774" s="209">
        <v>2.1</v>
      </c>
      <c r="J774" s="209">
        <v>1.4</v>
      </c>
      <c r="K774" s="291">
        <v>1</v>
      </c>
      <c r="L774" s="291">
        <v>0.9</v>
      </c>
      <c r="M774" s="291">
        <v>0.7</v>
      </c>
      <c r="N774" s="291">
        <v>0.6</v>
      </c>
      <c r="O774" s="291">
        <v>0.6</v>
      </c>
      <c r="P774" s="291">
        <v>0.5</v>
      </c>
      <c r="Q774" s="209">
        <f t="shared" si="295"/>
        <v>11.399999999999999</v>
      </c>
      <c r="R774" s="209">
        <v>10.6</v>
      </c>
      <c r="S774" s="210">
        <f t="shared" si="296"/>
        <v>107.54716981132076</v>
      </c>
    </row>
    <row r="775" spans="1:19" ht="13.5" customHeight="1" x14ac:dyDescent="0.15">
      <c r="A775" s="204"/>
      <c r="B775" s="211"/>
      <c r="C775" s="379" t="s">
        <v>141</v>
      </c>
      <c r="D775" s="195" t="s">
        <v>72</v>
      </c>
      <c r="E775" s="205">
        <v>4.5</v>
      </c>
      <c r="F775" s="205">
        <v>10</v>
      </c>
      <c r="G775" s="205">
        <v>10.1</v>
      </c>
      <c r="H775" s="205">
        <v>21.3</v>
      </c>
      <c r="I775" s="205">
        <v>31</v>
      </c>
      <c r="J775" s="205">
        <v>61.3</v>
      </c>
      <c r="K775" s="289">
        <v>12</v>
      </c>
      <c r="L775" s="289">
        <v>5.5</v>
      </c>
      <c r="M775" s="289">
        <v>6.6</v>
      </c>
      <c r="N775" s="289">
        <v>6.6</v>
      </c>
      <c r="O775" s="289">
        <v>9</v>
      </c>
      <c r="P775" s="289">
        <v>5.8</v>
      </c>
      <c r="Q775" s="205">
        <f t="shared" si="295"/>
        <v>183.7</v>
      </c>
      <c r="R775" s="205">
        <v>195.39999999999998</v>
      </c>
      <c r="S775" s="206">
        <f t="shared" si="296"/>
        <v>94.012282497441149</v>
      </c>
    </row>
    <row r="776" spans="1:19" ht="13.5" customHeight="1" x14ac:dyDescent="0.15">
      <c r="A776" s="204"/>
      <c r="B776" s="211"/>
      <c r="C776" s="380"/>
      <c r="D776" s="198" t="s">
        <v>73</v>
      </c>
      <c r="E776" s="207">
        <v>0.5</v>
      </c>
      <c r="F776" s="207">
        <v>1.1000000000000001</v>
      </c>
      <c r="G776" s="207">
        <v>1.1000000000000001</v>
      </c>
      <c r="H776" s="207">
        <v>1.7</v>
      </c>
      <c r="I776" s="207">
        <v>2.5</v>
      </c>
      <c r="J776" s="207">
        <v>4.9000000000000004</v>
      </c>
      <c r="K776" s="290">
        <v>1.1000000000000001</v>
      </c>
      <c r="L776" s="290">
        <v>0.5</v>
      </c>
      <c r="M776" s="290">
        <v>0.6</v>
      </c>
      <c r="N776" s="290">
        <v>0.5</v>
      </c>
      <c r="O776" s="290">
        <v>0.7</v>
      </c>
      <c r="P776" s="290">
        <v>0.4</v>
      </c>
      <c r="Q776" s="207">
        <f t="shared" si="295"/>
        <v>15.6</v>
      </c>
      <c r="R776" s="207">
        <v>17</v>
      </c>
      <c r="S776" s="208">
        <f t="shared" si="296"/>
        <v>91.764705882352942</v>
      </c>
    </row>
    <row r="777" spans="1:19" ht="13.5" customHeight="1" x14ac:dyDescent="0.15">
      <c r="A777" s="204"/>
      <c r="B777" s="211"/>
      <c r="C777" s="380"/>
      <c r="D777" s="198" t="s">
        <v>74</v>
      </c>
      <c r="E777" s="207">
        <f t="shared" ref="E777:P777" si="307">+E775-E776</f>
        <v>4</v>
      </c>
      <c r="F777" s="207">
        <f t="shared" si="307"/>
        <v>8.9</v>
      </c>
      <c r="G777" s="207">
        <f t="shared" si="307"/>
        <v>9</v>
      </c>
      <c r="H777" s="207">
        <f t="shared" si="307"/>
        <v>19.600000000000001</v>
      </c>
      <c r="I777" s="207">
        <f t="shared" si="307"/>
        <v>28.5</v>
      </c>
      <c r="J777" s="207">
        <f t="shared" si="307"/>
        <v>56.4</v>
      </c>
      <c r="K777" s="290">
        <f t="shared" si="307"/>
        <v>10.9</v>
      </c>
      <c r="L777" s="290">
        <f t="shared" si="307"/>
        <v>5</v>
      </c>
      <c r="M777" s="290">
        <f t="shared" si="307"/>
        <v>6</v>
      </c>
      <c r="N777" s="290">
        <f t="shared" si="307"/>
        <v>6.1</v>
      </c>
      <c r="O777" s="290">
        <f t="shared" si="307"/>
        <v>8.3000000000000007</v>
      </c>
      <c r="P777" s="290">
        <f t="shared" si="307"/>
        <v>5.3999999999999995</v>
      </c>
      <c r="Q777" s="207">
        <f t="shared" si="295"/>
        <v>168.10000000000002</v>
      </c>
      <c r="R777" s="207">
        <v>178.40000000000003</v>
      </c>
      <c r="S777" s="208">
        <f t="shared" si="296"/>
        <v>94.22645739910314</v>
      </c>
    </row>
    <row r="778" spans="1:19" ht="13.5" customHeight="1" x14ac:dyDescent="0.15">
      <c r="A778" s="204"/>
      <c r="B778" s="211"/>
      <c r="C778" s="380"/>
      <c r="D778" s="198" t="s">
        <v>75</v>
      </c>
      <c r="E778" s="207">
        <f t="shared" ref="E778:P778" si="308">+E775-E779</f>
        <v>4.5</v>
      </c>
      <c r="F778" s="207">
        <f t="shared" si="308"/>
        <v>9.6</v>
      </c>
      <c r="G778" s="207">
        <f t="shared" si="308"/>
        <v>9.2999999999999989</v>
      </c>
      <c r="H778" s="207">
        <f t="shared" si="308"/>
        <v>19.400000000000002</v>
      </c>
      <c r="I778" s="207">
        <f t="shared" si="308"/>
        <v>28.3</v>
      </c>
      <c r="J778" s="207">
        <f t="shared" si="308"/>
        <v>59.9</v>
      </c>
      <c r="K778" s="290">
        <f t="shared" si="308"/>
        <v>11.8</v>
      </c>
      <c r="L778" s="290">
        <f t="shared" si="308"/>
        <v>5.4</v>
      </c>
      <c r="M778" s="290">
        <f t="shared" si="308"/>
        <v>6.5</v>
      </c>
      <c r="N778" s="290">
        <f t="shared" si="308"/>
        <v>6.5</v>
      </c>
      <c r="O778" s="290">
        <f t="shared" si="308"/>
        <v>9</v>
      </c>
      <c r="P778" s="290">
        <f t="shared" si="308"/>
        <v>5.8</v>
      </c>
      <c r="Q778" s="207">
        <f t="shared" si="295"/>
        <v>176.00000000000003</v>
      </c>
      <c r="R778" s="207">
        <v>188.10000000000002</v>
      </c>
      <c r="S778" s="208">
        <f t="shared" si="296"/>
        <v>93.567251461988306</v>
      </c>
    </row>
    <row r="779" spans="1:19" ht="13.5" customHeight="1" x14ac:dyDescent="0.15">
      <c r="A779" s="204"/>
      <c r="B779" s="189"/>
      <c r="C779" s="380"/>
      <c r="D779" s="198" t="s">
        <v>76</v>
      </c>
      <c r="E779" s="207">
        <v>0</v>
      </c>
      <c r="F779" s="207">
        <v>0.4</v>
      </c>
      <c r="G779" s="207">
        <v>0.8</v>
      </c>
      <c r="H779" s="207">
        <v>1.9</v>
      </c>
      <c r="I779" s="207">
        <v>2.7</v>
      </c>
      <c r="J779" s="207">
        <v>1.4</v>
      </c>
      <c r="K779" s="290">
        <v>0.2</v>
      </c>
      <c r="L779" s="290">
        <v>0.1</v>
      </c>
      <c r="M779" s="290">
        <v>0.1</v>
      </c>
      <c r="N779" s="290">
        <v>0.1</v>
      </c>
      <c r="O779" s="290">
        <v>0</v>
      </c>
      <c r="P779" s="290">
        <v>0</v>
      </c>
      <c r="Q779" s="207">
        <f t="shared" si="295"/>
        <v>7.7</v>
      </c>
      <c r="R779" s="207">
        <v>7.2999999999999989</v>
      </c>
      <c r="S779" s="208">
        <f t="shared" si="296"/>
        <v>105.47945205479454</v>
      </c>
    </row>
    <row r="780" spans="1:19" ht="13.5" customHeight="1" thickBot="1" x14ac:dyDescent="0.2">
      <c r="A780" s="204"/>
      <c r="B780" s="216"/>
      <c r="C780" s="381"/>
      <c r="D780" s="201" t="s">
        <v>77</v>
      </c>
      <c r="E780" s="209">
        <v>0</v>
      </c>
      <c r="F780" s="209">
        <v>0.5</v>
      </c>
      <c r="G780" s="209">
        <v>0.9</v>
      </c>
      <c r="H780" s="209">
        <v>1.9</v>
      </c>
      <c r="I780" s="209">
        <v>2.7</v>
      </c>
      <c r="J780" s="209">
        <v>1.4</v>
      </c>
      <c r="K780" s="291">
        <v>0.2</v>
      </c>
      <c r="L780" s="291">
        <v>0.1</v>
      </c>
      <c r="M780" s="291">
        <v>0.4</v>
      </c>
      <c r="N780" s="291">
        <v>0.1</v>
      </c>
      <c r="O780" s="291">
        <v>0</v>
      </c>
      <c r="P780" s="291">
        <v>0</v>
      </c>
      <c r="Q780" s="209">
        <f t="shared" si="295"/>
        <v>8.1999999999999993</v>
      </c>
      <c r="R780" s="209">
        <v>7.7</v>
      </c>
      <c r="S780" s="210">
        <f t="shared" si="296"/>
        <v>106.49350649350649</v>
      </c>
    </row>
    <row r="781" spans="1:19" ht="13.5" customHeight="1" x14ac:dyDescent="0.15">
      <c r="A781" s="204"/>
      <c r="B781" s="370" t="s">
        <v>337</v>
      </c>
      <c r="C781" s="372"/>
      <c r="D781" s="195" t="s">
        <v>72</v>
      </c>
      <c r="E781" s="205">
        <f t="shared" ref="E781:R781" si="309">+E787+E793+E802+E808+E814+E820+E826+E832</f>
        <v>52.3</v>
      </c>
      <c r="F781" s="205">
        <f t="shared" si="309"/>
        <v>173.79999999999998</v>
      </c>
      <c r="G781" s="205">
        <f t="shared" si="309"/>
        <v>151</v>
      </c>
      <c r="H781" s="205">
        <f t="shared" si="309"/>
        <v>290</v>
      </c>
      <c r="I781" s="205">
        <f t="shared" si="309"/>
        <v>304.60000000000002</v>
      </c>
      <c r="J781" s="205">
        <f t="shared" si="309"/>
        <v>141.59999999999997</v>
      </c>
      <c r="K781" s="205">
        <f t="shared" si="309"/>
        <v>92.2</v>
      </c>
      <c r="L781" s="205">
        <f t="shared" si="309"/>
        <v>43.900000000000006</v>
      </c>
      <c r="M781" s="205">
        <f t="shared" si="309"/>
        <v>37.5</v>
      </c>
      <c r="N781" s="205">
        <f t="shared" si="309"/>
        <v>33.700000000000003</v>
      </c>
      <c r="O781" s="205">
        <f t="shared" si="309"/>
        <v>34.700000000000003</v>
      </c>
      <c r="P781" s="205">
        <f t="shared" si="309"/>
        <v>41.6</v>
      </c>
      <c r="Q781" s="205">
        <f t="shared" si="309"/>
        <v>1396.9</v>
      </c>
      <c r="R781" s="205">
        <f t="shared" si="309"/>
        <v>1332.6</v>
      </c>
      <c r="S781" s="206">
        <f t="shared" ref="S781:S798" si="310">IF(Q781=0,"－",Q781/R781*100)</f>
        <v>104.82515383460904</v>
      </c>
    </row>
    <row r="782" spans="1:19" ht="13.5" customHeight="1" x14ac:dyDescent="0.15">
      <c r="A782" s="204"/>
      <c r="B782" s="373"/>
      <c r="C782" s="375"/>
      <c r="D782" s="198" t="s">
        <v>73</v>
      </c>
      <c r="E782" s="207">
        <f t="shared" ref="E782:Q786" si="311">+E788+E794+E803+E809+E815+E821+E827+E833</f>
        <v>6.5</v>
      </c>
      <c r="F782" s="207">
        <f t="shared" si="311"/>
        <v>19.400000000000002</v>
      </c>
      <c r="G782" s="207">
        <f t="shared" si="311"/>
        <v>17.2</v>
      </c>
      <c r="H782" s="207">
        <f t="shared" si="311"/>
        <v>27.599999999999998</v>
      </c>
      <c r="I782" s="207">
        <f t="shared" si="311"/>
        <v>34.200000000000003</v>
      </c>
      <c r="J782" s="207">
        <f t="shared" si="311"/>
        <v>17.7</v>
      </c>
      <c r="K782" s="207">
        <f t="shared" si="311"/>
        <v>13</v>
      </c>
      <c r="L782" s="207">
        <f t="shared" si="311"/>
        <v>4.2999999999999989</v>
      </c>
      <c r="M782" s="207">
        <f t="shared" si="311"/>
        <v>3</v>
      </c>
      <c r="N782" s="207">
        <f t="shared" si="311"/>
        <v>2.7</v>
      </c>
      <c r="O782" s="207">
        <f t="shared" si="311"/>
        <v>2.9000000000000004</v>
      </c>
      <c r="P782" s="207">
        <f t="shared" si="311"/>
        <v>6.7</v>
      </c>
      <c r="Q782" s="207">
        <f t="shared" si="311"/>
        <v>155.20000000000002</v>
      </c>
      <c r="R782" s="207">
        <f>+R788+R794+R803+R809+R815+R821+R827+R833</f>
        <v>136.69999999999999</v>
      </c>
      <c r="S782" s="208">
        <f t="shared" si="310"/>
        <v>113.53328456474033</v>
      </c>
    </row>
    <row r="783" spans="1:19" ht="13.5" customHeight="1" x14ac:dyDescent="0.15">
      <c r="A783" s="204"/>
      <c r="B783" s="373"/>
      <c r="C783" s="375"/>
      <c r="D783" s="198" t="s">
        <v>74</v>
      </c>
      <c r="E783" s="207">
        <f t="shared" si="311"/>
        <v>45.8</v>
      </c>
      <c r="F783" s="207">
        <f t="shared" si="311"/>
        <v>154.4</v>
      </c>
      <c r="G783" s="207">
        <f t="shared" si="311"/>
        <v>133.80000000000001</v>
      </c>
      <c r="H783" s="207">
        <f t="shared" si="311"/>
        <v>262.39999999999998</v>
      </c>
      <c r="I783" s="207">
        <f t="shared" si="311"/>
        <v>270.39999999999998</v>
      </c>
      <c r="J783" s="207">
        <f t="shared" si="311"/>
        <v>123.9</v>
      </c>
      <c r="K783" s="207">
        <f t="shared" si="311"/>
        <v>79.2</v>
      </c>
      <c r="L783" s="207">
        <f t="shared" si="311"/>
        <v>39.6</v>
      </c>
      <c r="M783" s="207">
        <f t="shared" si="311"/>
        <v>34.5</v>
      </c>
      <c r="N783" s="207">
        <f t="shared" si="311"/>
        <v>31</v>
      </c>
      <c r="O783" s="207">
        <f t="shared" si="311"/>
        <v>31.800000000000004</v>
      </c>
      <c r="P783" s="207">
        <f t="shared" si="311"/>
        <v>34.9</v>
      </c>
      <c r="Q783" s="207">
        <f t="shared" si="311"/>
        <v>1241.7</v>
      </c>
      <c r="R783" s="207">
        <f>+R789+R795+R804+R810+R816+R822+R828+R834</f>
        <v>1195.8999999999999</v>
      </c>
      <c r="S783" s="208">
        <f t="shared" si="310"/>
        <v>103.8297516514759</v>
      </c>
    </row>
    <row r="784" spans="1:19" ht="13.5" customHeight="1" x14ac:dyDescent="0.15">
      <c r="A784" s="204"/>
      <c r="B784" s="373"/>
      <c r="C784" s="375"/>
      <c r="D784" s="198" t="s">
        <v>75</v>
      </c>
      <c r="E784" s="207">
        <f t="shared" si="311"/>
        <v>47.500000000000007</v>
      </c>
      <c r="F784" s="207">
        <f t="shared" si="311"/>
        <v>166</v>
      </c>
      <c r="G784" s="207">
        <f t="shared" si="311"/>
        <v>141.89999999999998</v>
      </c>
      <c r="H784" s="207">
        <f t="shared" si="311"/>
        <v>262.8</v>
      </c>
      <c r="I784" s="207">
        <f t="shared" si="311"/>
        <v>273.5</v>
      </c>
      <c r="J784" s="207">
        <f t="shared" si="311"/>
        <v>131.79999999999998</v>
      </c>
      <c r="K784" s="207">
        <f t="shared" si="311"/>
        <v>82.899999999999991</v>
      </c>
      <c r="L784" s="207">
        <f t="shared" si="311"/>
        <v>37.400000000000006</v>
      </c>
      <c r="M784" s="207">
        <f t="shared" si="311"/>
        <v>32.799999999999997</v>
      </c>
      <c r="N784" s="207">
        <f t="shared" si="311"/>
        <v>29.699999999999996</v>
      </c>
      <c r="O784" s="207">
        <f t="shared" si="311"/>
        <v>30.300000000000004</v>
      </c>
      <c r="P784" s="207">
        <f t="shared" si="311"/>
        <v>36.400000000000006</v>
      </c>
      <c r="Q784" s="207">
        <f t="shared" si="311"/>
        <v>1273</v>
      </c>
      <c r="R784" s="207">
        <f>+R790+R796+R805+R811+R817+R823+R829+R835</f>
        <v>1216.2</v>
      </c>
      <c r="S784" s="208">
        <f t="shared" si="310"/>
        <v>104.67028449268211</v>
      </c>
    </row>
    <row r="785" spans="1:19" ht="13.5" customHeight="1" x14ac:dyDescent="0.15">
      <c r="A785" s="204"/>
      <c r="B785" s="373"/>
      <c r="C785" s="375"/>
      <c r="D785" s="198" t="s">
        <v>76</v>
      </c>
      <c r="E785" s="207">
        <f t="shared" si="311"/>
        <v>4.8000000000000007</v>
      </c>
      <c r="F785" s="207">
        <f t="shared" si="311"/>
        <v>7.7999999999999989</v>
      </c>
      <c r="G785" s="207">
        <f t="shared" si="311"/>
        <v>9.1</v>
      </c>
      <c r="H785" s="207">
        <f t="shared" si="311"/>
        <v>27.2</v>
      </c>
      <c r="I785" s="207">
        <f t="shared" si="311"/>
        <v>31.100000000000005</v>
      </c>
      <c r="J785" s="207">
        <f t="shared" si="311"/>
        <v>9.7999999999999989</v>
      </c>
      <c r="K785" s="207">
        <f t="shared" si="311"/>
        <v>9.3000000000000007</v>
      </c>
      <c r="L785" s="207">
        <f t="shared" si="311"/>
        <v>6.5</v>
      </c>
      <c r="M785" s="207">
        <f t="shared" si="311"/>
        <v>4.7</v>
      </c>
      <c r="N785" s="207">
        <f t="shared" si="311"/>
        <v>4</v>
      </c>
      <c r="O785" s="207">
        <f t="shared" si="311"/>
        <v>4.3999999999999995</v>
      </c>
      <c r="P785" s="207">
        <f t="shared" si="311"/>
        <v>5.2</v>
      </c>
      <c r="Q785" s="207">
        <f t="shared" si="311"/>
        <v>123.89999999999998</v>
      </c>
      <c r="R785" s="207">
        <f>+R791+R797+R806+R812+R818+R824+R830+R836</f>
        <v>116.4</v>
      </c>
      <c r="S785" s="208">
        <f t="shared" si="310"/>
        <v>106.44329896907215</v>
      </c>
    </row>
    <row r="786" spans="1:19" ht="13.5" customHeight="1" thickBot="1" x14ac:dyDescent="0.2">
      <c r="A786" s="204"/>
      <c r="B786" s="373"/>
      <c r="C786" s="378"/>
      <c r="D786" s="201" t="s">
        <v>77</v>
      </c>
      <c r="E786" s="209">
        <f t="shared" si="311"/>
        <v>6.0000000000000009</v>
      </c>
      <c r="F786" s="209">
        <f t="shared" si="311"/>
        <v>9</v>
      </c>
      <c r="G786" s="209">
        <f t="shared" si="311"/>
        <v>10.999999999999998</v>
      </c>
      <c r="H786" s="209">
        <f t="shared" si="311"/>
        <v>35.300000000000004</v>
      </c>
      <c r="I786" s="209">
        <f t="shared" si="311"/>
        <v>38.9</v>
      </c>
      <c r="J786" s="209">
        <f t="shared" si="311"/>
        <v>11.299999999999999</v>
      </c>
      <c r="K786" s="209">
        <f t="shared" si="311"/>
        <v>11</v>
      </c>
      <c r="L786" s="209">
        <f t="shared" si="311"/>
        <v>7.9</v>
      </c>
      <c r="M786" s="209">
        <f t="shared" si="311"/>
        <v>5.5</v>
      </c>
      <c r="N786" s="209">
        <f t="shared" si="311"/>
        <v>5.1000000000000005</v>
      </c>
      <c r="O786" s="209">
        <f t="shared" si="311"/>
        <v>5.4000000000000012</v>
      </c>
      <c r="P786" s="209">
        <f t="shared" si="311"/>
        <v>6.1</v>
      </c>
      <c r="Q786" s="209">
        <f t="shared" si="311"/>
        <v>152.5</v>
      </c>
      <c r="R786" s="209">
        <f>+R792+R798+R807+R813+R819+R825+R831+R837</f>
        <v>144.99999999999997</v>
      </c>
      <c r="S786" s="210">
        <f t="shared" si="310"/>
        <v>105.17241379310347</v>
      </c>
    </row>
    <row r="787" spans="1:19" ht="13.5" customHeight="1" x14ac:dyDescent="0.15">
      <c r="A787" s="204"/>
      <c r="B787" s="204"/>
      <c r="C787" s="379" t="s">
        <v>175</v>
      </c>
      <c r="D787" s="195" t="s">
        <v>72</v>
      </c>
      <c r="E787" s="205">
        <v>5.7</v>
      </c>
      <c r="F787" s="205">
        <v>26.3</v>
      </c>
      <c r="G787" s="205">
        <v>22.3</v>
      </c>
      <c r="H787" s="205">
        <v>83</v>
      </c>
      <c r="I787" s="205">
        <v>81.5</v>
      </c>
      <c r="J787" s="205">
        <v>20.399999999999999</v>
      </c>
      <c r="K787" s="205">
        <v>10.6</v>
      </c>
      <c r="L787" s="205">
        <v>1.8</v>
      </c>
      <c r="M787" s="205">
        <v>2.4</v>
      </c>
      <c r="N787" s="205">
        <v>1.5</v>
      </c>
      <c r="O787" s="205">
        <v>1.1000000000000001</v>
      </c>
      <c r="P787" s="205">
        <v>1.6</v>
      </c>
      <c r="Q787" s="205">
        <f t="shared" ref="Q787:Q798" si="312">SUM(E787:P787)</f>
        <v>258.20000000000005</v>
      </c>
      <c r="R787" s="205">
        <v>259.20000000000005</v>
      </c>
      <c r="S787" s="206">
        <f t="shared" si="310"/>
        <v>99.614197530864203</v>
      </c>
    </row>
    <row r="788" spans="1:19" ht="13.5" customHeight="1" x14ac:dyDescent="0.15">
      <c r="A788" s="204"/>
      <c r="B788" s="189"/>
      <c r="C788" s="380"/>
      <c r="D788" s="198" t="s">
        <v>73</v>
      </c>
      <c r="E788" s="207">
        <v>0.2</v>
      </c>
      <c r="F788" s="207">
        <v>0.8</v>
      </c>
      <c r="G788" s="207">
        <v>0.7</v>
      </c>
      <c r="H788" s="207">
        <v>2.5</v>
      </c>
      <c r="I788" s="207">
        <v>2.4</v>
      </c>
      <c r="J788" s="207">
        <v>0.6</v>
      </c>
      <c r="K788" s="207">
        <v>0.3</v>
      </c>
      <c r="L788" s="207">
        <v>0</v>
      </c>
      <c r="M788" s="207">
        <v>0</v>
      </c>
      <c r="N788" s="207">
        <v>0</v>
      </c>
      <c r="O788" s="207">
        <v>0</v>
      </c>
      <c r="P788" s="207">
        <v>0</v>
      </c>
      <c r="Q788" s="207">
        <f t="shared" si="312"/>
        <v>7.4999999999999991</v>
      </c>
      <c r="R788" s="207">
        <v>7.8999999999999977</v>
      </c>
      <c r="S788" s="208">
        <f t="shared" si="310"/>
        <v>94.936708860759509</v>
      </c>
    </row>
    <row r="789" spans="1:19" ht="13.5" customHeight="1" x14ac:dyDescent="0.15">
      <c r="A789" s="204"/>
      <c r="B789" s="189"/>
      <c r="C789" s="380"/>
      <c r="D789" s="198" t="s">
        <v>74</v>
      </c>
      <c r="E789" s="207">
        <f t="shared" ref="E789:P789" si="313">+E787-E788</f>
        <v>5.5</v>
      </c>
      <c r="F789" s="207">
        <f t="shared" si="313"/>
        <v>25.5</v>
      </c>
      <c r="G789" s="207">
        <f t="shared" si="313"/>
        <v>21.6</v>
      </c>
      <c r="H789" s="207">
        <f t="shared" si="313"/>
        <v>80.5</v>
      </c>
      <c r="I789" s="207">
        <f t="shared" si="313"/>
        <v>79.099999999999994</v>
      </c>
      <c r="J789" s="207">
        <f t="shared" si="313"/>
        <v>19.799999999999997</v>
      </c>
      <c r="K789" s="207">
        <f t="shared" si="313"/>
        <v>10.299999999999999</v>
      </c>
      <c r="L789" s="207">
        <f t="shared" si="313"/>
        <v>1.8</v>
      </c>
      <c r="M789" s="207">
        <f t="shared" si="313"/>
        <v>2.4</v>
      </c>
      <c r="N789" s="207">
        <f t="shared" si="313"/>
        <v>1.5</v>
      </c>
      <c r="O789" s="207">
        <f t="shared" si="313"/>
        <v>1.1000000000000001</v>
      </c>
      <c r="P789" s="207">
        <f t="shared" si="313"/>
        <v>1.6</v>
      </c>
      <c r="Q789" s="207">
        <f t="shared" si="312"/>
        <v>250.70000000000002</v>
      </c>
      <c r="R789" s="207">
        <v>251.29999999999998</v>
      </c>
      <c r="S789" s="208">
        <f t="shared" si="310"/>
        <v>99.761241543971352</v>
      </c>
    </row>
    <row r="790" spans="1:19" ht="13.5" customHeight="1" x14ac:dyDescent="0.15">
      <c r="A790" s="204"/>
      <c r="B790" s="189"/>
      <c r="C790" s="380"/>
      <c r="D790" s="198" t="s">
        <v>75</v>
      </c>
      <c r="E790" s="207">
        <f t="shared" ref="E790:P790" si="314">+E787-E791</f>
        <v>4.7</v>
      </c>
      <c r="F790" s="207">
        <f t="shared" si="314"/>
        <v>24.6</v>
      </c>
      <c r="G790" s="207">
        <f t="shared" si="314"/>
        <v>20.6</v>
      </c>
      <c r="H790" s="207">
        <f t="shared" si="314"/>
        <v>80.900000000000006</v>
      </c>
      <c r="I790" s="207">
        <f t="shared" si="314"/>
        <v>79.2</v>
      </c>
      <c r="J790" s="207">
        <f t="shared" si="314"/>
        <v>18.299999999999997</v>
      </c>
      <c r="K790" s="207">
        <f t="shared" si="314"/>
        <v>8.9</v>
      </c>
      <c r="L790" s="207">
        <f t="shared" si="314"/>
        <v>0.30000000000000004</v>
      </c>
      <c r="M790" s="207">
        <f t="shared" si="314"/>
        <v>1.4</v>
      </c>
      <c r="N790" s="207">
        <f t="shared" si="314"/>
        <v>0.8</v>
      </c>
      <c r="O790" s="207">
        <f t="shared" si="314"/>
        <v>0.30000000000000004</v>
      </c>
      <c r="P790" s="207">
        <f t="shared" si="314"/>
        <v>0.70000000000000007</v>
      </c>
      <c r="Q790" s="207">
        <f t="shared" si="312"/>
        <v>240.70000000000005</v>
      </c>
      <c r="R790" s="207">
        <v>243.50000000000003</v>
      </c>
      <c r="S790" s="208">
        <f t="shared" si="310"/>
        <v>98.850102669404521</v>
      </c>
    </row>
    <row r="791" spans="1:19" ht="13.5" customHeight="1" x14ac:dyDescent="0.15">
      <c r="A791" s="204"/>
      <c r="B791" s="189"/>
      <c r="C791" s="380"/>
      <c r="D791" s="198" t="s">
        <v>76</v>
      </c>
      <c r="E791" s="207">
        <v>1</v>
      </c>
      <c r="F791" s="207">
        <v>1.7</v>
      </c>
      <c r="G791" s="207">
        <v>1.7</v>
      </c>
      <c r="H791" s="207">
        <v>2.1</v>
      </c>
      <c r="I791" s="207">
        <v>2.2999999999999998</v>
      </c>
      <c r="J791" s="207">
        <v>2.1</v>
      </c>
      <c r="K791" s="207">
        <v>1.7</v>
      </c>
      <c r="L791" s="207">
        <v>1.5</v>
      </c>
      <c r="M791" s="207">
        <v>1</v>
      </c>
      <c r="N791" s="207">
        <v>0.7</v>
      </c>
      <c r="O791" s="207">
        <v>0.8</v>
      </c>
      <c r="P791" s="207">
        <v>0.9</v>
      </c>
      <c r="Q791" s="207">
        <f t="shared" si="312"/>
        <v>17.499999999999996</v>
      </c>
      <c r="R791" s="207">
        <v>15.7</v>
      </c>
      <c r="S791" s="208">
        <f t="shared" si="310"/>
        <v>111.46496815286622</v>
      </c>
    </row>
    <row r="792" spans="1:19" ht="13.5" customHeight="1" thickBot="1" x14ac:dyDescent="0.2">
      <c r="A792" s="204"/>
      <c r="B792" s="189"/>
      <c r="C792" s="381"/>
      <c r="D792" s="201" t="s">
        <v>77</v>
      </c>
      <c r="E792" s="209">
        <v>1.6</v>
      </c>
      <c r="F792" s="209">
        <v>2.2999999999999998</v>
      </c>
      <c r="G792" s="209">
        <v>2.4</v>
      </c>
      <c r="H792" s="209">
        <v>3.2</v>
      </c>
      <c r="I792" s="209">
        <v>3.4</v>
      </c>
      <c r="J792" s="209">
        <v>2.8</v>
      </c>
      <c r="K792" s="209">
        <v>2.9</v>
      </c>
      <c r="L792" s="209">
        <v>2.2000000000000002</v>
      </c>
      <c r="M792" s="209">
        <v>1.4</v>
      </c>
      <c r="N792" s="209">
        <v>1.6</v>
      </c>
      <c r="O792" s="209">
        <v>1.5</v>
      </c>
      <c r="P792" s="209">
        <v>1.6</v>
      </c>
      <c r="Q792" s="209">
        <f t="shared" si="312"/>
        <v>26.9</v>
      </c>
      <c r="R792" s="209">
        <v>24.799999999999997</v>
      </c>
      <c r="S792" s="210">
        <f t="shared" si="310"/>
        <v>108.46774193548387</v>
      </c>
    </row>
    <row r="793" spans="1:19" ht="13.5" customHeight="1" x14ac:dyDescent="0.15">
      <c r="A793" s="204"/>
      <c r="B793" s="189"/>
      <c r="C793" s="379" t="s">
        <v>176</v>
      </c>
      <c r="D793" s="195" t="s">
        <v>72</v>
      </c>
      <c r="E793" s="205">
        <v>13.5</v>
      </c>
      <c r="F793" s="205">
        <v>71.7</v>
      </c>
      <c r="G793" s="205">
        <v>26</v>
      </c>
      <c r="H793" s="205">
        <v>54.6</v>
      </c>
      <c r="I793" s="205">
        <v>48.3</v>
      </c>
      <c r="J793" s="205">
        <v>46.3</v>
      </c>
      <c r="K793" s="205">
        <v>27</v>
      </c>
      <c r="L793" s="205">
        <v>11.8</v>
      </c>
      <c r="M793" s="205">
        <v>8.6</v>
      </c>
      <c r="N793" s="205">
        <v>7</v>
      </c>
      <c r="O793" s="205">
        <v>5.7</v>
      </c>
      <c r="P793" s="205">
        <v>7.5</v>
      </c>
      <c r="Q793" s="205">
        <f t="shared" si="312"/>
        <v>328.00000000000006</v>
      </c>
      <c r="R793" s="205">
        <v>267</v>
      </c>
      <c r="S793" s="206">
        <f t="shared" si="310"/>
        <v>122.84644194756555</v>
      </c>
    </row>
    <row r="794" spans="1:19" ht="13.5" customHeight="1" x14ac:dyDescent="0.15">
      <c r="A794" s="204"/>
      <c r="B794" s="189"/>
      <c r="C794" s="380"/>
      <c r="D794" s="198" t="s">
        <v>73</v>
      </c>
      <c r="E794" s="207">
        <v>0.6</v>
      </c>
      <c r="F794" s="207">
        <v>3.7</v>
      </c>
      <c r="G794" s="207">
        <v>1.5</v>
      </c>
      <c r="H794" s="207">
        <v>4</v>
      </c>
      <c r="I794" s="207">
        <v>3.6</v>
      </c>
      <c r="J794" s="207">
        <v>3.1</v>
      </c>
      <c r="K794" s="207">
        <v>0.4</v>
      </c>
      <c r="L794" s="207">
        <v>0.3</v>
      </c>
      <c r="M794" s="207">
        <v>0</v>
      </c>
      <c r="N794" s="207">
        <v>0</v>
      </c>
      <c r="O794" s="207">
        <v>0</v>
      </c>
      <c r="P794" s="207">
        <v>0</v>
      </c>
      <c r="Q794" s="207">
        <f t="shared" si="312"/>
        <v>17.2</v>
      </c>
      <c r="R794" s="207">
        <v>14.999999999999998</v>
      </c>
      <c r="S794" s="208">
        <f t="shared" si="310"/>
        <v>114.66666666666667</v>
      </c>
    </row>
    <row r="795" spans="1:19" ht="13.5" customHeight="1" x14ac:dyDescent="0.15">
      <c r="A795" s="204"/>
      <c r="B795" s="189"/>
      <c r="C795" s="380"/>
      <c r="D795" s="198" t="s">
        <v>74</v>
      </c>
      <c r="E795" s="207">
        <f t="shared" ref="E795:P795" si="315">+E793-E794</f>
        <v>12.9</v>
      </c>
      <c r="F795" s="207">
        <f t="shared" si="315"/>
        <v>68</v>
      </c>
      <c r="G795" s="207">
        <f t="shared" si="315"/>
        <v>24.5</v>
      </c>
      <c r="H795" s="207">
        <f t="shared" si="315"/>
        <v>50.6</v>
      </c>
      <c r="I795" s="207">
        <f t="shared" si="315"/>
        <v>44.699999999999996</v>
      </c>
      <c r="J795" s="207">
        <f t="shared" si="315"/>
        <v>43.199999999999996</v>
      </c>
      <c r="K795" s="207">
        <f t="shared" si="315"/>
        <v>26.6</v>
      </c>
      <c r="L795" s="207">
        <f t="shared" si="315"/>
        <v>11.5</v>
      </c>
      <c r="M795" s="207">
        <f t="shared" si="315"/>
        <v>8.6</v>
      </c>
      <c r="N795" s="207">
        <f t="shared" si="315"/>
        <v>7</v>
      </c>
      <c r="O795" s="207">
        <f t="shared" si="315"/>
        <v>5.7</v>
      </c>
      <c r="P795" s="207">
        <f t="shared" si="315"/>
        <v>7.5</v>
      </c>
      <c r="Q795" s="207">
        <f t="shared" si="312"/>
        <v>310.8</v>
      </c>
      <c r="R795" s="207">
        <v>252.00000000000003</v>
      </c>
      <c r="S795" s="208">
        <f t="shared" si="310"/>
        <v>123.33333333333331</v>
      </c>
    </row>
    <row r="796" spans="1:19" ht="13.5" customHeight="1" x14ac:dyDescent="0.15">
      <c r="A796" s="204"/>
      <c r="B796" s="189"/>
      <c r="C796" s="380"/>
      <c r="D796" s="198" t="s">
        <v>75</v>
      </c>
      <c r="E796" s="207">
        <f t="shared" ref="E796:P796" si="316">+E793-E797</f>
        <v>12.9</v>
      </c>
      <c r="F796" s="207">
        <f t="shared" si="316"/>
        <v>70.5</v>
      </c>
      <c r="G796" s="207">
        <f t="shared" si="316"/>
        <v>25</v>
      </c>
      <c r="H796" s="207">
        <f t="shared" si="316"/>
        <v>51.6</v>
      </c>
      <c r="I796" s="207">
        <f t="shared" si="316"/>
        <v>44.4</v>
      </c>
      <c r="J796" s="207">
        <f t="shared" si="316"/>
        <v>44.699999999999996</v>
      </c>
      <c r="K796" s="207">
        <f t="shared" si="316"/>
        <v>25.9</v>
      </c>
      <c r="L796" s="207">
        <f t="shared" si="316"/>
        <v>11.4</v>
      </c>
      <c r="M796" s="207">
        <f t="shared" si="316"/>
        <v>8.4</v>
      </c>
      <c r="N796" s="207">
        <f t="shared" si="316"/>
        <v>6.9</v>
      </c>
      <c r="O796" s="207">
        <f t="shared" si="316"/>
        <v>5.6000000000000005</v>
      </c>
      <c r="P796" s="207">
        <f t="shared" si="316"/>
        <v>7.2</v>
      </c>
      <c r="Q796" s="207">
        <f t="shared" si="312"/>
        <v>314.49999999999994</v>
      </c>
      <c r="R796" s="207">
        <v>253.70000000000002</v>
      </c>
      <c r="S796" s="208">
        <f t="shared" si="310"/>
        <v>123.96531336223885</v>
      </c>
    </row>
    <row r="797" spans="1:19" ht="13.5" customHeight="1" x14ac:dyDescent="0.15">
      <c r="A797" s="204"/>
      <c r="B797" s="189"/>
      <c r="C797" s="380"/>
      <c r="D797" s="198" t="s">
        <v>76</v>
      </c>
      <c r="E797" s="207">
        <v>0.6</v>
      </c>
      <c r="F797" s="207">
        <v>1.2</v>
      </c>
      <c r="G797" s="207">
        <v>1</v>
      </c>
      <c r="H797" s="207">
        <v>3</v>
      </c>
      <c r="I797" s="207">
        <v>3.9</v>
      </c>
      <c r="J797" s="207">
        <v>1.6</v>
      </c>
      <c r="K797" s="207">
        <v>1.1000000000000001</v>
      </c>
      <c r="L797" s="207">
        <v>0.4</v>
      </c>
      <c r="M797" s="207">
        <v>0.2</v>
      </c>
      <c r="N797" s="207">
        <v>0.1</v>
      </c>
      <c r="O797" s="207">
        <v>0.1</v>
      </c>
      <c r="P797" s="207">
        <v>0.3</v>
      </c>
      <c r="Q797" s="207">
        <f t="shared" si="312"/>
        <v>13.499999999999998</v>
      </c>
      <c r="R797" s="207">
        <v>13.299999999999999</v>
      </c>
      <c r="S797" s="208">
        <f t="shared" si="310"/>
        <v>101.50375939849623</v>
      </c>
    </row>
    <row r="798" spans="1:19" ht="13.5" customHeight="1" thickBot="1" x14ac:dyDescent="0.2">
      <c r="A798" s="204"/>
      <c r="B798" s="189"/>
      <c r="C798" s="381"/>
      <c r="D798" s="201" t="s">
        <v>77</v>
      </c>
      <c r="E798" s="209">
        <v>0.6</v>
      </c>
      <c r="F798" s="209">
        <v>1.3</v>
      </c>
      <c r="G798" s="209">
        <v>1</v>
      </c>
      <c r="H798" s="209">
        <v>3</v>
      </c>
      <c r="I798" s="209">
        <v>4.0999999999999996</v>
      </c>
      <c r="J798" s="209">
        <v>1.6</v>
      </c>
      <c r="K798" s="209">
        <v>1.1000000000000001</v>
      </c>
      <c r="L798" s="209">
        <v>0.4</v>
      </c>
      <c r="M798" s="209">
        <v>0.2</v>
      </c>
      <c r="N798" s="209">
        <v>0.1</v>
      </c>
      <c r="O798" s="209">
        <v>0.1</v>
      </c>
      <c r="P798" s="209">
        <v>0.3</v>
      </c>
      <c r="Q798" s="209">
        <f t="shared" si="312"/>
        <v>13.799999999999999</v>
      </c>
      <c r="R798" s="209">
        <v>13.299999999999999</v>
      </c>
      <c r="S798" s="210">
        <f t="shared" si="310"/>
        <v>103.75939849624061</v>
      </c>
    </row>
    <row r="799" spans="1:19" ht="18.75" customHeight="1" x14ac:dyDescent="0.2">
      <c r="A799" s="303" t="str">
        <f>$A$1</f>
        <v>５　平成28年度市町村別・月別観光入込客数</v>
      </c>
    </row>
    <row r="800" spans="1:19" ht="13.5" customHeight="1" thickBot="1" x14ac:dyDescent="0.2">
      <c r="S800" s="190" t="s">
        <v>308</v>
      </c>
    </row>
    <row r="801" spans="1:19" ht="13.5" customHeight="1" thickBot="1" x14ac:dyDescent="0.2">
      <c r="A801" s="191" t="s">
        <v>58</v>
      </c>
      <c r="B801" s="191" t="s">
        <v>353</v>
      </c>
      <c r="C801" s="191" t="s">
        <v>59</v>
      </c>
      <c r="D801" s="192" t="s">
        <v>60</v>
      </c>
      <c r="E801" s="193" t="s">
        <v>61</v>
      </c>
      <c r="F801" s="193" t="s">
        <v>62</v>
      </c>
      <c r="G801" s="193" t="s">
        <v>63</v>
      </c>
      <c r="H801" s="193" t="s">
        <v>64</v>
      </c>
      <c r="I801" s="193" t="s">
        <v>65</v>
      </c>
      <c r="J801" s="193" t="s">
        <v>66</v>
      </c>
      <c r="K801" s="193" t="s">
        <v>67</v>
      </c>
      <c r="L801" s="193" t="s">
        <v>68</v>
      </c>
      <c r="M801" s="193" t="s">
        <v>69</v>
      </c>
      <c r="N801" s="193" t="s">
        <v>36</v>
      </c>
      <c r="O801" s="193" t="s">
        <v>37</v>
      </c>
      <c r="P801" s="193" t="s">
        <v>38</v>
      </c>
      <c r="Q801" s="193" t="s">
        <v>354</v>
      </c>
      <c r="R801" s="193" t="str">
        <f>$R$3</f>
        <v>27年度</v>
      </c>
      <c r="S801" s="194" t="s">
        <v>71</v>
      </c>
    </row>
    <row r="802" spans="1:19" ht="13.5" customHeight="1" x14ac:dyDescent="0.15">
      <c r="A802" s="204"/>
      <c r="B802" s="189"/>
      <c r="C802" s="379" t="s">
        <v>177</v>
      </c>
      <c r="D802" s="195" t="s">
        <v>72</v>
      </c>
      <c r="E802" s="205">
        <v>9</v>
      </c>
      <c r="F802" s="205">
        <v>20.100000000000001</v>
      </c>
      <c r="G802" s="205">
        <v>18</v>
      </c>
      <c r="H802" s="205">
        <v>36.200000000000003</v>
      </c>
      <c r="I802" s="205">
        <v>49.7</v>
      </c>
      <c r="J802" s="205">
        <v>16.600000000000001</v>
      </c>
      <c r="K802" s="205">
        <v>12.3</v>
      </c>
      <c r="L802" s="205">
        <v>6</v>
      </c>
      <c r="M802" s="205">
        <v>4.0999999999999996</v>
      </c>
      <c r="N802" s="205">
        <v>4.9000000000000004</v>
      </c>
      <c r="O802" s="205">
        <v>4.5999999999999996</v>
      </c>
      <c r="P802" s="205">
        <v>6.2</v>
      </c>
      <c r="Q802" s="205">
        <f t="shared" ref="Q802:Q837" si="317">SUM(E802:P802)</f>
        <v>187.7</v>
      </c>
      <c r="R802" s="205">
        <v>174.00000000000003</v>
      </c>
      <c r="S802" s="206">
        <f t="shared" ref="S802:S837" si="318">IF(Q802=0,"－",Q802/R802*100)</f>
        <v>107.87356321839079</v>
      </c>
    </row>
    <row r="803" spans="1:19" ht="13.5" customHeight="1" x14ac:dyDescent="0.15">
      <c r="A803" s="204"/>
      <c r="B803" s="189"/>
      <c r="C803" s="380"/>
      <c r="D803" s="198" t="s">
        <v>73</v>
      </c>
      <c r="E803" s="207">
        <v>3.1</v>
      </c>
      <c r="F803" s="207">
        <v>9.1</v>
      </c>
      <c r="G803" s="207">
        <v>7.8</v>
      </c>
      <c r="H803" s="207">
        <v>11</v>
      </c>
      <c r="I803" s="207">
        <v>13.1</v>
      </c>
      <c r="J803" s="207">
        <v>7.1</v>
      </c>
      <c r="K803" s="207">
        <v>5</v>
      </c>
      <c r="L803" s="207">
        <v>1.9</v>
      </c>
      <c r="M803" s="207">
        <v>0.9</v>
      </c>
      <c r="N803" s="207">
        <v>0.5</v>
      </c>
      <c r="O803" s="207">
        <v>0.5</v>
      </c>
      <c r="P803" s="207">
        <v>1.9</v>
      </c>
      <c r="Q803" s="207">
        <f t="shared" si="317"/>
        <v>61.9</v>
      </c>
      <c r="R803" s="207">
        <v>56.199999999999996</v>
      </c>
      <c r="S803" s="208">
        <f t="shared" si="318"/>
        <v>110.14234875444839</v>
      </c>
    </row>
    <row r="804" spans="1:19" ht="13.5" customHeight="1" x14ac:dyDescent="0.15">
      <c r="A804" s="204" t="s">
        <v>362</v>
      </c>
      <c r="B804" s="189" t="s">
        <v>364</v>
      </c>
      <c r="C804" s="380"/>
      <c r="D804" s="198" t="s">
        <v>74</v>
      </c>
      <c r="E804" s="207">
        <f t="shared" ref="E804:P804" si="319">+E802-E803</f>
        <v>5.9</v>
      </c>
      <c r="F804" s="207">
        <f t="shared" si="319"/>
        <v>11.000000000000002</v>
      </c>
      <c r="G804" s="207">
        <f t="shared" si="319"/>
        <v>10.199999999999999</v>
      </c>
      <c r="H804" s="207">
        <f t="shared" si="319"/>
        <v>25.200000000000003</v>
      </c>
      <c r="I804" s="207">
        <f t="shared" si="319"/>
        <v>36.6</v>
      </c>
      <c r="J804" s="207">
        <f t="shared" si="319"/>
        <v>9.5000000000000018</v>
      </c>
      <c r="K804" s="207">
        <f t="shared" si="319"/>
        <v>7.3000000000000007</v>
      </c>
      <c r="L804" s="207">
        <f t="shared" si="319"/>
        <v>4.0999999999999996</v>
      </c>
      <c r="M804" s="207">
        <f t="shared" si="319"/>
        <v>3.1999999999999997</v>
      </c>
      <c r="N804" s="207">
        <f t="shared" si="319"/>
        <v>4.4000000000000004</v>
      </c>
      <c r="O804" s="207">
        <f t="shared" si="319"/>
        <v>4.0999999999999996</v>
      </c>
      <c r="P804" s="207">
        <f t="shared" si="319"/>
        <v>4.3000000000000007</v>
      </c>
      <c r="Q804" s="207">
        <f t="shared" si="317"/>
        <v>125.8</v>
      </c>
      <c r="R804" s="207">
        <v>117.79999999999998</v>
      </c>
      <c r="S804" s="208">
        <f t="shared" si="318"/>
        <v>106.79117147707981</v>
      </c>
    </row>
    <row r="805" spans="1:19" ht="13.5" customHeight="1" x14ac:dyDescent="0.15">
      <c r="A805" s="204"/>
      <c r="B805" s="189"/>
      <c r="C805" s="380"/>
      <c r="D805" s="198" t="s">
        <v>75</v>
      </c>
      <c r="E805" s="207">
        <f t="shared" ref="E805:P805" si="320">+E802-E806</f>
        <v>8.8000000000000007</v>
      </c>
      <c r="F805" s="207">
        <f t="shared" si="320"/>
        <v>19.8</v>
      </c>
      <c r="G805" s="207">
        <f t="shared" si="320"/>
        <v>17.7</v>
      </c>
      <c r="H805" s="207">
        <f t="shared" si="320"/>
        <v>34.400000000000006</v>
      </c>
      <c r="I805" s="207">
        <f t="shared" si="320"/>
        <v>47.1</v>
      </c>
      <c r="J805" s="207">
        <f t="shared" si="320"/>
        <v>16.3</v>
      </c>
      <c r="K805" s="207">
        <f t="shared" si="320"/>
        <v>11.9</v>
      </c>
      <c r="L805" s="207">
        <f t="shared" si="320"/>
        <v>5.8</v>
      </c>
      <c r="M805" s="207">
        <f t="shared" si="320"/>
        <v>3.9999999999999996</v>
      </c>
      <c r="N805" s="207">
        <f t="shared" si="320"/>
        <v>4.8000000000000007</v>
      </c>
      <c r="O805" s="207">
        <f t="shared" si="320"/>
        <v>4.5</v>
      </c>
      <c r="P805" s="207">
        <f t="shared" si="320"/>
        <v>6</v>
      </c>
      <c r="Q805" s="207">
        <f t="shared" si="317"/>
        <v>181.10000000000005</v>
      </c>
      <c r="R805" s="207">
        <v>165.70000000000002</v>
      </c>
      <c r="S805" s="208">
        <f t="shared" si="318"/>
        <v>109.29390464695234</v>
      </c>
    </row>
    <row r="806" spans="1:19" ht="13.5" customHeight="1" x14ac:dyDescent="0.15">
      <c r="A806" s="204"/>
      <c r="B806" s="189"/>
      <c r="C806" s="380"/>
      <c r="D806" s="198" t="s">
        <v>76</v>
      </c>
      <c r="E806" s="207">
        <v>0.2</v>
      </c>
      <c r="F806" s="207">
        <v>0.3</v>
      </c>
      <c r="G806" s="207">
        <v>0.3</v>
      </c>
      <c r="H806" s="207">
        <v>1.8</v>
      </c>
      <c r="I806" s="207">
        <v>2.6</v>
      </c>
      <c r="J806" s="207">
        <v>0.3</v>
      </c>
      <c r="K806" s="207">
        <v>0.4</v>
      </c>
      <c r="L806" s="207">
        <v>0.2</v>
      </c>
      <c r="M806" s="207">
        <v>0.1</v>
      </c>
      <c r="N806" s="207">
        <v>0.1</v>
      </c>
      <c r="O806" s="207">
        <v>0.1</v>
      </c>
      <c r="P806" s="207">
        <v>0.2</v>
      </c>
      <c r="Q806" s="207">
        <f t="shared" si="317"/>
        <v>6.6</v>
      </c>
      <c r="R806" s="207">
        <v>8.2999999999999989</v>
      </c>
      <c r="S806" s="208">
        <f t="shared" si="318"/>
        <v>79.518072289156621</v>
      </c>
    </row>
    <row r="807" spans="1:19" ht="13.5" customHeight="1" thickBot="1" x14ac:dyDescent="0.2">
      <c r="A807" s="204"/>
      <c r="B807" s="189"/>
      <c r="C807" s="381"/>
      <c r="D807" s="201" t="s">
        <v>77</v>
      </c>
      <c r="E807" s="209">
        <v>0.2</v>
      </c>
      <c r="F807" s="209">
        <v>0.4</v>
      </c>
      <c r="G807" s="209">
        <v>0.5</v>
      </c>
      <c r="H807" s="209">
        <v>2.1</v>
      </c>
      <c r="I807" s="209">
        <v>2.9</v>
      </c>
      <c r="J807" s="209">
        <v>0.4</v>
      </c>
      <c r="K807" s="209">
        <v>0.5</v>
      </c>
      <c r="L807" s="209">
        <v>0.3</v>
      </c>
      <c r="M807" s="209">
        <v>0.2</v>
      </c>
      <c r="N807" s="209">
        <v>0.1</v>
      </c>
      <c r="O807" s="209">
        <v>0.2</v>
      </c>
      <c r="P807" s="209">
        <v>0.3</v>
      </c>
      <c r="Q807" s="209">
        <f t="shared" si="317"/>
        <v>8.1</v>
      </c>
      <c r="R807" s="209">
        <v>10.199999999999999</v>
      </c>
      <c r="S807" s="210">
        <f t="shared" si="318"/>
        <v>79.411764705882362</v>
      </c>
    </row>
    <row r="808" spans="1:19" ht="13.5" customHeight="1" x14ac:dyDescent="0.15">
      <c r="A808" s="204"/>
      <c r="B808" s="189"/>
      <c r="C808" s="379" t="s">
        <v>178</v>
      </c>
      <c r="D808" s="195" t="s">
        <v>72</v>
      </c>
      <c r="E808" s="205">
        <v>5</v>
      </c>
      <c r="F808" s="205">
        <v>8.3000000000000007</v>
      </c>
      <c r="G808" s="205">
        <v>8.5</v>
      </c>
      <c r="H808" s="205">
        <v>24.7</v>
      </c>
      <c r="I808" s="205">
        <v>24</v>
      </c>
      <c r="J808" s="205">
        <v>9.6</v>
      </c>
      <c r="K808" s="205">
        <v>10.7</v>
      </c>
      <c r="L808" s="205">
        <v>8.6</v>
      </c>
      <c r="M808" s="205">
        <v>8.9</v>
      </c>
      <c r="N808" s="205">
        <v>8.4</v>
      </c>
      <c r="O808" s="205">
        <v>10.6</v>
      </c>
      <c r="P808" s="205">
        <v>9.6999999999999993</v>
      </c>
      <c r="Q808" s="205">
        <f t="shared" si="317"/>
        <v>137</v>
      </c>
      <c r="R808" s="205">
        <v>135.70000000000002</v>
      </c>
      <c r="S808" s="206">
        <f t="shared" si="318"/>
        <v>100.95799557848193</v>
      </c>
    </row>
    <row r="809" spans="1:19" ht="13.5" customHeight="1" x14ac:dyDescent="0.15">
      <c r="A809" s="204"/>
      <c r="B809" s="189"/>
      <c r="C809" s="380"/>
      <c r="D809" s="198" t="s">
        <v>73</v>
      </c>
      <c r="E809" s="207">
        <v>0.4</v>
      </c>
      <c r="F809" s="207">
        <v>0.7</v>
      </c>
      <c r="G809" s="207">
        <v>0.9</v>
      </c>
      <c r="H809" s="207">
        <v>1.7</v>
      </c>
      <c r="I809" s="207">
        <v>2.7</v>
      </c>
      <c r="J809" s="207">
        <v>1.2</v>
      </c>
      <c r="K809" s="207">
        <v>0.6</v>
      </c>
      <c r="L809" s="207">
        <v>0.5</v>
      </c>
      <c r="M809" s="207">
        <v>0.5</v>
      </c>
      <c r="N809" s="207">
        <v>0.4</v>
      </c>
      <c r="O809" s="207">
        <v>0.4</v>
      </c>
      <c r="P809" s="207">
        <v>0.5</v>
      </c>
      <c r="Q809" s="207">
        <f t="shared" si="317"/>
        <v>10.500000000000002</v>
      </c>
      <c r="R809" s="207">
        <v>9.4</v>
      </c>
      <c r="S809" s="208">
        <f t="shared" si="318"/>
        <v>111.70212765957447</v>
      </c>
    </row>
    <row r="810" spans="1:19" ht="13.5" customHeight="1" x14ac:dyDescent="0.15">
      <c r="A810" s="204"/>
      <c r="B810" s="189"/>
      <c r="C810" s="380"/>
      <c r="D810" s="198" t="s">
        <v>74</v>
      </c>
      <c r="E810" s="207">
        <f t="shared" ref="E810:P810" si="321">+E808-E809</f>
        <v>4.5999999999999996</v>
      </c>
      <c r="F810" s="207">
        <f t="shared" si="321"/>
        <v>7.6000000000000005</v>
      </c>
      <c r="G810" s="207">
        <f t="shared" si="321"/>
        <v>7.6</v>
      </c>
      <c r="H810" s="207">
        <f t="shared" si="321"/>
        <v>23</v>
      </c>
      <c r="I810" s="207">
        <f t="shared" si="321"/>
        <v>21.3</v>
      </c>
      <c r="J810" s="207">
        <f t="shared" si="321"/>
        <v>8.4</v>
      </c>
      <c r="K810" s="207">
        <f t="shared" si="321"/>
        <v>10.1</v>
      </c>
      <c r="L810" s="207">
        <f t="shared" si="321"/>
        <v>8.1</v>
      </c>
      <c r="M810" s="207">
        <f t="shared" si="321"/>
        <v>8.4</v>
      </c>
      <c r="N810" s="207">
        <f t="shared" si="321"/>
        <v>8</v>
      </c>
      <c r="O810" s="207">
        <f t="shared" si="321"/>
        <v>10.199999999999999</v>
      </c>
      <c r="P810" s="207">
        <f t="shared" si="321"/>
        <v>9.1999999999999993</v>
      </c>
      <c r="Q810" s="207">
        <f t="shared" si="317"/>
        <v>126.5</v>
      </c>
      <c r="R810" s="207">
        <v>126.30000000000001</v>
      </c>
      <c r="S810" s="208">
        <f t="shared" si="318"/>
        <v>100.15835312747426</v>
      </c>
    </row>
    <row r="811" spans="1:19" ht="13.5" customHeight="1" x14ac:dyDescent="0.15">
      <c r="A811" s="204"/>
      <c r="B811" s="189"/>
      <c r="C811" s="380"/>
      <c r="D811" s="198" t="s">
        <v>75</v>
      </c>
      <c r="E811" s="207">
        <f t="shared" ref="E811:P811" si="322">+E808-E812</f>
        <v>4.2</v>
      </c>
      <c r="F811" s="207">
        <f t="shared" si="322"/>
        <v>7.3000000000000007</v>
      </c>
      <c r="G811" s="207">
        <f t="shared" si="322"/>
        <v>7.3</v>
      </c>
      <c r="H811" s="207">
        <f t="shared" si="322"/>
        <v>22.099999999999998</v>
      </c>
      <c r="I811" s="207">
        <f t="shared" si="322"/>
        <v>19.600000000000001</v>
      </c>
      <c r="J811" s="207">
        <f t="shared" si="322"/>
        <v>8.1</v>
      </c>
      <c r="K811" s="207">
        <f t="shared" si="322"/>
        <v>9.6</v>
      </c>
      <c r="L811" s="207">
        <f t="shared" si="322"/>
        <v>7.6</v>
      </c>
      <c r="M811" s="207">
        <f t="shared" si="322"/>
        <v>8</v>
      </c>
      <c r="N811" s="207">
        <f t="shared" si="322"/>
        <v>7.7</v>
      </c>
      <c r="O811" s="207">
        <f t="shared" si="322"/>
        <v>9.6999999999999993</v>
      </c>
      <c r="P811" s="207">
        <f t="shared" si="322"/>
        <v>8.7999999999999989</v>
      </c>
      <c r="Q811" s="207">
        <f t="shared" si="317"/>
        <v>119.99999999999999</v>
      </c>
      <c r="R811" s="207">
        <v>119.5</v>
      </c>
      <c r="S811" s="208">
        <f t="shared" si="318"/>
        <v>100.418410041841</v>
      </c>
    </row>
    <row r="812" spans="1:19" ht="13.5" customHeight="1" x14ac:dyDescent="0.15">
      <c r="A812" s="204"/>
      <c r="B812" s="189"/>
      <c r="C812" s="380"/>
      <c r="D812" s="198" t="s">
        <v>76</v>
      </c>
      <c r="E812" s="207">
        <v>0.8</v>
      </c>
      <c r="F812" s="207">
        <v>1</v>
      </c>
      <c r="G812" s="207">
        <v>1.2</v>
      </c>
      <c r="H812" s="207">
        <v>2.6</v>
      </c>
      <c r="I812" s="207">
        <v>4.4000000000000004</v>
      </c>
      <c r="J812" s="207">
        <v>1.5</v>
      </c>
      <c r="K812" s="207">
        <v>1.1000000000000001</v>
      </c>
      <c r="L812" s="207">
        <v>1</v>
      </c>
      <c r="M812" s="207">
        <v>0.9</v>
      </c>
      <c r="N812" s="207">
        <v>0.7</v>
      </c>
      <c r="O812" s="207">
        <v>0.9</v>
      </c>
      <c r="P812" s="207">
        <v>0.9</v>
      </c>
      <c r="Q812" s="207">
        <f t="shared" si="317"/>
        <v>16.999999999999996</v>
      </c>
      <c r="R812" s="207">
        <v>16.2</v>
      </c>
      <c r="S812" s="208">
        <f t="shared" si="318"/>
        <v>104.93827160493825</v>
      </c>
    </row>
    <row r="813" spans="1:19" ht="13.5" customHeight="1" thickBot="1" x14ac:dyDescent="0.2">
      <c r="A813" s="204"/>
      <c r="B813" s="189"/>
      <c r="C813" s="381"/>
      <c r="D813" s="201" t="s">
        <v>77</v>
      </c>
      <c r="E813" s="209">
        <v>0.8</v>
      </c>
      <c r="F813" s="209">
        <v>1</v>
      </c>
      <c r="G813" s="209">
        <v>1.2</v>
      </c>
      <c r="H813" s="209">
        <v>2.6</v>
      </c>
      <c r="I813" s="209">
        <v>4.4000000000000004</v>
      </c>
      <c r="J813" s="209">
        <v>1.5</v>
      </c>
      <c r="K813" s="209">
        <v>1.1000000000000001</v>
      </c>
      <c r="L813" s="209">
        <v>1</v>
      </c>
      <c r="M813" s="209">
        <v>0.9</v>
      </c>
      <c r="N813" s="209">
        <v>0.7</v>
      </c>
      <c r="O813" s="209">
        <v>0.9</v>
      </c>
      <c r="P813" s="209">
        <v>0.9</v>
      </c>
      <c r="Q813" s="209">
        <f t="shared" si="317"/>
        <v>16.999999999999996</v>
      </c>
      <c r="R813" s="209">
        <v>16.2</v>
      </c>
      <c r="S813" s="210">
        <f t="shared" si="318"/>
        <v>104.93827160493825</v>
      </c>
    </row>
    <row r="814" spans="1:19" ht="13.5" customHeight="1" x14ac:dyDescent="0.15">
      <c r="A814" s="204"/>
      <c r="B814" s="189"/>
      <c r="C814" s="379" t="s">
        <v>179</v>
      </c>
      <c r="D814" s="195" t="s">
        <v>72</v>
      </c>
      <c r="E814" s="205">
        <v>1.3</v>
      </c>
      <c r="F814" s="205">
        <v>2.7</v>
      </c>
      <c r="G814" s="205">
        <v>33.6</v>
      </c>
      <c r="H814" s="205">
        <v>18.5</v>
      </c>
      <c r="I814" s="205">
        <v>17.600000000000001</v>
      </c>
      <c r="J814" s="205">
        <v>3.1</v>
      </c>
      <c r="K814" s="205">
        <v>2.1</v>
      </c>
      <c r="L814" s="205">
        <v>1.3</v>
      </c>
      <c r="M814" s="205">
        <v>1.2</v>
      </c>
      <c r="N814" s="205">
        <v>1.3</v>
      </c>
      <c r="O814" s="205">
        <v>1.3</v>
      </c>
      <c r="P814" s="205">
        <v>1.5</v>
      </c>
      <c r="Q814" s="205">
        <f t="shared" si="317"/>
        <v>85.499999999999986</v>
      </c>
      <c r="R814" s="205">
        <v>96.59999999999998</v>
      </c>
      <c r="S814" s="206">
        <f t="shared" si="318"/>
        <v>88.509316770186345</v>
      </c>
    </row>
    <row r="815" spans="1:19" ht="13.5" customHeight="1" x14ac:dyDescent="0.15">
      <c r="A815" s="204"/>
      <c r="B815" s="189"/>
      <c r="C815" s="380"/>
      <c r="D815" s="198" t="s">
        <v>73</v>
      </c>
      <c r="E815" s="207">
        <v>0.1</v>
      </c>
      <c r="F815" s="207">
        <v>0.5</v>
      </c>
      <c r="G815" s="207">
        <v>1.3</v>
      </c>
      <c r="H815" s="207">
        <v>1</v>
      </c>
      <c r="I815" s="207">
        <v>1</v>
      </c>
      <c r="J815" s="207">
        <v>0.5</v>
      </c>
      <c r="K815" s="207">
        <v>0.1</v>
      </c>
      <c r="L815" s="207">
        <v>0.1</v>
      </c>
      <c r="M815" s="207">
        <v>0.1</v>
      </c>
      <c r="N815" s="207">
        <v>0.1</v>
      </c>
      <c r="O815" s="207">
        <v>0</v>
      </c>
      <c r="P815" s="207">
        <v>0.1</v>
      </c>
      <c r="Q815" s="207">
        <f t="shared" si="317"/>
        <v>4.8999999999999986</v>
      </c>
      <c r="R815" s="207">
        <v>5.299999999999998</v>
      </c>
      <c r="S815" s="208">
        <f t="shared" si="318"/>
        <v>92.452830188679258</v>
      </c>
    </row>
    <row r="816" spans="1:19" ht="13.5" customHeight="1" x14ac:dyDescent="0.15">
      <c r="A816" s="204"/>
      <c r="B816" s="189"/>
      <c r="C816" s="380"/>
      <c r="D816" s="198" t="s">
        <v>74</v>
      </c>
      <c r="E816" s="207">
        <f t="shared" ref="E816:P816" si="323">+E814-E815</f>
        <v>1.2</v>
      </c>
      <c r="F816" s="207">
        <f t="shared" si="323"/>
        <v>2.2000000000000002</v>
      </c>
      <c r="G816" s="207">
        <f t="shared" si="323"/>
        <v>32.300000000000004</v>
      </c>
      <c r="H816" s="207">
        <f t="shared" si="323"/>
        <v>17.5</v>
      </c>
      <c r="I816" s="207">
        <f t="shared" si="323"/>
        <v>16.600000000000001</v>
      </c>
      <c r="J816" s="207">
        <f t="shared" si="323"/>
        <v>2.6</v>
      </c>
      <c r="K816" s="207">
        <f t="shared" si="323"/>
        <v>2</v>
      </c>
      <c r="L816" s="207">
        <f t="shared" si="323"/>
        <v>1.2</v>
      </c>
      <c r="M816" s="207">
        <f t="shared" si="323"/>
        <v>1.0999999999999999</v>
      </c>
      <c r="N816" s="207">
        <f t="shared" si="323"/>
        <v>1.2</v>
      </c>
      <c r="O816" s="207">
        <f t="shared" si="323"/>
        <v>1.3</v>
      </c>
      <c r="P816" s="207">
        <f t="shared" si="323"/>
        <v>1.4</v>
      </c>
      <c r="Q816" s="207">
        <f t="shared" si="317"/>
        <v>80.600000000000009</v>
      </c>
      <c r="R816" s="207">
        <v>91.3</v>
      </c>
      <c r="S816" s="208">
        <f t="shared" si="318"/>
        <v>88.280394304490699</v>
      </c>
    </row>
    <row r="817" spans="1:19" ht="13.5" customHeight="1" x14ac:dyDescent="0.15">
      <c r="A817" s="204"/>
      <c r="B817" s="189"/>
      <c r="C817" s="380"/>
      <c r="D817" s="198" t="s">
        <v>75</v>
      </c>
      <c r="E817" s="207">
        <f t="shared" ref="E817:P817" si="324">+E814-E818</f>
        <v>0.30000000000000004</v>
      </c>
      <c r="F817" s="207">
        <f t="shared" si="324"/>
        <v>0.70000000000000018</v>
      </c>
      <c r="G817" s="207">
        <f t="shared" si="324"/>
        <v>30.6</v>
      </c>
      <c r="H817" s="207">
        <f t="shared" si="324"/>
        <v>3.3000000000000007</v>
      </c>
      <c r="I817" s="207">
        <f t="shared" si="324"/>
        <v>3.2000000000000011</v>
      </c>
      <c r="J817" s="207">
        <f t="shared" si="324"/>
        <v>0.80000000000000027</v>
      </c>
      <c r="K817" s="207">
        <f t="shared" si="324"/>
        <v>0.30000000000000004</v>
      </c>
      <c r="L817" s="207">
        <f t="shared" si="324"/>
        <v>0.30000000000000004</v>
      </c>
      <c r="M817" s="207">
        <f t="shared" si="324"/>
        <v>0.39999999999999991</v>
      </c>
      <c r="N817" s="207">
        <f t="shared" si="324"/>
        <v>0.4</v>
      </c>
      <c r="O817" s="207">
        <f t="shared" si="324"/>
        <v>0.30000000000000004</v>
      </c>
      <c r="P817" s="207">
        <f t="shared" si="324"/>
        <v>0.30000000000000004</v>
      </c>
      <c r="Q817" s="207">
        <f t="shared" si="317"/>
        <v>40.899999999999991</v>
      </c>
      <c r="R817" s="207">
        <v>53</v>
      </c>
      <c r="S817" s="208">
        <f t="shared" si="318"/>
        <v>77.169811320754704</v>
      </c>
    </row>
    <row r="818" spans="1:19" ht="13.5" customHeight="1" x14ac:dyDescent="0.15">
      <c r="A818" s="204"/>
      <c r="B818" s="189"/>
      <c r="C818" s="380"/>
      <c r="D818" s="198" t="s">
        <v>76</v>
      </c>
      <c r="E818" s="207">
        <v>1</v>
      </c>
      <c r="F818" s="207">
        <v>2</v>
      </c>
      <c r="G818" s="207">
        <v>3</v>
      </c>
      <c r="H818" s="207">
        <v>15.2</v>
      </c>
      <c r="I818" s="207">
        <v>14.4</v>
      </c>
      <c r="J818" s="207">
        <v>2.2999999999999998</v>
      </c>
      <c r="K818" s="207">
        <v>1.8</v>
      </c>
      <c r="L818" s="207">
        <v>1</v>
      </c>
      <c r="M818" s="207">
        <v>0.8</v>
      </c>
      <c r="N818" s="207">
        <v>0.9</v>
      </c>
      <c r="O818" s="207">
        <v>1</v>
      </c>
      <c r="P818" s="207">
        <v>1.2</v>
      </c>
      <c r="Q818" s="207">
        <f t="shared" si="317"/>
        <v>44.599999999999994</v>
      </c>
      <c r="R818" s="207">
        <v>43.599999999999994</v>
      </c>
      <c r="S818" s="208">
        <f t="shared" si="318"/>
        <v>102.29357798165137</v>
      </c>
    </row>
    <row r="819" spans="1:19" ht="13.5" customHeight="1" thickBot="1" x14ac:dyDescent="0.2">
      <c r="A819" s="204"/>
      <c r="B819" s="189"/>
      <c r="C819" s="381"/>
      <c r="D819" s="201" t="s">
        <v>77</v>
      </c>
      <c r="E819" s="209">
        <v>1</v>
      </c>
      <c r="F819" s="209">
        <v>2.2999999999999998</v>
      </c>
      <c r="G819" s="209">
        <v>3.5</v>
      </c>
      <c r="H819" s="209">
        <v>21.2</v>
      </c>
      <c r="I819" s="209">
        <v>20</v>
      </c>
      <c r="J819" s="209">
        <v>2.5</v>
      </c>
      <c r="K819" s="209">
        <v>1.8</v>
      </c>
      <c r="L819" s="209">
        <v>1.1000000000000001</v>
      </c>
      <c r="M819" s="209">
        <v>0.9</v>
      </c>
      <c r="N819" s="209">
        <v>1</v>
      </c>
      <c r="O819" s="209">
        <v>1.1000000000000001</v>
      </c>
      <c r="P819" s="209">
        <v>1.2</v>
      </c>
      <c r="Q819" s="209">
        <f t="shared" si="317"/>
        <v>57.6</v>
      </c>
      <c r="R819" s="209">
        <v>55.8</v>
      </c>
      <c r="S819" s="210">
        <f t="shared" si="318"/>
        <v>103.2258064516129</v>
      </c>
    </row>
    <row r="820" spans="1:19" ht="13.5" customHeight="1" x14ac:dyDescent="0.15">
      <c r="A820" s="204"/>
      <c r="B820" s="189"/>
      <c r="C820" s="379" t="s">
        <v>180</v>
      </c>
      <c r="D820" s="195" t="s">
        <v>72</v>
      </c>
      <c r="E820" s="205">
        <v>3.9</v>
      </c>
      <c r="F820" s="205">
        <v>5.6</v>
      </c>
      <c r="G820" s="205">
        <v>5.9</v>
      </c>
      <c r="H820" s="205">
        <v>9.1</v>
      </c>
      <c r="I820" s="205">
        <v>18</v>
      </c>
      <c r="J820" s="205">
        <v>5.8</v>
      </c>
      <c r="K820" s="205">
        <v>3.4</v>
      </c>
      <c r="L820" s="205">
        <v>1.9</v>
      </c>
      <c r="M820" s="205">
        <v>2.4</v>
      </c>
      <c r="N820" s="205">
        <v>2.6</v>
      </c>
      <c r="O820" s="205">
        <v>2.2999999999999998</v>
      </c>
      <c r="P820" s="205">
        <v>3.9</v>
      </c>
      <c r="Q820" s="205">
        <f t="shared" si="317"/>
        <v>64.8</v>
      </c>
      <c r="R820" s="205">
        <v>68.900000000000006</v>
      </c>
      <c r="S820" s="206">
        <f t="shared" si="318"/>
        <v>94.049346879535548</v>
      </c>
    </row>
    <row r="821" spans="1:19" ht="13.5" customHeight="1" x14ac:dyDescent="0.15">
      <c r="A821" s="204"/>
      <c r="B821" s="189"/>
      <c r="C821" s="380"/>
      <c r="D821" s="198" t="s">
        <v>73</v>
      </c>
      <c r="E821" s="207">
        <v>0.6</v>
      </c>
      <c r="F821" s="207">
        <v>0.9</v>
      </c>
      <c r="G821" s="207">
        <v>1</v>
      </c>
      <c r="H821" s="207">
        <v>1.5</v>
      </c>
      <c r="I821" s="207">
        <v>2.9</v>
      </c>
      <c r="J821" s="207">
        <v>0.9</v>
      </c>
      <c r="K821" s="207">
        <v>0.5</v>
      </c>
      <c r="L821" s="207">
        <v>0.3</v>
      </c>
      <c r="M821" s="207">
        <v>0.4</v>
      </c>
      <c r="N821" s="207">
        <v>0.4</v>
      </c>
      <c r="O821" s="207">
        <v>0.4</v>
      </c>
      <c r="P821" s="207">
        <v>0.6</v>
      </c>
      <c r="Q821" s="207">
        <f t="shared" si="317"/>
        <v>10.400000000000002</v>
      </c>
      <c r="R821" s="207">
        <v>11.1</v>
      </c>
      <c r="S821" s="208">
        <f t="shared" si="318"/>
        <v>93.693693693693717</v>
      </c>
    </row>
    <row r="822" spans="1:19" ht="13.5" customHeight="1" x14ac:dyDescent="0.15">
      <c r="A822" s="204"/>
      <c r="B822" s="189"/>
      <c r="C822" s="380"/>
      <c r="D822" s="198" t="s">
        <v>74</v>
      </c>
      <c r="E822" s="207">
        <f t="shared" ref="E822:P822" si="325">+E820-E821</f>
        <v>3.3</v>
      </c>
      <c r="F822" s="207">
        <f t="shared" si="325"/>
        <v>4.6999999999999993</v>
      </c>
      <c r="G822" s="207">
        <f t="shared" si="325"/>
        <v>4.9000000000000004</v>
      </c>
      <c r="H822" s="207">
        <f t="shared" si="325"/>
        <v>7.6</v>
      </c>
      <c r="I822" s="207">
        <f t="shared" si="325"/>
        <v>15.1</v>
      </c>
      <c r="J822" s="207">
        <f t="shared" si="325"/>
        <v>4.8999999999999995</v>
      </c>
      <c r="K822" s="207">
        <f t="shared" si="325"/>
        <v>2.9</v>
      </c>
      <c r="L822" s="207">
        <f t="shared" si="325"/>
        <v>1.5999999999999999</v>
      </c>
      <c r="M822" s="207">
        <f t="shared" si="325"/>
        <v>2</v>
      </c>
      <c r="N822" s="207">
        <f t="shared" si="325"/>
        <v>2.2000000000000002</v>
      </c>
      <c r="O822" s="207">
        <f t="shared" si="325"/>
        <v>1.9</v>
      </c>
      <c r="P822" s="207">
        <f t="shared" si="325"/>
        <v>3.3</v>
      </c>
      <c r="Q822" s="207">
        <f t="shared" si="317"/>
        <v>54.4</v>
      </c>
      <c r="R822" s="207">
        <v>57.8</v>
      </c>
      <c r="S822" s="208">
        <f t="shared" si="318"/>
        <v>94.117647058823522</v>
      </c>
    </row>
    <row r="823" spans="1:19" ht="13.5" customHeight="1" x14ac:dyDescent="0.15">
      <c r="A823" s="204"/>
      <c r="B823" s="189"/>
      <c r="C823" s="380"/>
      <c r="D823" s="198" t="s">
        <v>75</v>
      </c>
      <c r="E823" s="207">
        <f t="shared" ref="E823:P823" si="326">+E820-E824</f>
        <v>3.5</v>
      </c>
      <c r="F823" s="207">
        <f t="shared" si="326"/>
        <v>5.0999999999999996</v>
      </c>
      <c r="G823" s="207">
        <f t="shared" si="326"/>
        <v>5.2</v>
      </c>
      <c r="H823" s="207">
        <f t="shared" si="326"/>
        <v>7.8999999999999995</v>
      </c>
      <c r="I823" s="207">
        <f t="shared" si="326"/>
        <v>15.9</v>
      </c>
      <c r="J823" s="207">
        <f t="shared" si="326"/>
        <v>5.0999999999999996</v>
      </c>
      <c r="K823" s="207">
        <f t="shared" si="326"/>
        <v>2.9</v>
      </c>
      <c r="L823" s="207">
        <f t="shared" si="326"/>
        <v>1.7</v>
      </c>
      <c r="M823" s="207">
        <f t="shared" si="326"/>
        <v>2.1999999999999997</v>
      </c>
      <c r="N823" s="207">
        <f t="shared" si="326"/>
        <v>2.4</v>
      </c>
      <c r="O823" s="207">
        <f t="shared" si="326"/>
        <v>1.9999999999999998</v>
      </c>
      <c r="P823" s="207">
        <f t="shared" si="326"/>
        <v>3.6</v>
      </c>
      <c r="Q823" s="207">
        <f t="shared" si="317"/>
        <v>57.500000000000007</v>
      </c>
      <c r="R823" s="207">
        <v>61</v>
      </c>
      <c r="S823" s="208">
        <f t="shared" si="318"/>
        <v>94.262295081967224</v>
      </c>
    </row>
    <row r="824" spans="1:19" ht="13.5" customHeight="1" x14ac:dyDescent="0.15">
      <c r="A824" s="204"/>
      <c r="B824" s="189"/>
      <c r="C824" s="380"/>
      <c r="D824" s="198" t="s">
        <v>76</v>
      </c>
      <c r="E824" s="207">
        <v>0.4</v>
      </c>
      <c r="F824" s="207">
        <v>0.5</v>
      </c>
      <c r="G824" s="207">
        <v>0.7</v>
      </c>
      <c r="H824" s="207">
        <v>1.2</v>
      </c>
      <c r="I824" s="207">
        <v>2.1</v>
      </c>
      <c r="J824" s="207">
        <v>0.7</v>
      </c>
      <c r="K824" s="207">
        <v>0.5</v>
      </c>
      <c r="L824" s="207">
        <v>0.2</v>
      </c>
      <c r="M824" s="207">
        <v>0.2</v>
      </c>
      <c r="N824" s="207">
        <v>0.2</v>
      </c>
      <c r="O824" s="207">
        <v>0.3</v>
      </c>
      <c r="P824" s="207">
        <v>0.3</v>
      </c>
      <c r="Q824" s="207">
        <f t="shared" si="317"/>
        <v>7.3000000000000007</v>
      </c>
      <c r="R824" s="207">
        <v>7.9000000000000021</v>
      </c>
      <c r="S824" s="208">
        <f t="shared" si="318"/>
        <v>92.405063291139228</v>
      </c>
    </row>
    <row r="825" spans="1:19" ht="13.5" customHeight="1" thickBot="1" x14ac:dyDescent="0.2">
      <c r="A825" s="204"/>
      <c r="B825" s="189"/>
      <c r="C825" s="381"/>
      <c r="D825" s="201" t="s">
        <v>77</v>
      </c>
      <c r="E825" s="209">
        <v>0.4</v>
      </c>
      <c r="F825" s="209">
        <v>0.5</v>
      </c>
      <c r="G825" s="209">
        <v>0.7</v>
      </c>
      <c r="H825" s="209">
        <v>1.2</v>
      </c>
      <c r="I825" s="209">
        <v>2.1</v>
      </c>
      <c r="J825" s="209">
        <v>0.7</v>
      </c>
      <c r="K825" s="209">
        <v>0.5</v>
      </c>
      <c r="L825" s="209">
        <v>0.2</v>
      </c>
      <c r="M825" s="209">
        <v>0.2</v>
      </c>
      <c r="N825" s="209">
        <v>0.2</v>
      </c>
      <c r="O825" s="209">
        <v>0.3</v>
      </c>
      <c r="P825" s="209">
        <v>0.3</v>
      </c>
      <c r="Q825" s="209">
        <f t="shared" si="317"/>
        <v>7.3000000000000007</v>
      </c>
      <c r="R825" s="209">
        <v>7.9000000000000021</v>
      </c>
      <c r="S825" s="210">
        <f t="shared" si="318"/>
        <v>92.405063291139228</v>
      </c>
    </row>
    <row r="826" spans="1:19" ht="13.5" customHeight="1" x14ac:dyDescent="0.15">
      <c r="A826" s="204"/>
      <c r="B826" s="189"/>
      <c r="C826" s="379" t="s">
        <v>181</v>
      </c>
      <c r="D826" s="195" t="s">
        <v>72</v>
      </c>
      <c r="E826" s="205">
        <v>6.6</v>
      </c>
      <c r="F826" s="205">
        <v>15.6</v>
      </c>
      <c r="G826" s="205">
        <v>12.8</v>
      </c>
      <c r="H826" s="205">
        <v>17.7</v>
      </c>
      <c r="I826" s="205">
        <v>24.4</v>
      </c>
      <c r="J826" s="205">
        <v>13.2</v>
      </c>
      <c r="K826" s="205">
        <v>7.1</v>
      </c>
      <c r="L826" s="205">
        <v>1.4</v>
      </c>
      <c r="M826" s="205">
        <v>1.4</v>
      </c>
      <c r="N826" s="205">
        <v>1.6</v>
      </c>
      <c r="O826" s="205">
        <v>3.2</v>
      </c>
      <c r="P826" s="205">
        <v>4.5</v>
      </c>
      <c r="Q826" s="205">
        <f t="shared" si="317"/>
        <v>109.5</v>
      </c>
      <c r="R826" s="205">
        <v>106.6</v>
      </c>
      <c r="S826" s="206">
        <f t="shared" si="318"/>
        <v>102.72045028142588</v>
      </c>
    </row>
    <row r="827" spans="1:19" ht="13.5" customHeight="1" x14ac:dyDescent="0.15">
      <c r="A827" s="204"/>
      <c r="B827" s="189"/>
      <c r="C827" s="380"/>
      <c r="D827" s="198" t="s">
        <v>73</v>
      </c>
      <c r="E827" s="207">
        <v>1.3</v>
      </c>
      <c r="F827" s="207">
        <v>3.1</v>
      </c>
      <c r="G827" s="207">
        <v>2.6</v>
      </c>
      <c r="H827" s="207">
        <v>3.5</v>
      </c>
      <c r="I827" s="207">
        <v>4.9000000000000004</v>
      </c>
      <c r="J827" s="207">
        <v>2.6</v>
      </c>
      <c r="K827" s="207">
        <v>5.6</v>
      </c>
      <c r="L827" s="207">
        <v>1.1000000000000001</v>
      </c>
      <c r="M827" s="207">
        <v>1.1000000000000001</v>
      </c>
      <c r="N827" s="207">
        <v>1.3</v>
      </c>
      <c r="O827" s="207">
        <v>1.6</v>
      </c>
      <c r="P827" s="207">
        <v>3.6</v>
      </c>
      <c r="Q827" s="207">
        <f t="shared" si="317"/>
        <v>32.300000000000004</v>
      </c>
      <c r="R827" s="207">
        <v>21.3</v>
      </c>
      <c r="S827" s="208">
        <f t="shared" si="318"/>
        <v>151.64319248826291</v>
      </c>
    </row>
    <row r="828" spans="1:19" ht="13.5" customHeight="1" x14ac:dyDescent="0.15">
      <c r="A828" s="204"/>
      <c r="B828" s="189"/>
      <c r="C828" s="380"/>
      <c r="D828" s="198" t="s">
        <v>74</v>
      </c>
      <c r="E828" s="207">
        <f t="shared" ref="E828:P828" si="327">+E826-E827</f>
        <v>5.3</v>
      </c>
      <c r="F828" s="207">
        <f t="shared" si="327"/>
        <v>12.5</v>
      </c>
      <c r="G828" s="207">
        <f t="shared" si="327"/>
        <v>10.200000000000001</v>
      </c>
      <c r="H828" s="207">
        <f t="shared" si="327"/>
        <v>14.2</v>
      </c>
      <c r="I828" s="207">
        <f t="shared" si="327"/>
        <v>19.5</v>
      </c>
      <c r="J828" s="207">
        <f t="shared" si="327"/>
        <v>10.6</v>
      </c>
      <c r="K828" s="207">
        <f t="shared" si="327"/>
        <v>1.5</v>
      </c>
      <c r="L828" s="207">
        <f t="shared" si="327"/>
        <v>0.29999999999999982</v>
      </c>
      <c r="M828" s="207">
        <f t="shared" si="327"/>
        <v>0.29999999999999982</v>
      </c>
      <c r="N828" s="207">
        <f t="shared" si="327"/>
        <v>0.30000000000000004</v>
      </c>
      <c r="O828" s="207">
        <f t="shared" si="327"/>
        <v>1.6</v>
      </c>
      <c r="P828" s="207">
        <f t="shared" si="327"/>
        <v>0.89999999999999991</v>
      </c>
      <c r="Q828" s="207">
        <f t="shared" si="317"/>
        <v>77.199999999999989</v>
      </c>
      <c r="R828" s="207">
        <v>85.3</v>
      </c>
      <c r="S828" s="208">
        <f t="shared" si="318"/>
        <v>90.504103165298929</v>
      </c>
    </row>
    <row r="829" spans="1:19" ht="13.5" customHeight="1" x14ac:dyDescent="0.15">
      <c r="A829" s="204"/>
      <c r="B829" s="189"/>
      <c r="C829" s="380"/>
      <c r="D829" s="198" t="s">
        <v>75</v>
      </c>
      <c r="E829" s="207">
        <f t="shared" ref="E829:P829" si="328">+E826-E830</f>
        <v>6.1999999999999993</v>
      </c>
      <c r="F829" s="207">
        <f t="shared" si="328"/>
        <v>15.1</v>
      </c>
      <c r="G829" s="207">
        <f t="shared" si="328"/>
        <v>12.200000000000001</v>
      </c>
      <c r="H829" s="207">
        <f t="shared" si="328"/>
        <v>17.099999999999998</v>
      </c>
      <c r="I829" s="207">
        <f t="shared" si="328"/>
        <v>23.799999999999997</v>
      </c>
      <c r="J829" s="207">
        <f t="shared" si="328"/>
        <v>12.6</v>
      </c>
      <c r="K829" s="207">
        <f t="shared" si="328"/>
        <v>6.6999999999999993</v>
      </c>
      <c r="L829" s="207">
        <f t="shared" si="328"/>
        <v>1.0999999999999999</v>
      </c>
      <c r="M829" s="207">
        <f t="shared" si="328"/>
        <v>1.0999999999999999</v>
      </c>
      <c r="N829" s="207">
        <f t="shared" si="328"/>
        <v>1.3</v>
      </c>
      <c r="O829" s="207">
        <f t="shared" si="328"/>
        <v>2.9000000000000004</v>
      </c>
      <c r="P829" s="207">
        <f t="shared" si="328"/>
        <v>4.0999999999999996</v>
      </c>
      <c r="Q829" s="207">
        <f t="shared" si="317"/>
        <v>104.19999999999997</v>
      </c>
      <c r="R829" s="207">
        <v>101.89999999999998</v>
      </c>
      <c r="S829" s="208">
        <f t="shared" si="318"/>
        <v>102.25711481844945</v>
      </c>
    </row>
    <row r="830" spans="1:19" ht="13.5" customHeight="1" x14ac:dyDescent="0.15">
      <c r="A830" s="204"/>
      <c r="B830" s="189"/>
      <c r="C830" s="380"/>
      <c r="D830" s="198" t="s">
        <v>76</v>
      </c>
      <c r="E830" s="207">
        <v>0.4</v>
      </c>
      <c r="F830" s="207">
        <v>0.5</v>
      </c>
      <c r="G830" s="207">
        <v>0.6</v>
      </c>
      <c r="H830" s="207">
        <v>0.6</v>
      </c>
      <c r="I830" s="207">
        <v>0.6</v>
      </c>
      <c r="J830" s="207">
        <v>0.6</v>
      </c>
      <c r="K830" s="207">
        <v>0.4</v>
      </c>
      <c r="L830" s="207">
        <v>0.3</v>
      </c>
      <c r="M830" s="207">
        <v>0.3</v>
      </c>
      <c r="N830" s="207">
        <v>0.3</v>
      </c>
      <c r="O830" s="207">
        <v>0.3</v>
      </c>
      <c r="P830" s="207">
        <v>0.4</v>
      </c>
      <c r="Q830" s="207">
        <f t="shared" si="317"/>
        <v>5.3</v>
      </c>
      <c r="R830" s="207">
        <v>4.6999999999999993</v>
      </c>
      <c r="S830" s="208">
        <f t="shared" si="318"/>
        <v>112.76595744680853</v>
      </c>
    </row>
    <row r="831" spans="1:19" ht="13.5" customHeight="1" thickBot="1" x14ac:dyDescent="0.2">
      <c r="A831" s="204"/>
      <c r="B831" s="189"/>
      <c r="C831" s="381"/>
      <c r="D831" s="201" t="s">
        <v>77</v>
      </c>
      <c r="E831" s="209">
        <v>1</v>
      </c>
      <c r="F831" s="209">
        <v>0.6</v>
      </c>
      <c r="G831" s="209">
        <v>1.1000000000000001</v>
      </c>
      <c r="H831" s="209">
        <v>1.3</v>
      </c>
      <c r="I831" s="209">
        <v>1.2</v>
      </c>
      <c r="J831" s="209">
        <v>1.1000000000000001</v>
      </c>
      <c r="K831" s="209">
        <v>0.8</v>
      </c>
      <c r="L831" s="209">
        <v>0.8</v>
      </c>
      <c r="M831" s="209">
        <v>0.5</v>
      </c>
      <c r="N831" s="209">
        <v>0.4</v>
      </c>
      <c r="O831" s="209">
        <v>0.4</v>
      </c>
      <c r="P831" s="209">
        <v>0.5</v>
      </c>
      <c r="Q831" s="209">
        <f t="shared" si="317"/>
        <v>9.7000000000000011</v>
      </c>
      <c r="R831" s="209">
        <v>10.1</v>
      </c>
      <c r="S831" s="210">
        <f t="shared" si="318"/>
        <v>96.039603960396065</v>
      </c>
    </row>
    <row r="832" spans="1:19" ht="13.5" customHeight="1" x14ac:dyDescent="0.15">
      <c r="A832" s="204"/>
      <c r="B832" s="189"/>
      <c r="C832" s="379" t="s">
        <v>182</v>
      </c>
      <c r="D832" s="195" t="s">
        <v>72</v>
      </c>
      <c r="E832" s="205">
        <v>7.3</v>
      </c>
      <c r="F832" s="205">
        <v>23.5</v>
      </c>
      <c r="G832" s="205">
        <v>23.9</v>
      </c>
      <c r="H832" s="205">
        <v>46.2</v>
      </c>
      <c r="I832" s="205">
        <v>41.1</v>
      </c>
      <c r="J832" s="205">
        <v>26.6</v>
      </c>
      <c r="K832" s="205">
        <v>19</v>
      </c>
      <c r="L832" s="205">
        <v>11.1</v>
      </c>
      <c r="M832" s="205">
        <v>8.5</v>
      </c>
      <c r="N832" s="205">
        <v>6.4</v>
      </c>
      <c r="O832" s="205">
        <v>5.9</v>
      </c>
      <c r="P832" s="205">
        <v>6.7</v>
      </c>
      <c r="Q832" s="205">
        <f t="shared" si="317"/>
        <v>226.2</v>
      </c>
      <c r="R832" s="205">
        <v>224.6</v>
      </c>
      <c r="S832" s="206">
        <f t="shared" si="318"/>
        <v>100.71237756010684</v>
      </c>
    </row>
    <row r="833" spans="1:19" ht="13.5" customHeight="1" x14ac:dyDescent="0.15">
      <c r="A833" s="204"/>
      <c r="B833" s="189"/>
      <c r="C833" s="380"/>
      <c r="D833" s="198" t="s">
        <v>73</v>
      </c>
      <c r="E833" s="207">
        <v>0.2</v>
      </c>
      <c r="F833" s="207">
        <v>0.6</v>
      </c>
      <c r="G833" s="207">
        <v>1.4</v>
      </c>
      <c r="H833" s="207">
        <v>2.4</v>
      </c>
      <c r="I833" s="207">
        <v>3.6</v>
      </c>
      <c r="J833" s="207">
        <v>1.7</v>
      </c>
      <c r="K833" s="207">
        <v>0.5</v>
      </c>
      <c r="L833" s="207">
        <v>0.1</v>
      </c>
      <c r="M833" s="207">
        <v>0</v>
      </c>
      <c r="N833" s="207">
        <v>0</v>
      </c>
      <c r="O833" s="207">
        <v>0</v>
      </c>
      <c r="P833" s="207">
        <v>0</v>
      </c>
      <c r="Q833" s="207">
        <f t="shared" si="317"/>
        <v>10.499999999999998</v>
      </c>
      <c r="R833" s="207">
        <v>10.499999999999996</v>
      </c>
      <c r="S833" s="208">
        <f t="shared" si="318"/>
        <v>100.00000000000003</v>
      </c>
    </row>
    <row r="834" spans="1:19" ht="13.5" customHeight="1" x14ac:dyDescent="0.15">
      <c r="A834" s="204"/>
      <c r="B834" s="189"/>
      <c r="C834" s="380"/>
      <c r="D834" s="198" t="s">
        <v>74</v>
      </c>
      <c r="E834" s="207">
        <f t="shared" ref="E834:P834" si="329">+E832-E833</f>
        <v>7.1</v>
      </c>
      <c r="F834" s="207">
        <f t="shared" si="329"/>
        <v>22.9</v>
      </c>
      <c r="G834" s="207">
        <f t="shared" si="329"/>
        <v>22.5</v>
      </c>
      <c r="H834" s="207">
        <f t="shared" si="329"/>
        <v>43.800000000000004</v>
      </c>
      <c r="I834" s="207">
        <f t="shared" si="329"/>
        <v>37.5</v>
      </c>
      <c r="J834" s="207">
        <f t="shared" si="329"/>
        <v>24.900000000000002</v>
      </c>
      <c r="K834" s="207">
        <f t="shared" si="329"/>
        <v>18.5</v>
      </c>
      <c r="L834" s="207">
        <f t="shared" si="329"/>
        <v>11</v>
      </c>
      <c r="M834" s="207">
        <f t="shared" si="329"/>
        <v>8.5</v>
      </c>
      <c r="N834" s="207">
        <f t="shared" si="329"/>
        <v>6.4</v>
      </c>
      <c r="O834" s="207">
        <f t="shared" si="329"/>
        <v>5.9</v>
      </c>
      <c r="P834" s="207">
        <f t="shared" si="329"/>
        <v>6.7</v>
      </c>
      <c r="Q834" s="207">
        <f t="shared" si="317"/>
        <v>215.70000000000002</v>
      </c>
      <c r="R834" s="207">
        <v>214.1</v>
      </c>
      <c r="S834" s="208">
        <f t="shared" si="318"/>
        <v>100.74731433909389</v>
      </c>
    </row>
    <row r="835" spans="1:19" ht="13.5" customHeight="1" x14ac:dyDescent="0.15">
      <c r="A835" s="204"/>
      <c r="B835" s="189"/>
      <c r="C835" s="380"/>
      <c r="D835" s="198" t="s">
        <v>75</v>
      </c>
      <c r="E835" s="207">
        <f t="shared" ref="E835:P835" si="330">+E832-E836</f>
        <v>6.8999999999999995</v>
      </c>
      <c r="F835" s="207">
        <f t="shared" si="330"/>
        <v>22.9</v>
      </c>
      <c r="G835" s="207">
        <f t="shared" si="330"/>
        <v>23.299999999999997</v>
      </c>
      <c r="H835" s="207">
        <f t="shared" si="330"/>
        <v>45.5</v>
      </c>
      <c r="I835" s="207">
        <f t="shared" si="330"/>
        <v>40.300000000000004</v>
      </c>
      <c r="J835" s="207">
        <f t="shared" si="330"/>
        <v>25.900000000000002</v>
      </c>
      <c r="K835" s="207">
        <f t="shared" si="330"/>
        <v>16.7</v>
      </c>
      <c r="L835" s="207">
        <f t="shared" si="330"/>
        <v>9.1999999999999993</v>
      </c>
      <c r="M835" s="207">
        <f t="shared" si="330"/>
        <v>7.3</v>
      </c>
      <c r="N835" s="207">
        <f t="shared" si="330"/>
        <v>5.4</v>
      </c>
      <c r="O835" s="207">
        <f t="shared" si="330"/>
        <v>5</v>
      </c>
      <c r="P835" s="207">
        <f t="shared" si="330"/>
        <v>5.7</v>
      </c>
      <c r="Q835" s="207">
        <f t="shared" si="317"/>
        <v>214.1</v>
      </c>
      <c r="R835" s="207">
        <v>217.90000000000003</v>
      </c>
      <c r="S835" s="208">
        <f t="shared" si="318"/>
        <v>98.256080770995851</v>
      </c>
    </row>
    <row r="836" spans="1:19" ht="13.5" customHeight="1" x14ac:dyDescent="0.15">
      <c r="A836" s="204"/>
      <c r="B836" s="189"/>
      <c r="C836" s="380"/>
      <c r="D836" s="198" t="s">
        <v>76</v>
      </c>
      <c r="E836" s="207">
        <v>0.4</v>
      </c>
      <c r="F836" s="207">
        <v>0.6</v>
      </c>
      <c r="G836" s="207">
        <v>0.6</v>
      </c>
      <c r="H836" s="207">
        <v>0.7</v>
      </c>
      <c r="I836" s="207">
        <v>0.8</v>
      </c>
      <c r="J836" s="207">
        <v>0.7</v>
      </c>
      <c r="K836" s="207">
        <v>2.2999999999999998</v>
      </c>
      <c r="L836" s="207">
        <v>1.9</v>
      </c>
      <c r="M836" s="207">
        <v>1.2</v>
      </c>
      <c r="N836" s="207">
        <v>1</v>
      </c>
      <c r="O836" s="207">
        <v>0.9</v>
      </c>
      <c r="P836" s="207">
        <v>1</v>
      </c>
      <c r="Q836" s="207">
        <f t="shared" si="317"/>
        <v>12.1</v>
      </c>
      <c r="R836" s="207">
        <v>6.7000000000000011</v>
      </c>
      <c r="S836" s="208">
        <f t="shared" si="318"/>
        <v>180.59701492537309</v>
      </c>
    </row>
    <row r="837" spans="1:19" ht="13.5" customHeight="1" thickBot="1" x14ac:dyDescent="0.2">
      <c r="A837" s="204"/>
      <c r="B837" s="216"/>
      <c r="C837" s="381"/>
      <c r="D837" s="201" t="s">
        <v>77</v>
      </c>
      <c r="E837" s="209">
        <v>0.4</v>
      </c>
      <c r="F837" s="209">
        <v>0.6</v>
      </c>
      <c r="G837" s="209">
        <v>0.6</v>
      </c>
      <c r="H837" s="209">
        <v>0.7</v>
      </c>
      <c r="I837" s="209">
        <v>0.8</v>
      </c>
      <c r="J837" s="209">
        <v>0.7</v>
      </c>
      <c r="K837" s="209">
        <v>2.2999999999999998</v>
      </c>
      <c r="L837" s="209">
        <v>1.9</v>
      </c>
      <c r="M837" s="209">
        <v>1.2</v>
      </c>
      <c r="N837" s="209">
        <v>1</v>
      </c>
      <c r="O837" s="209">
        <v>0.9</v>
      </c>
      <c r="P837" s="209">
        <v>1</v>
      </c>
      <c r="Q837" s="209">
        <f t="shared" si="317"/>
        <v>12.1</v>
      </c>
      <c r="R837" s="209">
        <v>6.7000000000000011</v>
      </c>
      <c r="S837" s="210">
        <f t="shared" si="318"/>
        <v>180.59701492537309</v>
      </c>
    </row>
    <row r="838" spans="1:19" ht="13.5" customHeight="1" x14ac:dyDescent="0.15">
      <c r="A838" s="204"/>
      <c r="B838" s="370" t="s">
        <v>338</v>
      </c>
      <c r="C838" s="372"/>
      <c r="D838" s="195" t="s">
        <v>72</v>
      </c>
      <c r="E838" s="205">
        <f t="shared" ref="E838:R838" si="331">+E844+E850+E859+E865+E871+E877+E883+E889+E895+E901</f>
        <v>73.100000000000009</v>
      </c>
      <c r="F838" s="205">
        <f t="shared" si="331"/>
        <v>178.7</v>
      </c>
      <c r="G838" s="205">
        <f t="shared" si="331"/>
        <v>292.2</v>
      </c>
      <c r="H838" s="205">
        <f t="shared" si="331"/>
        <v>343.8</v>
      </c>
      <c r="I838" s="205">
        <f t="shared" si="331"/>
        <v>291.00000000000006</v>
      </c>
      <c r="J838" s="205">
        <f t="shared" si="331"/>
        <v>257.89999999999998</v>
      </c>
      <c r="K838" s="205">
        <f t="shared" si="331"/>
        <v>145.69999999999999</v>
      </c>
      <c r="L838" s="205">
        <f t="shared" si="331"/>
        <v>74.099999999999994</v>
      </c>
      <c r="M838" s="205">
        <f t="shared" si="331"/>
        <v>54.300000000000011</v>
      </c>
      <c r="N838" s="205">
        <f t="shared" si="331"/>
        <v>51</v>
      </c>
      <c r="O838" s="205">
        <f t="shared" si="331"/>
        <v>52.599999999999994</v>
      </c>
      <c r="P838" s="205">
        <f t="shared" si="331"/>
        <v>59.29999999999999</v>
      </c>
      <c r="Q838" s="205">
        <f t="shared" si="331"/>
        <v>1873.6999999999998</v>
      </c>
      <c r="R838" s="205">
        <f t="shared" si="331"/>
        <v>1889.1999999999998</v>
      </c>
      <c r="S838" s="197">
        <f t="shared" ref="S838:S843" si="332">+Q838/R838</f>
        <v>0.99179546898157955</v>
      </c>
    </row>
    <row r="839" spans="1:19" ht="13.5" customHeight="1" x14ac:dyDescent="0.15">
      <c r="A839" s="204"/>
      <c r="B839" s="373"/>
      <c r="C839" s="375"/>
      <c r="D839" s="198" t="s">
        <v>73</v>
      </c>
      <c r="E839" s="207">
        <f t="shared" ref="E839:Q843" si="333">+E845+E851+E860+E866+E872+E878+E884+E890+E896+E902</f>
        <v>29.1</v>
      </c>
      <c r="F839" s="207">
        <f t="shared" si="333"/>
        <v>76.7</v>
      </c>
      <c r="G839" s="207">
        <f t="shared" si="333"/>
        <v>148.40000000000003</v>
      </c>
      <c r="H839" s="207">
        <f t="shared" si="333"/>
        <v>169.9</v>
      </c>
      <c r="I839" s="207">
        <f t="shared" si="333"/>
        <v>123.19999999999999</v>
      </c>
      <c r="J839" s="207">
        <f t="shared" si="333"/>
        <v>119.10000000000001</v>
      </c>
      <c r="K839" s="207">
        <f t="shared" si="333"/>
        <v>53.1</v>
      </c>
      <c r="L839" s="207">
        <f t="shared" si="333"/>
        <v>27.099999999999994</v>
      </c>
      <c r="M839" s="207">
        <f t="shared" si="333"/>
        <v>19.899999999999999</v>
      </c>
      <c r="N839" s="207">
        <f t="shared" si="333"/>
        <v>14.2</v>
      </c>
      <c r="O839" s="207">
        <f t="shared" si="333"/>
        <v>21.3</v>
      </c>
      <c r="P839" s="207">
        <f t="shared" si="333"/>
        <v>15.9</v>
      </c>
      <c r="Q839" s="207">
        <f t="shared" si="333"/>
        <v>817.9</v>
      </c>
      <c r="R839" s="207">
        <f>+R845+R851+R860+R866+R872+R878+R884+R890+R896+R902</f>
        <v>814.50000000000011</v>
      </c>
      <c r="S839" s="200">
        <f t="shared" si="332"/>
        <v>1.0041743400859422</v>
      </c>
    </row>
    <row r="840" spans="1:19" ht="13.5" customHeight="1" x14ac:dyDescent="0.15">
      <c r="A840" s="204"/>
      <c r="B840" s="373"/>
      <c r="C840" s="375"/>
      <c r="D840" s="198" t="s">
        <v>74</v>
      </c>
      <c r="E840" s="207">
        <f t="shared" si="333"/>
        <v>44</v>
      </c>
      <c r="F840" s="207">
        <f t="shared" si="333"/>
        <v>102</v>
      </c>
      <c r="G840" s="207">
        <f t="shared" si="333"/>
        <v>143.80000000000001</v>
      </c>
      <c r="H840" s="207">
        <f t="shared" si="333"/>
        <v>173.9</v>
      </c>
      <c r="I840" s="207">
        <f t="shared" si="333"/>
        <v>167.79999999999998</v>
      </c>
      <c r="J840" s="207">
        <f t="shared" si="333"/>
        <v>138.80000000000001</v>
      </c>
      <c r="K840" s="207">
        <f t="shared" si="333"/>
        <v>92.59999999999998</v>
      </c>
      <c r="L840" s="207">
        <f t="shared" si="333"/>
        <v>47.000000000000007</v>
      </c>
      <c r="M840" s="207">
        <f t="shared" si="333"/>
        <v>34.400000000000006</v>
      </c>
      <c r="N840" s="207">
        <f t="shared" si="333"/>
        <v>36.800000000000004</v>
      </c>
      <c r="O840" s="207">
        <f t="shared" si="333"/>
        <v>31.299999999999997</v>
      </c>
      <c r="P840" s="207">
        <f t="shared" si="333"/>
        <v>43.4</v>
      </c>
      <c r="Q840" s="207">
        <f t="shared" si="333"/>
        <v>1055.8000000000002</v>
      </c>
      <c r="R840" s="207">
        <f>+R846+R852+R861+R867+R873+R879+R885+R891+R897+R903</f>
        <v>1074.7</v>
      </c>
      <c r="S840" s="200">
        <f t="shared" si="332"/>
        <v>0.98241369684563151</v>
      </c>
    </row>
    <row r="841" spans="1:19" ht="13.5" customHeight="1" x14ac:dyDescent="0.15">
      <c r="A841" s="204"/>
      <c r="B841" s="373"/>
      <c r="C841" s="375"/>
      <c r="D841" s="198" t="s">
        <v>75</v>
      </c>
      <c r="E841" s="207">
        <f t="shared" si="333"/>
        <v>47.7</v>
      </c>
      <c r="F841" s="207">
        <f t="shared" si="333"/>
        <v>128.1</v>
      </c>
      <c r="G841" s="207">
        <f t="shared" si="333"/>
        <v>203.1</v>
      </c>
      <c r="H841" s="207">
        <f t="shared" si="333"/>
        <v>252.6</v>
      </c>
      <c r="I841" s="207">
        <f t="shared" si="333"/>
        <v>203.50000000000003</v>
      </c>
      <c r="J841" s="207">
        <f t="shared" si="333"/>
        <v>182.39999999999998</v>
      </c>
      <c r="K841" s="207">
        <f t="shared" si="333"/>
        <v>97.9</v>
      </c>
      <c r="L841" s="207">
        <f t="shared" si="333"/>
        <v>47.999999999999993</v>
      </c>
      <c r="M841" s="207">
        <f t="shared" si="333"/>
        <v>33.299999999999997</v>
      </c>
      <c r="N841" s="207">
        <f t="shared" si="333"/>
        <v>32.6</v>
      </c>
      <c r="O841" s="207">
        <f t="shared" si="333"/>
        <v>31.400000000000002</v>
      </c>
      <c r="P841" s="207">
        <f t="shared" si="333"/>
        <v>35.499999999999993</v>
      </c>
      <c r="Q841" s="207">
        <f t="shared" si="333"/>
        <v>1296.0999999999999</v>
      </c>
      <c r="R841" s="207">
        <f>+R847+R853+R862+R868+R874+R880+R886+R892+R898+R904</f>
        <v>1319.9</v>
      </c>
      <c r="S841" s="200">
        <f t="shared" si="332"/>
        <v>0.98196833093416158</v>
      </c>
    </row>
    <row r="842" spans="1:19" ht="13.5" customHeight="1" x14ac:dyDescent="0.15">
      <c r="A842" s="204"/>
      <c r="B842" s="373"/>
      <c r="C842" s="375"/>
      <c r="D842" s="198" t="s">
        <v>76</v>
      </c>
      <c r="E842" s="207">
        <f t="shared" si="333"/>
        <v>25.400000000000002</v>
      </c>
      <c r="F842" s="207">
        <f t="shared" si="333"/>
        <v>50.599999999999987</v>
      </c>
      <c r="G842" s="207">
        <f t="shared" si="333"/>
        <v>89.1</v>
      </c>
      <c r="H842" s="207">
        <f t="shared" si="333"/>
        <v>91.199999999999989</v>
      </c>
      <c r="I842" s="207">
        <f t="shared" si="333"/>
        <v>87.5</v>
      </c>
      <c r="J842" s="207">
        <f t="shared" si="333"/>
        <v>75.500000000000014</v>
      </c>
      <c r="K842" s="207">
        <f t="shared" si="333"/>
        <v>47.800000000000011</v>
      </c>
      <c r="L842" s="207">
        <f t="shared" si="333"/>
        <v>26.099999999999998</v>
      </c>
      <c r="M842" s="207">
        <f t="shared" si="333"/>
        <v>20.999999999999996</v>
      </c>
      <c r="N842" s="207">
        <f t="shared" si="333"/>
        <v>18.399999999999995</v>
      </c>
      <c r="O842" s="207">
        <f t="shared" si="333"/>
        <v>21.2</v>
      </c>
      <c r="P842" s="207">
        <f t="shared" si="333"/>
        <v>23.799999999999997</v>
      </c>
      <c r="Q842" s="207">
        <f t="shared" si="333"/>
        <v>577.6</v>
      </c>
      <c r="R842" s="207">
        <f>+R848+R854+R863+R869+R875+R881+R887+R893+R899+R905</f>
        <v>569.29999999999995</v>
      </c>
      <c r="S842" s="200">
        <f t="shared" si="332"/>
        <v>1.0145793079220096</v>
      </c>
    </row>
    <row r="843" spans="1:19" ht="13.5" customHeight="1" thickBot="1" x14ac:dyDescent="0.2">
      <c r="A843" s="204"/>
      <c r="B843" s="373"/>
      <c r="C843" s="378"/>
      <c r="D843" s="201" t="s">
        <v>77</v>
      </c>
      <c r="E843" s="209">
        <f t="shared" si="333"/>
        <v>31.299999999999997</v>
      </c>
      <c r="F843" s="209">
        <f t="shared" si="333"/>
        <v>58.900000000000006</v>
      </c>
      <c r="G843" s="209">
        <f t="shared" si="333"/>
        <v>102.89999999999999</v>
      </c>
      <c r="H843" s="209">
        <f t="shared" si="333"/>
        <v>107.79999999999998</v>
      </c>
      <c r="I843" s="209">
        <f t="shared" si="333"/>
        <v>102.2</v>
      </c>
      <c r="J843" s="209">
        <f t="shared" si="333"/>
        <v>88.5</v>
      </c>
      <c r="K843" s="209">
        <f t="shared" si="333"/>
        <v>57.699999999999996</v>
      </c>
      <c r="L843" s="209">
        <f t="shared" si="333"/>
        <v>33.499999999999993</v>
      </c>
      <c r="M843" s="209">
        <f t="shared" si="333"/>
        <v>26.099999999999998</v>
      </c>
      <c r="N843" s="209">
        <f t="shared" si="333"/>
        <v>22</v>
      </c>
      <c r="O843" s="209">
        <f t="shared" si="333"/>
        <v>25.200000000000003</v>
      </c>
      <c r="P843" s="209">
        <f t="shared" si="333"/>
        <v>28.400000000000002</v>
      </c>
      <c r="Q843" s="209">
        <f t="shared" si="333"/>
        <v>684.5</v>
      </c>
      <c r="R843" s="209">
        <f>+R849+R855+R864+R870+R876+R882+R888+R894+R900+R906</f>
        <v>675.3</v>
      </c>
      <c r="S843" s="203">
        <f t="shared" si="332"/>
        <v>1.0136235747075375</v>
      </c>
    </row>
    <row r="844" spans="1:19" ht="13.5" customHeight="1" x14ac:dyDescent="0.15">
      <c r="A844" s="204"/>
      <c r="B844" s="204"/>
      <c r="C844" s="379" t="s">
        <v>184</v>
      </c>
      <c r="D844" s="195" t="s">
        <v>72</v>
      </c>
      <c r="E844" s="205">
        <v>22.1</v>
      </c>
      <c r="F844" s="205">
        <v>57</v>
      </c>
      <c r="G844" s="205">
        <v>69.7</v>
      </c>
      <c r="H844" s="205">
        <v>77.7</v>
      </c>
      <c r="I844" s="205">
        <v>59.5</v>
      </c>
      <c r="J844" s="205">
        <v>97.9</v>
      </c>
      <c r="K844" s="289">
        <v>33.9</v>
      </c>
      <c r="L844" s="289">
        <v>21</v>
      </c>
      <c r="M844" s="289">
        <v>17.8</v>
      </c>
      <c r="N844" s="289">
        <v>15.1</v>
      </c>
      <c r="O844" s="289">
        <v>16.2</v>
      </c>
      <c r="P844" s="289">
        <v>19.7</v>
      </c>
      <c r="Q844" s="205">
        <f t="shared" ref="Q844:Q855" si="334">SUM(E844:P844)</f>
        <v>507.59999999999997</v>
      </c>
      <c r="R844" s="205">
        <v>504.20000000000005</v>
      </c>
      <c r="S844" s="206">
        <f t="shared" ref="S844:S855" si="335">IF(Q844=0,"－",Q844/R844*100)</f>
        <v>100.67433558111858</v>
      </c>
    </row>
    <row r="845" spans="1:19" ht="13.5" customHeight="1" x14ac:dyDescent="0.15">
      <c r="A845" s="204"/>
      <c r="B845" s="189"/>
      <c r="C845" s="380"/>
      <c r="D845" s="198" t="s">
        <v>73</v>
      </c>
      <c r="E845" s="207">
        <v>18.399999999999999</v>
      </c>
      <c r="F845" s="207">
        <v>34.6</v>
      </c>
      <c r="G845" s="207">
        <v>61</v>
      </c>
      <c r="H845" s="207">
        <v>64.099999999999994</v>
      </c>
      <c r="I845" s="207">
        <v>46.4</v>
      </c>
      <c r="J845" s="207">
        <v>73.400000000000006</v>
      </c>
      <c r="K845" s="290">
        <v>22.7</v>
      </c>
      <c r="L845" s="290">
        <v>18.7</v>
      </c>
      <c r="M845" s="290">
        <v>13.6</v>
      </c>
      <c r="N845" s="290">
        <v>9.6</v>
      </c>
      <c r="O845" s="290">
        <v>13.5</v>
      </c>
      <c r="P845" s="290">
        <v>9</v>
      </c>
      <c r="Q845" s="207">
        <f t="shared" si="334"/>
        <v>385</v>
      </c>
      <c r="R845" s="207">
        <v>381.29999999999995</v>
      </c>
      <c r="S845" s="208">
        <f t="shared" si="335"/>
        <v>100.9703645423551</v>
      </c>
    </row>
    <row r="846" spans="1:19" ht="13.5" customHeight="1" x14ac:dyDescent="0.15">
      <c r="A846" s="204"/>
      <c r="B846" s="189"/>
      <c r="C846" s="380"/>
      <c r="D846" s="198" t="s">
        <v>74</v>
      </c>
      <c r="E846" s="207">
        <f t="shared" ref="E846:P846" si="336">+E844-E845</f>
        <v>3.7000000000000028</v>
      </c>
      <c r="F846" s="207">
        <f t="shared" si="336"/>
        <v>22.4</v>
      </c>
      <c r="G846" s="207">
        <f t="shared" si="336"/>
        <v>8.7000000000000028</v>
      </c>
      <c r="H846" s="207">
        <f t="shared" si="336"/>
        <v>13.600000000000009</v>
      </c>
      <c r="I846" s="207">
        <f t="shared" si="336"/>
        <v>13.100000000000001</v>
      </c>
      <c r="J846" s="207">
        <f t="shared" si="336"/>
        <v>24.5</v>
      </c>
      <c r="K846" s="290">
        <f t="shared" si="336"/>
        <v>11.2</v>
      </c>
      <c r="L846" s="290">
        <f t="shared" si="336"/>
        <v>2.3000000000000007</v>
      </c>
      <c r="M846" s="290">
        <f t="shared" si="336"/>
        <v>4.2000000000000011</v>
      </c>
      <c r="N846" s="290">
        <f t="shared" si="336"/>
        <v>5.5</v>
      </c>
      <c r="O846" s="290">
        <f t="shared" si="336"/>
        <v>2.6999999999999993</v>
      </c>
      <c r="P846" s="290">
        <f t="shared" si="336"/>
        <v>10.7</v>
      </c>
      <c r="Q846" s="207">
        <f t="shared" si="334"/>
        <v>122.60000000000002</v>
      </c>
      <c r="R846" s="207">
        <v>122.89999999999998</v>
      </c>
      <c r="S846" s="208">
        <f t="shared" si="335"/>
        <v>99.755899104963419</v>
      </c>
    </row>
    <row r="847" spans="1:19" ht="13.5" customHeight="1" x14ac:dyDescent="0.15">
      <c r="A847" s="204"/>
      <c r="B847" s="189"/>
      <c r="C847" s="380"/>
      <c r="D847" s="198" t="s">
        <v>75</v>
      </c>
      <c r="E847" s="207">
        <f t="shared" ref="E847:P847" si="337">+E844-E848</f>
        <v>6</v>
      </c>
      <c r="F847" s="207">
        <f t="shared" si="337"/>
        <v>29.4</v>
      </c>
      <c r="G847" s="207">
        <f t="shared" si="337"/>
        <v>31.400000000000006</v>
      </c>
      <c r="H847" s="207">
        <f t="shared" si="337"/>
        <v>39.1</v>
      </c>
      <c r="I847" s="207">
        <f t="shared" si="337"/>
        <v>18.100000000000001</v>
      </c>
      <c r="J847" s="207">
        <f t="shared" si="337"/>
        <v>59.500000000000007</v>
      </c>
      <c r="K847" s="290">
        <f t="shared" si="337"/>
        <v>6.0999999999999979</v>
      </c>
      <c r="L847" s="290">
        <f t="shared" si="337"/>
        <v>3.8000000000000007</v>
      </c>
      <c r="M847" s="290">
        <f t="shared" si="337"/>
        <v>4.4000000000000004</v>
      </c>
      <c r="N847" s="290">
        <f t="shared" si="337"/>
        <v>3.5999999999999996</v>
      </c>
      <c r="O847" s="290">
        <f t="shared" si="337"/>
        <v>2.1999999999999993</v>
      </c>
      <c r="P847" s="290">
        <f t="shared" si="337"/>
        <v>4.0999999999999996</v>
      </c>
      <c r="Q847" s="207">
        <f t="shared" si="334"/>
        <v>207.7</v>
      </c>
      <c r="R847" s="207">
        <v>203.40000000000003</v>
      </c>
      <c r="S847" s="208">
        <f t="shared" si="335"/>
        <v>102.11406096361846</v>
      </c>
    </row>
    <row r="848" spans="1:19" ht="13.5" customHeight="1" x14ac:dyDescent="0.15">
      <c r="A848" s="204"/>
      <c r="B848" s="189"/>
      <c r="C848" s="380"/>
      <c r="D848" s="198" t="s">
        <v>76</v>
      </c>
      <c r="E848" s="207">
        <v>16.100000000000001</v>
      </c>
      <c r="F848" s="207">
        <v>27.6</v>
      </c>
      <c r="G848" s="207">
        <v>38.299999999999997</v>
      </c>
      <c r="H848" s="207">
        <v>38.6</v>
      </c>
      <c r="I848" s="207">
        <v>41.4</v>
      </c>
      <c r="J848" s="207">
        <v>38.4</v>
      </c>
      <c r="K848" s="290">
        <v>27.8</v>
      </c>
      <c r="L848" s="290">
        <v>17.2</v>
      </c>
      <c r="M848" s="290">
        <v>13.4</v>
      </c>
      <c r="N848" s="290">
        <v>11.5</v>
      </c>
      <c r="O848" s="290">
        <v>14</v>
      </c>
      <c r="P848" s="290">
        <v>15.6</v>
      </c>
      <c r="Q848" s="207">
        <f t="shared" si="334"/>
        <v>299.90000000000003</v>
      </c>
      <c r="R848" s="207">
        <v>300.8</v>
      </c>
      <c r="S848" s="208">
        <f t="shared" si="335"/>
        <v>99.700797872340431</v>
      </c>
    </row>
    <row r="849" spans="1:19" ht="13.5" customHeight="1" thickBot="1" x14ac:dyDescent="0.2">
      <c r="A849" s="204"/>
      <c r="B849" s="189"/>
      <c r="C849" s="381"/>
      <c r="D849" s="201" t="s">
        <v>77</v>
      </c>
      <c r="E849" s="209">
        <v>20.7</v>
      </c>
      <c r="F849" s="209">
        <v>33.700000000000003</v>
      </c>
      <c r="G849" s="209">
        <v>45.9</v>
      </c>
      <c r="H849" s="209">
        <v>48.4</v>
      </c>
      <c r="I849" s="209">
        <v>49.3</v>
      </c>
      <c r="J849" s="209">
        <v>46.7</v>
      </c>
      <c r="K849" s="291">
        <v>35.4</v>
      </c>
      <c r="L849" s="291">
        <v>22.7</v>
      </c>
      <c r="M849" s="291">
        <v>17.399999999999999</v>
      </c>
      <c r="N849" s="291">
        <v>14.1</v>
      </c>
      <c r="O849" s="291">
        <v>16.600000000000001</v>
      </c>
      <c r="P849" s="291">
        <v>18.600000000000001</v>
      </c>
      <c r="Q849" s="209">
        <f t="shared" si="334"/>
        <v>369.5</v>
      </c>
      <c r="R849" s="209">
        <v>373.6</v>
      </c>
      <c r="S849" s="210">
        <f t="shared" si="335"/>
        <v>98.902569593147746</v>
      </c>
    </row>
    <row r="850" spans="1:19" ht="13.5" customHeight="1" x14ac:dyDescent="0.15">
      <c r="A850" s="204"/>
      <c r="B850" s="189"/>
      <c r="C850" s="379" t="s">
        <v>183</v>
      </c>
      <c r="D850" s="195" t="s">
        <v>72</v>
      </c>
      <c r="E850" s="205">
        <v>0.3</v>
      </c>
      <c r="F850" s="205">
        <v>5.7</v>
      </c>
      <c r="G850" s="205">
        <v>14.3</v>
      </c>
      <c r="H850" s="205">
        <v>25.5</v>
      </c>
      <c r="I850" s="205">
        <v>30.2</v>
      </c>
      <c r="J850" s="205">
        <v>10.199999999999999</v>
      </c>
      <c r="K850" s="289">
        <v>3.1</v>
      </c>
      <c r="L850" s="289">
        <v>1.5</v>
      </c>
      <c r="M850" s="289">
        <v>1.7</v>
      </c>
      <c r="N850" s="289">
        <v>0.9</v>
      </c>
      <c r="O850" s="289">
        <v>1.2</v>
      </c>
      <c r="P850" s="289">
        <v>1</v>
      </c>
      <c r="Q850" s="205">
        <f t="shared" si="334"/>
        <v>95.600000000000009</v>
      </c>
      <c r="R850" s="205">
        <v>117.20000000000002</v>
      </c>
      <c r="S850" s="206">
        <f t="shared" si="335"/>
        <v>81.569965870307158</v>
      </c>
    </row>
    <row r="851" spans="1:19" ht="13.5" customHeight="1" x14ac:dyDescent="0.15">
      <c r="A851" s="204"/>
      <c r="B851" s="189"/>
      <c r="C851" s="380"/>
      <c r="D851" s="198" t="s">
        <v>73</v>
      </c>
      <c r="E851" s="207">
        <v>0.1</v>
      </c>
      <c r="F851" s="207">
        <v>4.0999999999999996</v>
      </c>
      <c r="G851" s="207">
        <v>7.2</v>
      </c>
      <c r="H851" s="207">
        <v>14.6</v>
      </c>
      <c r="I851" s="207">
        <v>14.4</v>
      </c>
      <c r="J851" s="207">
        <v>4.5999999999999996</v>
      </c>
      <c r="K851" s="290">
        <v>1.1000000000000001</v>
      </c>
      <c r="L851" s="290">
        <v>0.4</v>
      </c>
      <c r="M851" s="290">
        <v>0.6</v>
      </c>
      <c r="N851" s="290">
        <v>0.3</v>
      </c>
      <c r="O851" s="290">
        <v>0.6</v>
      </c>
      <c r="P851" s="290">
        <v>0.5</v>
      </c>
      <c r="Q851" s="207">
        <f t="shared" si="334"/>
        <v>48.5</v>
      </c>
      <c r="R851" s="207">
        <v>53.999999999999993</v>
      </c>
      <c r="S851" s="208">
        <f t="shared" si="335"/>
        <v>89.814814814814824</v>
      </c>
    </row>
    <row r="852" spans="1:19" ht="13.5" customHeight="1" x14ac:dyDescent="0.15">
      <c r="A852" s="204"/>
      <c r="B852" s="189"/>
      <c r="C852" s="380"/>
      <c r="D852" s="198" t="s">
        <v>74</v>
      </c>
      <c r="E852" s="207">
        <f t="shared" ref="E852:P852" si="338">+E850-E851</f>
        <v>0.19999999999999998</v>
      </c>
      <c r="F852" s="207">
        <f t="shared" si="338"/>
        <v>1.6000000000000005</v>
      </c>
      <c r="G852" s="207">
        <f t="shared" si="338"/>
        <v>7.1000000000000005</v>
      </c>
      <c r="H852" s="207">
        <f t="shared" si="338"/>
        <v>10.9</v>
      </c>
      <c r="I852" s="207">
        <f t="shared" si="338"/>
        <v>15.799999999999999</v>
      </c>
      <c r="J852" s="207">
        <f t="shared" si="338"/>
        <v>5.6</v>
      </c>
      <c r="K852" s="290">
        <f t="shared" si="338"/>
        <v>2</v>
      </c>
      <c r="L852" s="290">
        <f t="shared" si="338"/>
        <v>1.1000000000000001</v>
      </c>
      <c r="M852" s="290">
        <f t="shared" si="338"/>
        <v>1.1000000000000001</v>
      </c>
      <c r="N852" s="290">
        <f t="shared" si="338"/>
        <v>0.60000000000000009</v>
      </c>
      <c r="O852" s="290">
        <f t="shared" si="338"/>
        <v>0.6</v>
      </c>
      <c r="P852" s="290">
        <f t="shared" si="338"/>
        <v>0.5</v>
      </c>
      <c r="Q852" s="207">
        <f t="shared" si="334"/>
        <v>47.100000000000009</v>
      </c>
      <c r="R852" s="207">
        <v>63.20000000000001</v>
      </c>
      <c r="S852" s="208">
        <f t="shared" si="335"/>
        <v>74.525316455696199</v>
      </c>
    </row>
    <row r="853" spans="1:19" ht="13.5" customHeight="1" x14ac:dyDescent="0.15">
      <c r="A853" s="204"/>
      <c r="B853" s="189"/>
      <c r="C853" s="380"/>
      <c r="D853" s="198" t="s">
        <v>75</v>
      </c>
      <c r="E853" s="207">
        <f t="shared" ref="E853:P853" si="339">+E850-E854</f>
        <v>9.9999999999999978E-2</v>
      </c>
      <c r="F853" s="207">
        <f t="shared" si="339"/>
        <v>3.1</v>
      </c>
      <c r="G853" s="207">
        <f t="shared" si="339"/>
        <v>11.5</v>
      </c>
      <c r="H853" s="207">
        <f t="shared" si="339"/>
        <v>22.6</v>
      </c>
      <c r="I853" s="207">
        <f t="shared" si="339"/>
        <v>26.9</v>
      </c>
      <c r="J853" s="207">
        <f t="shared" si="339"/>
        <v>7.1999999999999993</v>
      </c>
      <c r="K853" s="290">
        <f t="shared" si="339"/>
        <v>1.2000000000000002</v>
      </c>
      <c r="L853" s="290">
        <f t="shared" si="339"/>
        <v>1.2</v>
      </c>
      <c r="M853" s="290">
        <f t="shared" si="339"/>
        <v>1.5</v>
      </c>
      <c r="N853" s="290">
        <f t="shared" si="339"/>
        <v>0.8</v>
      </c>
      <c r="O853" s="290">
        <f t="shared" si="339"/>
        <v>0.79999999999999993</v>
      </c>
      <c r="P853" s="290">
        <f t="shared" si="339"/>
        <v>0.8</v>
      </c>
      <c r="Q853" s="207">
        <f t="shared" si="334"/>
        <v>77.699999999999989</v>
      </c>
      <c r="R853" s="207">
        <v>96.9</v>
      </c>
      <c r="S853" s="208">
        <f t="shared" si="335"/>
        <v>80.185758513931873</v>
      </c>
    </row>
    <row r="854" spans="1:19" ht="13.5" customHeight="1" x14ac:dyDescent="0.15">
      <c r="A854" s="204"/>
      <c r="B854" s="189"/>
      <c r="C854" s="380"/>
      <c r="D854" s="198" t="s">
        <v>76</v>
      </c>
      <c r="E854" s="207">
        <v>0.2</v>
      </c>
      <c r="F854" s="207">
        <v>2.6</v>
      </c>
      <c r="G854" s="207">
        <v>2.8</v>
      </c>
      <c r="H854" s="207">
        <v>2.9</v>
      </c>
      <c r="I854" s="207">
        <v>3.3</v>
      </c>
      <c r="J854" s="207">
        <v>3</v>
      </c>
      <c r="K854" s="290">
        <v>1.9</v>
      </c>
      <c r="L854" s="290">
        <v>0.3</v>
      </c>
      <c r="M854" s="290">
        <v>0.2</v>
      </c>
      <c r="N854" s="290">
        <v>0.1</v>
      </c>
      <c r="O854" s="290">
        <v>0.4</v>
      </c>
      <c r="P854" s="290">
        <v>0.2</v>
      </c>
      <c r="Q854" s="207">
        <f t="shared" si="334"/>
        <v>17.899999999999999</v>
      </c>
      <c r="R854" s="207">
        <v>20.3</v>
      </c>
      <c r="S854" s="208">
        <f t="shared" si="335"/>
        <v>88.177339901477822</v>
      </c>
    </row>
    <row r="855" spans="1:19" ht="13.5" customHeight="1" thickBot="1" x14ac:dyDescent="0.2">
      <c r="A855" s="204"/>
      <c r="B855" s="211"/>
      <c r="C855" s="381"/>
      <c r="D855" s="201" t="s">
        <v>77</v>
      </c>
      <c r="E855" s="209">
        <v>0.2</v>
      </c>
      <c r="F855" s="209">
        <v>2.6</v>
      </c>
      <c r="G855" s="209">
        <v>2.8</v>
      </c>
      <c r="H855" s="209">
        <v>2.9</v>
      </c>
      <c r="I855" s="209">
        <v>3.3</v>
      </c>
      <c r="J855" s="209">
        <v>3</v>
      </c>
      <c r="K855" s="291">
        <v>1.9</v>
      </c>
      <c r="L855" s="291">
        <v>0.3</v>
      </c>
      <c r="M855" s="291">
        <v>0.2</v>
      </c>
      <c r="N855" s="291">
        <v>0.1</v>
      </c>
      <c r="O855" s="291">
        <v>0.4</v>
      </c>
      <c r="P855" s="291">
        <v>0.2</v>
      </c>
      <c r="Q855" s="209">
        <f t="shared" si="334"/>
        <v>17.899999999999999</v>
      </c>
      <c r="R855" s="209">
        <v>20.3</v>
      </c>
      <c r="S855" s="210">
        <f t="shared" si="335"/>
        <v>88.177339901477822</v>
      </c>
    </row>
    <row r="856" spans="1:19" ht="18.75" customHeight="1" x14ac:dyDescent="0.2">
      <c r="A856" s="303" t="str">
        <f>$A$1</f>
        <v>５　平成28年度市町村別・月別観光入込客数</v>
      </c>
    </row>
    <row r="857" spans="1:19" ht="13.5" customHeight="1" thickBot="1" x14ac:dyDescent="0.2">
      <c r="S857" s="190" t="s">
        <v>308</v>
      </c>
    </row>
    <row r="858" spans="1:19" ht="13.5" customHeight="1" thickBot="1" x14ac:dyDescent="0.2">
      <c r="A858" s="191" t="s">
        <v>58</v>
      </c>
      <c r="B858" s="191" t="s">
        <v>353</v>
      </c>
      <c r="C858" s="191" t="s">
        <v>59</v>
      </c>
      <c r="D858" s="192" t="s">
        <v>60</v>
      </c>
      <c r="E858" s="193" t="s">
        <v>61</v>
      </c>
      <c r="F858" s="193" t="s">
        <v>62</v>
      </c>
      <c r="G858" s="193" t="s">
        <v>63</v>
      </c>
      <c r="H858" s="193" t="s">
        <v>64</v>
      </c>
      <c r="I858" s="193" t="s">
        <v>65</v>
      </c>
      <c r="J858" s="193" t="s">
        <v>66</v>
      </c>
      <c r="K858" s="193" t="s">
        <v>67</v>
      </c>
      <c r="L858" s="193" t="s">
        <v>68</v>
      </c>
      <c r="M858" s="193" t="s">
        <v>69</v>
      </c>
      <c r="N858" s="193" t="s">
        <v>36</v>
      </c>
      <c r="O858" s="193" t="s">
        <v>37</v>
      </c>
      <c r="P858" s="193" t="s">
        <v>38</v>
      </c>
      <c r="Q858" s="193" t="s">
        <v>354</v>
      </c>
      <c r="R858" s="193" t="str">
        <f>$R$3</f>
        <v>27年度</v>
      </c>
      <c r="S858" s="194" t="s">
        <v>71</v>
      </c>
    </row>
    <row r="859" spans="1:19" ht="13.5" customHeight="1" x14ac:dyDescent="0.15">
      <c r="A859" s="204"/>
      <c r="B859" s="189"/>
      <c r="C859" s="379" t="s">
        <v>185</v>
      </c>
      <c r="D859" s="195" t="s">
        <v>72</v>
      </c>
      <c r="E859" s="205">
        <v>7.5</v>
      </c>
      <c r="F859" s="205">
        <v>18.899999999999999</v>
      </c>
      <c r="G859" s="205">
        <v>20.399999999999999</v>
      </c>
      <c r="H859" s="205">
        <v>28.8</v>
      </c>
      <c r="I859" s="205">
        <v>24.1</v>
      </c>
      <c r="J859" s="205">
        <v>22.5</v>
      </c>
      <c r="K859" s="289">
        <v>16.3</v>
      </c>
      <c r="L859" s="289">
        <v>15.9</v>
      </c>
      <c r="M859" s="289">
        <v>8.1999999999999993</v>
      </c>
      <c r="N859" s="289">
        <v>6.2</v>
      </c>
      <c r="O859" s="289">
        <v>5.8</v>
      </c>
      <c r="P859" s="289">
        <v>7.1</v>
      </c>
      <c r="Q859" s="205">
        <f t="shared" ref="Q859:Q906" si="340">SUM(E859:P859)</f>
        <v>181.7</v>
      </c>
      <c r="R859" s="205">
        <v>193.79999999999998</v>
      </c>
      <c r="S859" s="206">
        <f t="shared" ref="S859:S906" si="341">IF(Q859=0,"－",Q859/R859*100)</f>
        <v>93.756449948400416</v>
      </c>
    </row>
    <row r="860" spans="1:19" ht="13.5" customHeight="1" x14ac:dyDescent="0.15">
      <c r="A860" s="204"/>
      <c r="B860" s="189"/>
      <c r="C860" s="380"/>
      <c r="D860" s="198" t="s">
        <v>73</v>
      </c>
      <c r="E860" s="207">
        <v>0.2</v>
      </c>
      <c r="F860" s="207">
        <v>1.7</v>
      </c>
      <c r="G860" s="207">
        <v>2.8</v>
      </c>
      <c r="H860" s="207">
        <v>3.1</v>
      </c>
      <c r="I860" s="207">
        <v>2.8</v>
      </c>
      <c r="J860" s="207">
        <v>2</v>
      </c>
      <c r="K860" s="290">
        <v>2.2999999999999998</v>
      </c>
      <c r="L860" s="290">
        <v>2.2000000000000002</v>
      </c>
      <c r="M860" s="290">
        <v>1.2</v>
      </c>
      <c r="N860" s="290">
        <v>0.7</v>
      </c>
      <c r="O860" s="290">
        <v>0.6</v>
      </c>
      <c r="P860" s="290">
        <v>0.6</v>
      </c>
      <c r="Q860" s="207">
        <f t="shared" si="340"/>
        <v>20.2</v>
      </c>
      <c r="R860" s="207">
        <v>24</v>
      </c>
      <c r="S860" s="208">
        <f t="shared" si="341"/>
        <v>84.166666666666671</v>
      </c>
    </row>
    <row r="861" spans="1:19" ht="13.5" customHeight="1" x14ac:dyDescent="0.15">
      <c r="A861" s="204" t="s">
        <v>362</v>
      </c>
      <c r="B861" s="189" t="s">
        <v>365</v>
      </c>
      <c r="C861" s="380"/>
      <c r="D861" s="198" t="s">
        <v>74</v>
      </c>
      <c r="E861" s="207">
        <f t="shared" ref="E861:P861" si="342">+E859-E860</f>
        <v>7.3</v>
      </c>
      <c r="F861" s="207">
        <f t="shared" si="342"/>
        <v>17.2</v>
      </c>
      <c r="G861" s="207">
        <f t="shared" si="342"/>
        <v>17.599999999999998</v>
      </c>
      <c r="H861" s="207">
        <f t="shared" si="342"/>
        <v>25.7</v>
      </c>
      <c r="I861" s="207">
        <f t="shared" si="342"/>
        <v>21.3</v>
      </c>
      <c r="J861" s="207">
        <f t="shared" si="342"/>
        <v>20.5</v>
      </c>
      <c r="K861" s="290">
        <f t="shared" si="342"/>
        <v>14</v>
      </c>
      <c r="L861" s="290">
        <f t="shared" si="342"/>
        <v>13.7</v>
      </c>
      <c r="M861" s="290">
        <f t="shared" si="342"/>
        <v>6.9999999999999991</v>
      </c>
      <c r="N861" s="290">
        <f t="shared" si="342"/>
        <v>5.5</v>
      </c>
      <c r="O861" s="290">
        <f t="shared" si="342"/>
        <v>5.2</v>
      </c>
      <c r="P861" s="290">
        <f t="shared" si="342"/>
        <v>6.5</v>
      </c>
      <c r="Q861" s="207">
        <f t="shared" si="340"/>
        <v>161.49999999999997</v>
      </c>
      <c r="R861" s="207">
        <v>169.80000000000004</v>
      </c>
      <c r="S861" s="208">
        <f t="shared" si="341"/>
        <v>95.111896348645431</v>
      </c>
    </row>
    <row r="862" spans="1:19" ht="13.5" customHeight="1" x14ac:dyDescent="0.15">
      <c r="A862" s="204"/>
      <c r="B862" s="189"/>
      <c r="C862" s="380"/>
      <c r="D862" s="198" t="s">
        <v>75</v>
      </c>
      <c r="E862" s="207">
        <f t="shared" ref="E862:P862" si="343">+E859-E863</f>
        <v>7</v>
      </c>
      <c r="F862" s="207">
        <f t="shared" si="343"/>
        <v>17.7</v>
      </c>
      <c r="G862" s="207">
        <f t="shared" si="343"/>
        <v>18.299999999999997</v>
      </c>
      <c r="H862" s="207">
        <f t="shared" si="343"/>
        <v>26.400000000000002</v>
      </c>
      <c r="I862" s="207">
        <f t="shared" si="343"/>
        <v>21.900000000000002</v>
      </c>
      <c r="J862" s="207">
        <f t="shared" si="343"/>
        <v>20.3</v>
      </c>
      <c r="K862" s="290">
        <f t="shared" si="343"/>
        <v>14.700000000000001</v>
      </c>
      <c r="L862" s="290">
        <f t="shared" si="343"/>
        <v>15</v>
      </c>
      <c r="M862" s="290">
        <f t="shared" si="343"/>
        <v>7.1999999999999993</v>
      </c>
      <c r="N862" s="290">
        <f t="shared" si="343"/>
        <v>5.3</v>
      </c>
      <c r="O862" s="290">
        <f t="shared" si="343"/>
        <v>5</v>
      </c>
      <c r="P862" s="290">
        <f t="shared" si="343"/>
        <v>6.1999999999999993</v>
      </c>
      <c r="Q862" s="207">
        <f t="shared" si="340"/>
        <v>165</v>
      </c>
      <c r="R862" s="207">
        <v>176.30000000000004</v>
      </c>
      <c r="S862" s="208">
        <f t="shared" si="341"/>
        <v>93.590470788428789</v>
      </c>
    </row>
    <row r="863" spans="1:19" ht="13.5" customHeight="1" x14ac:dyDescent="0.15">
      <c r="A863" s="204"/>
      <c r="B863" s="189"/>
      <c r="C863" s="380"/>
      <c r="D863" s="198" t="s">
        <v>76</v>
      </c>
      <c r="E863" s="207">
        <v>0.5</v>
      </c>
      <c r="F863" s="207">
        <v>1.2</v>
      </c>
      <c r="G863" s="207">
        <v>2.1</v>
      </c>
      <c r="H863" s="207">
        <v>2.4</v>
      </c>
      <c r="I863" s="207">
        <v>2.2000000000000002</v>
      </c>
      <c r="J863" s="207">
        <v>2.2000000000000002</v>
      </c>
      <c r="K863" s="290">
        <v>1.6</v>
      </c>
      <c r="L863" s="290">
        <v>0.9</v>
      </c>
      <c r="M863" s="290">
        <v>1</v>
      </c>
      <c r="N863" s="290">
        <v>0.9</v>
      </c>
      <c r="O863" s="290">
        <v>0.8</v>
      </c>
      <c r="P863" s="290">
        <v>0.9</v>
      </c>
      <c r="Q863" s="207">
        <f t="shared" si="340"/>
        <v>16.7</v>
      </c>
      <c r="R863" s="207">
        <v>17.5</v>
      </c>
      <c r="S863" s="208">
        <f t="shared" si="341"/>
        <v>95.428571428571431</v>
      </c>
    </row>
    <row r="864" spans="1:19" ht="13.5" customHeight="1" thickBot="1" x14ac:dyDescent="0.2">
      <c r="A864" s="204"/>
      <c r="B864" s="189"/>
      <c r="C864" s="381"/>
      <c r="D864" s="201" t="s">
        <v>77</v>
      </c>
      <c r="E864" s="209">
        <v>0.5</v>
      </c>
      <c r="F864" s="209">
        <v>1.2</v>
      </c>
      <c r="G864" s="209">
        <v>2.1</v>
      </c>
      <c r="H864" s="209">
        <v>2.4</v>
      </c>
      <c r="I864" s="209">
        <v>2.2000000000000002</v>
      </c>
      <c r="J864" s="209">
        <v>2.2000000000000002</v>
      </c>
      <c r="K864" s="291">
        <v>1.6</v>
      </c>
      <c r="L864" s="291">
        <v>0.9</v>
      </c>
      <c r="M864" s="291">
        <v>1</v>
      </c>
      <c r="N864" s="291">
        <v>0.9</v>
      </c>
      <c r="O864" s="291">
        <v>0.8</v>
      </c>
      <c r="P864" s="291">
        <v>0.9</v>
      </c>
      <c r="Q864" s="209">
        <f t="shared" si="340"/>
        <v>16.7</v>
      </c>
      <c r="R864" s="209">
        <v>17.5</v>
      </c>
      <c r="S864" s="210">
        <f t="shared" si="341"/>
        <v>95.428571428571431</v>
      </c>
    </row>
    <row r="865" spans="1:19" ht="13.5" customHeight="1" x14ac:dyDescent="0.15">
      <c r="A865" s="204"/>
      <c r="B865" s="189"/>
      <c r="C865" s="379" t="s">
        <v>186</v>
      </c>
      <c r="D865" s="195" t="s">
        <v>72</v>
      </c>
      <c r="E865" s="205">
        <v>4.5</v>
      </c>
      <c r="F865" s="205">
        <v>10.3</v>
      </c>
      <c r="G865" s="205">
        <v>14.6</v>
      </c>
      <c r="H865" s="205">
        <v>33.700000000000003</v>
      </c>
      <c r="I865" s="205">
        <v>22.8</v>
      </c>
      <c r="J865" s="205">
        <v>12.5</v>
      </c>
      <c r="K865" s="289">
        <v>14.3</v>
      </c>
      <c r="L865" s="289">
        <v>6</v>
      </c>
      <c r="M865" s="289">
        <v>4.9000000000000004</v>
      </c>
      <c r="N865" s="289">
        <v>3.5</v>
      </c>
      <c r="O865" s="289">
        <v>8.3000000000000007</v>
      </c>
      <c r="P865" s="289">
        <v>6.4</v>
      </c>
      <c r="Q865" s="205">
        <f t="shared" si="340"/>
        <v>141.80000000000001</v>
      </c>
      <c r="R865" s="205">
        <v>147.20000000000002</v>
      </c>
      <c r="S865" s="206">
        <f t="shared" si="341"/>
        <v>96.331521739130437</v>
      </c>
    </row>
    <row r="866" spans="1:19" ht="13.5" customHeight="1" x14ac:dyDescent="0.15">
      <c r="A866" s="204"/>
      <c r="B866" s="189"/>
      <c r="C866" s="380"/>
      <c r="D866" s="198" t="s">
        <v>73</v>
      </c>
      <c r="E866" s="207">
        <v>2.6</v>
      </c>
      <c r="F866" s="207">
        <v>6</v>
      </c>
      <c r="G866" s="207">
        <v>8.5</v>
      </c>
      <c r="H866" s="207">
        <v>19.600000000000001</v>
      </c>
      <c r="I866" s="207">
        <v>13.3</v>
      </c>
      <c r="J866" s="207">
        <v>7.3</v>
      </c>
      <c r="K866" s="290">
        <v>8.3000000000000007</v>
      </c>
      <c r="L866" s="290">
        <v>3.4</v>
      </c>
      <c r="M866" s="290">
        <v>2.8</v>
      </c>
      <c r="N866" s="290">
        <v>2</v>
      </c>
      <c r="O866" s="290">
        <v>4.9000000000000004</v>
      </c>
      <c r="P866" s="290">
        <v>3.7</v>
      </c>
      <c r="Q866" s="207">
        <f t="shared" si="340"/>
        <v>82.4</v>
      </c>
      <c r="R866" s="207">
        <v>85.700000000000017</v>
      </c>
      <c r="S866" s="208">
        <f t="shared" si="341"/>
        <v>96.149358226371049</v>
      </c>
    </row>
    <row r="867" spans="1:19" ht="13.5" customHeight="1" x14ac:dyDescent="0.15">
      <c r="A867" s="204"/>
      <c r="B867" s="189"/>
      <c r="C867" s="380"/>
      <c r="D867" s="198" t="s">
        <v>74</v>
      </c>
      <c r="E867" s="207">
        <f t="shared" ref="E867:P867" si="344">+E865-E866</f>
        <v>1.9</v>
      </c>
      <c r="F867" s="207">
        <f t="shared" si="344"/>
        <v>4.3000000000000007</v>
      </c>
      <c r="G867" s="207">
        <f t="shared" si="344"/>
        <v>6.1</v>
      </c>
      <c r="H867" s="207">
        <f t="shared" si="344"/>
        <v>14.100000000000001</v>
      </c>
      <c r="I867" s="207">
        <f t="shared" si="344"/>
        <v>9.5</v>
      </c>
      <c r="J867" s="207">
        <f t="shared" si="344"/>
        <v>5.2</v>
      </c>
      <c r="K867" s="290">
        <f t="shared" si="344"/>
        <v>6</v>
      </c>
      <c r="L867" s="290">
        <f t="shared" si="344"/>
        <v>2.6</v>
      </c>
      <c r="M867" s="290">
        <f t="shared" si="344"/>
        <v>2.1000000000000005</v>
      </c>
      <c r="N867" s="290">
        <f t="shared" si="344"/>
        <v>1.5</v>
      </c>
      <c r="O867" s="290">
        <f t="shared" si="344"/>
        <v>3.4000000000000004</v>
      </c>
      <c r="P867" s="290">
        <f t="shared" si="344"/>
        <v>2.7</v>
      </c>
      <c r="Q867" s="207">
        <f t="shared" si="340"/>
        <v>59.400000000000013</v>
      </c>
      <c r="R867" s="207">
        <v>61.500000000000007</v>
      </c>
      <c r="S867" s="208">
        <f t="shared" si="341"/>
        <v>96.585365853658544</v>
      </c>
    </row>
    <row r="868" spans="1:19" ht="13.5" customHeight="1" x14ac:dyDescent="0.15">
      <c r="A868" s="204"/>
      <c r="B868" s="189"/>
      <c r="C868" s="380"/>
      <c r="D868" s="198" t="s">
        <v>75</v>
      </c>
      <c r="E868" s="207">
        <f t="shared" ref="E868:P868" si="345">+E865-E869</f>
        <v>3.6</v>
      </c>
      <c r="F868" s="207">
        <f t="shared" si="345"/>
        <v>9</v>
      </c>
      <c r="G868" s="207">
        <f t="shared" si="345"/>
        <v>12.7</v>
      </c>
      <c r="H868" s="207">
        <f t="shared" si="345"/>
        <v>31.800000000000004</v>
      </c>
      <c r="I868" s="207">
        <f t="shared" si="345"/>
        <v>21</v>
      </c>
      <c r="J868" s="207">
        <f t="shared" si="345"/>
        <v>10.8</v>
      </c>
      <c r="K868" s="290">
        <f t="shared" si="345"/>
        <v>12.9</v>
      </c>
      <c r="L868" s="290">
        <f t="shared" si="345"/>
        <v>4.9000000000000004</v>
      </c>
      <c r="M868" s="290">
        <f t="shared" si="345"/>
        <v>3.8000000000000003</v>
      </c>
      <c r="N868" s="290">
        <f t="shared" si="345"/>
        <v>2.8</v>
      </c>
      <c r="O868" s="290">
        <f t="shared" si="345"/>
        <v>7.5000000000000009</v>
      </c>
      <c r="P868" s="290">
        <f t="shared" si="345"/>
        <v>5.5</v>
      </c>
      <c r="Q868" s="207">
        <f t="shared" si="340"/>
        <v>126.3</v>
      </c>
      <c r="R868" s="207">
        <v>130.5</v>
      </c>
      <c r="S868" s="208">
        <f t="shared" si="341"/>
        <v>96.781609195402297</v>
      </c>
    </row>
    <row r="869" spans="1:19" ht="13.5" customHeight="1" x14ac:dyDescent="0.15">
      <c r="A869" s="204"/>
      <c r="B869" s="189"/>
      <c r="C869" s="380"/>
      <c r="D869" s="198" t="s">
        <v>76</v>
      </c>
      <c r="E869" s="207">
        <v>0.9</v>
      </c>
      <c r="F869" s="207">
        <v>1.3</v>
      </c>
      <c r="G869" s="207">
        <v>1.9</v>
      </c>
      <c r="H869" s="207">
        <v>1.9</v>
      </c>
      <c r="I869" s="207">
        <v>1.8</v>
      </c>
      <c r="J869" s="207">
        <v>1.7</v>
      </c>
      <c r="K869" s="290">
        <v>1.4</v>
      </c>
      <c r="L869" s="290">
        <v>1.1000000000000001</v>
      </c>
      <c r="M869" s="290">
        <v>1.1000000000000001</v>
      </c>
      <c r="N869" s="290">
        <v>0.7</v>
      </c>
      <c r="O869" s="290">
        <v>0.8</v>
      </c>
      <c r="P869" s="290">
        <v>0.9</v>
      </c>
      <c r="Q869" s="207">
        <f t="shared" si="340"/>
        <v>15.5</v>
      </c>
      <c r="R869" s="207">
        <v>16.7</v>
      </c>
      <c r="S869" s="208">
        <f t="shared" si="341"/>
        <v>92.814371257485035</v>
      </c>
    </row>
    <row r="870" spans="1:19" ht="13.5" customHeight="1" thickBot="1" x14ac:dyDescent="0.2">
      <c r="A870" s="204"/>
      <c r="B870" s="189"/>
      <c r="C870" s="381"/>
      <c r="D870" s="201" t="s">
        <v>77</v>
      </c>
      <c r="E870" s="209">
        <v>1.1000000000000001</v>
      </c>
      <c r="F870" s="209">
        <v>1.6</v>
      </c>
      <c r="G870" s="209">
        <v>2.4</v>
      </c>
      <c r="H870" s="209">
        <v>2.5</v>
      </c>
      <c r="I870" s="209">
        <v>2.2999999999999998</v>
      </c>
      <c r="J870" s="209">
        <v>2.8</v>
      </c>
      <c r="K870" s="291">
        <v>1.8</v>
      </c>
      <c r="L870" s="291">
        <v>1.4</v>
      </c>
      <c r="M870" s="291">
        <v>1.3</v>
      </c>
      <c r="N870" s="291">
        <v>0.9</v>
      </c>
      <c r="O870" s="291">
        <v>1.1000000000000001</v>
      </c>
      <c r="P870" s="291">
        <v>1.2</v>
      </c>
      <c r="Q870" s="209">
        <f t="shared" si="340"/>
        <v>20.399999999999999</v>
      </c>
      <c r="R870" s="209">
        <v>19.899999999999995</v>
      </c>
      <c r="S870" s="210">
        <f t="shared" si="341"/>
        <v>102.51256281407038</v>
      </c>
    </row>
    <row r="871" spans="1:19" ht="13.5" customHeight="1" x14ac:dyDescent="0.15">
      <c r="A871" s="204"/>
      <c r="B871" s="189"/>
      <c r="C871" s="379" t="s">
        <v>187</v>
      </c>
      <c r="D871" s="195" t="s">
        <v>72</v>
      </c>
      <c r="E871" s="205">
        <v>2.2000000000000002</v>
      </c>
      <c r="F871" s="205">
        <v>5.9</v>
      </c>
      <c r="G871" s="205">
        <v>9.5</v>
      </c>
      <c r="H871" s="205">
        <v>6.3</v>
      </c>
      <c r="I871" s="205">
        <v>8.5</v>
      </c>
      <c r="J871" s="205">
        <v>4.7</v>
      </c>
      <c r="K871" s="289">
        <v>3.6</v>
      </c>
      <c r="L871" s="289">
        <v>1.4</v>
      </c>
      <c r="M871" s="289">
        <v>1.2</v>
      </c>
      <c r="N871" s="289">
        <v>2.1</v>
      </c>
      <c r="O871" s="289">
        <v>1.1000000000000001</v>
      </c>
      <c r="P871" s="289">
        <v>1.3</v>
      </c>
      <c r="Q871" s="205">
        <f t="shared" si="340"/>
        <v>47.800000000000011</v>
      </c>
      <c r="R871" s="205">
        <v>49.20000000000001</v>
      </c>
      <c r="S871" s="206">
        <f t="shared" si="341"/>
        <v>97.154471544715449</v>
      </c>
    </row>
    <row r="872" spans="1:19" ht="13.5" customHeight="1" x14ac:dyDescent="0.15">
      <c r="A872" s="204"/>
      <c r="B872" s="189"/>
      <c r="C872" s="380"/>
      <c r="D872" s="198" t="s">
        <v>73</v>
      </c>
      <c r="E872" s="207">
        <v>0.1</v>
      </c>
      <c r="F872" s="207">
        <v>0.4</v>
      </c>
      <c r="G872" s="207">
        <v>0.4</v>
      </c>
      <c r="H872" s="207">
        <v>0.9</v>
      </c>
      <c r="I872" s="207">
        <v>0.9</v>
      </c>
      <c r="J872" s="207">
        <v>0.7</v>
      </c>
      <c r="K872" s="290">
        <v>0.2</v>
      </c>
      <c r="L872" s="290">
        <v>0</v>
      </c>
      <c r="M872" s="290">
        <v>0</v>
      </c>
      <c r="N872" s="290">
        <v>0</v>
      </c>
      <c r="O872" s="290">
        <v>0</v>
      </c>
      <c r="P872" s="290">
        <v>0</v>
      </c>
      <c r="Q872" s="207">
        <f t="shared" si="340"/>
        <v>3.6000000000000005</v>
      </c>
      <c r="R872" s="207">
        <v>3.7</v>
      </c>
      <c r="S872" s="208">
        <f t="shared" si="341"/>
        <v>97.297297297297305</v>
      </c>
    </row>
    <row r="873" spans="1:19" ht="13.5" customHeight="1" x14ac:dyDescent="0.15">
      <c r="A873" s="204"/>
      <c r="B873" s="189"/>
      <c r="C873" s="380"/>
      <c r="D873" s="198" t="s">
        <v>74</v>
      </c>
      <c r="E873" s="207">
        <f t="shared" ref="E873:P873" si="346">+E871-E872</f>
        <v>2.1</v>
      </c>
      <c r="F873" s="207">
        <f t="shared" si="346"/>
        <v>5.5</v>
      </c>
      <c r="G873" s="207">
        <f t="shared" si="346"/>
        <v>9.1</v>
      </c>
      <c r="H873" s="207">
        <f t="shared" si="346"/>
        <v>5.3999999999999995</v>
      </c>
      <c r="I873" s="207">
        <f t="shared" si="346"/>
        <v>7.6</v>
      </c>
      <c r="J873" s="207">
        <f t="shared" si="346"/>
        <v>4</v>
      </c>
      <c r="K873" s="290">
        <f t="shared" si="346"/>
        <v>3.4</v>
      </c>
      <c r="L873" s="290">
        <f t="shared" si="346"/>
        <v>1.4</v>
      </c>
      <c r="M873" s="290">
        <f t="shared" si="346"/>
        <v>1.2</v>
      </c>
      <c r="N873" s="290">
        <f t="shared" si="346"/>
        <v>2.1</v>
      </c>
      <c r="O873" s="290">
        <f t="shared" si="346"/>
        <v>1.1000000000000001</v>
      </c>
      <c r="P873" s="290">
        <f t="shared" si="346"/>
        <v>1.3</v>
      </c>
      <c r="Q873" s="207">
        <f t="shared" si="340"/>
        <v>44.199999999999996</v>
      </c>
      <c r="R873" s="207">
        <v>45.500000000000007</v>
      </c>
      <c r="S873" s="208">
        <f t="shared" si="341"/>
        <v>97.142857142857125</v>
      </c>
    </row>
    <row r="874" spans="1:19" ht="13.5" customHeight="1" x14ac:dyDescent="0.15">
      <c r="A874" s="204"/>
      <c r="B874" s="189"/>
      <c r="C874" s="380"/>
      <c r="D874" s="198" t="s">
        <v>75</v>
      </c>
      <c r="E874" s="207">
        <f t="shared" ref="E874:P874" si="347">+E871-E875</f>
        <v>2</v>
      </c>
      <c r="F874" s="207">
        <f t="shared" si="347"/>
        <v>5.6000000000000005</v>
      </c>
      <c r="G874" s="207">
        <f t="shared" si="347"/>
        <v>8.9</v>
      </c>
      <c r="H874" s="207">
        <f t="shared" si="347"/>
        <v>5.3999999999999995</v>
      </c>
      <c r="I874" s="207">
        <f t="shared" si="347"/>
        <v>7.7</v>
      </c>
      <c r="J874" s="207">
        <f t="shared" si="347"/>
        <v>4.1000000000000005</v>
      </c>
      <c r="K874" s="290">
        <f t="shared" si="347"/>
        <v>3</v>
      </c>
      <c r="L874" s="290">
        <f t="shared" si="347"/>
        <v>0.99999999999999989</v>
      </c>
      <c r="M874" s="290">
        <f t="shared" si="347"/>
        <v>0.7</v>
      </c>
      <c r="N874" s="290">
        <f t="shared" si="347"/>
        <v>1.6</v>
      </c>
      <c r="O874" s="290">
        <f t="shared" si="347"/>
        <v>0.60000000000000009</v>
      </c>
      <c r="P874" s="290">
        <f t="shared" si="347"/>
        <v>0.8</v>
      </c>
      <c r="Q874" s="207">
        <f t="shared" si="340"/>
        <v>41.4</v>
      </c>
      <c r="R874" s="207">
        <v>43.70000000000001</v>
      </c>
      <c r="S874" s="208">
        <f t="shared" si="341"/>
        <v>94.736842105263136</v>
      </c>
    </row>
    <row r="875" spans="1:19" ht="13.5" customHeight="1" x14ac:dyDescent="0.15">
      <c r="A875" s="204"/>
      <c r="B875" s="189"/>
      <c r="C875" s="380"/>
      <c r="D875" s="198" t="s">
        <v>76</v>
      </c>
      <c r="E875" s="207">
        <v>0.2</v>
      </c>
      <c r="F875" s="207">
        <v>0.3</v>
      </c>
      <c r="G875" s="207">
        <v>0.6</v>
      </c>
      <c r="H875" s="207">
        <v>0.9</v>
      </c>
      <c r="I875" s="207">
        <v>0.8</v>
      </c>
      <c r="J875" s="207">
        <v>0.6</v>
      </c>
      <c r="K875" s="290">
        <v>0.6</v>
      </c>
      <c r="L875" s="290">
        <v>0.4</v>
      </c>
      <c r="M875" s="290">
        <v>0.5</v>
      </c>
      <c r="N875" s="290">
        <v>0.5</v>
      </c>
      <c r="O875" s="290">
        <v>0.5</v>
      </c>
      <c r="P875" s="290">
        <v>0.5</v>
      </c>
      <c r="Q875" s="207">
        <f t="shared" si="340"/>
        <v>6.4</v>
      </c>
      <c r="R875" s="207">
        <v>5.5</v>
      </c>
      <c r="S875" s="208">
        <f t="shared" si="341"/>
        <v>116.36363636363637</v>
      </c>
    </row>
    <row r="876" spans="1:19" ht="13.5" customHeight="1" thickBot="1" x14ac:dyDescent="0.2">
      <c r="A876" s="204"/>
      <c r="B876" s="189"/>
      <c r="C876" s="381"/>
      <c r="D876" s="201" t="s">
        <v>77</v>
      </c>
      <c r="E876" s="209">
        <v>0.2</v>
      </c>
      <c r="F876" s="209">
        <v>0.3</v>
      </c>
      <c r="G876" s="209">
        <v>0.6</v>
      </c>
      <c r="H876" s="209">
        <v>1.1000000000000001</v>
      </c>
      <c r="I876" s="209">
        <v>1.3</v>
      </c>
      <c r="J876" s="209">
        <v>0.8</v>
      </c>
      <c r="K876" s="291">
        <v>0.6</v>
      </c>
      <c r="L876" s="291">
        <v>0.4</v>
      </c>
      <c r="M876" s="291">
        <v>0.5</v>
      </c>
      <c r="N876" s="291">
        <v>0.6</v>
      </c>
      <c r="O876" s="291">
        <v>0.6</v>
      </c>
      <c r="P876" s="291">
        <v>0.8</v>
      </c>
      <c r="Q876" s="209">
        <f t="shared" si="340"/>
        <v>7.7999999999999989</v>
      </c>
      <c r="R876" s="209">
        <v>6.2</v>
      </c>
      <c r="S876" s="210">
        <f t="shared" si="341"/>
        <v>125.8064516129032</v>
      </c>
    </row>
    <row r="877" spans="1:19" ht="13.5" customHeight="1" x14ac:dyDescent="0.15">
      <c r="A877" s="204"/>
      <c r="B877" s="189"/>
      <c r="C877" s="379" t="s">
        <v>291</v>
      </c>
      <c r="D877" s="195" t="s">
        <v>72</v>
      </c>
      <c r="E877" s="205">
        <v>8.4</v>
      </c>
      <c r="F877" s="205">
        <v>18</v>
      </c>
      <c r="G877" s="205">
        <v>20.9</v>
      </c>
      <c r="H877" s="205">
        <v>46.3</v>
      </c>
      <c r="I877" s="205">
        <v>33.200000000000003</v>
      </c>
      <c r="J877" s="205">
        <v>27.2</v>
      </c>
      <c r="K877" s="289">
        <v>25.7</v>
      </c>
      <c r="L877" s="289">
        <v>13.8</v>
      </c>
      <c r="M877" s="289">
        <v>7.7</v>
      </c>
      <c r="N877" s="289">
        <v>8.8000000000000007</v>
      </c>
      <c r="O877" s="289">
        <v>8.9</v>
      </c>
      <c r="P877" s="289">
        <v>8.1999999999999993</v>
      </c>
      <c r="Q877" s="205">
        <f t="shared" si="340"/>
        <v>227.1</v>
      </c>
      <c r="R877" s="205">
        <v>216.1</v>
      </c>
      <c r="S877" s="206">
        <f t="shared" si="341"/>
        <v>105.090236001851</v>
      </c>
    </row>
    <row r="878" spans="1:19" ht="13.5" customHeight="1" x14ac:dyDescent="0.15">
      <c r="A878" s="204"/>
      <c r="B878" s="189"/>
      <c r="C878" s="380"/>
      <c r="D878" s="198" t="s">
        <v>73</v>
      </c>
      <c r="E878" s="207">
        <v>0.8</v>
      </c>
      <c r="F878" s="207">
        <v>5.4</v>
      </c>
      <c r="G878" s="207">
        <v>5.2</v>
      </c>
      <c r="H878" s="207">
        <v>13.9</v>
      </c>
      <c r="I878" s="207">
        <v>10</v>
      </c>
      <c r="J878" s="207">
        <v>6.8</v>
      </c>
      <c r="K878" s="290">
        <v>2.6</v>
      </c>
      <c r="L878" s="290">
        <v>0.7</v>
      </c>
      <c r="M878" s="290">
        <v>0.4</v>
      </c>
      <c r="N878" s="290">
        <v>0.4</v>
      </c>
      <c r="O878" s="290">
        <v>0.4</v>
      </c>
      <c r="P878" s="290">
        <v>0.4</v>
      </c>
      <c r="Q878" s="207">
        <f t="shared" si="340"/>
        <v>46.999999999999993</v>
      </c>
      <c r="R878" s="207">
        <v>48.79999999999999</v>
      </c>
      <c r="S878" s="208">
        <f t="shared" si="341"/>
        <v>96.311475409836063</v>
      </c>
    </row>
    <row r="879" spans="1:19" ht="13.5" customHeight="1" x14ac:dyDescent="0.15">
      <c r="A879" s="204"/>
      <c r="B879" s="189"/>
      <c r="C879" s="380"/>
      <c r="D879" s="198" t="s">
        <v>74</v>
      </c>
      <c r="E879" s="207">
        <f t="shared" ref="E879:P879" si="348">+E877-E878</f>
        <v>7.6000000000000005</v>
      </c>
      <c r="F879" s="207">
        <f t="shared" si="348"/>
        <v>12.6</v>
      </c>
      <c r="G879" s="207">
        <f t="shared" si="348"/>
        <v>15.7</v>
      </c>
      <c r="H879" s="207">
        <f t="shared" si="348"/>
        <v>32.4</v>
      </c>
      <c r="I879" s="207">
        <f t="shared" si="348"/>
        <v>23.200000000000003</v>
      </c>
      <c r="J879" s="207">
        <f t="shared" si="348"/>
        <v>20.399999999999999</v>
      </c>
      <c r="K879" s="290">
        <f t="shared" si="348"/>
        <v>23.099999999999998</v>
      </c>
      <c r="L879" s="290">
        <f t="shared" si="348"/>
        <v>13.100000000000001</v>
      </c>
      <c r="M879" s="290">
        <f t="shared" si="348"/>
        <v>7.3</v>
      </c>
      <c r="N879" s="290">
        <f t="shared" si="348"/>
        <v>8.4</v>
      </c>
      <c r="O879" s="290">
        <f t="shared" si="348"/>
        <v>8.5</v>
      </c>
      <c r="P879" s="290">
        <f t="shared" si="348"/>
        <v>7.7999999999999989</v>
      </c>
      <c r="Q879" s="207">
        <f t="shared" si="340"/>
        <v>180.10000000000002</v>
      </c>
      <c r="R879" s="207">
        <v>167.29999999999998</v>
      </c>
      <c r="S879" s="208">
        <f t="shared" si="341"/>
        <v>107.6509264793784</v>
      </c>
    </row>
    <row r="880" spans="1:19" ht="13.5" customHeight="1" x14ac:dyDescent="0.15">
      <c r="A880" s="204"/>
      <c r="B880" s="189"/>
      <c r="C880" s="380"/>
      <c r="D880" s="198" t="s">
        <v>75</v>
      </c>
      <c r="E880" s="207">
        <f t="shared" ref="E880:P880" si="349">+E877-E881</f>
        <v>7.1000000000000005</v>
      </c>
      <c r="F880" s="207">
        <f t="shared" si="349"/>
        <v>15.7</v>
      </c>
      <c r="G880" s="207">
        <f t="shared" si="349"/>
        <v>18.099999999999998</v>
      </c>
      <c r="H880" s="207">
        <f t="shared" si="349"/>
        <v>43.099999999999994</v>
      </c>
      <c r="I880" s="207">
        <f t="shared" si="349"/>
        <v>29.700000000000003</v>
      </c>
      <c r="J880" s="207">
        <f t="shared" si="349"/>
        <v>24</v>
      </c>
      <c r="K880" s="290">
        <f t="shared" si="349"/>
        <v>22.9</v>
      </c>
      <c r="L880" s="290">
        <f t="shared" si="349"/>
        <v>12</v>
      </c>
      <c r="M880" s="290">
        <f t="shared" si="349"/>
        <v>6</v>
      </c>
      <c r="N880" s="290">
        <f t="shared" si="349"/>
        <v>7.2000000000000011</v>
      </c>
      <c r="O880" s="290">
        <f t="shared" si="349"/>
        <v>7.2</v>
      </c>
      <c r="P880" s="290">
        <f t="shared" si="349"/>
        <v>6.2999999999999989</v>
      </c>
      <c r="Q880" s="207">
        <f t="shared" si="340"/>
        <v>199.29999999999998</v>
      </c>
      <c r="R880" s="207">
        <v>186.2</v>
      </c>
      <c r="S880" s="208">
        <f t="shared" si="341"/>
        <v>107.03544575725026</v>
      </c>
    </row>
    <row r="881" spans="1:19" ht="13.5" customHeight="1" x14ac:dyDescent="0.15">
      <c r="A881" s="204"/>
      <c r="B881" s="189"/>
      <c r="C881" s="380"/>
      <c r="D881" s="198" t="s">
        <v>76</v>
      </c>
      <c r="E881" s="207">
        <v>1.3</v>
      </c>
      <c r="F881" s="207">
        <v>2.2999999999999998</v>
      </c>
      <c r="G881" s="207">
        <v>2.8</v>
      </c>
      <c r="H881" s="207">
        <v>3.2</v>
      </c>
      <c r="I881" s="207">
        <v>3.5</v>
      </c>
      <c r="J881" s="207">
        <v>3.2</v>
      </c>
      <c r="K881" s="290">
        <v>2.8</v>
      </c>
      <c r="L881" s="290">
        <v>1.8</v>
      </c>
      <c r="M881" s="290">
        <v>1.7</v>
      </c>
      <c r="N881" s="290">
        <v>1.6</v>
      </c>
      <c r="O881" s="290">
        <v>1.7</v>
      </c>
      <c r="P881" s="290">
        <v>1.9</v>
      </c>
      <c r="Q881" s="207">
        <f t="shared" si="340"/>
        <v>27.8</v>
      </c>
      <c r="R881" s="207">
        <v>29.9</v>
      </c>
      <c r="S881" s="208">
        <f t="shared" si="341"/>
        <v>92.976588628762542</v>
      </c>
    </row>
    <row r="882" spans="1:19" ht="13.5" customHeight="1" thickBot="1" x14ac:dyDescent="0.2">
      <c r="A882" s="204"/>
      <c r="B882" s="189"/>
      <c r="C882" s="381"/>
      <c r="D882" s="201" t="s">
        <v>77</v>
      </c>
      <c r="E882" s="209">
        <v>1.4</v>
      </c>
      <c r="F882" s="209">
        <v>2.6</v>
      </c>
      <c r="G882" s="209">
        <v>3.1</v>
      </c>
      <c r="H882" s="209">
        <v>3.5</v>
      </c>
      <c r="I882" s="209">
        <v>3.9</v>
      </c>
      <c r="J882" s="209">
        <v>3.6</v>
      </c>
      <c r="K882" s="291">
        <v>3.2</v>
      </c>
      <c r="L882" s="291">
        <v>2</v>
      </c>
      <c r="M882" s="291">
        <v>1.8</v>
      </c>
      <c r="N882" s="291">
        <v>1.8</v>
      </c>
      <c r="O882" s="291">
        <v>1.9</v>
      </c>
      <c r="P882" s="291">
        <v>2.1</v>
      </c>
      <c r="Q882" s="209">
        <f t="shared" si="340"/>
        <v>30.900000000000002</v>
      </c>
      <c r="R882" s="209">
        <v>33.299999999999997</v>
      </c>
      <c r="S882" s="210">
        <f t="shared" si="341"/>
        <v>92.79279279279281</v>
      </c>
    </row>
    <row r="883" spans="1:19" ht="13.5" customHeight="1" x14ac:dyDescent="0.15">
      <c r="A883" s="204"/>
      <c r="B883" s="189"/>
      <c r="C883" s="379" t="s">
        <v>188</v>
      </c>
      <c r="D883" s="195" t="s">
        <v>72</v>
      </c>
      <c r="E883" s="205">
        <v>16.399999999999999</v>
      </c>
      <c r="F883" s="205">
        <v>30.1</v>
      </c>
      <c r="G883" s="205">
        <v>53.2</v>
      </c>
      <c r="H883" s="205">
        <v>37.9</v>
      </c>
      <c r="I883" s="205">
        <v>41.2</v>
      </c>
      <c r="J883" s="205">
        <v>22.1</v>
      </c>
      <c r="K883" s="289">
        <v>26.4</v>
      </c>
      <c r="L883" s="289">
        <v>10</v>
      </c>
      <c r="M883" s="289">
        <v>8.6</v>
      </c>
      <c r="N883" s="289">
        <v>11.2</v>
      </c>
      <c r="O883" s="289">
        <v>7.4</v>
      </c>
      <c r="P883" s="289">
        <v>10.6</v>
      </c>
      <c r="Q883" s="205">
        <f t="shared" si="340"/>
        <v>275.10000000000002</v>
      </c>
      <c r="R883" s="205">
        <v>279.39999999999992</v>
      </c>
      <c r="S883" s="206">
        <f t="shared" si="341"/>
        <v>98.460987831066603</v>
      </c>
    </row>
    <row r="884" spans="1:19" ht="13.5" customHeight="1" x14ac:dyDescent="0.15">
      <c r="A884" s="204"/>
      <c r="B884" s="189"/>
      <c r="C884" s="380"/>
      <c r="D884" s="198" t="s">
        <v>73</v>
      </c>
      <c r="E884" s="207">
        <v>0.8</v>
      </c>
      <c r="F884" s="207">
        <v>1.2</v>
      </c>
      <c r="G884" s="207">
        <v>2.7</v>
      </c>
      <c r="H884" s="207">
        <v>3.4</v>
      </c>
      <c r="I884" s="207">
        <v>3</v>
      </c>
      <c r="J884" s="207">
        <v>1.9</v>
      </c>
      <c r="K884" s="290">
        <v>1.3</v>
      </c>
      <c r="L884" s="290">
        <v>1</v>
      </c>
      <c r="M884" s="290">
        <v>0.8</v>
      </c>
      <c r="N884" s="290">
        <v>0.7</v>
      </c>
      <c r="O884" s="290">
        <v>0.7</v>
      </c>
      <c r="P884" s="290">
        <v>1.1000000000000001</v>
      </c>
      <c r="Q884" s="207">
        <f t="shared" si="340"/>
        <v>18.600000000000001</v>
      </c>
      <c r="R884" s="207">
        <v>19.100000000000001</v>
      </c>
      <c r="S884" s="208">
        <f t="shared" si="341"/>
        <v>97.382198952879577</v>
      </c>
    </row>
    <row r="885" spans="1:19" ht="13.5" customHeight="1" x14ac:dyDescent="0.15">
      <c r="A885" s="204"/>
      <c r="B885" s="189"/>
      <c r="C885" s="380"/>
      <c r="D885" s="198" t="s">
        <v>74</v>
      </c>
      <c r="E885" s="207">
        <f t="shared" ref="E885:P885" si="350">+E883-E884</f>
        <v>15.599999999999998</v>
      </c>
      <c r="F885" s="207">
        <f t="shared" si="350"/>
        <v>28.900000000000002</v>
      </c>
      <c r="G885" s="207">
        <f t="shared" si="350"/>
        <v>50.5</v>
      </c>
      <c r="H885" s="207">
        <f t="shared" si="350"/>
        <v>34.5</v>
      </c>
      <c r="I885" s="207">
        <f t="shared" si="350"/>
        <v>38.200000000000003</v>
      </c>
      <c r="J885" s="207">
        <f t="shared" si="350"/>
        <v>20.200000000000003</v>
      </c>
      <c r="K885" s="290">
        <f t="shared" si="350"/>
        <v>25.099999999999998</v>
      </c>
      <c r="L885" s="290">
        <f t="shared" si="350"/>
        <v>9</v>
      </c>
      <c r="M885" s="290">
        <f t="shared" si="350"/>
        <v>7.8</v>
      </c>
      <c r="N885" s="290">
        <f t="shared" si="350"/>
        <v>10.5</v>
      </c>
      <c r="O885" s="290">
        <f t="shared" si="350"/>
        <v>6.7</v>
      </c>
      <c r="P885" s="290">
        <f t="shared" si="350"/>
        <v>9.5</v>
      </c>
      <c r="Q885" s="207">
        <f t="shared" si="340"/>
        <v>256.5</v>
      </c>
      <c r="R885" s="207">
        <v>260.3</v>
      </c>
      <c r="S885" s="208">
        <f t="shared" si="341"/>
        <v>98.540145985401452</v>
      </c>
    </row>
    <row r="886" spans="1:19" ht="13.5" customHeight="1" x14ac:dyDescent="0.15">
      <c r="A886" s="204"/>
      <c r="B886" s="189"/>
      <c r="C886" s="380"/>
      <c r="D886" s="198" t="s">
        <v>75</v>
      </c>
      <c r="E886" s="207">
        <f t="shared" ref="E886:P886" si="351">+E883-E887</f>
        <v>13.899999999999999</v>
      </c>
      <c r="F886" s="207">
        <f t="shared" si="351"/>
        <v>26.8</v>
      </c>
      <c r="G886" s="207">
        <f t="shared" si="351"/>
        <v>48.800000000000004</v>
      </c>
      <c r="H886" s="207">
        <f t="shared" si="351"/>
        <v>33.199999999999996</v>
      </c>
      <c r="I886" s="207">
        <f t="shared" si="351"/>
        <v>35.700000000000003</v>
      </c>
      <c r="J886" s="207">
        <f t="shared" si="351"/>
        <v>17.900000000000002</v>
      </c>
      <c r="K886" s="290">
        <f t="shared" si="351"/>
        <v>22.799999999999997</v>
      </c>
      <c r="L886" s="290">
        <f t="shared" si="351"/>
        <v>7.1</v>
      </c>
      <c r="M886" s="290">
        <f t="shared" si="351"/>
        <v>6.3999999999999995</v>
      </c>
      <c r="N886" s="290">
        <f t="shared" si="351"/>
        <v>8.6999999999999993</v>
      </c>
      <c r="O886" s="290">
        <f t="shared" si="351"/>
        <v>5.3000000000000007</v>
      </c>
      <c r="P886" s="290">
        <f t="shared" si="351"/>
        <v>7.8999999999999995</v>
      </c>
      <c r="Q886" s="207">
        <f t="shared" si="340"/>
        <v>234.49999999999997</v>
      </c>
      <c r="R886" s="207">
        <v>241.3</v>
      </c>
      <c r="S886" s="208">
        <f t="shared" si="341"/>
        <v>97.181931205967658</v>
      </c>
    </row>
    <row r="887" spans="1:19" ht="13.5" customHeight="1" x14ac:dyDescent="0.15">
      <c r="A887" s="204"/>
      <c r="B887" s="189"/>
      <c r="C887" s="380"/>
      <c r="D887" s="198" t="s">
        <v>76</v>
      </c>
      <c r="E887" s="207">
        <v>2.5</v>
      </c>
      <c r="F887" s="207">
        <v>3.3</v>
      </c>
      <c r="G887" s="207">
        <v>4.4000000000000004</v>
      </c>
      <c r="H887" s="207">
        <v>4.7</v>
      </c>
      <c r="I887" s="207">
        <v>5.5</v>
      </c>
      <c r="J887" s="207">
        <v>4.2</v>
      </c>
      <c r="K887" s="290">
        <v>3.6</v>
      </c>
      <c r="L887" s="290">
        <v>2.9</v>
      </c>
      <c r="M887" s="290">
        <v>2.2000000000000002</v>
      </c>
      <c r="N887" s="290">
        <v>2.5</v>
      </c>
      <c r="O887" s="290">
        <v>2.1</v>
      </c>
      <c r="P887" s="290">
        <v>2.7</v>
      </c>
      <c r="Q887" s="207">
        <f t="shared" si="340"/>
        <v>40.6</v>
      </c>
      <c r="R887" s="207">
        <v>38.100000000000009</v>
      </c>
      <c r="S887" s="208">
        <f t="shared" si="341"/>
        <v>106.56167979002622</v>
      </c>
    </row>
    <row r="888" spans="1:19" ht="13.5" customHeight="1" thickBot="1" x14ac:dyDescent="0.2">
      <c r="A888" s="204"/>
      <c r="B888" s="189"/>
      <c r="C888" s="381"/>
      <c r="D888" s="201" t="s">
        <v>77</v>
      </c>
      <c r="E888" s="209">
        <v>2.8</v>
      </c>
      <c r="F888" s="209">
        <v>3.6</v>
      </c>
      <c r="G888" s="209">
        <v>4.8</v>
      </c>
      <c r="H888" s="209">
        <v>5.0999999999999996</v>
      </c>
      <c r="I888" s="209">
        <v>6.1</v>
      </c>
      <c r="J888" s="209">
        <v>4.5999999999999996</v>
      </c>
      <c r="K888" s="291">
        <v>4</v>
      </c>
      <c r="L888" s="291">
        <v>3.2</v>
      </c>
      <c r="M888" s="291">
        <v>2.4</v>
      </c>
      <c r="N888" s="291">
        <v>2.7</v>
      </c>
      <c r="O888" s="291">
        <v>2.2999999999999998</v>
      </c>
      <c r="P888" s="291">
        <v>2.9</v>
      </c>
      <c r="Q888" s="209">
        <f t="shared" si="340"/>
        <v>44.5</v>
      </c>
      <c r="R888" s="209">
        <v>41.999999999999986</v>
      </c>
      <c r="S888" s="210">
        <f t="shared" si="341"/>
        <v>105.95238095238099</v>
      </c>
    </row>
    <row r="889" spans="1:19" ht="13.5" customHeight="1" x14ac:dyDescent="0.15">
      <c r="A889" s="204"/>
      <c r="B889" s="189"/>
      <c r="C889" s="379" t="s">
        <v>189</v>
      </c>
      <c r="D889" s="195" t="s">
        <v>72</v>
      </c>
      <c r="E889" s="205">
        <v>3.3</v>
      </c>
      <c r="F889" s="205">
        <v>10.4</v>
      </c>
      <c r="G889" s="205">
        <v>28.2</v>
      </c>
      <c r="H889" s="205">
        <v>25.6</v>
      </c>
      <c r="I889" s="205">
        <v>20.3</v>
      </c>
      <c r="J889" s="205">
        <v>17.8</v>
      </c>
      <c r="K889" s="289">
        <v>6.6</v>
      </c>
      <c r="L889" s="289">
        <v>1.1000000000000001</v>
      </c>
      <c r="M889" s="289">
        <v>1</v>
      </c>
      <c r="N889" s="289">
        <v>0.8</v>
      </c>
      <c r="O889" s="289">
        <v>0.9</v>
      </c>
      <c r="P889" s="289">
        <v>1.2</v>
      </c>
      <c r="Q889" s="205">
        <f t="shared" si="340"/>
        <v>117.19999999999999</v>
      </c>
      <c r="R889" s="205">
        <v>116.49999999999999</v>
      </c>
      <c r="S889" s="206">
        <f t="shared" si="341"/>
        <v>100.60085836909872</v>
      </c>
    </row>
    <row r="890" spans="1:19" ht="13.5" customHeight="1" x14ac:dyDescent="0.15">
      <c r="A890" s="204"/>
      <c r="B890" s="189"/>
      <c r="C890" s="380"/>
      <c r="D890" s="198" t="s">
        <v>73</v>
      </c>
      <c r="E890" s="207">
        <v>1.3</v>
      </c>
      <c r="F890" s="207">
        <v>4.7</v>
      </c>
      <c r="G890" s="207">
        <v>24</v>
      </c>
      <c r="H890" s="207">
        <v>20.5</v>
      </c>
      <c r="I890" s="207">
        <v>16.2</v>
      </c>
      <c r="J890" s="207">
        <v>13.4</v>
      </c>
      <c r="K890" s="290">
        <v>4</v>
      </c>
      <c r="L890" s="290">
        <v>0.7</v>
      </c>
      <c r="M890" s="290">
        <v>0.5</v>
      </c>
      <c r="N890" s="290">
        <v>0.5</v>
      </c>
      <c r="O890" s="290">
        <v>0.6</v>
      </c>
      <c r="P890" s="290">
        <v>0.6</v>
      </c>
      <c r="Q890" s="207">
        <f t="shared" si="340"/>
        <v>87</v>
      </c>
      <c r="R890" s="207">
        <v>86.5</v>
      </c>
      <c r="S890" s="208">
        <f t="shared" si="341"/>
        <v>100.57803468208093</v>
      </c>
    </row>
    <row r="891" spans="1:19" ht="13.5" customHeight="1" x14ac:dyDescent="0.15">
      <c r="A891" s="204"/>
      <c r="B891" s="189"/>
      <c r="C891" s="380"/>
      <c r="D891" s="198" t="s">
        <v>74</v>
      </c>
      <c r="E891" s="207">
        <f t="shared" ref="E891:P891" si="352">+E889-E890</f>
        <v>1.9999999999999998</v>
      </c>
      <c r="F891" s="207">
        <f t="shared" si="352"/>
        <v>5.7</v>
      </c>
      <c r="G891" s="207">
        <f t="shared" si="352"/>
        <v>4.1999999999999993</v>
      </c>
      <c r="H891" s="207">
        <f t="shared" si="352"/>
        <v>5.1000000000000014</v>
      </c>
      <c r="I891" s="207">
        <f t="shared" si="352"/>
        <v>4.1000000000000014</v>
      </c>
      <c r="J891" s="207">
        <f t="shared" si="352"/>
        <v>4.4000000000000004</v>
      </c>
      <c r="K891" s="290">
        <f t="shared" si="352"/>
        <v>2.5999999999999996</v>
      </c>
      <c r="L891" s="290">
        <f t="shared" si="352"/>
        <v>0.40000000000000013</v>
      </c>
      <c r="M891" s="290">
        <f t="shared" si="352"/>
        <v>0.5</v>
      </c>
      <c r="N891" s="290">
        <f t="shared" si="352"/>
        <v>0.30000000000000004</v>
      </c>
      <c r="O891" s="290">
        <f t="shared" si="352"/>
        <v>0.30000000000000004</v>
      </c>
      <c r="P891" s="290">
        <f t="shared" si="352"/>
        <v>0.6</v>
      </c>
      <c r="Q891" s="207">
        <f t="shared" si="340"/>
        <v>30.200000000000003</v>
      </c>
      <c r="R891" s="207">
        <v>30</v>
      </c>
      <c r="S891" s="208">
        <f t="shared" si="341"/>
        <v>100.66666666666669</v>
      </c>
    </row>
    <row r="892" spans="1:19" ht="13.5" customHeight="1" x14ac:dyDescent="0.15">
      <c r="A892" s="204"/>
      <c r="B892" s="189"/>
      <c r="C892" s="380"/>
      <c r="D892" s="198" t="s">
        <v>75</v>
      </c>
      <c r="E892" s="207">
        <f t="shared" ref="E892:P892" si="353">+E889-E893</f>
        <v>2.1999999999999997</v>
      </c>
      <c r="F892" s="207">
        <f t="shared" si="353"/>
        <v>6.5</v>
      </c>
      <c r="G892" s="207">
        <f t="shared" si="353"/>
        <v>14.5</v>
      </c>
      <c r="H892" s="207">
        <f t="shared" si="353"/>
        <v>12.200000000000001</v>
      </c>
      <c r="I892" s="207">
        <f t="shared" si="353"/>
        <v>9.8000000000000007</v>
      </c>
      <c r="J892" s="207">
        <f t="shared" si="353"/>
        <v>10.3</v>
      </c>
      <c r="K892" s="290">
        <f t="shared" si="353"/>
        <v>4.8999999999999995</v>
      </c>
      <c r="L892" s="290">
        <f t="shared" si="353"/>
        <v>0.8</v>
      </c>
      <c r="M892" s="290">
        <f t="shared" si="353"/>
        <v>0.8</v>
      </c>
      <c r="N892" s="290">
        <f t="shared" si="353"/>
        <v>0.60000000000000009</v>
      </c>
      <c r="O892" s="290">
        <f t="shared" si="353"/>
        <v>0.7</v>
      </c>
      <c r="P892" s="290">
        <f t="shared" si="353"/>
        <v>1</v>
      </c>
      <c r="Q892" s="207">
        <f t="shared" si="340"/>
        <v>64.3</v>
      </c>
      <c r="R892" s="207">
        <v>67.2</v>
      </c>
      <c r="S892" s="208">
        <f t="shared" si="341"/>
        <v>95.684523809523796</v>
      </c>
    </row>
    <row r="893" spans="1:19" ht="13.5" customHeight="1" x14ac:dyDescent="0.15">
      <c r="A893" s="204"/>
      <c r="B893" s="211"/>
      <c r="C893" s="380"/>
      <c r="D893" s="198" t="s">
        <v>76</v>
      </c>
      <c r="E893" s="207">
        <v>1.1000000000000001</v>
      </c>
      <c r="F893" s="207">
        <v>3.9</v>
      </c>
      <c r="G893" s="207">
        <v>13.7</v>
      </c>
      <c r="H893" s="207">
        <v>13.4</v>
      </c>
      <c r="I893" s="207">
        <v>10.5</v>
      </c>
      <c r="J893" s="207">
        <v>7.5</v>
      </c>
      <c r="K893" s="290">
        <v>1.7</v>
      </c>
      <c r="L893" s="290">
        <v>0.3</v>
      </c>
      <c r="M893" s="290">
        <v>0.2</v>
      </c>
      <c r="N893" s="290">
        <v>0.2</v>
      </c>
      <c r="O893" s="290">
        <v>0.2</v>
      </c>
      <c r="P893" s="290">
        <v>0.2</v>
      </c>
      <c r="Q893" s="207">
        <f t="shared" si="340"/>
        <v>52.900000000000013</v>
      </c>
      <c r="R893" s="207">
        <v>49.300000000000004</v>
      </c>
      <c r="S893" s="208">
        <f t="shared" si="341"/>
        <v>107.30223123732254</v>
      </c>
    </row>
    <row r="894" spans="1:19" ht="13.5" customHeight="1" thickBot="1" x14ac:dyDescent="0.2">
      <c r="A894" s="204"/>
      <c r="B894" s="211"/>
      <c r="C894" s="381"/>
      <c r="D894" s="201" t="s">
        <v>77</v>
      </c>
      <c r="E894" s="209">
        <v>1.4</v>
      </c>
      <c r="F894" s="209">
        <v>4.3</v>
      </c>
      <c r="G894" s="209">
        <v>15.9</v>
      </c>
      <c r="H894" s="209">
        <v>15.3</v>
      </c>
      <c r="I894" s="209">
        <v>12.4</v>
      </c>
      <c r="J894" s="209">
        <v>8.3000000000000007</v>
      </c>
      <c r="K894" s="291">
        <v>1.8</v>
      </c>
      <c r="L894" s="291">
        <v>0.5</v>
      </c>
      <c r="M894" s="291">
        <v>0.3</v>
      </c>
      <c r="N894" s="291">
        <v>0.2</v>
      </c>
      <c r="O894" s="291">
        <v>0.4</v>
      </c>
      <c r="P894" s="291">
        <v>0.3</v>
      </c>
      <c r="Q894" s="209">
        <f t="shared" si="340"/>
        <v>61.1</v>
      </c>
      <c r="R894" s="209">
        <v>56.099999999999994</v>
      </c>
      <c r="S894" s="210">
        <f t="shared" si="341"/>
        <v>108.91265597147952</v>
      </c>
    </row>
    <row r="895" spans="1:19" ht="13.5" customHeight="1" x14ac:dyDescent="0.15">
      <c r="A895" s="204"/>
      <c r="B895" s="211"/>
      <c r="C895" s="379" t="s">
        <v>190</v>
      </c>
      <c r="D895" s="195" t="s">
        <v>72</v>
      </c>
      <c r="E895" s="205">
        <v>4.2</v>
      </c>
      <c r="F895" s="205">
        <v>11.2</v>
      </c>
      <c r="G895" s="205">
        <v>30.7</v>
      </c>
      <c r="H895" s="205">
        <v>31</v>
      </c>
      <c r="I895" s="205">
        <v>25.6</v>
      </c>
      <c r="J895" s="205">
        <v>21.5</v>
      </c>
      <c r="K895" s="289">
        <v>7.9</v>
      </c>
      <c r="L895" s="289">
        <v>1.7</v>
      </c>
      <c r="M895" s="289">
        <v>1.6</v>
      </c>
      <c r="N895" s="289">
        <v>1.2</v>
      </c>
      <c r="O895" s="289">
        <v>1.4</v>
      </c>
      <c r="P895" s="289">
        <v>1.9</v>
      </c>
      <c r="Q895" s="205">
        <f t="shared" si="340"/>
        <v>139.89999999999998</v>
      </c>
      <c r="R895" s="205">
        <v>132.79999999999998</v>
      </c>
      <c r="S895" s="206">
        <f t="shared" si="341"/>
        <v>105.34638554216866</v>
      </c>
    </row>
    <row r="896" spans="1:19" ht="13.5" customHeight="1" x14ac:dyDescent="0.15">
      <c r="A896" s="204"/>
      <c r="B896" s="211"/>
      <c r="C896" s="380"/>
      <c r="D896" s="198" t="s">
        <v>73</v>
      </c>
      <c r="E896" s="207">
        <v>2.4</v>
      </c>
      <c r="F896" s="207">
        <v>9.3000000000000007</v>
      </c>
      <c r="G896" s="207">
        <v>18.3</v>
      </c>
      <c r="H896" s="207">
        <v>14.9</v>
      </c>
      <c r="I896" s="207">
        <v>8.1</v>
      </c>
      <c r="J896" s="207">
        <v>4.5</v>
      </c>
      <c r="K896" s="290">
        <v>5.3</v>
      </c>
      <c r="L896" s="290">
        <v>0</v>
      </c>
      <c r="M896" s="290">
        <v>0</v>
      </c>
      <c r="N896" s="290">
        <v>0</v>
      </c>
      <c r="O896" s="290">
        <v>0</v>
      </c>
      <c r="P896" s="290">
        <v>0</v>
      </c>
      <c r="Q896" s="207">
        <f t="shared" si="340"/>
        <v>62.8</v>
      </c>
      <c r="R896" s="207">
        <v>55.7</v>
      </c>
      <c r="S896" s="208">
        <f t="shared" si="341"/>
        <v>112.74685816876119</v>
      </c>
    </row>
    <row r="897" spans="1:19" ht="13.5" customHeight="1" x14ac:dyDescent="0.15">
      <c r="A897" s="204"/>
      <c r="B897" s="211"/>
      <c r="C897" s="380"/>
      <c r="D897" s="198" t="s">
        <v>74</v>
      </c>
      <c r="E897" s="207">
        <f t="shared" ref="E897:P897" si="354">+E895-E896</f>
        <v>1.8000000000000003</v>
      </c>
      <c r="F897" s="207">
        <f t="shared" si="354"/>
        <v>1.8999999999999986</v>
      </c>
      <c r="G897" s="207">
        <f t="shared" si="354"/>
        <v>12.399999999999999</v>
      </c>
      <c r="H897" s="207">
        <f t="shared" si="354"/>
        <v>16.100000000000001</v>
      </c>
      <c r="I897" s="207">
        <f t="shared" si="354"/>
        <v>17.5</v>
      </c>
      <c r="J897" s="207">
        <f t="shared" si="354"/>
        <v>17</v>
      </c>
      <c r="K897" s="290">
        <f t="shared" si="354"/>
        <v>2.6000000000000005</v>
      </c>
      <c r="L897" s="290">
        <f t="shared" si="354"/>
        <v>1.7</v>
      </c>
      <c r="M897" s="290">
        <f t="shared" si="354"/>
        <v>1.6</v>
      </c>
      <c r="N897" s="290">
        <f t="shared" si="354"/>
        <v>1.2</v>
      </c>
      <c r="O897" s="290">
        <f t="shared" si="354"/>
        <v>1.4</v>
      </c>
      <c r="P897" s="290">
        <f t="shared" si="354"/>
        <v>1.9</v>
      </c>
      <c r="Q897" s="207">
        <f t="shared" si="340"/>
        <v>77.100000000000009</v>
      </c>
      <c r="R897" s="207">
        <v>77.099999999999994</v>
      </c>
      <c r="S897" s="208">
        <f t="shared" si="341"/>
        <v>100.00000000000003</v>
      </c>
    </row>
    <row r="898" spans="1:19" ht="13.5" customHeight="1" x14ac:dyDescent="0.15">
      <c r="A898" s="204"/>
      <c r="B898" s="211"/>
      <c r="C898" s="380"/>
      <c r="D898" s="198" t="s">
        <v>75</v>
      </c>
      <c r="E898" s="207">
        <f t="shared" ref="E898:P898" si="355">+E895-E899</f>
        <v>2.9000000000000004</v>
      </c>
      <c r="F898" s="207">
        <f t="shared" si="355"/>
        <v>8.8999999999999986</v>
      </c>
      <c r="G898" s="207">
        <f t="shared" si="355"/>
        <v>23.799999999999997</v>
      </c>
      <c r="H898" s="207">
        <f t="shared" si="355"/>
        <v>23.9</v>
      </c>
      <c r="I898" s="207">
        <f t="shared" si="355"/>
        <v>19.3</v>
      </c>
      <c r="J898" s="207">
        <f t="shared" si="355"/>
        <v>17.100000000000001</v>
      </c>
      <c r="K898" s="290">
        <f t="shared" si="355"/>
        <v>6.2</v>
      </c>
      <c r="L898" s="290">
        <f t="shared" si="355"/>
        <v>0.79999999999999993</v>
      </c>
      <c r="M898" s="290">
        <f t="shared" si="355"/>
        <v>1.3</v>
      </c>
      <c r="N898" s="290">
        <f t="shared" si="355"/>
        <v>1</v>
      </c>
      <c r="O898" s="290">
        <f t="shared" si="355"/>
        <v>1.0999999999999999</v>
      </c>
      <c r="P898" s="290">
        <f t="shared" si="355"/>
        <v>1.5999999999999999</v>
      </c>
      <c r="Q898" s="207">
        <f t="shared" si="340"/>
        <v>107.89999999999999</v>
      </c>
      <c r="R898" s="207">
        <v>104.6</v>
      </c>
      <c r="S898" s="208">
        <f t="shared" si="341"/>
        <v>103.15487571701721</v>
      </c>
    </row>
    <row r="899" spans="1:19" ht="13.5" customHeight="1" x14ac:dyDescent="0.15">
      <c r="A899" s="204"/>
      <c r="B899" s="211"/>
      <c r="C899" s="380"/>
      <c r="D899" s="198" t="s">
        <v>76</v>
      </c>
      <c r="E899" s="207">
        <v>1.3</v>
      </c>
      <c r="F899" s="207">
        <v>2.2999999999999998</v>
      </c>
      <c r="G899" s="207">
        <v>6.9</v>
      </c>
      <c r="H899" s="207">
        <v>7.1</v>
      </c>
      <c r="I899" s="207">
        <v>6.3</v>
      </c>
      <c r="J899" s="207">
        <v>4.4000000000000004</v>
      </c>
      <c r="K899" s="290">
        <v>1.7</v>
      </c>
      <c r="L899" s="290">
        <v>0.9</v>
      </c>
      <c r="M899" s="290">
        <v>0.3</v>
      </c>
      <c r="N899" s="290">
        <v>0.2</v>
      </c>
      <c r="O899" s="290">
        <v>0.3</v>
      </c>
      <c r="P899" s="290">
        <v>0.3</v>
      </c>
      <c r="Q899" s="207">
        <f t="shared" si="340"/>
        <v>32</v>
      </c>
      <c r="R899" s="207">
        <v>28.200000000000003</v>
      </c>
      <c r="S899" s="208">
        <f t="shared" si="341"/>
        <v>113.47517730496452</v>
      </c>
    </row>
    <row r="900" spans="1:19" ht="13.5" customHeight="1" thickBot="1" x14ac:dyDescent="0.2">
      <c r="A900" s="204"/>
      <c r="B900" s="211"/>
      <c r="C900" s="381"/>
      <c r="D900" s="201" t="s">
        <v>77</v>
      </c>
      <c r="E900" s="209">
        <v>1.4</v>
      </c>
      <c r="F900" s="209">
        <v>2.5</v>
      </c>
      <c r="G900" s="209">
        <v>7.6</v>
      </c>
      <c r="H900" s="209">
        <v>7.8</v>
      </c>
      <c r="I900" s="209">
        <v>6.9</v>
      </c>
      <c r="J900" s="209">
        <v>4.8</v>
      </c>
      <c r="K900" s="291">
        <v>1.9</v>
      </c>
      <c r="L900" s="291">
        <v>1</v>
      </c>
      <c r="M900" s="291">
        <v>0.3</v>
      </c>
      <c r="N900" s="291">
        <v>0.2</v>
      </c>
      <c r="O900" s="291">
        <v>0.3</v>
      </c>
      <c r="P900" s="291">
        <v>0.3</v>
      </c>
      <c r="Q900" s="209">
        <f t="shared" si="340"/>
        <v>35</v>
      </c>
      <c r="R900" s="209">
        <v>31.299999999999994</v>
      </c>
      <c r="S900" s="210">
        <f t="shared" si="341"/>
        <v>111.82108626198087</v>
      </c>
    </row>
    <row r="901" spans="1:19" ht="13.5" customHeight="1" x14ac:dyDescent="0.15">
      <c r="A901" s="204"/>
      <c r="B901" s="211"/>
      <c r="C901" s="379" t="s">
        <v>191</v>
      </c>
      <c r="D901" s="195" t="s">
        <v>72</v>
      </c>
      <c r="E901" s="205">
        <v>4.2</v>
      </c>
      <c r="F901" s="205">
        <v>11.2</v>
      </c>
      <c r="G901" s="205">
        <v>30.7</v>
      </c>
      <c r="H901" s="205">
        <v>31</v>
      </c>
      <c r="I901" s="205">
        <v>25.6</v>
      </c>
      <c r="J901" s="205">
        <v>21.5</v>
      </c>
      <c r="K901" s="289">
        <v>7.9</v>
      </c>
      <c r="L901" s="289">
        <v>1.7</v>
      </c>
      <c r="M901" s="289">
        <v>1.6</v>
      </c>
      <c r="N901" s="289">
        <v>1.2</v>
      </c>
      <c r="O901" s="289">
        <v>1.4</v>
      </c>
      <c r="P901" s="289">
        <v>1.9</v>
      </c>
      <c r="Q901" s="205">
        <f t="shared" si="340"/>
        <v>139.89999999999998</v>
      </c>
      <c r="R901" s="205">
        <v>132.79999999999998</v>
      </c>
      <c r="S901" s="206">
        <f t="shared" si="341"/>
        <v>105.34638554216866</v>
      </c>
    </row>
    <row r="902" spans="1:19" ht="13.5" customHeight="1" x14ac:dyDescent="0.15">
      <c r="A902" s="204"/>
      <c r="B902" s="211"/>
      <c r="C902" s="380"/>
      <c r="D902" s="198" t="s">
        <v>73</v>
      </c>
      <c r="E902" s="207">
        <v>2.4</v>
      </c>
      <c r="F902" s="207">
        <v>9.3000000000000007</v>
      </c>
      <c r="G902" s="207">
        <v>18.3</v>
      </c>
      <c r="H902" s="207">
        <v>14.9</v>
      </c>
      <c r="I902" s="207">
        <v>8.1</v>
      </c>
      <c r="J902" s="207">
        <v>4.5</v>
      </c>
      <c r="K902" s="290">
        <v>5.3</v>
      </c>
      <c r="L902" s="290">
        <v>0</v>
      </c>
      <c r="M902" s="290">
        <v>0</v>
      </c>
      <c r="N902" s="290">
        <v>0</v>
      </c>
      <c r="O902" s="290">
        <v>0</v>
      </c>
      <c r="P902" s="290">
        <v>0</v>
      </c>
      <c r="Q902" s="207">
        <f t="shared" si="340"/>
        <v>62.8</v>
      </c>
      <c r="R902" s="207">
        <v>55.7</v>
      </c>
      <c r="S902" s="208">
        <f t="shared" si="341"/>
        <v>112.74685816876119</v>
      </c>
    </row>
    <row r="903" spans="1:19" ht="13.5" customHeight="1" x14ac:dyDescent="0.15">
      <c r="A903" s="204"/>
      <c r="B903" s="211"/>
      <c r="C903" s="380"/>
      <c r="D903" s="198" t="s">
        <v>74</v>
      </c>
      <c r="E903" s="207">
        <f t="shared" ref="E903:P903" si="356">+E901-E902</f>
        <v>1.8000000000000003</v>
      </c>
      <c r="F903" s="207">
        <f t="shared" si="356"/>
        <v>1.8999999999999986</v>
      </c>
      <c r="G903" s="207">
        <f t="shared" si="356"/>
        <v>12.399999999999999</v>
      </c>
      <c r="H903" s="207">
        <f t="shared" si="356"/>
        <v>16.100000000000001</v>
      </c>
      <c r="I903" s="207">
        <f t="shared" si="356"/>
        <v>17.5</v>
      </c>
      <c r="J903" s="207">
        <f t="shared" si="356"/>
        <v>17</v>
      </c>
      <c r="K903" s="290">
        <f t="shared" si="356"/>
        <v>2.6000000000000005</v>
      </c>
      <c r="L903" s="290">
        <f t="shared" si="356"/>
        <v>1.7</v>
      </c>
      <c r="M903" s="290">
        <f t="shared" si="356"/>
        <v>1.6</v>
      </c>
      <c r="N903" s="290">
        <f t="shared" si="356"/>
        <v>1.2</v>
      </c>
      <c r="O903" s="290">
        <f t="shared" si="356"/>
        <v>1.4</v>
      </c>
      <c r="P903" s="290">
        <f t="shared" si="356"/>
        <v>1.9</v>
      </c>
      <c r="Q903" s="207">
        <f t="shared" si="340"/>
        <v>77.100000000000009</v>
      </c>
      <c r="R903" s="207">
        <v>77.099999999999994</v>
      </c>
      <c r="S903" s="208">
        <f t="shared" si="341"/>
        <v>100.00000000000003</v>
      </c>
    </row>
    <row r="904" spans="1:19" ht="13.5" customHeight="1" x14ac:dyDescent="0.15">
      <c r="A904" s="204"/>
      <c r="B904" s="189"/>
      <c r="C904" s="380"/>
      <c r="D904" s="198" t="s">
        <v>75</v>
      </c>
      <c r="E904" s="207">
        <f t="shared" ref="E904:P904" si="357">+E901-E905</f>
        <v>2.9000000000000004</v>
      </c>
      <c r="F904" s="207">
        <f t="shared" si="357"/>
        <v>5.3999999999999995</v>
      </c>
      <c r="G904" s="207">
        <f t="shared" si="357"/>
        <v>15.1</v>
      </c>
      <c r="H904" s="207">
        <f t="shared" si="357"/>
        <v>14.899999999999999</v>
      </c>
      <c r="I904" s="207">
        <f t="shared" si="357"/>
        <v>13.400000000000002</v>
      </c>
      <c r="J904" s="207">
        <f t="shared" si="357"/>
        <v>11.2</v>
      </c>
      <c r="K904" s="290">
        <f t="shared" si="357"/>
        <v>3.2</v>
      </c>
      <c r="L904" s="290">
        <f t="shared" si="357"/>
        <v>1.4</v>
      </c>
      <c r="M904" s="290">
        <f t="shared" si="357"/>
        <v>1.2000000000000002</v>
      </c>
      <c r="N904" s="290">
        <f t="shared" si="357"/>
        <v>1</v>
      </c>
      <c r="O904" s="290">
        <f t="shared" si="357"/>
        <v>0.99999999999999989</v>
      </c>
      <c r="P904" s="290">
        <f t="shared" si="357"/>
        <v>1.2999999999999998</v>
      </c>
      <c r="Q904" s="207">
        <f t="shared" si="340"/>
        <v>72.000000000000014</v>
      </c>
      <c r="R904" s="207">
        <v>69.8</v>
      </c>
      <c r="S904" s="208">
        <f t="shared" si="341"/>
        <v>103.1518624641834</v>
      </c>
    </row>
    <row r="905" spans="1:19" ht="13.5" customHeight="1" x14ac:dyDescent="0.15">
      <c r="A905" s="204"/>
      <c r="B905" s="189"/>
      <c r="C905" s="380"/>
      <c r="D905" s="198" t="s">
        <v>76</v>
      </c>
      <c r="E905" s="207">
        <v>1.3</v>
      </c>
      <c r="F905" s="207">
        <v>5.8</v>
      </c>
      <c r="G905" s="207">
        <v>15.6</v>
      </c>
      <c r="H905" s="207">
        <v>16.100000000000001</v>
      </c>
      <c r="I905" s="207">
        <v>12.2</v>
      </c>
      <c r="J905" s="207">
        <v>10.3</v>
      </c>
      <c r="K905" s="290">
        <v>4.7</v>
      </c>
      <c r="L905" s="290">
        <v>0.3</v>
      </c>
      <c r="M905" s="290">
        <v>0.4</v>
      </c>
      <c r="N905" s="290">
        <v>0.2</v>
      </c>
      <c r="O905" s="290">
        <v>0.4</v>
      </c>
      <c r="P905" s="290">
        <v>0.6</v>
      </c>
      <c r="Q905" s="207">
        <f t="shared" si="340"/>
        <v>67.900000000000006</v>
      </c>
      <c r="R905" s="207">
        <v>62.999999999999993</v>
      </c>
      <c r="S905" s="208">
        <f t="shared" si="341"/>
        <v>107.7777777777778</v>
      </c>
    </row>
    <row r="906" spans="1:19" ht="13.5" customHeight="1" thickBot="1" x14ac:dyDescent="0.2">
      <c r="A906" s="258"/>
      <c r="B906" s="216"/>
      <c r="C906" s="381"/>
      <c r="D906" s="201" t="s">
        <v>77</v>
      </c>
      <c r="E906" s="209">
        <v>1.6</v>
      </c>
      <c r="F906" s="209">
        <v>6.5</v>
      </c>
      <c r="G906" s="209">
        <v>17.7</v>
      </c>
      <c r="H906" s="209">
        <v>18.8</v>
      </c>
      <c r="I906" s="209">
        <v>14.5</v>
      </c>
      <c r="J906" s="209">
        <v>11.7</v>
      </c>
      <c r="K906" s="291">
        <v>5.5</v>
      </c>
      <c r="L906" s="291">
        <v>1.1000000000000001</v>
      </c>
      <c r="M906" s="291">
        <v>0.9</v>
      </c>
      <c r="N906" s="291">
        <v>0.5</v>
      </c>
      <c r="O906" s="291">
        <v>0.8</v>
      </c>
      <c r="P906" s="291">
        <v>1.1000000000000001</v>
      </c>
      <c r="Q906" s="209">
        <f t="shared" si="340"/>
        <v>80.699999999999989</v>
      </c>
      <c r="R906" s="209">
        <v>75.100000000000009</v>
      </c>
      <c r="S906" s="210">
        <f t="shared" si="341"/>
        <v>107.45672436750996</v>
      </c>
    </row>
    <row r="907" spans="1:19" ht="13.5" customHeight="1" x14ac:dyDescent="0.15">
      <c r="A907" s="370" t="s">
        <v>18</v>
      </c>
      <c r="B907" s="371"/>
      <c r="C907" s="372"/>
      <c r="D907" s="195" t="s">
        <v>72</v>
      </c>
      <c r="E907" s="196">
        <f t="shared" ref="E907:R907" si="358">+E916</f>
        <v>331.39999999999992</v>
      </c>
      <c r="F907" s="196">
        <f t="shared" si="358"/>
        <v>882.09999999999991</v>
      </c>
      <c r="G907" s="196">
        <f t="shared" si="358"/>
        <v>677.69999999999982</v>
      </c>
      <c r="H907" s="196">
        <f t="shared" si="358"/>
        <v>1200.8000000000002</v>
      </c>
      <c r="I907" s="196">
        <f t="shared" si="358"/>
        <v>1427.6</v>
      </c>
      <c r="J907" s="196">
        <f t="shared" si="358"/>
        <v>954.39999999999986</v>
      </c>
      <c r="K907" s="196">
        <f t="shared" si="358"/>
        <v>774.80000000000018</v>
      </c>
      <c r="L907" s="196">
        <f t="shared" si="358"/>
        <v>336.9</v>
      </c>
      <c r="M907" s="196">
        <f t="shared" si="358"/>
        <v>267.39999999999998</v>
      </c>
      <c r="N907" s="196">
        <f t="shared" si="358"/>
        <v>387.69999999999993</v>
      </c>
      <c r="O907" s="196">
        <f t="shared" si="358"/>
        <v>681</v>
      </c>
      <c r="P907" s="196">
        <f t="shared" si="358"/>
        <v>434.50000000000006</v>
      </c>
      <c r="Q907" s="196">
        <f t="shared" si="358"/>
        <v>8356.2999999999993</v>
      </c>
      <c r="R907" s="196">
        <f t="shared" si="358"/>
        <v>8716.5000000000018</v>
      </c>
      <c r="S907" s="206">
        <f t="shared" ref="S907:S912" si="359">IF(Q907=0,"－",Q907/R907*100)</f>
        <v>95.867607411231546</v>
      </c>
    </row>
    <row r="908" spans="1:19" ht="13.5" customHeight="1" x14ac:dyDescent="0.15">
      <c r="A908" s="373"/>
      <c r="B908" s="374"/>
      <c r="C908" s="375"/>
      <c r="D908" s="198" t="s">
        <v>73</v>
      </c>
      <c r="E908" s="199">
        <f t="shared" ref="E908:R908" si="360">+E917</f>
        <v>112.49999999999999</v>
      </c>
      <c r="F908" s="199">
        <f t="shared" si="360"/>
        <v>285</v>
      </c>
      <c r="G908" s="199">
        <f t="shared" si="360"/>
        <v>298.90000000000003</v>
      </c>
      <c r="H908" s="199">
        <f t="shared" si="360"/>
        <v>527.20000000000005</v>
      </c>
      <c r="I908" s="199">
        <f t="shared" si="360"/>
        <v>656.3</v>
      </c>
      <c r="J908" s="199">
        <f t="shared" si="360"/>
        <v>435.39999999999992</v>
      </c>
      <c r="K908" s="199">
        <f t="shared" si="360"/>
        <v>320.7</v>
      </c>
      <c r="L908" s="199">
        <f t="shared" si="360"/>
        <v>119.4</v>
      </c>
      <c r="M908" s="199">
        <f t="shared" si="360"/>
        <v>88.7</v>
      </c>
      <c r="N908" s="199">
        <f t="shared" si="360"/>
        <v>132.1</v>
      </c>
      <c r="O908" s="199">
        <f t="shared" si="360"/>
        <v>327.89999999999992</v>
      </c>
      <c r="P908" s="199">
        <f t="shared" si="360"/>
        <v>173.39999999999995</v>
      </c>
      <c r="Q908" s="199">
        <f t="shared" si="360"/>
        <v>3477.4999999999995</v>
      </c>
      <c r="R908" s="199">
        <f t="shared" si="360"/>
        <v>3373.3999999999996</v>
      </c>
      <c r="S908" s="208">
        <f t="shared" si="359"/>
        <v>103.08590739313452</v>
      </c>
    </row>
    <row r="909" spans="1:19" ht="13.5" customHeight="1" x14ac:dyDescent="0.15">
      <c r="A909" s="373"/>
      <c r="B909" s="374"/>
      <c r="C909" s="375"/>
      <c r="D909" s="198" t="s">
        <v>74</v>
      </c>
      <c r="E909" s="199">
        <f t="shared" ref="E909:R909" si="361">+E918</f>
        <v>218.9</v>
      </c>
      <c r="F909" s="199">
        <f t="shared" si="361"/>
        <v>597.1</v>
      </c>
      <c r="G909" s="199">
        <f t="shared" si="361"/>
        <v>378.79999999999995</v>
      </c>
      <c r="H909" s="199">
        <f t="shared" si="361"/>
        <v>673.6</v>
      </c>
      <c r="I909" s="199">
        <f t="shared" si="361"/>
        <v>771.3000000000003</v>
      </c>
      <c r="J909" s="199">
        <f t="shared" si="361"/>
        <v>519</v>
      </c>
      <c r="K909" s="199">
        <f t="shared" si="361"/>
        <v>454.10000000000008</v>
      </c>
      <c r="L909" s="199">
        <f t="shared" si="361"/>
        <v>217.49999999999994</v>
      </c>
      <c r="M909" s="199">
        <f t="shared" si="361"/>
        <v>178.70000000000005</v>
      </c>
      <c r="N909" s="199">
        <f t="shared" si="361"/>
        <v>255.6</v>
      </c>
      <c r="O909" s="199">
        <f t="shared" si="361"/>
        <v>353.10000000000008</v>
      </c>
      <c r="P909" s="199">
        <f t="shared" si="361"/>
        <v>261.09999999999997</v>
      </c>
      <c r="Q909" s="199">
        <f t="shared" si="361"/>
        <v>4878.8</v>
      </c>
      <c r="R909" s="199">
        <f t="shared" si="361"/>
        <v>5343.1000000000022</v>
      </c>
      <c r="S909" s="208">
        <f t="shared" si="359"/>
        <v>91.310288035035796</v>
      </c>
    </row>
    <row r="910" spans="1:19" ht="13.5" customHeight="1" x14ac:dyDescent="0.15">
      <c r="A910" s="373"/>
      <c r="B910" s="374"/>
      <c r="C910" s="375"/>
      <c r="D910" s="198" t="s">
        <v>75</v>
      </c>
      <c r="E910" s="199">
        <f t="shared" ref="E910:R910" si="362">+E919</f>
        <v>247.5</v>
      </c>
      <c r="F910" s="199">
        <f t="shared" si="362"/>
        <v>743.8</v>
      </c>
      <c r="G910" s="199">
        <f t="shared" si="362"/>
        <v>529.29999999999995</v>
      </c>
      <c r="H910" s="199">
        <f t="shared" si="362"/>
        <v>991.10000000000014</v>
      </c>
      <c r="I910" s="199">
        <f t="shared" si="362"/>
        <v>1188.5</v>
      </c>
      <c r="J910" s="199">
        <f t="shared" si="362"/>
        <v>772.8</v>
      </c>
      <c r="K910" s="199">
        <f t="shared" si="362"/>
        <v>620.6</v>
      </c>
      <c r="L910" s="199">
        <f t="shared" si="362"/>
        <v>231.89999999999998</v>
      </c>
      <c r="M910" s="199">
        <f t="shared" si="362"/>
        <v>183</v>
      </c>
      <c r="N910" s="199">
        <f t="shared" si="362"/>
        <v>293.49999999999994</v>
      </c>
      <c r="O910" s="199">
        <f t="shared" si="362"/>
        <v>554.59999999999991</v>
      </c>
      <c r="P910" s="199">
        <f t="shared" si="362"/>
        <v>335.89999999999992</v>
      </c>
      <c r="Q910" s="199">
        <f t="shared" si="362"/>
        <v>6692.4999999999982</v>
      </c>
      <c r="R910" s="199">
        <f t="shared" si="362"/>
        <v>7063</v>
      </c>
      <c r="S910" s="208">
        <f t="shared" si="359"/>
        <v>94.754353674076143</v>
      </c>
    </row>
    <row r="911" spans="1:19" ht="13.5" customHeight="1" x14ac:dyDescent="0.15">
      <c r="A911" s="373"/>
      <c r="B911" s="374"/>
      <c r="C911" s="375"/>
      <c r="D911" s="198" t="s">
        <v>76</v>
      </c>
      <c r="E911" s="199">
        <f t="shared" ref="E911:R911" si="363">+E920</f>
        <v>83.9</v>
      </c>
      <c r="F911" s="199">
        <f t="shared" si="363"/>
        <v>138.29999999999998</v>
      </c>
      <c r="G911" s="199">
        <f t="shared" si="363"/>
        <v>148.4</v>
      </c>
      <c r="H911" s="199">
        <f t="shared" si="363"/>
        <v>209.70000000000002</v>
      </c>
      <c r="I911" s="199">
        <f t="shared" si="363"/>
        <v>239.10000000000002</v>
      </c>
      <c r="J911" s="199">
        <f t="shared" si="363"/>
        <v>181.59999999999997</v>
      </c>
      <c r="K911" s="199">
        <f t="shared" si="363"/>
        <v>154.19999999999996</v>
      </c>
      <c r="L911" s="199">
        <f t="shared" si="363"/>
        <v>105.00000000000001</v>
      </c>
      <c r="M911" s="199">
        <f t="shared" si="363"/>
        <v>84.399999999999991</v>
      </c>
      <c r="N911" s="199">
        <f t="shared" si="363"/>
        <v>94.200000000000017</v>
      </c>
      <c r="O911" s="199">
        <f t="shared" si="363"/>
        <v>126.4</v>
      </c>
      <c r="P911" s="199">
        <f t="shared" si="363"/>
        <v>98.6</v>
      </c>
      <c r="Q911" s="199">
        <f t="shared" si="363"/>
        <v>1663.7999999999997</v>
      </c>
      <c r="R911" s="199">
        <f t="shared" si="363"/>
        <v>1653.5000000000002</v>
      </c>
      <c r="S911" s="208">
        <f t="shared" si="359"/>
        <v>100.62292107650434</v>
      </c>
    </row>
    <row r="912" spans="1:19" ht="13.5" customHeight="1" thickBot="1" x14ac:dyDescent="0.2">
      <c r="A912" s="376"/>
      <c r="B912" s="377"/>
      <c r="C912" s="378"/>
      <c r="D912" s="201" t="s">
        <v>77</v>
      </c>
      <c r="E912" s="202">
        <f t="shared" ref="E912:R912" si="364">+E921</f>
        <v>91.799999999999983</v>
      </c>
      <c r="F912" s="202">
        <f t="shared" si="364"/>
        <v>150.50000000000003</v>
      </c>
      <c r="G912" s="202">
        <f t="shared" si="364"/>
        <v>162.29999999999998</v>
      </c>
      <c r="H912" s="202">
        <f t="shared" si="364"/>
        <v>230.5</v>
      </c>
      <c r="I912" s="202">
        <f t="shared" si="364"/>
        <v>265.29999999999995</v>
      </c>
      <c r="J912" s="202">
        <f t="shared" si="364"/>
        <v>198.29999999999995</v>
      </c>
      <c r="K912" s="202">
        <f t="shared" si="364"/>
        <v>169.39999999999998</v>
      </c>
      <c r="L912" s="202">
        <f t="shared" si="364"/>
        <v>118.80000000000003</v>
      </c>
      <c r="M912" s="202">
        <f t="shared" si="364"/>
        <v>93.8</v>
      </c>
      <c r="N912" s="202">
        <f t="shared" si="364"/>
        <v>104</v>
      </c>
      <c r="O912" s="202">
        <f t="shared" si="364"/>
        <v>140.19999999999993</v>
      </c>
      <c r="P912" s="202">
        <f t="shared" si="364"/>
        <v>113.19999999999999</v>
      </c>
      <c r="Q912" s="202">
        <f t="shared" si="364"/>
        <v>1838.0999999999997</v>
      </c>
      <c r="R912" s="202">
        <f t="shared" si="364"/>
        <v>1868.5</v>
      </c>
      <c r="S912" s="210">
        <f t="shared" si="359"/>
        <v>98.37302649183836</v>
      </c>
    </row>
    <row r="913" spans="1:19" ht="18.75" customHeight="1" x14ac:dyDescent="0.2">
      <c r="A913" s="303" t="str">
        <f>$A$1</f>
        <v>５　平成28年度市町村別・月別観光入込客数</v>
      </c>
    </row>
    <row r="914" spans="1:19" ht="13.5" customHeight="1" thickBot="1" x14ac:dyDescent="0.2">
      <c r="S914" s="190" t="s">
        <v>308</v>
      </c>
    </row>
    <row r="915" spans="1:19" ht="13.5" customHeight="1" thickBot="1" x14ac:dyDescent="0.2">
      <c r="A915" s="191" t="s">
        <v>58</v>
      </c>
      <c r="B915" s="191" t="s">
        <v>353</v>
      </c>
      <c r="C915" s="191" t="s">
        <v>59</v>
      </c>
      <c r="D915" s="192" t="s">
        <v>60</v>
      </c>
      <c r="E915" s="193" t="s">
        <v>61</v>
      </c>
      <c r="F915" s="193" t="s">
        <v>62</v>
      </c>
      <c r="G915" s="193" t="s">
        <v>63</v>
      </c>
      <c r="H915" s="193" t="s">
        <v>64</v>
      </c>
      <c r="I915" s="193" t="s">
        <v>65</v>
      </c>
      <c r="J915" s="193" t="s">
        <v>66</v>
      </c>
      <c r="K915" s="193" t="s">
        <v>67</v>
      </c>
      <c r="L915" s="193" t="s">
        <v>68</v>
      </c>
      <c r="M915" s="193" t="s">
        <v>69</v>
      </c>
      <c r="N915" s="193" t="s">
        <v>36</v>
      </c>
      <c r="O915" s="193" t="s">
        <v>37</v>
      </c>
      <c r="P915" s="193" t="s">
        <v>38</v>
      </c>
      <c r="Q915" s="193" t="s">
        <v>354</v>
      </c>
      <c r="R915" s="193" t="str">
        <f>$R$3</f>
        <v>27年度</v>
      </c>
      <c r="S915" s="194" t="s">
        <v>71</v>
      </c>
    </row>
    <row r="916" spans="1:19" ht="13.5" customHeight="1" x14ac:dyDescent="0.15">
      <c r="A916" s="259"/>
      <c r="B916" s="382" t="s">
        <v>339</v>
      </c>
      <c r="C916" s="383"/>
      <c r="D916" s="195" t="s">
        <v>72</v>
      </c>
      <c r="E916" s="205">
        <f t="shared" ref="E916:R916" si="365">+E922+E928+E934+E940+E946+E952+E958+E964+E973+E979+E985+E991+E997+E1003+E1009+E1015+E1021+E1030</f>
        <v>331.39999999999992</v>
      </c>
      <c r="F916" s="205">
        <f t="shared" si="365"/>
        <v>882.09999999999991</v>
      </c>
      <c r="G916" s="205">
        <f t="shared" si="365"/>
        <v>677.69999999999982</v>
      </c>
      <c r="H916" s="205">
        <f t="shared" si="365"/>
        <v>1200.8000000000002</v>
      </c>
      <c r="I916" s="205">
        <f t="shared" si="365"/>
        <v>1427.6</v>
      </c>
      <c r="J916" s="205">
        <f t="shared" si="365"/>
        <v>954.39999999999986</v>
      </c>
      <c r="K916" s="205">
        <f t="shared" si="365"/>
        <v>774.80000000000018</v>
      </c>
      <c r="L916" s="205">
        <f t="shared" si="365"/>
        <v>336.9</v>
      </c>
      <c r="M916" s="205">
        <f t="shared" si="365"/>
        <v>267.39999999999998</v>
      </c>
      <c r="N916" s="205">
        <f t="shared" si="365"/>
        <v>387.69999999999993</v>
      </c>
      <c r="O916" s="205">
        <f t="shared" si="365"/>
        <v>681</v>
      </c>
      <c r="P916" s="205">
        <f t="shared" si="365"/>
        <v>434.50000000000006</v>
      </c>
      <c r="Q916" s="205">
        <f t="shared" si="365"/>
        <v>8356.2999999999993</v>
      </c>
      <c r="R916" s="205">
        <f t="shared" si="365"/>
        <v>8716.5000000000018</v>
      </c>
      <c r="S916" s="206">
        <f t="shared" ref="S916:S969" si="366">IF(Q916=0,"－",Q916/R916*100)</f>
        <v>95.867607411231546</v>
      </c>
    </row>
    <row r="917" spans="1:19" ht="13.5" customHeight="1" x14ac:dyDescent="0.15">
      <c r="A917" s="204"/>
      <c r="B917" s="384"/>
      <c r="C917" s="385"/>
      <c r="D917" s="198" t="s">
        <v>73</v>
      </c>
      <c r="E917" s="207">
        <f t="shared" ref="E917:Q921" si="367">+E923+E929+E935+E941+E947+E953+E959+E965+E974+E980+E986+E992+E998+E1004+E1010+E1016+E1022+E1031</f>
        <v>112.49999999999999</v>
      </c>
      <c r="F917" s="207">
        <f t="shared" si="367"/>
        <v>285</v>
      </c>
      <c r="G917" s="207">
        <f t="shared" si="367"/>
        <v>298.90000000000003</v>
      </c>
      <c r="H917" s="207">
        <f t="shared" si="367"/>
        <v>527.20000000000005</v>
      </c>
      <c r="I917" s="207">
        <f t="shared" si="367"/>
        <v>656.3</v>
      </c>
      <c r="J917" s="207">
        <f t="shared" si="367"/>
        <v>435.39999999999992</v>
      </c>
      <c r="K917" s="207">
        <f t="shared" si="367"/>
        <v>320.7</v>
      </c>
      <c r="L917" s="207">
        <f t="shared" si="367"/>
        <v>119.4</v>
      </c>
      <c r="M917" s="207">
        <f t="shared" si="367"/>
        <v>88.7</v>
      </c>
      <c r="N917" s="207">
        <f t="shared" si="367"/>
        <v>132.1</v>
      </c>
      <c r="O917" s="207">
        <f t="shared" si="367"/>
        <v>327.89999999999992</v>
      </c>
      <c r="P917" s="207">
        <f t="shared" si="367"/>
        <v>173.39999999999995</v>
      </c>
      <c r="Q917" s="207">
        <f t="shared" si="367"/>
        <v>3477.4999999999995</v>
      </c>
      <c r="R917" s="207">
        <f>+R923+R929+R935+R941+R947+R953+R959+R965+R974+R980+R986+R992+R998+R1004+R1010+R1016+R1022+R1031</f>
        <v>3373.3999999999996</v>
      </c>
      <c r="S917" s="208">
        <f t="shared" si="366"/>
        <v>103.08590739313452</v>
      </c>
    </row>
    <row r="918" spans="1:19" ht="13.5" customHeight="1" x14ac:dyDescent="0.15">
      <c r="A918" s="204" t="s">
        <v>366</v>
      </c>
      <c r="B918" s="384"/>
      <c r="C918" s="385"/>
      <c r="D918" s="198" t="s">
        <v>74</v>
      </c>
      <c r="E918" s="207">
        <f t="shared" si="367"/>
        <v>218.9</v>
      </c>
      <c r="F918" s="207">
        <f t="shared" si="367"/>
        <v>597.1</v>
      </c>
      <c r="G918" s="207">
        <f t="shared" si="367"/>
        <v>378.79999999999995</v>
      </c>
      <c r="H918" s="207">
        <f t="shared" si="367"/>
        <v>673.6</v>
      </c>
      <c r="I918" s="207">
        <f t="shared" si="367"/>
        <v>771.3000000000003</v>
      </c>
      <c r="J918" s="207">
        <f t="shared" si="367"/>
        <v>519</v>
      </c>
      <c r="K918" s="207">
        <f t="shared" si="367"/>
        <v>454.10000000000008</v>
      </c>
      <c r="L918" s="207">
        <f t="shared" si="367"/>
        <v>217.49999999999994</v>
      </c>
      <c r="M918" s="207">
        <f t="shared" si="367"/>
        <v>178.70000000000005</v>
      </c>
      <c r="N918" s="207">
        <f t="shared" si="367"/>
        <v>255.6</v>
      </c>
      <c r="O918" s="207">
        <f t="shared" si="367"/>
        <v>353.10000000000008</v>
      </c>
      <c r="P918" s="207">
        <f t="shared" si="367"/>
        <v>261.09999999999997</v>
      </c>
      <c r="Q918" s="207">
        <f t="shared" si="367"/>
        <v>4878.8</v>
      </c>
      <c r="R918" s="207">
        <f>+R924+R930+R936+R942+R948+R954+R960+R966+R975+R981+R987+R993+R999+R1005+R1011+R1017+R1023+R1032</f>
        <v>5343.1000000000022</v>
      </c>
      <c r="S918" s="208">
        <f t="shared" si="366"/>
        <v>91.310288035035796</v>
      </c>
    </row>
    <row r="919" spans="1:19" ht="13.5" customHeight="1" x14ac:dyDescent="0.15">
      <c r="A919" s="204"/>
      <c r="B919" s="384"/>
      <c r="C919" s="385"/>
      <c r="D919" s="198" t="s">
        <v>75</v>
      </c>
      <c r="E919" s="207">
        <f t="shared" si="367"/>
        <v>247.5</v>
      </c>
      <c r="F919" s="207">
        <f t="shared" si="367"/>
        <v>743.8</v>
      </c>
      <c r="G919" s="207">
        <f t="shared" si="367"/>
        <v>529.29999999999995</v>
      </c>
      <c r="H919" s="207">
        <f t="shared" si="367"/>
        <v>991.10000000000014</v>
      </c>
      <c r="I919" s="207">
        <f t="shared" si="367"/>
        <v>1188.5</v>
      </c>
      <c r="J919" s="207">
        <f t="shared" si="367"/>
        <v>772.8</v>
      </c>
      <c r="K919" s="207">
        <f t="shared" si="367"/>
        <v>620.6</v>
      </c>
      <c r="L919" s="207">
        <f t="shared" si="367"/>
        <v>231.89999999999998</v>
      </c>
      <c r="M919" s="207">
        <f t="shared" si="367"/>
        <v>183</v>
      </c>
      <c r="N919" s="207">
        <f t="shared" si="367"/>
        <v>293.49999999999994</v>
      </c>
      <c r="O919" s="207">
        <f t="shared" si="367"/>
        <v>554.59999999999991</v>
      </c>
      <c r="P919" s="207">
        <f t="shared" si="367"/>
        <v>335.89999999999992</v>
      </c>
      <c r="Q919" s="207">
        <f t="shared" si="367"/>
        <v>6692.4999999999982</v>
      </c>
      <c r="R919" s="207">
        <f>+R925+R931+R937+R943+R949+R955+R961+R967+R976+R982+R988+R994+R1000+R1006+R1012+R1018+R1024+R1033</f>
        <v>7063</v>
      </c>
      <c r="S919" s="208">
        <f t="shared" si="366"/>
        <v>94.754353674076143</v>
      </c>
    </row>
    <row r="920" spans="1:19" ht="13.5" customHeight="1" x14ac:dyDescent="0.15">
      <c r="A920" s="204"/>
      <c r="B920" s="384"/>
      <c r="C920" s="385"/>
      <c r="D920" s="198" t="s">
        <v>76</v>
      </c>
      <c r="E920" s="207">
        <f t="shared" si="367"/>
        <v>83.9</v>
      </c>
      <c r="F920" s="207">
        <f t="shared" si="367"/>
        <v>138.29999999999998</v>
      </c>
      <c r="G920" s="207">
        <f t="shared" si="367"/>
        <v>148.4</v>
      </c>
      <c r="H920" s="207">
        <f t="shared" si="367"/>
        <v>209.70000000000002</v>
      </c>
      <c r="I920" s="207">
        <f t="shared" si="367"/>
        <v>239.10000000000002</v>
      </c>
      <c r="J920" s="207">
        <f t="shared" si="367"/>
        <v>181.59999999999997</v>
      </c>
      <c r="K920" s="207">
        <f t="shared" si="367"/>
        <v>154.19999999999996</v>
      </c>
      <c r="L920" s="207">
        <f t="shared" si="367"/>
        <v>105.00000000000001</v>
      </c>
      <c r="M920" s="207">
        <f t="shared" si="367"/>
        <v>84.399999999999991</v>
      </c>
      <c r="N920" s="207">
        <f t="shared" si="367"/>
        <v>94.200000000000017</v>
      </c>
      <c r="O920" s="207">
        <f t="shared" si="367"/>
        <v>126.4</v>
      </c>
      <c r="P920" s="207">
        <f t="shared" si="367"/>
        <v>98.6</v>
      </c>
      <c r="Q920" s="207">
        <f t="shared" si="367"/>
        <v>1663.7999999999997</v>
      </c>
      <c r="R920" s="207">
        <f>+R926+R932+R938+R944+R950+R956+R962+R968+R977+R983+R989+R995+R1001+R1007+R1013+R1019+R1025+R1034</f>
        <v>1653.5000000000002</v>
      </c>
      <c r="S920" s="208">
        <f t="shared" si="366"/>
        <v>100.62292107650434</v>
      </c>
    </row>
    <row r="921" spans="1:19" ht="13.5" customHeight="1" thickBot="1" x14ac:dyDescent="0.2">
      <c r="A921" s="204"/>
      <c r="B921" s="384"/>
      <c r="C921" s="386"/>
      <c r="D921" s="201" t="s">
        <v>77</v>
      </c>
      <c r="E921" s="209">
        <f t="shared" si="367"/>
        <v>91.799999999999983</v>
      </c>
      <c r="F921" s="209">
        <f t="shared" si="367"/>
        <v>150.50000000000003</v>
      </c>
      <c r="G921" s="209">
        <f t="shared" si="367"/>
        <v>162.29999999999998</v>
      </c>
      <c r="H921" s="209">
        <f t="shared" si="367"/>
        <v>230.5</v>
      </c>
      <c r="I921" s="209">
        <f t="shared" si="367"/>
        <v>265.29999999999995</v>
      </c>
      <c r="J921" s="209">
        <f t="shared" si="367"/>
        <v>198.29999999999995</v>
      </c>
      <c r="K921" s="209">
        <f t="shared" si="367"/>
        <v>169.39999999999998</v>
      </c>
      <c r="L921" s="209">
        <f t="shared" si="367"/>
        <v>118.80000000000003</v>
      </c>
      <c r="M921" s="209">
        <f t="shared" si="367"/>
        <v>93.8</v>
      </c>
      <c r="N921" s="209">
        <f t="shared" si="367"/>
        <v>104</v>
      </c>
      <c r="O921" s="209">
        <f t="shared" si="367"/>
        <v>140.19999999999993</v>
      </c>
      <c r="P921" s="209">
        <f t="shared" si="367"/>
        <v>113.19999999999999</v>
      </c>
      <c r="Q921" s="209">
        <f t="shared" si="367"/>
        <v>1838.0999999999997</v>
      </c>
      <c r="R921" s="209">
        <f>+R927+R933+R939+R945+R951+R957+R963+R969+R978+R984+R990+R996+R1002+R1008+R1014+R1020+R1026+R1035</f>
        <v>1868.5</v>
      </c>
      <c r="S921" s="210">
        <f t="shared" si="366"/>
        <v>98.37302649183836</v>
      </c>
    </row>
    <row r="922" spans="1:19" ht="13.5" customHeight="1" x14ac:dyDescent="0.15">
      <c r="A922" s="204"/>
      <c r="B922" s="204"/>
      <c r="C922" s="379" t="s">
        <v>292</v>
      </c>
      <c r="D922" s="195" t="s">
        <v>72</v>
      </c>
      <c r="E922" s="205">
        <v>77.7</v>
      </c>
      <c r="F922" s="205">
        <v>177.4</v>
      </c>
      <c r="G922" s="205">
        <v>117.4</v>
      </c>
      <c r="H922" s="205">
        <v>173.2</v>
      </c>
      <c r="I922" s="205">
        <v>187.6</v>
      </c>
      <c r="J922" s="205">
        <v>150.69999999999999</v>
      </c>
      <c r="K922" s="205">
        <v>135.4</v>
      </c>
      <c r="L922" s="205">
        <v>80.5</v>
      </c>
      <c r="M922" s="205">
        <v>70.900000000000006</v>
      </c>
      <c r="N922" s="205">
        <v>95.7</v>
      </c>
      <c r="O922" s="205">
        <v>104.9</v>
      </c>
      <c r="P922" s="205">
        <v>90.199999999999989</v>
      </c>
      <c r="Q922" s="205">
        <f t="shared" ref="Q922:Q969" si="368">SUM(E922:P922)</f>
        <v>1461.6000000000004</v>
      </c>
      <c r="R922" s="205">
        <v>1553.6</v>
      </c>
      <c r="S922" s="206">
        <f t="shared" si="366"/>
        <v>94.078269824922785</v>
      </c>
    </row>
    <row r="923" spans="1:19" ht="13.5" customHeight="1" x14ac:dyDescent="0.15">
      <c r="A923" s="204"/>
      <c r="B923" s="189"/>
      <c r="C923" s="380"/>
      <c r="D923" s="198" t="s">
        <v>73</v>
      </c>
      <c r="E923" s="207">
        <v>19.2</v>
      </c>
      <c r="F923" s="207">
        <v>36.6</v>
      </c>
      <c r="G923" s="207">
        <v>27.9</v>
      </c>
      <c r="H923" s="207">
        <v>41.9</v>
      </c>
      <c r="I923" s="207">
        <v>43.5</v>
      </c>
      <c r="J923" s="207">
        <v>35.299999999999997</v>
      </c>
      <c r="K923" s="207">
        <v>30.299999999999997</v>
      </c>
      <c r="L923" s="207">
        <v>24.5</v>
      </c>
      <c r="M923" s="207">
        <v>16.600000000000001</v>
      </c>
      <c r="N923" s="207">
        <v>17.100000000000001</v>
      </c>
      <c r="O923" s="207">
        <v>26.6</v>
      </c>
      <c r="P923" s="207">
        <v>20.7</v>
      </c>
      <c r="Q923" s="207">
        <f t="shared" si="368"/>
        <v>340.20000000000005</v>
      </c>
      <c r="R923" s="207">
        <v>352.8</v>
      </c>
      <c r="S923" s="208">
        <f t="shared" si="366"/>
        <v>96.428571428571445</v>
      </c>
    </row>
    <row r="924" spans="1:19" ht="13.5" customHeight="1" x14ac:dyDescent="0.15">
      <c r="A924" s="204"/>
      <c r="B924" s="189"/>
      <c r="C924" s="380"/>
      <c r="D924" s="198" t="s">
        <v>74</v>
      </c>
      <c r="E924" s="207">
        <f t="shared" ref="E924:P924" si="369">+E922-E923</f>
        <v>58.5</v>
      </c>
      <c r="F924" s="207">
        <f t="shared" si="369"/>
        <v>140.80000000000001</v>
      </c>
      <c r="G924" s="207">
        <f t="shared" si="369"/>
        <v>89.5</v>
      </c>
      <c r="H924" s="207">
        <f t="shared" si="369"/>
        <v>131.29999999999998</v>
      </c>
      <c r="I924" s="207">
        <f t="shared" si="369"/>
        <v>144.1</v>
      </c>
      <c r="J924" s="207">
        <f t="shared" si="369"/>
        <v>115.39999999999999</v>
      </c>
      <c r="K924" s="207">
        <f t="shared" si="369"/>
        <v>105.10000000000001</v>
      </c>
      <c r="L924" s="207">
        <f t="shared" si="369"/>
        <v>56</v>
      </c>
      <c r="M924" s="207">
        <f t="shared" si="369"/>
        <v>54.300000000000004</v>
      </c>
      <c r="N924" s="207">
        <f t="shared" si="369"/>
        <v>78.599999999999994</v>
      </c>
      <c r="O924" s="207">
        <f t="shared" si="369"/>
        <v>78.300000000000011</v>
      </c>
      <c r="P924" s="207">
        <f t="shared" si="369"/>
        <v>69.499999999999986</v>
      </c>
      <c r="Q924" s="207">
        <f t="shared" si="368"/>
        <v>1121.4000000000001</v>
      </c>
      <c r="R924" s="207">
        <v>1200.8</v>
      </c>
      <c r="S924" s="208">
        <f t="shared" si="366"/>
        <v>93.387741505662902</v>
      </c>
    </row>
    <row r="925" spans="1:19" ht="13.5" customHeight="1" x14ac:dyDescent="0.15">
      <c r="A925" s="204"/>
      <c r="B925" s="189"/>
      <c r="C925" s="380"/>
      <c r="D925" s="198" t="s">
        <v>75</v>
      </c>
      <c r="E925" s="207">
        <f t="shared" ref="E925:P925" si="370">+E922-E926</f>
        <v>35.300000000000004</v>
      </c>
      <c r="F925" s="207">
        <f t="shared" si="370"/>
        <v>124</v>
      </c>
      <c r="G925" s="207">
        <f t="shared" si="370"/>
        <v>63.000000000000007</v>
      </c>
      <c r="H925" s="207">
        <f t="shared" si="370"/>
        <v>103.1</v>
      </c>
      <c r="I925" s="207">
        <f t="shared" si="370"/>
        <v>118.89999999999999</v>
      </c>
      <c r="J925" s="207">
        <f t="shared" si="370"/>
        <v>90.799999999999983</v>
      </c>
      <c r="K925" s="207">
        <f t="shared" si="370"/>
        <v>76.900000000000006</v>
      </c>
      <c r="L925" s="207">
        <f t="shared" si="370"/>
        <v>30.899999999999991</v>
      </c>
      <c r="M925" s="207">
        <f t="shared" si="370"/>
        <v>29.600000000000009</v>
      </c>
      <c r="N925" s="207">
        <f t="shared" si="370"/>
        <v>53.900000000000006</v>
      </c>
      <c r="O925" s="207">
        <f t="shared" si="370"/>
        <v>56.600000000000009</v>
      </c>
      <c r="P925" s="207">
        <f t="shared" si="370"/>
        <v>44.899999999999991</v>
      </c>
      <c r="Q925" s="207">
        <f t="shared" si="368"/>
        <v>827.89999999999986</v>
      </c>
      <c r="R925" s="207">
        <v>956.1</v>
      </c>
      <c r="S925" s="208">
        <f t="shared" si="366"/>
        <v>86.591360736324646</v>
      </c>
    </row>
    <row r="926" spans="1:19" ht="13.5" customHeight="1" x14ac:dyDescent="0.15">
      <c r="A926" s="204"/>
      <c r="B926" s="189"/>
      <c r="C926" s="380"/>
      <c r="D926" s="198" t="s">
        <v>76</v>
      </c>
      <c r="E926" s="207">
        <v>42.4</v>
      </c>
      <c r="F926" s="207">
        <v>53.4</v>
      </c>
      <c r="G926" s="207">
        <v>54.4</v>
      </c>
      <c r="H926" s="207">
        <v>70.099999999999994</v>
      </c>
      <c r="I926" s="207">
        <v>68.7</v>
      </c>
      <c r="J926" s="207">
        <v>59.9</v>
      </c>
      <c r="K926" s="207">
        <v>58.5</v>
      </c>
      <c r="L926" s="207">
        <v>49.600000000000009</v>
      </c>
      <c r="M926" s="207">
        <v>41.3</v>
      </c>
      <c r="N926" s="207">
        <v>41.8</v>
      </c>
      <c r="O926" s="207">
        <v>48.3</v>
      </c>
      <c r="P926" s="207">
        <v>45.3</v>
      </c>
      <c r="Q926" s="207">
        <f t="shared" si="368"/>
        <v>633.69999999999993</v>
      </c>
      <c r="R926" s="207">
        <v>597.5</v>
      </c>
      <c r="S926" s="208">
        <f t="shared" si="366"/>
        <v>106.05857740585773</v>
      </c>
    </row>
    <row r="927" spans="1:19" ht="13.5" customHeight="1" thickBot="1" x14ac:dyDescent="0.2">
      <c r="A927" s="204"/>
      <c r="B927" s="189"/>
      <c r="C927" s="381"/>
      <c r="D927" s="201" t="s">
        <v>77</v>
      </c>
      <c r="E927" s="209">
        <v>45.5</v>
      </c>
      <c r="F927" s="209">
        <v>56.6</v>
      </c>
      <c r="G927" s="209">
        <v>58.9</v>
      </c>
      <c r="H927" s="209">
        <v>76.900000000000006</v>
      </c>
      <c r="I927" s="209">
        <v>78.8</v>
      </c>
      <c r="J927" s="209">
        <v>64.3</v>
      </c>
      <c r="K927" s="209">
        <v>63.5</v>
      </c>
      <c r="L927" s="209">
        <v>56.400000000000006</v>
      </c>
      <c r="M927" s="209">
        <v>45.1</v>
      </c>
      <c r="N927" s="209">
        <v>45.3</v>
      </c>
      <c r="O927" s="209">
        <v>52.3</v>
      </c>
      <c r="P927" s="209">
        <v>51.599999999999994</v>
      </c>
      <c r="Q927" s="209">
        <f t="shared" si="368"/>
        <v>695.19999999999993</v>
      </c>
      <c r="R927" s="209">
        <v>696.2</v>
      </c>
      <c r="S927" s="210">
        <f t="shared" si="366"/>
        <v>99.856363114047682</v>
      </c>
    </row>
    <row r="928" spans="1:19" ht="13.5" customHeight="1" x14ac:dyDescent="0.15">
      <c r="A928" s="204"/>
      <c r="B928" s="189"/>
      <c r="C928" s="379" t="s">
        <v>192</v>
      </c>
      <c r="D928" s="195" t="s">
        <v>72</v>
      </c>
      <c r="E928" s="205">
        <v>58.2</v>
      </c>
      <c r="F928" s="205">
        <v>91.7</v>
      </c>
      <c r="G928" s="205">
        <v>102.9</v>
      </c>
      <c r="H928" s="205">
        <v>146.69999999999999</v>
      </c>
      <c r="I928" s="205">
        <v>222.3</v>
      </c>
      <c r="J928" s="205">
        <v>109.1</v>
      </c>
      <c r="K928" s="205">
        <v>105.3</v>
      </c>
      <c r="L928" s="205">
        <v>77.5</v>
      </c>
      <c r="M928" s="205">
        <v>57.5</v>
      </c>
      <c r="N928" s="205">
        <v>140.1</v>
      </c>
      <c r="O928" s="205">
        <v>281.3</v>
      </c>
      <c r="P928" s="205">
        <v>137.6</v>
      </c>
      <c r="Q928" s="205">
        <f t="shared" si="368"/>
        <v>1530.1999999999998</v>
      </c>
      <c r="R928" s="205">
        <v>1532.4000000000003</v>
      </c>
      <c r="S928" s="206">
        <f t="shared" si="366"/>
        <v>99.856434351344262</v>
      </c>
    </row>
    <row r="929" spans="1:19" ht="13.5" customHeight="1" x14ac:dyDescent="0.15">
      <c r="A929" s="204"/>
      <c r="B929" s="189"/>
      <c r="C929" s="380"/>
      <c r="D929" s="198" t="s">
        <v>73</v>
      </c>
      <c r="E929" s="207">
        <v>19.8</v>
      </c>
      <c r="F929" s="207">
        <v>38.1</v>
      </c>
      <c r="G929" s="207">
        <v>55.6</v>
      </c>
      <c r="H929" s="207">
        <v>76</v>
      </c>
      <c r="I929" s="207">
        <v>113.8</v>
      </c>
      <c r="J929" s="207">
        <v>57.6</v>
      </c>
      <c r="K929" s="207">
        <v>54.3</v>
      </c>
      <c r="L929" s="207">
        <v>27.5</v>
      </c>
      <c r="M929" s="207">
        <v>21.6</v>
      </c>
      <c r="N929" s="207">
        <v>58.3</v>
      </c>
      <c r="O929" s="207">
        <v>170.9</v>
      </c>
      <c r="P929" s="207">
        <v>63.9</v>
      </c>
      <c r="Q929" s="207">
        <f t="shared" si="368"/>
        <v>757.4</v>
      </c>
      <c r="R929" s="207">
        <v>563.59999999999991</v>
      </c>
      <c r="S929" s="208">
        <f t="shared" si="366"/>
        <v>134.38608942512423</v>
      </c>
    </row>
    <row r="930" spans="1:19" ht="13.5" customHeight="1" x14ac:dyDescent="0.15">
      <c r="A930" s="204"/>
      <c r="B930" s="189"/>
      <c r="C930" s="380"/>
      <c r="D930" s="198" t="s">
        <v>74</v>
      </c>
      <c r="E930" s="207">
        <f t="shared" ref="E930:P930" si="371">+E928-E929</f>
        <v>38.400000000000006</v>
      </c>
      <c r="F930" s="207">
        <f t="shared" si="371"/>
        <v>53.6</v>
      </c>
      <c r="G930" s="207">
        <f t="shared" si="371"/>
        <v>47.300000000000004</v>
      </c>
      <c r="H930" s="207">
        <f t="shared" si="371"/>
        <v>70.699999999999989</v>
      </c>
      <c r="I930" s="207">
        <f t="shared" si="371"/>
        <v>108.50000000000001</v>
      </c>
      <c r="J930" s="207">
        <f t="shared" si="371"/>
        <v>51.499999999999993</v>
      </c>
      <c r="K930" s="207">
        <f t="shared" si="371"/>
        <v>51</v>
      </c>
      <c r="L930" s="207">
        <f t="shared" si="371"/>
        <v>50</v>
      </c>
      <c r="M930" s="207">
        <f t="shared" si="371"/>
        <v>35.9</v>
      </c>
      <c r="N930" s="207">
        <f t="shared" si="371"/>
        <v>81.8</v>
      </c>
      <c r="O930" s="207">
        <f t="shared" si="371"/>
        <v>110.4</v>
      </c>
      <c r="P930" s="207">
        <f t="shared" si="371"/>
        <v>73.699999999999989</v>
      </c>
      <c r="Q930" s="207">
        <f t="shared" si="368"/>
        <v>772.8</v>
      </c>
      <c r="R930" s="207">
        <v>968.80000000000018</v>
      </c>
      <c r="S930" s="208">
        <f t="shared" si="366"/>
        <v>79.768786127167616</v>
      </c>
    </row>
    <row r="931" spans="1:19" ht="13.5" customHeight="1" x14ac:dyDescent="0.15">
      <c r="A931" s="204"/>
      <c r="B931" s="189"/>
      <c r="C931" s="380"/>
      <c r="D931" s="198" t="s">
        <v>75</v>
      </c>
      <c r="E931" s="207">
        <f t="shared" ref="E931:P931" si="372">+E928-E932</f>
        <v>42.400000000000006</v>
      </c>
      <c r="F931" s="207">
        <f t="shared" si="372"/>
        <v>61.5</v>
      </c>
      <c r="G931" s="207">
        <f t="shared" si="372"/>
        <v>71.900000000000006</v>
      </c>
      <c r="H931" s="207">
        <f t="shared" si="372"/>
        <v>101.29999999999998</v>
      </c>
      <c r="I931" s="207">
        <f t="shared" si="372"/>
        <v>173.5</v>
      </c>
      <c r="J931" s="207">
        <f t="shared" si="372"/>
        <v>68.5</v>
      </c>
      <c r="K931" s="207">
        <f t="shared" si="372"/>
        <v>71</v>
      </c>
      <c r="L931" s="207">
        <f t="shared" si="372"/>
        <v>54.8</v>
      </c>
      <c r="M931" s="207">
        <f t="shared" si="372"/>
        <v>39.4</v>
      </c>
      <c r="N931" s="207">
        <f t="shared" si="372"/>
        <v>117.6</v>
      </c>
      <c r="O931" s="207">
        <f t="shared" si="372"/>
        <v>246.20000000000002</v>
      </c>
      <c r="P931" s="207">
        <f t="shared" si="372"/>
        <v>116.3</v>
      </c>
      <c r="Q931" s="207">
        <f t="shared" si="368"/>
        <v>1164.3999999999999</v>
      </c>
      <c r="R931" s="207">
        <v>1158.4000000000001</v>
      </c>
      <c r="S931" s="208">
        <f t="shared" si="366"/>
        <v>100.51795580110496</v>
      </c>
    </row>
    <row r="932" spans="1:19" ht="13.5" customHeight="1" x14ac:dyDescent="0.15">
      <c r="A932" s="204"/>
      <c r="B932" s="189"/>
      <c r="C932" s="380"/>
      <c r="D932" s="198" t="s">
        <v>76</v>
      </c>
      <c r="E932" s="207">
        <v>15.8</v>
      </c>
      <c r="F932" s="207">
        <v>30.2</v>
      </c>
      <c r="G932" s="207">
        <v>31</v>
      </c>
      <c r="H932" s="207">
        <v>45.4</v>
      </c>
      <c r="I932" s="207">
        <v>48.8</v>
      </c>
      <c r="J932" s="207">
        <v>40.6</v>
      </c>
      <c r="K932" s="207">
        <v>34.299999999999997</v>
      </c>
      <c r="L932" s="207">
        <v>22.7</v>
      </c>
      <c r="M932" s="207">
        <v>18.100000000000001</v>
      </c>
      <c r="N932" s="207">
        <v>22.5</v>
      </c>
      <c r="O932" s="207">
        <v>35.1</v>
      </c>
      <c r="P932" s="207">
        <v>21.3</v>
      </c>
      <c r="Q932" s="207">
        <f t="shared" si="368"/>
        <v>365.8</v>
      </c>
      <c r="R932" s="207">
        <v>373.99999999999994</v>
      </c>
      <c r="S932" s="208">
        <f t="shared" si="366"/>
        <v>97.807486631016062</v>
      </c>
    </row>
    <row r="933" spans="1:19" ht="13.5" customHeight="1" thickBot="1" x14ac:dyDescent="0.2">
      <c r="A933" s="204"/>
      <c r="B933" s="189"/>
      <c r="C933" s="381"/>
      <c r="D933" s="201" t="s">
        <v>77</v>
      </c>
      <c r="E933" s="209">
        <v>19.8</v>
      </c>
      <c r="F933" s="209">
        <v>37.799999999999997</v>
      </c>
      <c r="G933" s="209">
        <v>38.799999999999997</v>
      </c>
      <c r="H933" s="209">
        <v>56.8</v>
      </c>
      <c r="I933" s="209">
        <v>61</v>
      </c>
      <c r="J933" s="209">
        <v>50.8</v>
      </c>
      <c r="K933" s="209">
        <v>42.9</v>
      </c>
      <c r="L933" s="209">
        <v>28.4</v>
      </c>
      <c r="M933" s="209">
        <v>22.6</v>
      </c>
      <c r="N933" s="209">
        <v>28.1</v>
      </c>
      <c r="O933" s="209">
        <v>43.9</v>
      </c>
      <c r="P933" s="209">
        <v>26.6</v>
      </c>
      <c r="Q933" s="209">
        <f t="shared" si="368"/>
        <v>457.5</v>
      </c>
      <c r="R933" s="209">
        <v>467.8</v>
      </c>
      <c r="S933" s="210">
        <f t="shared" si="366"/>
        <v>97.798204360837957</v>
      </c>
    </row>
    <row r="934" spans="1:19" ht="13.5" customHeight="1" x14ac:dyDescent="0.15">
      <c r="A934" s="204"/>
      <c r="B934" s="189"/>
      <c r="C934" s="379" t="s">
        <v>193</v>
      </c>
      <c r="D934" s="195" t="s">
        <v>72</v>
      </c>
      <c r="E934" s="205">
        <v>11.2</v>
      </c>
      <c r="F934" s="205">
        <v>34.6</v>
      </c>
      <c r="G934" s="205">
        <v>24.2</v>
      </c>
      <c r="H934" s="205">
        <v>117.8</v>
      </c>
      <c r="I934" s="205">
        <v>43.1</v>
      </c>
      <c r="J934" s="205">
        <v>31.3</v>
      </c>
      <c r="K934" s="205">
        <v>41.9</v>
      </c>
      <c r="L934" s="205">
        <v>13.9</v>
      </c>
      <c r="M934" s="205">
        <v>14.8</v>
      </c>
      <c r="N934" s="205">
        <v>17.5</v>
      </c>
      <c r="O934" s="205">
        <v>93.8</v>
      </c>
      <c r="P934" s="205">
        <v>26.1</v>
      </c>
      <c r="Q934" s="205">
        <f t="shared" si="368"/>
        <v>470.2</v>
      </c>
      <c r="R934" s="205">
        <v>472.99999999999994</v>
      </c>
      <c r="S934" s="206">
        <f t="shared" si="366"/>
        <v>99.408033826638487</v>
      </c>
    </row>
    <row r="935" spans="1:19" ht="13.5" customHeight="1" x14ac:dyDescent="0.15">
      <c r="A935" s="204"/>
      <c r="B935" s="189"/>
      <c r="C935" s="380"/>
      <c r="D935" s="198" t="s">
        <v>73</v>
      </c>
      <c r="E935" s="207">
        <v>4.2</v>
      </c>
      <c r="F935" s="207">
        <v>12.8</v>
      </c>
      <c r="G935" s="207">
        <v>9</v>
      </c>
      <c r="H935" s="207">
        <v>43.9</v>
      </c>
      <c r="I935" s="207">
        <v>16</v>
      </c>
      <c r="J935" s="207">
        <v>11.6</v>
      </c>
      <c r="K935" s="207">
        <v>15.6</v>
      </c>
      <c r="L935" s="207">
        <v>5.2</v>
      </c>
      <c r="M935" s="207">
        <v>5.5</v>
      </c>
      <c r="N935" s="207">
        <v>6.5</v>
      </c>
      <c r="O935" s="207">
        <v>34.9</v>
      </c>
      <c r="P935" s="207">
        <v>9.6999999999999993</v>
      </c>
      <c r="Q935" s="207">
        <f t="shared" si="368"/>
        <v>174.9</v>
      </c>
      <c r="R935" s="207">
        <v>175.8</v>
      </c>
      <c r="S935" s="208">
        <f t="shared" si="366"/>
        <v>99.488054607508531</v>
      </c>
    </row>
    <row r="936" spans="1:19" ht="13.5" customHeight="1" x14ac:dyDescent="0.15">
      <c r="A936" s="204"/>
      <c r="B936" s="189"/>
      <c r="C936" s="380"/>
      <c r="D936" s="198" t="s">
        <v>74</v>
      </c>
      <c r="E936" s="207">
        <f t="shared" ref="E936:P936" si="373">+E934-E935</f>
        <v>6.9999999999999991</v>
      </c>
      <c r="F936" s="207">
        <f t="shared" si="373"/>
        <v>21.8</v>
      </c>
      <c r="G936" s="207">
        <f t="shared" si="373"/>
        <v>15.2</v>
      </c>
      <c r="H936" s="207">
        <f t="shared" si="373"/>
        <v>73.900000000000006</v>
      </c>
      <c r="I936" s="207">
        <f t="shared" si="373"/>
        <v>27.1</v>
      </c>
      <c r="J936" s="207">
        <f t="shared" si="373"/>
        <v>19.700000000000003</v>
      </c>
      <c r="K936" s="207">
        <f t="shared" si="373"/>
        <v>26.299999999999997</v>
      </c>
      <c r="L936" s="207">
        <f t="shared" si="373"/>
        <v>8.6999999999999993</v>
      </c>
      <c r="M936" s="207">
        <f t="shared" si="373"/>
        <v>9.3000000000000007</v>
      </c>
      <c r="N936" s="207">
        <f t="shared" si="373"/>
        <v>11</v>
      </c>
      <c r="O936" s="207">
        <f t="shared" si="373"/>
        <v>58.9</v>
      </c>
      <c r="P936" s="207">
        <f t="shared" si="373"/>
        <v>16.400000000000002</v>
      </c>
      <c r="Q936" s="207">
        <f t="shared" si="368"/>
        <v>295.29999999999995</v>
      </c>
      <c r="R936" s="207">
        <v>297.2</v>
      </c>
      <c r="S936" s="208">
        <f t="shared" si="366"/>
        <v>99.360699865410481</v>
      </c>
    </row>
    <row r="937" spans="1:19" ht="13.5" customHeight="1" x14ac:dyDescent="0.15">
      <c r="A937" s="204"/>
      <c r="B937" s="189"/>
      <c r="C937" s="380"/>
      <c r="D937" s="198" t="s">
        <v>75</v>
      </c>
      <c r="E937" s="207">
        <f t="shared" ref="E937:P937" si="374">+E934-E938</f>
        <v>9.6999999999999993</v>
      </c>
      <c r="F937" s="207">
        <f t="shared" si="374"/>
        <v>29.5</v>
      </c>
      <c r="G937" s="207">
        <f t="shared" si="374"/>
        <v>20.7</v>
      </c>
      <c r="H937" s="207">
        <f t="shared" si="374"/>
        <v>113.5</v>
      </c>
      <c r="I937" s="207">
        <f t="shared" si="374"/>
        <v>38.4</v>
      </c>
      <c r="J937" s="207">
        <f t="shared" si="374"/>
        <v>26.8</v>
      </c>
      <c r="K937" s="207">
        <f t="shared" si="374"/>
        <v>36.699999999999996</v>
      </c>
      <c r="L937" s="207">
        <f t="shared" si="374"/>
        <v>11.2</v>
      </c>
      <c r="M937" s="207">
        <f t="shared" si="374"/>
        <v>11.4</v>
      </c>
      <c r="N937" s="207">
        <f t="shared" si="374"/>
        <v>14</v>
      </c>
      <c r="O937" s="207">
        <f t="shared" si="374"/>
        <v>88.2</v>
      </c>
      <c r="P937" s="207">
        <f t="shared" si="374"/>
        <v>23</v>
      </c>
      <c r="Q937" s="207">
        <f t="shared" si="368"/>
        <v>423.09999999999997</v>
      </c>
      <c r="R937" s="207">
        <v>424.3</v>
      </c>
      <c r="S937" s="208">
        <f t="shared" si="366"/>
        <v>99.717181239688884</v>
      </c>
    </row>
    <row r="938" spans="1:19" ht="13.5" customHeight="1" x14ac:dyDescent="0.15">
      <c r="A938" s="204"/>
      <c r="B938" s="189"/>
      <c r="C938" s="380"/>
      <c r="D938" s="198" t="s">
        <v>76</v>
      </c>
      <c r="E938" s="207">
        <v>1.5</v>
      </c>
      <c r="F938" s="207">
        <v>5.0999999999999996</v>
      </c>
      <c r="G938" s="207">
        <v>3.5</v>
      </c>
      <c r="H938" s="207">
        <v>4.3</v>
      </c>
      <c r="I938" s="207">
        <v>4.7</v>
      </c>
      <c r="J938" s="207">
        <v>4.5</v>
      </c>
      <c r="K938" s="207">
        <v>5.2</v>
      </c>
      <c r="L938" s="207">
        <v>2.7</v>
      </c>
      <c r="M938" s="207">
        <v>3.4</v>
      </c>
      <c r="N938" s="207">
        <v>3.5</v>
      </c>
      <c r="O938" s="207">
        <v>5.6</v>
      </c>
      <c r="P938" s="207">
        <v>3.1</v>
      </c>
      <c r="Q938" s="207">
        <f t="shared" si="368"/>
        <v>47.1</v>
      </c>
      <c r="R938" s="207">
        <v>48.7</v>
      </c>
      <c r="S938" s="208">
        <f t="shared" si="366"/>
        <v>96.714579055441476</v>
      </c>
    </row>
    <row r="939" spans="1:19" ht="13.5" customHeight="1" thickBot="1" x14ac:dyDescent="0.2">
      <c r="A939" s="204"/>
      <c r="B939" s="189"/>
      <c r="C939" s="381"/>
      <c r="D939" s="201" t="s">
        <v>77</v>
      </c>
      <c r="E939" s="209">
        <v>1.5</v>
      </c>
      <c r="F939" s="209">
        <v>5.0999999999999996</v>
      </c>
      <c r="G939" s="209">
        <v>3.5</v>
      </c>
      <c r="H939" s="209">
        <v>4.3</v>
      </c>
      <c r="I939" s="209">
        <v>4.7</v>
      </c>
      <c r="J939" s="209">
        <v>4.5</v>
      </c>
      <c r="K939" s="209">
        <v>5.2</v>
      </c>
      <c r="L939" s="209">
        <v>2.7</v>
      </c>
      <c r="M939" s="209">
        <v>3.4</v>
      </c>
      <c r="N939" s="209">
        <v>3.5</v>
      </c>
      <c r="O939" s="209">
        <v>5.6</v>
      </c>
      <c r="P939" s="209">
        <v>3.1</v>
      </c>
      <c r="Q939" s="209">
        <f t="shared" si="368"/>
        <v>47.1</v>
      </c>
      <c r="R939" s="209">
        <v>48.7</v>
      </c>
      <c r="S939" s="210">
        <f t="shared" si="366"/>
        <v>96.714579055441476</v>
      </c>
    </row>
    <row r="940" spans="1:19" ht="13.5" customHeight="1" x14ac:dyDescent="0.15">
      <c r="A940" s="204"/>
      <c r="B940" s="189"/>
      <c r="C940" s="379" t="s">
        <v>194</v>
      </c>
      <c r="D940" s="195" t="s">
        <v>72</v>
      </c>
      <c r="E940" s="205">
        <v>33.799999999999997</v>
      </c>
      <c r="F940" s="205">
        <v>41</v>
      </c>
      <c r="G940" s="205">
        <v>52.9</v>
      </c>
      <c r="H940" s="205">
        <v>122.4</v>
      </c>
      <c r="I940" s="205">
        <v>170.7</v>
      </c>
      <c r="J940" s="205">
        <v>117.5</v>
      </c>
      <c r="K940" s="205">
        <v>113.8</v>
      </c>
      <c r="L940" s="205">
        <v>21</v>
      </c>
      <c r="M940" s="205">
        <v>9.9</v>
      </c>
      <c r="N940" s="205">
        <v>9.5</v>
      </c>
      <c r="O940" s="205">
        <v>7.8</v>
      </c>
      <c r="P940" s="205">
        <v>12.7</v>
      </c>
      <c r="Q940" s="205">
        <f t="shared" si="368"/>
        <v>712.99999999999989</v>
      </c>
      <c r="R940" s="205">
        <v>806.40000000000009</v>
      </c>
      <c r="S940" s="206">
        <f t="shared" si="366"/>
        <v>88.417658730158706</v>
      </c>
    </row>
    <row r="941" spans="1:19" ht="13.5" customHeight="1" x14ac:dyDescent="0.15">
      <c r="A941" s="204"/>
      <c r="B941" s="189"/>
      <c r="C941" s="380"/>
      <c r="D941" s="198" t="s">
        <v>73</v>
      </c>
      <c r="E941" s="207">
        <v>10.1</v>
      </c>
      <c r="F941" s="207">
        <v>12.3</v>
      </c>
      <c r="G941" s="207">
        <v>15.9</v>
      </c>
      <c r="H941" s="207">
        <v>36.700000000000003</v>
      </c>
      <c r="I941" s="207">
        <v>51.2</v>
      </c>
      <c r="J941" s="207">
        <v>35.200000000000003</v>
      </c>
      <c r="K941" s="207">
        <f>ROUND(K940*0.4,1)</f>
        <v>45.5</v>
      </c>
      <c r="L941" s="207">
        <f t="shared" ref="L941:P941" si="375">ROUND(L940*0.4,1)</f>
        <v>8.4</v>
      </c>
      <c r="M941" s="207">
        <f t="shared" si="375"/>
        <v>4</v>
      </c>
      <c r="N941" s="207">
        <f t="shared" si="375"/>
        <v>3.8</v>
      </c>
      <c r="O941" s="207">
        <f t="shared" si="375"/>
        <v>3.1</v>
      </c>
      <c r="P941" s="207">
        <f t="shared" si="375"/>
        <v>5.0999999999999996</v>
      </c>
      <c r="Q941" s="207">
        <f t="shared" si="368"/>
        <v>231.3</v>
      </c>
      <c r="R941" s="207">
        <v>242.00000000000006</v>
      </c>
      <c r="S941" s="208">
        <f t="shared" si="366"/>
        <v>95.578512396694194</v>
      </c>
    </row>
    <row r="942" spans="1:19" ht="13.5" customHeight="1" x14ac:dyDescent="0.15">
      <c r="A942" s="204"/>
      <c r="B942" s="189"/>
      <c r="C942" s="380"/>
      <c r="D942" s="198" t="s">
        <v>74</v>
      </c>
      <c r="E942" s="207">
        <f t="shared" ref="E942:P942" si="376">+E940-E941</f>
        <v>23.699999999999996</v>
      </c>
      <c r="F942" s="207">
        <f t="shared" si="376"/>
        <v>28.7</v>
      </c>
      <c r="G942" s="207">
        <f t="shared" si="376"/>
        <v>37</v>
      </c>
      <c r="H942" s="207">
        <f t="shared" si="376"/>
        <v>85.7</v>
      </c>
      <c r="I942" s="207">
        <f t="shared" si="376"/>
        <v>119.49999999999999</v>
      </c>
      <c r="J942" s="207">
        <f t="shared" si="376"/>
        <v>82.3</v>
      </c>
      <c r="K942" s="207">
        <f t="shared" si="376"/>
        <v>68.3</v>
      </c>
      <c r="L942" s="207">
        <f t="shared" si="376"/>
        <v>12.6</v>
      </c>
      <c r="M942" s="207">
        <f t="shared" si="376"/>
        <v>5.9</v>
      </c>
      <c r="N942" s="207">
        <f t="shared" si="376"/>
        <v>5.7</v>
      </c>
      <c r="O942" s="207">
        <f t="shared" si="376"/>
        <v>4.6999999999999993</v>
      </c>
      <c r="P942" s="207">
        <f t="shared" si="376"/>
        <v>7.6</v>
      </c>
      <c r="Q942" s="207">
        <f t="shared" si="368"/>
        <v>481.7</v>
      </c>
      <c r="R942" s="207">
        <v>564.40000000000009</v>
      </c>
      <c r="S942" s="208">
        <f t="shared" si="366"/>
        <v>85.347271438695955</v>
      </c>
    </row>
    <row r="943" spans="1:19" ht="13.5" customHeight="1" x14ac:dyDescent="0.15">
      <c r="A943" s="204"/>
      <c r="B943" s="211"/>
      <c r="C943" s="380"/>
      <c r="D943" s="198" t="s">
        <v>75</v>
      </c>
      <c r="E943" s="207">
        <f t="shared" ref="E943:P943" si="377">+E940-E944</f>
        <v>32.9</v>
      </c>
      <c r="F943" s="207">
        <f t="shared" si="377"/>
        <v>39.5</v>
      </c>
      <c r="G943" s="207">
        <f t="shared" si="377"/>
        <v>51.4</v>
      </c>
      <c r="H943" s="207">
        <f t="shared" si="377"/>
        <v>119.60000000000001</v>
      </c>
      <c r="I943" s="207">
        <f t="shared" si="377"/>
        <v>168.29999999999998</v>
      </c>
      <c r="J943" s="207">
        <f t="shared" si="377"/>
        <v>115.3</v>
      </c>
      <c r="K943" s="207">
        <f t="shared" si="377"/>
        <v>111.7</v>
      </c>
      <c r="L943" s="207">
        <f t="shared" si="377"/>
        <v>19.3</v>
      </c>
      <c r="M943" s="207">
        <f t="shared" si="377"/>
        <v>8.5</v>
      </c>
      <c r="N943" s="207">
        <f t="shared" si="377"/>
        <v>8.6</v>
      </c>
      <c r="O943" s="207">
        <f t="shared" si="377"/>
        <v>6.8999999999999995</v>
      </c>
      <c r="P943" s="207">
        <f t="shared" si="377"/>
        <v>11.2</v>
      </c>
      <c r="Q943" s="207">
        <f t="shared" si="368"/>
        <v>693.2</v>
      </c>
      <c r="R943" s="207">
        <v>786.1</v>
      </c>
      <c r="S943" s="208">
        <f t="shared" si="366"/>
        <v>88.182165118941612</v>
      </c>
    </row>
    <row r="944" spans="1:19" ht="13.5" customHeight="1" x14ac:dyDescent="0.15">
      <c r="A944" s="204"/>
      <c r="B944" s="211"/>
      <c r="C944" s="380"/>
      <c r="D944" s="198" t="s">
        <v>76</v>
      </c>
      <c r="E944" s="207">
        <v>0.9</v>
      </c>
      <c r="F944" s="207">
        <v>1.5</v>
      </c>
      <c r="G944" s="207">
        <v>1.5</v>
      </c>
      <c r="H944" s="207">
        <v>2.8</v>
      </c>
      <c r="I944" s="207">
        <v>2.4</v>
      </c>
      <c r="J944" s="207">
        <v>2.2000000000000002</v>
      </c>
      <c r="K944" s="207">
        <v>2.1</v>
      </c>
      <c r="L944" s="207">
        <v>1.7</v>
      </c>
      <c r="M944" s="207">
        <v>1.4</v>
      </c>
      <c r="N944" s="207">
        <v>0.9</v>
      </c>
      <c r="O944" s="207">
        <v>0.9</v>
      </c>
      <c r="P944" s="207">
        <v>1.5</v>
      </c>
      <c r="Q944" s="207">
        <f t="shared" si="368"/>
        <v>19.799999999999997</v>
      </c>
      <c r="R944" s="207">
        <v>20.3</v>
      </c>
      <c r="S944" s="208">
        <f t="shared" si="366"/>
        <v>97.536945812807858</v>
      </c>
    </row>
    <row r="945" spans="1:19" ht="13.5" customHeight="1" thickBot="1" x14ac:dyDescent="0.2">
      <c r="A945" s="204"/>
      <c r="B945" s="211"/>
      <c r="C945" s="381"/>
      <c r="D945" s="201" t="s">
        <v>77</v>
      </c>
      <c r="E945" s="209">
        <v>1.1000000000000001</v>
      </c>
      <c r="F945" s="209">
        <v>1.6</v>
      </c>
      <c r="G945" s="209">
        <v>1.7</v>
      </c>
      <c r="H945" s="209">
        <v>3.2</v>
      </c>
      <c r="I945" s="209">
        <v>2.8</v>
      </c>
      <c r="J945" s="209">
        <v>2.6</v>
      </c>
      <c r="K945" s="209">
        <v>2.7</v>
      </c>
      <c r="L945" s="209">
        <v>2.2000000000000002</v>
      </c>
      <c r="M945" s="209">
        <v>1.5</v>
      </c>
      <c r="N945" s="209">
        <v>1</v>
      </c>
      <c r="O945" s="209">
        <v>1.1000000000000001</v>
      </c>
      <c r="P945" s="209">
        <v>1.6</v>
      </c>
      <c r="Q945" s="209">
        <f t="shared" si="368"/>
        <v>23.1</v>
      </c>
      <c r="R945" s="209">
        <v>24.299999999999997</v>
      </c>
      <c r="S945" s="210">
        <f t="shared" si="366"/>
        <v>95.061728395061749</v>
      </c>
    </row>
    <row r="946" spans="1:19" ht="13.5" customHeight="1" x14ac:dyDescent="0.15">
      <c r="A946" s="204"/>
      <c r="B946" s="211"/>
      <c r="C946" s="379" t="s">
        <v>195</v>
      </c>
      <c r="D946" s="195" t="s">
        <v>72</v>
      </c>
      <c r="E946" s="205">
        <v>9.4</v>
      </c>
      <c r="F946" s="205">
        <v>24.3</v>
      </c>
      <c r="G946" s="205">
        <v>29.6</v>
      </c>
      <c r="H946" s="205">
        <v>42.1</v>
      </c>
      <c r="I946" s="205">
        <v>45.6</v>
      </c>
      <c r="J946" s="205">
        <v>25.4</v>
      </c>
      <c r="K946" s="205">
        <v>23.2</v>
      </c>
      <c r="L946" s="205">
        <v>11.5</v>
      </c>
      <c r="M946" s="205">
        <v>7.6</v>
      </c>
      <c r="N946" s="205">
        <v>7.9</v>
      </c>
      <c r="O946" s="205">
        <v>8.1999999999999993</v>
      </c>
      <c r="P946" s="205">
        <v>9.8000000000000007</v>
      </c>
      <c r="Q946" s="205">
        <f t="shared" si="368"/>
        <v>244.6</v>
      </c>
      <c r="R946" s="205">
        <v>278.09999999999997</v>
      </c>
      <c r="S946" s="206">
        <f t="shared" si="366"/>
        <v>87.953973390866608</v>
      </c>
    </row>
    <row r="947" spans="1:19" ht="13.5" customHeight="1" x14ac:dyDescent="0.15">
      <c r="A947" s="204"/>
      <c r="B947" s="211"/>
      <c r="C947" s="380"/>
      <c r="D947" s="198" t="s">
        <v>73</v>
      </c>
      <c r="E947" s="207">
        <v>2.4</v>
      </c>
      <c r="F947" s="207">
        <v>6.9</v>
      </c>
      <c r="G947" s="207">
        <v>8.4</v>
      </c>
      <c r="H947" s="207">
        <v>12.3</v>
      </c>
      <c r="I947" s="207">
        <v>13.6</v>
      </c>
      <c r="J947" s="207">
        <v>7.4</v>
      </c>
      <c r="K947" s="207">
        <v>6.7</v>
      </c>
      <c r="L947" s="207">
        <v>3.2</v>
      </c>
      <c r="M947" s="207">
        <v>2</v>
      </c>
      <c r="N947" s="207">
        <v>2.1</v>
      </c>
      <c r="O947" s="207">
        <v>2.2000000000000002</v>
      </c>
      <c r="P947" s="207">
        <v>2.6</v>
      </c>
      <c r="Q947" s="207">
        <f t="shared" si="368"/>
        <v>69.8</v>
      </c>
      <c r="R947" s="207">
        <v>79.800000000000026</v>
      </c>
      <c r="S947" s="208">
        <f t="shared" si="366"/>
        <v>87.468671679197968</v>
      </c>
    </row>
    <row r="948" spans="1:19" ht="13.5" customHeight="1" x14ac:dyDescent="0.15">
      <c r="A948" s="204"/>
      <c r="B948" s="211"/>
      <c r="C948" s="380"/>
      <c r="D948" s="198" t="s">
        <v>74</v>
      </c>
      <c r="E948" s="207">
        <f t="shared" ref="E948:P948" si="378">+E946-E947</f>
        <v>7</v>
      </c>
      <c r="F948" s="207">
        <f t="shared" si="378"/>
        <v>17.399999999999999</v>
      </c>
      <c r="G948" s="207">
        <f t="shared" si="378"/>
        <v>21.200000000000003</v>
      </c>
      <c r="H948" s="207">
        <f t="shared" si="378"/>
        <v>29.8</v>
      </c>
      <c r="I948" s="207">
        <f t="shared" si="378"/>
        <v>32</v>
      </c>
      <c r="J948" s="207">
        <f t="shared" si="378"/>
        <v>18</v>
      </c>
      <c r="K948" s="207">
        <f t="shared" si="378"/>
        <v>16.5</v>
      </c>
      <c r="L948" s="207">
        <f t="shared" si="378"/>
        <v>8.3000000000000007</v>
      </c>
      <c r="M948" s="207">
        <f t="shared" si="378"/>
        <v>5.6</v>
      </c>
      <c r="N948" s="207">
        <f t="shared" si="378"/>
        <v>5.8000000000000007</v>
      </c>
      <c r="O948" s="207">
        <f t="shared" si="378"/>
        <v>5.9999999999999991</v>
      </c>
      <c r="P948" s="207">
        <f t="shared" si="378"/>
        <v>7.2000000000000011</v>
      </c>
      <c r="Q948" s="207">
        <f t="shared" si="368"/>
        <v>174.8</v>
      </c>
      <c r="R948" s="207">
        <v>198.29999999999998</v>
      </c>
      <c r="S948" s="208">
        <f t="shared" si="366"/>
        <v>88.149268784669715</v>
      </c>
    </row>
    <row r="949" spans="1:19" ht="13.5" customHeight="1" x14ac:dyDescent="0.15">
      <c r="A949" s="204"/>
      <c r="B949" s="211"/>
      <c r="C949" s="380"/>
      <c r="D949" s="198" t="s">
        <v>75</v>
      </c>
      <c r="E949" s="207">
        <f t="shared" ref="E949:P949" si="379">+E946-E950</f>
        <v>8.9</v>
      </c>
      <c r="F949" s="207">
        <f t="shared" si="379"/>
        <v>23.5</v>
      </c>
      <c r="G949" s="207">
        <f t="shared" si="379"/>
        <v>28.400000000000002</v>
      </c>
      <c r="H949" s="207">
        <f t="shared" si="379"/>
        <v>40.4</v>
      </c>
      <c r="I949" s="207">
        <f t="shared" si="379"/>
        <v>42.7</v>
      </c>
      <c r="J949" s="207">
        <f t="shared" si="379"/>
        <v>23.9</v>
      </c>
      <c r="K949" s="207">
        <f t="shared" si="379"/>
        <v>22.2</v>
      </c>
      <c r="L949" s="207">
        <f t="shared" si="379"/>
        <v>11.2</v>
      </c>
      <c r="M949" s="207">
        <f t="shared" si="379"/>
        <v>7.1999999999999993</v>
      </c>
      <c r="N949" s="207">
        <f t="shared" si="379"/>
        <v>7.5</v>
      </c>
      <c r="O949" s="207">
        <f t="shared" si="379"/>
        <v>7.6999999999999993</v>
      </c>
      <c r="P949" s="207">
        <f t="shared" si="379"/>
        <v>9.4</v>
      </c>
      <c r="Q949" s="207">
        <f t="shared" si="368"/>
        <v>232.99999999999994</v>
      </c>
      <c r="R949" s="207">
        <v>266.89999999999998</v>
      </c>
      <c r="S949" s="208">
        <f t="shared" si="366"/>
        <v>87.298613713001103</v>
      </c>
    </row>
    <row r="950" spans="1:19" ht="13.5" customHeight="1" x14ac:dyDescent="0.15">
      <c r="A950" s="204"/>
      <c r="B950" s="211"/>
      <c r="C950" s="380"/>
      <c r="D950" s="198" t="s">
        <v>76</v>
      </c>
      <c r="E950" s="207">
        <v>0.5</v>
      </c>
      <c r="F950" s="207">
        <v>0.8</v>
      </c>
      <c r="G950" s="207">
        <v>1.2</v>
      </c>
      <c r="H950" s="207">
        <v>1.7</v>
      </c>
      <c r="I950" s="207">
        <v>2.9</v>
      </c>
      <c r="J950" s="207">
        <v>1.5</v>
      </c>
      <c r="K950" s="207">
        <v>1</v>
      </c>
      <c r="L950" s="207">
        <v>0.3</v>
      </c>
      <c r="M950" s="207">
        <v>0.4</v>
      </c>
      <c r="N950" s="207">
        <v>0.4</v>
      </c>
      <c r="O950" s="207">
        <v>0.5</v>
      </c>
      <c r="P950" s="207">
        <v>0.4</v>
      </c>
      <c r="Q950" s="207">
        <f t="shared" si="368"/>
        <v>11.600000000000001</v>
      </c>
      <c r="R950" s="207">
        <v>11.200000000000001</v>
      </c>
      <c r="S950" s="208">
        <f t="shared" si="366"/>
        <v>103.57142857142858</v>
      </c>
    </row>
    <row r="951" spans="1:19" ht="13.5" customHeight="1" thickBot="1" x14ac:dyDescent="0.2">
      <c r="A951" s="204"/>
      <c r="B951" s="211"/>
      <c r="C951" s="381"/>
      <c r="D951" s="201" t="s">
        <v>77</v>
      </c>
      <c r="E951" s="209">
        <v>0.5</v>
      </c>
      <c r="F951" s="209">
        <v>0.9</v>
      </c>
      <c r="G951" s="209">
        <v>1.3</v>
      </c>
      <c r="H951" s="209">
        <v>2</v>
      </c>
      <c r="I951" s="209">
        <v>4</v>
      </c>
      <c r="J951" s="209">
        <v>1.7</v>
      </c>
      <c r="K951" s="209">
        <v>1.1000000000000001</v>
      </c>
      <c r="L951" s="209">
        <v>0.4</v>
      </c>
      <c r="M951" s="209">
        <v>0.5</v>
      </c>
      <c r="N951" s="209">
        <v>0.5</v>
      </c>
      <c r="O951" s="209">
        <v>0.5</v>
      </c>
      <c r="P951" s="209">
        <v>0.5</v>
      </c>
      <c r="Q951" s="209">
        <f t="shared" si="368"/>
        <v>13.899999999999999</v>
      </c>
      <c r="R951" s="209">
        <v>15</v>
      </c>
      <c r="S951" s="210">
        <f t="shared" si="366"/>
        <v>92.666666666666657</v>
      </c>
    </row>
    <row r="952" spans="1:19" ht="13.5" customHeight="1" x14ac:dyDescent="0.15">
      <c r="A952" s="204"/>
      <c r="B952" s="211"/>
      <c r="C952" s="379" t="s">
        <v>196</v>
      </c>
      <c r="D952" s="195" t="s">
        <v>72</v>
      </c>
      <c r="E952" s="205">
        <v>28.7</v>
      </c>
      <c r="F952" s="205">
        <v>62</v>
      </c>
      <c r="G952" s="205">
        <v>87.9</v>
      </c>
      <c r="H952" s="205">
        <v>170.6</v>
      </c>
      <c r="I952" s="205">
        <v>267.39999999999998</v>
      </c>
      <c r="J952" s="205">
        <v>198</v>
      </c>
      <c r="K952" s="205">
        <v>161.9</v>
      </c>
      <c r="L952" s="205">
        <v>27.9</v>
      </c>
      <c r="M952" s="205">
        <v>24</v>
      </c>
      <c r="N952" s="205">
        <v>23.4</v>
      </c>
      <c r="O952" s="205">
        <v>81.400000000000006</v>
      </c>
      <c r="P952" s="205">
        <v>55.1</v>
      </c>
      <c r="Q952" s="205">
        <f t="shared" si="368"/>
        <v>1188.3000000000002</v>
      </c>
      <c r="R952" s="205">
        <v>1233.8999999999999</v>
      </c>
      <c r="S952" s="206">
        <f t="shared" si="366"/>
        <v>96.304400680768325</v>
      </c>
    </row>
    <row r="953" spans="1:19" ht="13.5" customHeight="1" x14ac:dyDescent="0.15">
      <c r="A953" s="204"/>
      <c r="B953" s="211"/>
      <c r="C953" s="380"/>
      <c r="D953" s="198" t="s">
        <v>73</v>
      </c>
      <c r="E953" s="207">
        <v>16.5</v>
      </c>
      <c r="F953" s="207">
        <v>47.7</v>
      </c>
      <c r="G953" s="207">
        <v>71.3</v>
      </c>
      <c r="H953" s="207">
        <v>137.4</v>
      </c>
      <c r="I953" s="207">
        <v>217.4</v>
      </c>
      <c r="J953" s="207">
        <v>150.69999999999999</v>
      </c>
      <c r="K953" s="207">
        <v>92.2</v>
      </c>
      <c r="L953" s="207">
        <v>14.2</v>
      </c>
      <c r="M953" s="207">
        <v>9.6</v>
      </c>
      <c r="N953" s="207">
        <v>10.8</v>
      </c>
      <c r="O953" s="207">
        <v>47.5</v>
      </c>
      <c r="P953" s="207">
        <v>33</v>
      </c>
      <c r="Q953" s="207">
        <f t="shared" si="368"/>
        <v>848.30000000000007</v>
      </c>
      <c r="R953" s="207">
        <v>879.70000000000016</v>
      </c>
      <c r="S953" s="208">
        <f t="shared" si="366"/>
        <v>96.430601341366355</v>
      </c>
    </row>
    <row r="954" spans="1:19" ht="13.5" customHeight="1" x14ac:dyDescent="0.15">
      <c r="A954" s="204"/>
      <c r="B954" s="211"/>
      <c r="C954" s="380"/>
      <c r="D954" s="198" t="s">
        <v>74</v>
      </c>
      <c r="E954" s="207">
        <f t="shared" ref="E954:P954" si="380">+E952-E953</f>
        <v>12.2</v>
      </c>
      <c r="F954" s="207">
        <f t="shared" si="380"/>
        <v>14.299999999999997</v>
      </c>
      <c r="G954" s="207">
        <f t="shared" si="380"/>
        <v>16.600000000000009</v>
      </c>
      <c r="H954" s="207">
        <f t="shared" si="380"/>
        <v>33.199999999999989</v>
      </c>
      <c r="I954" s="207">
        <f t="shared" si="380"/>
        <v>49.999999999999972</v>
      </c>
      <c r="J954" s="207">
        <f t="shared" si="380"/>
        <v>47.300000000000011</v>
      </c>
      <c r="K954" s="207">
        <f t="shared" si="380"/>
        <v>69.7</v>
      </c>
      <c r="L954" s="207">
        <f t="shared" si="380"/>
        <v>13.7</v>
      </c>
      <c r="M954" s="207">
        <f t="shared" si="380"/>
        <v>14.4</v>
      </c>
      <c r="N954" s="207">
        <f t="shared" si="380"/>
        <v>12.599999999999998</v>
      </c>
      <c r="O954" s="207">
        <f t="shared" si="380"/>
        <v>33.900000000000006</v>
      </c>
      <c r="P954" s="207">
        <f t="shared" si="380"/>
        <v>22.1</v>
      </c>
      <c r="Q954" s="207">
        <f t="shared" si="368"/>
        <v>340</v>
      </c>
      <c r="R954" s="207">
        <v>354.20000000000005</v>
      </c>
      <c r="S954" s="208">
        <f t="shared" si="366"/>
        <v>95.990965556182942</v>
      </c>
    </row>
    <row r="955" spans="1:19" ht="13.5" customHeight="1" x14ac:dyDescent="0.15">
      <c r="A955" s="204"/>
      <c r="B955" s="211"/>
      <c r="C955" s="380"/>
      <c r="D955" s="198" t="s">
        <v>75</v>
      </c>
      <c r="E955" s="207">
        <f t="shared" ref="E955:P955" si="381">+E952-E956</f>
        <v>11.099999999999998</v>
      </c>
      <c r="F955" s="207">
        <f t="shared" si="381"/>
        <v>25</v>
      </c>
      <c r="G955" s="207">
        <f t="shared" si="381"/>
        <v>44.600000000000009</v>
      </c>
      <c r="H955" s="207">
        <f t="shared" si="381"/>
        <v>108.1</v>
      </c>
      <c r="I955" s="207">
        <f t="shared" si="381"/>
        <v>192.39999999999998</v>
      </c>
      <c r="J955" s="207">
        <f t="shared" si="381"/>
        <v>142.5</v>
      </c>
      <c r="K955" s="207">
        <f t="shared" si="381"/>
        <v>118.9</v>
      </c>
      <c r="L955" s="207">
        <f t="shared" si="381"/>
        <v>6.8999999999999986</v>
      </c>
      <c r="M955" s="207">
        <f t="shared" si="381"/>
        <v>9.6</v>
      </c>
      <c r="N955" s="207">
        <f t="shared" si="381"/>
        <v>3.7999999999999972</v>
      </c>
      <c r="O955" s="207">
        <f t="shared" si="381"/>
        <v>51.000000000000007</v>
      </c>
      <c r="P955" s="207">
        <f t="shared" si="381"/>
        <v>33.6</v>
      </c>
      <c r="Q955" s="207">
        <f t="shared" si="368"/>
        <v>747.5</v>
      </c>
      <c r="R955" s="207">
        <v>780.19999999999993</v>
      </c>
      <c r="S955" s="208">
        <f t="shared" si="366"/>
        <v>95.80876698282492</v>
      </c>
    </row>
    <row r="956" spans="1:19" ht="13.5" customHeight="1" x14ac:dyDescent="0.15">
      <c r="A956" s="204"/>
      <c r="B956" s="211"/>
      <c r="C956" s="380"/>
      <c r="D956" s="198" t="s">
        <v>76</v>
      </c>
      <c r="E956" s="207">
        <v>17.600000000000001</v>
      </c>
      <c r="F956" s="207">
        <v>37</v>
      </c>
      <c r="G956" s="207">
        <v>43.3</v>
      </c>
      <c r="H956" s="207">
        <v>62.5</v>
      </c>
      <c r="I956" s="207">
        <v>75</v>
      </c>
      <c r="J956" s="207">
        <v>55.5</v>
      </c>
      <c r="K956" s="207">
        <v>43</v>
      </c>
      <c r="L956" s="207">
        <v>21</v>
      </c>
      <c r="M956" s="207">
        <v>14.4</v>
      </c>
      <c r="N956" s="207">
        <v>19.600000000000001</v>
      </c>
      <c r="O956" s="207">
        <v>30.4</v>
      </c>
      <c r="P956" s="207">
        <v>21.5</v>
      </c>
      <c r="Q956" s="207">
        <f t="shared" si="368"/>
        <v>440.79999999999995</v>
      </c>
      <c r="R956" s="207">
        <v>453.7</v>
      </c>
      <c r="S956" s="208">
        <f t="shared" si="366"/>
        <v>97.156711483359032</v>
      </c>
    </row>
    <row r="957" spans="1:19" ht="13.5" customHeight="1" thickBot="1" x14ac:dyDescent="0.2">
      <c r="A957" s="204"/>
      <c r="B957" s="211"/>
      <c r="C957" s="381"/>
      <c r="D957" s="201" t="s">
        <v>77</v>
      </c>
      <c r="E957" s="209">
        <v>18</v>
      </c>
      <c r="F957" s="209">
        <v>37.799999999999997</v>
      </c>
      <c r="G957" s="209">
        <v>44.2</v>
      </c>
      <c r="H957" s="209">
        <v>63.8</v>
      </c>
      <c r="I957" s="209">
        <v>76.599999999999994</v>
      </c>
      <c r="J957" s="209">
        <v>56.7</v>
      </c>
      <c r="K957" s="209">
        <v>43.9</v>
      </c>
      <c r="L957" s="209">
        <v>21.4</v>
      </c>
      <c r="M957" s="209">
        <v>14.7</v>
      </c>
      <c r="N957" s="209">
        <v>20</v>
      </c>
      <c r="O957" s="209">
        <v>31</v>
      </c>
      <c r="P957" s="209">
        <v>21.9</v>
      </c>
      <c r="Q957" s="209">
        <f t="shared" si="368"/>
        <v>449.99999999999994</v>
      </c>
      <c r="R957" s="209">
        <v>462.90000000000003</v>
      </c>
      <c r="S957" s="210">
        <f t="shared" si="366"/>
        <v>97.213220998055718</v>
      </c>
    </row>
    <row r="958" spans="1:19" ht="13.5" customHeight="1" x14ac:dyDescent="0.15">
      <c r="A958" s="204"/>
      <c r="B958" s="189"/>
      <c r="C958" s="379" t="s">
        <v>197</v>
      </c>
      <c r="D958" s="195" t="s">
        <v>72</v>
      </c>
      <c r="E958" s="205">
        <v>5</v>
      </c>
      <c r="F958" s="205">
        <v>9.4</v>
      </c>
      <c r="G958" s="205">
        <v>13.7</v>
      </c>
      <c r="H958" s="205">
        <v>27.5</v>
      </c>
      <c r="I958" s="205">
        <v>32.299999999999997</v>
      </c>
      <c r="J958" s="205">
        <v>21.4</v>
      </c>
      <c r="K958" s="205">
        <v>16.2</v>
      </c>
      <c r="L958" s="205">
        <v>8.9</v>
      </c>
      <c r="M958" s="205">
        <v>4.7</v>
      </c>
      <c r="N958" s="205">
        <v>4.3</v>
      </c>
      <c r="O958" s="205">
        <v>3.7</v>
      </c>
      <c r="P958" s="205">
        <v>5.2</v>
      </c>
      <c r="Q958" s="205">
        <f t="shared" si="368"/>
        <v>152.29999999999998</v>
      </c>
      <c r="R958" s="205">
        <v>143.1</v>
      </c>
      <c r="S958" s="206">
        <f t="shared" si="366"/>
        <v>106.42907058001396</v>
      </c>
    </row>
    <row r="959" spans="1:19" ht="13.5" customHeight="1" x14ac:dyDescent="0.15">
      <c r="A959" s="204"/>
      <c r="B959" s="189"/>
      <c r="C959" s="380"/>
      <c r="D959" s="198" t="s">
        <v>73</v>
      </c>
      <c r="E959" s="207">
        <v>3.6</v>
      </c>
      <c r="F959" s="207">
        <v>5.4</v>
      </c>
      <c r="G959" s="207">
        <v>8.5</v>
      </c>
      <c r="H959" s="207">
        <v>10.8</v>
      </c>
      <c r="I959" s="207">
        <v>13.1</v>
      </c>
      <c r="J959" s="207">
        <v>8.6</v>
      </c>
      <c r="K959" s="207">
        <v>8.5</v>
      </c>
      <c r="L959" s="207">
        <v>1.8</v>
      </c>
      <c r="M959" s="207">
        <v>1.4</v>
      </c>
      <c r="N959" s="207">
        <v>1.9</v>
      </c>
      <c r="O959" s="207">
        <v>2.5</v>
      </c>
      <c r="P959" s="207">
        <v>2.6</v>
      </c>
      <c r="Q959" s="207">
        <f t="shared" si="368"/>
        <v>68.699999999999989</v>
      </c>
      <c r="R959" s="207">
        <v>56.4</v>
      </c>
      <c r="S959" s="208">
        <f t="shared" si="366"/>
        <v>121.80851063829785</v>
      </c>
    </row>
    <row r="960" spans="1:19" ht="13.5" customHeight="1" x14ac:dyDescent="0.15">
      <c r="A960" s="204"/>
      <c r="B960" s="189"/>
      <c r="C960" s="380"/>
      <c r="D960" s="198" t="s">
        <v>74</v>
      </c>
      <c r="E960" s="207">
        <f t="shared" ref="E960:P960" si="382">+E958-E959</f>
        <v>1.4</v>
      </c>
      <c r="F960" s="207">
        <f t="shared" si="382"/>
        <v>4</v>
      </c>
      <c r="G960" s="207">
        <f t="shared" si="382"/>
        <v>5.1999999999999993</v>
      </c>
      <c r="H960" s="207">
        <f t="shared" si="382"/>
        <v>16.7</v>
      </c>
      <c r="I960" s="207">
        <f t="shared" si="382"/>
        <v>19.199999999999996</v>
      </c>
      <c r="J960" s="207">
        <f t="shared" si="382"/>
        <v>12.799999999999999</v>
      </c>
      <c r="K960" s="207">
        <f t="shared" si="382"/>
        <v>7.6999999999999993</v>
      </c>
      <c r="L960" s="207">
        <f t="shared" si="382"/>
        <v>7.1000000000000005</v>
      </c>
      <c r="M960" s="207">
        <f t="shared" si="382"/>
        <v>3.3000000000000003</v>
      </c>
      <c r="N960" s="207">
        <f t="shared" si="382"/>
        <v>2.4</v>
      </c>
      <c r="O960" s="207">
        <f t="shared" si="382"/>
        <v>1.2000000000000002</v>
      </c>
      <c r="P960" s="207">
        <f t="shared" si="382"/>
        <v>2.6</v>
      </c>
      <c r="Q960" s="207">
        <f t="shared" si="368"/>
        <v>83.59999999999998</v>
      </c>
      <c r="R960" s="207">
        <v>86.7</v>
      </c>
      <c r="S960" s="208">
        <f t="shared" si="366"/>
        <v>96.424452133794674</v>
      </c>
    </row>
    <row r="961" spans="1:19" ht="13.5" customHeight="1" x14ac:dyDescent="0.15">
      <c r="A961" s="204"/>
      <c r="B961" s="189"/>
      <c r="C961" s="380"/>
      <c r="D961" s="198" t="s">
        <v>75</v>
      </c>
      <c r="E961" s="207">
        <f t="shared" ref="E961:P961" si="383">+E958-E962</f>
        <v>3.6</v>
      </c>
      <c r="F961" s="207">
        <f t="shared" si="383"/>
        <v>7</v>
      </c>
      <c r="G961" s="207">
        <f t="shared" si="383"/>
        <v>10.399999999999999</v>
      </c>
      <c r="H961" s="207">
        <f t="shared" si="383"/>
        <v>19.8</v>
      </c>
      <c r="I961" s="207">
        <f t="shared" si="383"/>
        <v>22.9</v>
      </c>
      <c r="J961" s="207">
        <f t="shared" si="383"/>
        <v>14.399999999999999</v>
      </c>
      <c r="K961" s="207">
        <f t="shared" si="383"/>
        <v>15</v>
      </c>
      <c r="L961" s="207">
        <f t="shared" si="383"/>
        <v>8.4</v>
      </c>
      <c r="M961" s="207">
        <f t="shared" si="383"/>
        <v>4.2</v>
      </c>
      <c r="N961" s="207">
        <f t="shared" si="383"/>
        <v>3.9</v>
      </c>
      <c r="O961" s="207">
        <f t="shared" si="383"/>
        <v>3.1</v>
      </c>
      <c r="P961" s="207">
        <f t="shared" si="383"/>
        <v>4.7</v>
      </c>
      <c r="Q961" s="207">
        <f t="shared" si="368"/>
        <v>117.4</v>
      </c>
      <c r="R961" s="207">
        <v>124.9</v>
      </c>
      <c r="S961" s="208">
        <f t="shared" si="366"/>
        <v>93.995196156925545</v>
      </c>
    </row>
    <row r="962" spans="1:19" ht="13.5" customHeight="1" x14ac:dyDescent="0.15">
      <c r="A962" s="204"/>
      <c r="B962" s="189"/>
      <c r="C962" s="380"/>
      <c r="D962" s="198" t="s">
        <v>76</v>
      </c>
      <c r="E962" s="207">
        <v>1.4</v>
      </c>
      <c r="F962" s="207">
        <v>2.4</v>
      </c>
      <c r="G962" s="207">
        <v>3.3</v>
      </c>
      <c r="H962" s="207">
        <v>7.7</v>
      </c>
      <c r="I962" s="207">
        <v>9.4</v>
      </c>
      <c r="J962" s="207">
        <v>7</v>
      </c>
      <c r="K962" s="207">
        <v>1.2</v>
      </c>
      <c r="L962" s="207">
        <v>0.5</v>
      </c>
      <c r="M962" s="207">
        <v>0.5</v>
      </c>
      <c r="N962" s="207">
        <v>0.4</v>
      </c>
      <c r="O962" s="207">
        <v>0.6</v>
      </c>
      <c r="P962" s="207">
        <v>0.5</v>
      </c>
      <c r="Q962" s="207">
        <f t="shared" si="368"/>
        <v>34.900000000000006</v>
      </c>
      <c r="R962" s="207">
        <v>18.2</v>
      </c>
      <c r="S962" s="208">
        <f t="shared" si="366"/>
        <v>191.75824175824178</v>
      </c>
    </row>
    <row r="963" spans="1:19" ht="13.5" customHeight="1" thickBot="1" x14ac:dyDescent="0.2">
      <c r="A963" s="204"/>
      <c r="B963" s="189"/>
      <c r="C963" s="381"/>
      <c r="D963" s="201" t="s">
        <v>77</v>
      </c>
      <c r="E963" s="209">
        <v>1.5</v>
      </c>
      <c r="F963" s="209">
        <v>2.6</v>
      </c>
      <c r="G963" s="209">
        <v>3.4</v>
      </c>
      <c r="H963" s="209">
        <v>7.9</v>
      </c>
      <c r="I963" s="209">
        <v>9.5</v>
      </c>
      <c r="J963" s="209">
        <v>7.1</v>
      </c>
      <c r="K963" s="209">
        <v>1.2</v>
      </c>
      <c r="L963" s="209">
        <v>0.5</v>
      </c>
      <c r="M963" s="209">
        <v>0.5</v>
      </c>
      <c r="N963" s="209">
        <v>0.4</v>
      </c>
      <c r="O963" s="209">
        <v>0.6</v>
      </c>
      <c r="P963" s="209">
        <v>0.5</v>
      </c>
      <c r="Q963" s="209">
        <f t="shared" si="368"/>
        <v>35.700000000000003</v>
      </c>
      <c r="R963" s="209">
        <v>18.2</v>
      </c>
      <c r="S963" s="210">
        <f t="shared" si="366"/>
        <v>196.15384615384616</v>
      </c>
    </row>
    <row r="964" spans="1:19" ht="13.5" customHeight="1" x14ac:dyDescent="0.15">
      <c r="A964" s="204"/>
      <c r="B964" s="189"/>
      <c r="C964" s="379" t="s">
        <v>198</v>
      </c>
      <c r="D964" s="195" t="s">
        <v>72</v>
      </c>
      <c r="E964" s="205">
        <v>12</v>
      </c>
      <c r="F964" s="205">
        <v>34</v>
      </c>
      <c r="G964" s="205">
        <v>58.4</v>
      </c>
      <c r="H964" s="205">
        <v>94</v>
      </c>
      <c r="I964" s="205">
        <v>70.5</v>
      </c>
      <c r="J964" s="205">
        <v>52.5</v>
      </c>
      <c r="K964" s="205">
        <v>33.200000000000003</v>
      </c>
      <c r="L964" s="205">
        <v>12</v>
      </c>
      <c r="M964" s="205">
        <v>10.199999999999999</v>
      </c>
      <c r="N964" s="205">
        <v>9.6999999999999993</v>
      </c>
      <c r="O964" s="205">
        <v>13</v>
      </c>
      <c r="P964" s="205">
        <v>10.7</v>
      </c>
      <c r="Q964" s="205">
        <f t="shared" si="368"/>
        <v>410.19999999999993</v>
      </c>
      <c r="R964" s="205">
        <v>442.09999999999997</v>
      </c>
      <c r="S964" s="206">
        <f t="shared" si="366"/>
        <v>92.784437909975111</v>
      </c>
    </row>
    <row r="965" spans="1:19" ht="13.5" customHeight="1" x14ac:dyDescent="0.15">
      <c r="A965" s="204"/>
      <c r="B965" s="189"/>
      <c r="C965" s="380"/>
      <c r="D965" s="198" t="s">
        <v>73</v>
      </c>
      <c r="E965" s="207">
        <v>8.4</v>
      </c>
      <c r="F965" s="207">
        <v>23</v>
      </c>
      <c r="G965" s="207">
        <v>43.2</v>
      </c>
      <c r="H965" s="207">
        <v>66.7</v>
      </c>
      <c r="I965" s="207">
        <v>50</v>
      </c>
      <c r="J965" s="207">
        <v>37.200000000000003</v>
      </c>
      <c r="K965" s="207">
        <v>22.2</v>
      </c>
      <c r="L965" s="207">
        <v>8.5</v>
      </c>
      <c r="M965" s="207">
        <v>7.2</v>
      </c>
      <c r="N965" s="207">
        <v>6.8</v>
      </c>
      <c r="O965" s="207">
        <v>9.1999999999999993</v>
      </c>
      <c r="P965" s="207">
        <v>7.6</v>
      </c>
      <c r="Q965" s="207">
        <f t="shared" si="368"/>
        <v>290</v>
      </c>
      <c r="R965" s="207">
        <v>313.09999999999997</v>
      </c>
      <c r="S965" s="208">
        <f t="shared" si="366"/>
        <v>92.622165442350706</v>
      </c>
    </row>
    <row r="966" spans="1:19" ht="13.5" customHeight="1" x14ac:dyDescent="0.15">
      <c r="A966" s="204"/>
      <c r="B966" s="189"/>
      <c r="C966" s="380"/>
      <c r="D966" s="198" t="s">
        <v>74</v>
      </c>
      <c r="E966" s="207">
        <f t="shared" ref="E966:P966" si="384">+E964-E965</f>
        <v>3.5999999999999996</v>
      </c>
      <c r="F966" s="207">
        <f t="shared" si="384"/>
        <v>11</v>
      </c>
      <c r="G966" s="207">
        <f t="shared" si="384"/>
        <v>15.199999999999996</v>
      </c>
      <c r="H966" s="207">
        <f t="shared" si="384"/>
        <v>27.299999999999997</v>
      </c>
      <c r="I966" s="207">
        <f t="shared" si="384"/>
        <v>20.5</v>
      </c>
      <c r="J966" s="207">
        <f t="shared" si="384"/>
        <v>15.299999999999997</v>
      </c>
      <c r="K966" s="207">
        <f t="shared" si="384"/>
        <v>11.000000000000004</v>
      </c>
      <c r="L966" s="207">
        <f t="shared" si="384"/>
        <v>3.5</v>
      </c>
      <c r="M966" s="207">
        <f t="shared" si="384"/>
        <v>2.9999999999999991</v>
      </c>
      <c r="N966" s="207">
        <f t="shared" si="384"/>
        <v>2.8999999999999995</v>
      </c>
      <c r="O966" s="207">
        <f t="shared" si="384"/>
        <v>3.8000000000000007</v>
      </c>
      <c r="P966" s="207">
        <f t="shared" si="384"/>
        <v>3.0999999999999996</v>
      </c>
      <c r="Q966" s="207">
        <f t="shared" si="368"/>
        <v>120.19999999999999</v>
      </c>
      <c r="R966" s="207">
        <v>129</v>
      </c>
      <c r="S966" s="208">
        <f t="shared" si="366"/>
        <v>93.178294573643399</v>
      </c>
    </row>
    <row r="967" spans="1:19" ht="13.5" customHeight="1" x14ac:dyDescent="0.15">
      <c r="A967" s="204"/>
      <c r="B967" s="189"/>
      <c r="C967" s="380"/>
      <c r="D967" s="198" t="s">
        <v>75</v>
      </c>
      <c r="E967" s="207">
        <f t="shared" ref="E967:P967" si="385">+E964-E968</f>
        <v>11.8</v>
      </c>
      <c r="F967" s="207">
        <f t="shared" si="385"/>
        <v>33.700000000000003</v>
      </c>
      <c r="G967" s="207">
        <f t="shared" si="385"/>
        <v>58.1</v>
      </c>
      <c r="H967" s="207">
        <f t="shared" si="385"/>
        <v>93.1</v>
      </c>
      <c r="I967" s="207">
        <f t="shared" si="385"/>
        <v>69.400000000000006</v>
      </c>
      <c r="J967" s="207">
        <f t="shared" si="385"/>
        <v>51.9</v>
      </c>
      <c r="K967" s="207">
        <f t="shared" si="385"/>
        <v>32.800000000000004</v>
      </c>
      <c r="L967" s="207">
        <f t="shared" si="385"/>
        <v>11.5</v>
      </c>
      <c r="M967" s="207">
        <f t="shared" si="385"/>
        <v>9.8999999999999986</v>
      </c>
      <c r="N967" s="207">
        <f t="shared" si="385"/>
        <v>9.5</v>
      </c>
      <c r="O967" s="207">
        <f t="shared" si="385"/>
        <v>12.8</v>
      </c>
      <c r="P967" s="207">
        <f t="shared" si="385"/>
        <v>10.5</v>
      </c>
      <c r="Q967" s="207">
        <f t="shared" si="368"/>
        <v>405</v>
      </c>
      <c r="R967" s="207">
        <v>436.10000000000008</v>
      </c>
      <c r="S967" s="208">
        <f t="shared" si="366"/>
        <v>92.86860811740425</v>
      </c>
    </row>
    <row r="968" spans="1:19" ht="13.5" customHeight="1" x14ac:dyDescent="0.15">
      <c r="A968" s="204"/>
      <c r="B968" s="189"/>
      <c r="C968" s="380"/>
      <c r="D968" s="198" t="s">
        <v>76</v>
      </c>
      <c r="E968" s="207">
        <v>0.2</v>
      </c>
      <c r="F968" s="207">
        <v>0.3</v>
      </c>
      <c r="G968" s="207">
        <v>0.3</v>
      </c>
      <c r="H968" s="207">
        <v>0.9</v>
      </c>
      <c r="I968" s="207">
        <v>1.1000000000000001</v>
      </c>
      <c r="J968" s="207">
        <v>0.6</v>
      </c>
      <c r="K968" s="207">
        <v>0.4</v>
      </c>
      <c r="L968" s="207">
        <v>0.5</v>
      </c>
      <c r="M968" s="207">
        <v>0.3</v>
      </c>
      <c r="N968" s="207">
        <v>0.2</v>
      </c>
      <c r="O968" s="207">
        <v>0.2</v>
      </c>
      <c r="P968" s="207">
        <v>0.2</v>
      </c>
      <c r="Q968" s="207">
        <f t="shared" si="368"/>
        <v>5.2000000000000011</v>
      </c>
      <c r="R968" s="207">
        <v>6.0000000000000009</v>
      </c>
      <c r="S968" s="208">
        <f t="shared" si="366"/>
        <v>86.666666666666671</v>
      </c>
    </row>
    <row r="969" spans="1:19" ht="13.5" customHeight="1" thickBot="1" x14ac:dyDescent="0.2">
      <c r="A969" s="204"/>
      <c r="B969" s="189"/>
      <c r="C969" s="381"/>
      <c r="D969" s="201" t="s">
        <v>77</v>
      </c>
      <c r="E969" s="209">
        <v>0.2</v>
      </c>
      <c r="F969" s="209">
        <v>0.3</v>
      </c>
      <c r="G969" s="209">
        <v>0.3</v>
      </c>
      <c r="H969" s="209">
        <v>1</v>
      </c>
      <c r="I969" s="209">
        <v>1.2</v>
      </c>
      <c r="J969" s="209">
        <v>0.6</v>
      </c>
      <c r="K969" s="209">
        <v>0.4</v>
      </c>
      <c r="L969" s="209">
        <v>0.5</v>
      </c>
      <c r="M969" s="209">
        <v>0.3</v>
      </c>
      <c r="N969" s="209">
        <v>0.2</v>
      </c>
      <c r="O969" s="209">
        <v>0.2</v>
      </c>
      <c r="P969" s="209">
        <v>0.2</v>
      </c>
      <c r="Q969" s="209">
        <f t="shared" si="368"/>
        <v>5.4</v>
      </c>
      <c r="R969" s="209">
        <v>6.3000000000000016</v>
      </c>
      <c r="S969" s="210">
        <f t="shared" si="366"/>
        <v>85.714285714285694</v>
      </c>
    </row>
    <row r="970" spans="1:19" ht="18.75" customHeight="1" x14ac:dyDescent="0.2">
      <c r="A970" s="303" t="str">
        <f>$A$1</f>
        <v>５　平成28年度市町村別・月別観光入込客数</v>
      </c>
    </row>
    <row r="971" spans="1:19" ht="13.5" customHeight="1" thickBot="1" x14ac:dyDescent="0.2">
      <c r="S971" s="190" t="s">
        <v>308</v>
      </c>
    </row>
    <row r="972" spans="1:19" ht="13.5" customHeight="1" thickBot="1" x14ac:dyDescent="0.2">
      <c r="A972" s="191" t="s">
        <v>58</v>
      </c>
      <c r="B972" s="191" t="s">
        <v>353</v>
      </c>
      <c r="C972" s="191" t="s">
        <v>59</v>
      </c>
      <c r="D972" s="192" t="s">
        <v>60</v>
      </c>
      <c r="E972" s="193" t="s">
        <v>61</v>
      </c>
      <c r="F972" s="193" t="s">
        <v>62</v>
      </c>
      <c r="G972" s="193" t="s">
        <v>63</v>
      </c>
      <c r="H972" s="193" t="s">
        <v>64</v>
      </c>
      <c r="I972" s="193" t="s">
        <v>65</v>
      </c>
      <c r="J972" s="193" t="s">
        <v>66</v>
      </c>
      <c r="K972" s="193" t="s">
        <v>67</v>
      </c>
      <c r="L972" s="193" t="s">
        <v>68</v>
      </c>
      <c r="M972" s="193" t="s">
        <v>69</v>
      </c>
      <c r="N972" s="193" t="s">
        <v>36</v>
      </c>
      <c r="O972" s="193" t="s">
        <v>37</v>
      </c>
      <c r="P972" s="193" t="s">
        <v>38</v>
      </c>
      <c r="Q972" s="193" t="s">
        <v>354</v>
      </c>
      <c r="R972" s="193" t="str">
        <f>$R$3</f>
        <v>27年度</v>
      </c>
      <c r="S972" s="194" t="s">
        <v>71</v>
      </c>
    </row>
    <row r="973" spans="1:19" ht="13.5" customHeight="1" x14ac:dyDescent="0.15">
      <c r="A973" s="204"/>
      <c r="B973" s="189"/>
      <c r="C973" s="379" t="s">
        <v>199</v>
      </c>
      <c r="D973" s="195" t="s">
        <v>72</v>
      </c>
      <c r="E973" s="205">
        <v>1.6</v>
      </c>
      <c r="F973" s="205">
        <v>4.5</v>
      </c>
      <c r="G973" s="205">
        <v>3.9</v>
      </c>
      <c r="H973" s="205">
        <v>19.5</v>
      </c>
      <c r="I973" s="205">
        <v>6.6</v>
      </c>
      <c r="J973" s="205">
        <v>5.2</v>
      </c>
      <c r="K973" s="205">
        <v>3.6</v>
      </c>
      <c r="L973" s="205">
        <v>1.8</v>
      </c>
      <c r="M973" s="205">
        <v>1.5</v>
      </c>
      <c r="N973" s="205">
        <v>1.5</v>
      </c>
      <c r="O973" s="205">
        <v>1.5</v>
      </c>
      <c r="P973" s="205">
        <v>1.8</v>
      </c>
      <c r="Q973" s="205">
        <f t="shared" ref="Q973:Q1026" si="386">SUM(E973:P973)</f>
        <v>53</v>
      </c>
      <c r="R973" s="205">
        <v>51.7</v>
      </c>
      <c r="S973" s="217">
        <f t="shared" ref="S973:S1026" si="387">IF(Q973=0,"－",Q973/R973*100)</f>
        <v>102.51450676982591</v>
      </c>
    </row>
    <row r="974" spans="1:19" ht="13.5" customHeight="1" x14ac:dyDescent="0.15">
      <c r="A974" s="204"/>
      <c r="B974" s="189"/>
      <c r="C974" s="380"/>
      <c r="D974" s="198" t="s">
        <v>73</v>
      </c>
      <c r="E974" s="207">
        <v>0</v>
      </c>
      <c r="F974" s="207">
        <v>0</v>
      </c>
      <c r="G974" s="207">
        <v>0</v>
      </c>
      <c r="H974" s="207">
        <v>0</v>
      </c>
      <c r="I974" s="207">
        <v>0</v>
      </c>
      <c r="J974" s="207">
        <v>0</v>
      </c>
      <c r="K974" s="207">
        <v>0</v>
      </c>
      <c r="L974" s="207">
        <v>0</v>
      </c>
      <c r="M974" s="207">
        <v>0</v>
      </c>
      <c r="N974" s="207">
        <v>0</v>
      </c>
      <c r="O974" s="207">
        <v>0</v>
      </c>
      <c r="P974" s="207">
        <v>0</v>
      </c>
      <c r="Q974" s="207">
        <f t="shared" si="386"/>
        <v>0</v>
      </c>
      <c r="R974" s="207">
        <v>0</v>
      </c>
      <c r="S974" s="212" t="str">
        <f t="shared" si="387"/>
        <v>－</v>
      </c>
    </row>
    <row r="975" spans="1:19" ht="13.5" customHeight="1" x14ac:dyDescent="0.15">
      <c r="A975" s="204" t="s">
        <v>366</v>
      </c>
      <c r="B975" s="204" t="s">
        <v>366</v>
      </c>
      <c r="C975" s="380"/>
      <c r="D975" s="198" t="s">
        <v>74</v>
      </c>
      <c r="E975" s="207">
        <f t="shared" ref="E975:P975" si="388">+E973-E974</f>
        <v>1.6</v>
      </c>
      <c r="F975" s="207">
        <f t="shared" si="388"/>
        <v>4.5</v>
      </c>
      <c r="G975" s="207">
        <f t="shared" si="388"/>
        <v>3.9</v>
      </c>
      <c r="H975" s="207">
        <f t="shared" si="388"/>
        <v>19.5</v>
      </c>
      <c r="I975" s="207">
        <f t="shared" si="388"/>
        <v>6.6</v>
      </c>
      <c r="J975" s="207">
        <f t="shared" si="388"/>
        <v>5.2</v>
      </c>
      <c r="K975" s="207">
        <f t="shared" si="388"/>
        <v>3.6</v>
      </c>
      <c r="L975" s="207">
        <f t="shared" si="388"/>
        <v>1.8</v>
      </c>
      <c r="M975" s="207">
        <f t="shared" si="388"/>
        <v>1.5</v>
      </c>
      <c r="N975" s="207">
        <f t="shared" si="388"/>
        <v>1.5</v>
      </c>
      <c r="O975" s="207">
        <f t="shared" si="388"/>
        <v>1.5</v>
      </c>
      <c r="P975" s="207">
        <f t="shared" si="388"/>
        <v>1.8</v>
      </c>
      <c r="Q975" s="207">
        <f t="shared" si="386"/>
        <v>53</v>
      </c>
      <c r="R975" s="207">
        <v>51.7</v>
      </c>
      <c r="S975" s="212">
        <f t="shared" si="387"/>
        <v>102.51450676982591</v>
      </c>
    </row>
    <row r="976" spans="1:19" ht="13.5" customHeight="1" x14ac:dyDescent="0.15">
      <c r="A976" s="204"/>
      <c r="B976" s="189"/>
      <c r="C976" s="380"/>
      <c r="D976" s="198" t="s">
        <v>75</v>
      </c>
      <c r="E976" s="207">
        <f t="shared" ref="E976:P976" si="389">+E973-E977</f>
        <v>1.6</v>
      </c>
      <c r="F976" s="207">
        <f t="shared" si="389"/>
        <v>4.5</v>
      </c>
      <c r="G976" s="207">
        <f t="shared" si="389"/>
        <v>3.9</v>
      </c>
      <c r="H976" s="207">
        <f t="shared" si="389"/>
        <v>19.5</v>
      </c>
      <c r="I976" s="207">
        <f t="shared" si="389"/>
        <v>6.6</v>
      </c>
      <c r="J976" s="207">
        <f t="shared" si="389"/>
        <v>5.2</v>
      </c>
      <c r="K976" s="207">
        <f t="shared" si="389"/>
        <v>3.6</v>
      </c>
      <c r="L976" s="207">
        <f t="shared" si="389"/>
        <v>1.8</v>
      </c>
      <c r="M976" s="207">
        <f t="shared" si="389"/>
        <v>1.5</v>
      </c>
      <c r="N976" s="207">
        <f t="shared" si="389"/>
        <v>1.5</v>
      </c>
      <c r="O976" s="207">
        <f t="shared" si="389"/>
        <v>1.5</v>
      </c>
      <c r="P976" s="207">
        <f t="shared" si="389"/>
        <v>1.8</v>
      </c>
      <c r="Q976" s="207">
        <f t="shared" si="386"/>
        <v>53</v>
      </c>
      <c r="R976" s="207">
        <v>51.7</v>
      </c>
      <c r="S976" s="212">
        <f t="shared" si="387"/>
        <v>102.51450676982591</v>
      </c>
    </row>
    <row r="977" spans="1:19" ht="13.5" customHeight="1" x14ac:dyDescent="0.15">
      <c r="A977" s="204"/>
      <c r="B977" s="189"/>
      <c r="C977" s="380"/>
      <c r="D977" s="198" t="s">
        <v>76</v>
      </c>
      <c r="E977" s="207">
        <v>0</v>
      </c>
      <c r="F977" s="207">
        <v>0</v>
      </c>
      <c r="G977" s="207">
        <v>0</v>
      </c>
      <c r="H977" s="207">
        <v>0</v>
      </c>
      <c r="I977" s="207">
        <v>0</v>
      </c>
      <c r="J977" s="207">
        <v>0</v>
      </c>
      <c r="K977" s="207">
        <v>0</v>
      </c>
      <c r="L977" s="207">
        <v>0</v>
      </c>
      <c r="M977" s="207">
        <v>0</v>
      </c>
      <c r="N977" s="207">
        <v>0</v>
      </c>
      <c r="O977" s="207">
        <v>0</v>
      </c>
      <c r="P977" s="207">
        <v>0</v>
      </c>
      <c r="Q977" s="207">
        <f t="shared" si="386"/>
        <v>0</v>
      </c>
      <c r="R977" s="207">
        <v>0</v>
      </c>
      <c r="S977" s="212" t="str">
        <f t="shared" si="387"/>
        <v>－</v>
      </c>
    </row>
    <row r="978" spans="1:19" ht="13.5" customHeight="1" thickBot="1" x14ac:dyDescent="0.2">
      <c r="A978" s="204"/>
      <c r="B978" s="189"/>
      <c r="C978" s="381"/>
      <c r="D978" s="201" t="s">
        <v>77</v>
      </c>
      <c r="E978" s="209">
        <v>0</v>
      </c>
      <c r="F978" s="209">
        <v>0</v>
      </c>
      <c r="G978" s="209">
        <v>0</v>
      </c>
      <c r="H978" s="209">
        <v>0</v>
      </c>
      <c r="I978" s="209">
        <v>0</v>
      </c>
      <c r="J978" s="209">
        <v>0</v>
      </c>
      <c r="K978" s="209">
        <v>0</v>
      </c>
      <c r="L978" s="209">
        <v>0</v>
      </c>
      <c r="M978" s="209">
        <v>0</v>
      </c>
      <c r="N978" s="209">
        <v>0</v>
      </c>
      <c r="O978" s="209">
        <v>0</v>
      </c>
      <c r="P978" s="209">
        <v>0</v>
      </c>
      <c r="Q978" s="209">
        <f t="shared" si="386"/>
        <v>0</v>
      </c>
      <c r="R978" s="209">
        <v>0</v>
      </c>
      <c r="S978" s="218" t="str">
        <f t="shared" si="387"/>
        <v>－</v>
      </c>
    </row>
    <row r="979" spans="1:19" ht="13.5" customHeight="1" x14ac:dyDescent="0.15">
      <c r="A979" s="204"/>
      <c r="B979" s="189"/>
      <c r="C979" s="379" t="s">
        <v>200</v>
      </c>
      <c r="D979" s="195" t="s">
        <v>72</v>
      </c>
      <c r="E979" s="205">
        <v>0.5</v>
      </c>
      <c r="F979" s="205">
        <v>3.4</v>
      </c>
      <c r="G979" s="205">
        <v>8.6999999999999993</v>
      </c>
      <c r="H979" s="205">
        <v>5.6</v>
      </c>
      <c r="I979" s="205">
        <v>2.9</v>
      </c>
      <c r="J979" s="205">
        <v>2.8</v>
      </c>
      <c r="K979" s="205">
        <v>2.7</v>
      </c>
      <c r="L979" s="205">
        <v>0.6</v>
      </c>
      <c r="M979" s="205">
        <v>0.3</v>
      </c>
      <c r="N979" s="205">
        <v>0.5</v>
      </c>
      <c r="O979" s="205">
        <v>0.4</v>
      </c>
      <c r="P979" s="205">
        <v>0.6</v>
      </c>
      <c r="Q979" s="205">
        <f t="shared" si="386"/>
        <v>29</v>
      </c>
      <c r="R979" s="205">
        <v>36.1</v>
      </c>
      <c r="S979" s="217">
        <f t="shared" si="387"/>
        <v>80.332409972299175</v>
      </c>
    </row>
    <row r="980" spans="1:19" ht="13.5" customHeight="1" x14ac:dyDescent="0.15">
      <c r="A980" s="204"/>
      <c r="B980" s="189"/>
      <c r="C980" s="380"/>
      <c r="D980" s="198" t="s">
        <v>73</v>
      </c>
      <c r="E980" s="207">
        <v>0</v>
      </c>
      <c r="F980" s="207">
        <v>0</v>
      </c>
      <c r="G980" s="207">
        <v>0.1</v>
      </c>
      <c r="H980" s="207">
        <v>0.2</v>
      </c>
      <c r="I980" s="207">
        <v>0.1</v>
      </c>
      <c r="J980" s="207">
        <v>0.1</v>
      </c>
      <c r="K980" s="207">
        <v>0.1</v>
      </c>
      <c r="L980" s="207">
        <v>0</v>
      </c>
      <c r="M980" s="207">
        <v>0</v>
      </c>
      <c r="N980" s="207">
        <v>0</v>
      </c>
      <c r="O980" s="207">
        <v>0</v>
      </c>
      <c r="P980" s="207">
        <v>0</v>
      </c>
      <c r="Q980" s="207">
        <f t="shared" si="386"/>
        <v>0.6</v>
      </c>
      <c r="R980" s="207">
        <v>0.8</v>
      </c>
      <c r="S980" s="212">
        <f t="shared" si="387"/>
        <v>74.999999999999986</v>
      </c>
    </row>
    <row r="981" spans="1:19" ht="13.5" customHeight="1" x14ac:dyDescent="0.15">
      <c r="A981" s="204"/>
      <c r="B981" s="189"/>
      <c r="C981" s="380"/>
      <c r="D981" s="198" t="s">
        <v>74</v>
      </c>
      <c r="E981" s="207">
        <f t="shared" ref="E981:P981" si="390">+E979-E980</f>
        <v>0.5</v>
      </c>
      <c r="F981" s="207">
        <f t="shared" si="390"/>
        <v>3.4</v>
      </c>
      <c r="G981" s="207">
        <f t="shared" si="390"/>
        <v>8.6</v>
      </c>
      <c r="H981" s="207">
        <f t="shared" si="390"/>
        <v>5.3999999999999995</v>
      </c>
      <c r="I981" s="207">
        <f t="shared" si="390"/>
        <v>2.8</v>
      </c>
      <c r="J981" s="207">
        <f t="shared" si="390"/>
        <v>2.6999999999999997</v>
      </c>
      <c r="K981" s="207">
        <f t="shared" si="390"/>
        <v>2.6</v>
      </c>
      <c r="L981" s="207">
        <f t="shared" si="390"/>
        <v>0.6</v>
      </c>
      <c r="M981" s="207">
        <f t="shared" si="390"/>
        <v>0.3</v>
      </c>
      <c r="N981" s="207">
        <f t="shared" si="390"/>
        <v>0.5</v>
      </c>
      <c r="O981" s="207">
        <f t="shared" si="390"/>
        <v>0.4</v>
      </c>
      <c r="P981" s="207">
        <f t="shared" si="390"/>
        <v>0.6</v>
      </c>
      <c r="Q981" s="207">
        <f t="shared" si="386"/>
        <v>28.400000000000002</v>
      </c>
      <c r="R981" s="207">
        <v>35.300000000000004</v>
      </c>
      <c r="S981" s="212">
        <f t="shared" si="387"/>
        <v>80.453257790368269</v>
      </c>
    </row>
    <row r="982" spans="1:19" ht="13.5" customHeight="1" x14ac:dyDescent="0.15">
      <c r="A982" s="204"/>
      <c r="B982" s="189"/>
      <c r="C982" s="380"/>
      <c r="D982" s="198" t="s">
        <v>75</v>
      </c>
      <c r="E982" s="207">
        <f t="shared" ref="E982:P982" si="391">+E979-E983</f>
        <v>0.5</v>
      </c>
      <c r="F982" s="207">
        <f t="shared" si="391"/>
        <v>3.4</v>
      </c>
      <c r="G982" s="207">
        <f t="shared" si="391"/>
        <v>8.6999999999999993</v>
      </c>
      <c r="H982" s="207">
        <f t="shared" si="391"/>
        <v>5.6</v>
      </c>
      <c r="I982" s="207">
        <f t="shared" si="391"/>
        <v>2.9</v>
      </c>
      <c r="J982" s="207">
        <f t="shared" si="391"/>
        <v>2.6999999999999997</v>
      </c>
      <c r="K982" s="207">
        <f t="shared" si="391"/>
        <v>2.7</v>
      </c>
      <c r="L982" s="207">
        <f t="shared" si="391"/>
        <v>0.6</v>
      </c>
      <c r="M982" s="207">
        <f t="shared" si="391"/>
        <v>0.3</v>
      </c>
      <c r="N982" s="207">
        <f t="shared" si="391"/>
        <v>0.5</v>
      </c>
      <c r="O982" s="207">
        <f t="shared" si="391"/>
        <v>0.4</v>
      </c>
      <c r="P982" s="207">
        <f t="shared" si="391"/>
        <v>0.6</v>
      </c>
      <c r="Q982" s="207">
        <f t="shared" si="386"/>
        <v>28.9</v>
      </c>
      <c r="R982" s="207">
        <v>35.6</v>
      </c>
      <c r="S982" s="212">
        <f t="shared" si="387"/>
        <v>81.179775280898866</v>
      </c>
    </row>
    <row r="983" spans="1:19" ht="13.5" customHeight="1" x14ac:dyDescent="0.15">
      <c r="A983" s="204"/>
      <c r="B983" s="189"/>
      <c r="C983" s="380"/>
      <c r="D983" s="198" t="s">
        <v>76</v>
      </c>
      <c r="E983" s="207">
        <v>0</v>
      </c>
      <c r="F983" s="207">
        <v>0</v>
      </c>
      <c r="G983" s="207">
        <v>0</v>
      </c>
      <c r="H983" s="207">
        <v>0</v>
      </c>
      <c r="I983" s="207">
        <v>0</v>
      </c>
      <c r="J983" s="207">
        <v>0.1</v>
      </c>
      <c r="K983" s="207">
        <v>0</v>
      </c>
      <c r="L983" s="207">
        <v>0</v>
      </c>
      <c r="M983" s="207">
        <v>0</v>
      </c>
      <c r="N983" s="207">
        <v>0</v>
      </c>
      <c r="O983" s="207">
        <v>0</v>
      </c>
      <c r="P983" s="207">
        <v>0</v>
      </c>
      <c r="Q983" s="207">
        <f t="shared" si="386"/>
        <v>0.1</v>
      </c>
      <c r="R983" s="207">
        <v>0.5</v>
      </c>
      <c r="S983" s="212">
        <f t="shared" si="387"/>
        <v>20</v>
      </c>
    </row>
    <row r="984" spans="1:19" ht="13.5" customHeight="1" thickBot="1" x14ac:dyDescent="0.2">
      <c r="A984" s="204"/>
      <c r="B984" s="189"/>
      <c r="C984" s="381"/>
      <c r="D984" s="201" t="s">
        <v>77</v>
      </c>
      <c r="E984" s="209">
        <v>0</v>
      </c>
      <c r="F984" s="209">
        <v>0</v>
      </c>
      <c r="G984" s="209">
        <v>0</v>
      </c>
      <c r="H984" s="209">
        <v>0</v>
      </c>
      <c r="I984" s="209">
        <v>0</v>
      </c>
      <c r="J984" s="209">
        <v>0.1</v>
      </c>
      <c r="K984" s="209">
        <v>0</v>
      </c>
      <c r="L984" s="209">
        <v>0</v>
      </c>
      <c r="M984" s="209">
        <v>0</v>
      </c>
      <c r="N984" s="209">
        <v>0</v>
      </c>
      <c r="O984" s="209">
        <v>0</v>
      </c>
      <c r="P984" s="209">
        <v>0</v>
      </c>
      <c r="Q984" s="209">
        <f t="shared" si="386"/>
        <v>0.1</v>
      </c>
      <c r="R984" s="209">
        <v>0.5</v>
      </c>
      <c r="S984" s="218">
        <f t="shared" si="387"/>
        <v>20</v>
      </c>
    </row>
    <row r="985" spans="1:19" ht="13.5" customHeight="1" x14ac:dyDescent="0.15">
      <c r="A985" s="204"/>
      <c r="B985" s="189"/>
      <c r="C985" s="379" t="s">
        <v>201</v>
      </c>
      <c r="D985" s="195" t="s">
        <v>72</v>
      </c>
      <c r="E985" s="205">
        <v>7.8</v>
      </c>
      <c r="F985" s="205">
        <v>23.4</v>
      </c>
      <c r="G985" s="205">
        <v>15.1</v>
      </c>
      <c r="H985" s="205">
        <v>25.3</v>
      </c>
      <c r="I985" s="205">
        <v>32.799999999999997</v>
      </c>
      <c r="J985" s="205">
        <v>24.1</v>
      </c>
      <c r="K985" s="205">
        <v>10.199999999999999</v>
      </c>
      <c r="L985" s="205">
        <v>8.3000000000000007</v>
      </c>
      <c r="M985" s="205">
        <v>6</v>
      </c>
      <c r="N985" s="205">
        <v>2.5</v>
      </c>
      <c r="O985" s="205">
        <v>6.3</v>
      </c>
      <c r="P985" s="205">
        <v>4.2</v>
      </c>
      <c r="Q985" s="205">
        <f t="shared" si="386"/>
        <v>166</v>
      </c>
      <c r="R985" s="205">
        <v>193.6</v>
      </c>
      <c r="S985" s="217">
        <f t="shared" si="387"/>
        <v>85.743801652892557</v>
      </c>
    </row>
    <row r="986" spans="1:19" ht="13.5" customHeight="1" x14ac:dyDescent="0.15">
      <c r="A986" s="204"/>
      <c r="B986" s="189"/>
      <c r="C986" s="380"/>
      <c r="D986" s="198" t="s">
        <v>73</v>
      </c>
      <c r="E986" s="207">
        <v>0.5</v>
      </c>
      <c r="F986" s="207">
        <v>5.5</v>
      </c>
      <c r="G986" s="207">
        <v>7.8</v>
      </c>
      <c r="H986" s="207">
        <v>12.2</v>
      </c>
      <c r="I986" s="207">
        <v>19.100000000000001</v>
      </c>
      <c r="J986" s="207">
        <v>9.8000000000000007</v>
      </c>
      <c r="K986" s="207">
        <v>2</v>
      </c>
      <c r="L986" s="207">
        <v>0</v>
      </c>
      <c r="M986" s="207">
        <v>0.2</v>
      </c>
      <c r="N986" s="207">
        <v>0.2</v>
      </c>
      <c r="O986" s="207">
        <v>0.7</v>
      </c>
      <c r="P986" s="207">
        <v>0.2</v>
      </c>
      <c r="Q986" s="207">
        <f t="shared" si="386"/>
        <v>58.200000000000017</v>
      </c>
      <c r="R986" s="207">
        <v>78.8</v>
      </c>
      <c r="S986" s="212">
        <f t="shared" si="387"/>
        <v>73.857868020304593</v>
      </c>
    </row>
    <row r="987" spans="1:19" ht="13.5" customHeight="1" x14ac:dyDescent="0.15">
      <c r="A987" s="204"/>
      <c r="B987" s="189"/>
      <c r="C987" s="380"/>
      <c r="D987" s="198" t="s">
        <v>74</v>
      </c>
      <c r="E987" s="207">
        <f t="shared" ref="E987:P987" si="392">+E985-E986</f>
        <v>7.3</v>
      </c>
      <c r="F987" s="207">
        <f t="shared" si="392"/>
        <v>17.899999999999999</v>
      </c>
      <c r="G987" s="207">
        <f t="shared" si="392"/>
        <v>7.3</v>
      </c>
      <c r="H987" s="207">
        <f t="shared" si="392"/>
        <v>13.100000000000001</v>
      </c>
      <c r="I987" s="207">
        <f t="shared" si="392"/>
        <v>13.699999999999996</v>
      </c>
      <c r="J987" s="207">
        <f t="shared" si="392"/>
        <v>14.3</v>
      </c>
      <c r="K987" s="207">
        <f t="shared" si="392"/>
        <v>8.1999999999999993</v>
      </c>
      <c r="L987" s="207">
        <f t="shared" si="392"/>
        <v>8.3000000000000007</v>
      </c>
      <c r="M987" s="207">
        <f t="shared" si="392"/>
        <v>5.8</v>
      </c>
      <c r="N987" s="207">
        <f t="shared" si="392"/>
        <v>2.2999999999999998</v>
      </c>
      <c r="O987" s="207">
        <f t="shared" si="392"/>
        <v>5.6</v>
      </c>
      <c r="P987" s="207">
        <f t="shared" si="392"/>
        <v>4</v>
      </c>
      <c r="Q987" s="207">
        <f t="shared" si="386"/>
        <v>107.79999999999998</v>
      </c>
      <c r="R987" s="207">
        <v>114.80000000000001</v>
      </c>
      <c r="S987" s="212">
        <f t="shared" si="387"/>
        <v>93.902439024390219</v>
      </c>
    </row>
    <row r="988" spans="1:19" ht="13.5" customHeight="1" x14ac:dyDescent="0.15">
      <c r="A988" s="204"/>
      <c r="B988" s="189"/>
      <c r="C988" s="380"/>
      <c r="D988" s="198" t="s">
        <v>75</v>
      </c>
      <c r="E988" s="207">
        <f t="shared" ref="E988:P988" si="393">+E985-E989</f>
        <v>7.3999999999999995</v>
      </c>
      <c r="F988" s="207">
        <f t="shared" si="393"/>
        <v>22.9</v>
      </c>
      <c r="G988" s="207">
        <f t="shared" si="393"/>
        <v>14.4</v>
      </c>
      <c r="H988" s="207">
        <f t="shared" si="393"/>
        <v>23.900000000000002</v>
      </c>
      <c r="I988" s="207">
        <f t="shared" si="393"/>
        <v>31.099999999999998</v>
      </c>
      <c r="J988" s="207">
        <f t="shared" si="393"/>
        <v>23.3</v>
      </c>
      <c r="K988" s="207">
        <f t="shared" si="393"/>
        <v>9.5</v>
      </c>
      <c r="L988" s="207">
        <f t="shared" si="393"/>
        <v>7.6000000000000005</v>
      </c>
      <c r="M988" s="207">
        <f t="shared" si="393"/>
        <v>5.4</v>
      </c>
      <c r="N988" s="207">
        <f t="shared" si="393"/>
        <v>2</v>
      </c>
      <c r="O988" s="207">
        <f t="shared" si="393"/>
        <v>5.5</v>
      </c>
      <c r="P988" s="207">
        <f t="shared" si="393"/>
        <v>3.8000000000000003</v>
      </c>
      <c r="Q988" s="207">
        <f t="shared" si="386"/>
        <v>156.80000000000001</v>
      </c>
      <c r="R988" s="207">
        <v>172.79999999999995</v>
      </c>
      <c r="S988" s="212">
        <f t="shared" si="387"/>
        <v>90.740740740740762</v>
      </c>
    </row>
    <row r="989" spans="1:19" ht="13.5" customHeight="1" x14ac:dyDescent="0.15">
      <c r="A989" s="204"/>
      <c r="B989" s="189"/>
      <c r="C989" s="380"/>
      <c r="D989" s="198" t="s">
        <v>76</v>
      </c>
      <c r="E989" s="207">
        <v>0.4</v>
      </c>
      <c r="F989" s="207">
        <v>0.5</v>
      </c>
      <c r="G989" s="207">
        <v>0.7</v>
      </c>
      <c r="H989" s="207">
        <v>1.4</v>
      </c>
      <c r="I989" s="207">
        <v>1.7</v>
      </c>
      <c r="J989" s="207">
        <v>0.8</v>
      </c>
      <c r="K989" s="207">
        <v>0.7</v>
      </c>
      <c r="L989" s="207">
        <v>0.7</v>
      </c>
      <c r="M989" s="207">
        <v>0.6</v>
      </c>
      <c r="N989" s="207">
        <v>0.5</v>
      </c>
      <c r="O989" s="207">
        <v>0.8</v>
      </c>
      <c r="P989" s="207">
        <v>0.4</v>
      </c>
      <c r="Q989" s="207">
        <f t="shared" si="386"/>
        <v>9.2000000000000011</v>
      </c>
      <c r="R989" s="207">
        <v>20.799999999999997</v>
      </c>
      <c r="S989" s="212">
        <f t="shared" si="387"/>
        <v>44.230769230769241</v>
      </c>
    </row>
    <row r="990" spans="1:19" ht="13.5" customHeight="1" thickBot="1" x14ac:dyDescent="0.2">
      <c r="A990" s="204"/>
      <c r="B990" s="189"/>
      <c r="C990" s="381"/>
      <c r="D990" s="201" t="s">
        <v>77</v>
      </c>
      <c r="E990" s="209">
        <v>0.4</v>
      </c>
      <c r="F990" s="209">
        <v>0.5</v>
      </c>
      <c r="G990" s="209">
        <v>0.8</v>
      </c>
      <c r="H990" s="209">
        <v>1.5</v>
      </c>
      <c r="I990" s="209">
        <v>1.7</v>
      </c>
      <c r="J990" s="209">
        <v>0.9</v>
      </c>
      <c r="K990" s="209">
        <v>0.7</v>
      </c>
      <c r="L990" s="209">
        <v>0.7</v>
      </c>
      <c r="M990" s="209">
        <v>0.7</v>
      </c>
      <c r="N990" s="209">
        <v>0.6</v>
      </c>
      <c r="O990" s="209">
        <v>0.9</v>
      </c>
      <c r="P990" s="209">
        <v>0.5</v>
      </c>
      <c r="Q990" s="209">
        <f t="shared" si="386"/>
        <v>9.9000000000000021</v>
      </c>
      <c r="R990" s="209">
        <v>21.8</v>
      </c>
      <c r="S990" s="218">
        <f t="shared" si="387"/>
        <v>45.412844036697258</v>
      </c>
    </row>
    <row r="991" spans="1:19" ht="13.5" customHeight="1" x14ac:dyDescent="0.15">
      <c r="A991" s="204"/>
      <c r="B991" s="189"/>
      <c r="C991" s="379" t="s">
        <v>293</v>
      </c>
      <c r="D991" s="195" t="s">
        <v>72</v>
      </c>
      <c r="E991" s="205">
        <v>11.9</v>
      </c>
      <c r="F991" s="205">
        <v>30.7</v>
      </c>
      <c r="G991" s="205">
        <v>23.4</v>
      </c>
      <c r="H991" s="205">
        <v>38</v>
      </c>
      <c r="I991" s="205">
        <v>59.1</v>
      </c>
      <c r="J991" s="205">
        <v>32.6</v>
      </c>
      <c r="K991" s="205">
        <v>13.2</v>
      </c>
      <c r="L991" s="205">
        <v>7.9</v>
      </c>
      <c r="M991" s="205">
        <v>8.1999999999999993</v>
      </c>
      <c r="N991" s="205">
        <v>15.5</v>
      </c>
      <c r="O991" s="205">
        <v>12.8</v>
      </c>
      <c r="P991" s="205">
        <v>11.1</v>
      </c>
      <c r="Q991" s="205">
        <f t="shared" si="386"/>
        <v>264.39999999999998</v>
      </c>
      <c r="R991" s="205">
        <v>305.2</v>
      </c>
      <c r="S991" s="217">
        <f t="shared" si="387"/>
        <v>86.631716906946266</v>
      </c>
    </row>
    <row r="992" spans="1:19" ht="13.5" customHeight="1" x14ac:dyDescent="0.15">
      <c r="A992" s="204"/>
      <c r="B992" s="189"/>
      <c r="C992" s="380"/>
      <c r="D992" s="198" t="s">
        <v>73</v>
      </c>
      <c r="E992" s="207">
        <v>1.8</v>
      </c>
      <c r="F992" s="207">
        <v>4.5999999999999996</v>
      </c>
      <c r="G992" s="207">
        <v>4</v>
      </c>
      <c r="H992" s="207">
        <v>5.6</v>
      </c>
      <c r="I992" s="207">
        <v>9.4</v>
      </c>
      <c r="J992" s="207">
        <v>5.5</v>
      </c>
      <c r="K992" s="207">
        <v>2.7</v>
      </c>
      <c r="L992" s="207">
        <v>1.3</v>
      </c>
      <c r="M992" s="207">
        <v>1.5</v>
      </c>
      <c r="N992" s="207">
        <v>2.4</v>
      </c>
      <c r="O992" s="207">
        <v>2.2000000000000002</v>
      </c>
      <c r="P992" s="207">
        <v>2.1</v>
      </c>
      <c r="Q992" s="207">
        <f t="shared" si="386"/>
        <v>43.1</v>
      </c>
      <c r="R992" s="207">
        <v>46.699999999999996</v>
      </c>
      <c r="S992" s="212">
        <f t="shared" si="387"/>
        <v>92.291220556745188</v>
      </c>
    </row>
    <row r="993" spans="1:19" ht="13.5" customHeight="1" x14ac:dyDescent="0.15">
      <c r="A993" s="204"/>
      <c r="B993" s="189"/>
      <c r="C993" s="380"/>
      <c r="D993" s="198" t="s">
        <v>74</v>
      </c>
      <c r="E993" s="207">
        <f t="shared" ref="E993:P993" si="394">+E991-E992</f>
        <v>10.1</v>
      </c>
      <c r="F993" s="207">
        <f t="shared" si="394"/>
        <v>26.1</v>
      </c>
      <c r="G993" s="207">
        <f t="shared" si="394"/>
        <v>19.399999999999999</v>
      </c>
      <c r="H993" s="207">
        <f t="shared" si="394"/>
        <v>32.4</v>
      </c>
      <c r="I993" s="207">
        <f t="shared" si="394"/>
        <v>49.7</v>
      </c>
      <c r="J993" s="207">
        <f t="shared" si="394"/>
        <v>27.1</v>
      </c>
      <c r="K993" s="207">
        <f t="shared" si="394"/>
        <v>10.5</v>
      </c>
      <c r="L993" s="207">
        <f t="shared" si="394"/>
        <v>6.6000000000000005</v>
      </c>
      <c r="M993" s="207">
        <f t="shared" si="394"/>
        <v>6.6999999999999993</v>
      </c>
      <c r="N993" s="207">
        <f t="shared" si="394"/>
        <v>13.1</v>
      </c>
      <c r="O993" s="207">
        <f t="shared" si="394"/>
        <v>10.600000000000001</v>
      </c>
      <c r="P993" s="207">
        <f t="shared" si="394"/>
        <v>9</v>
      </c>
      <c r="Q993" s="207">
        <f t="shared" si="386"/>
        <v>221.29999999999995</v>
      </c>
      <c r="R993" s="207">
        <v>258.5</v>
      </c>
      <c r="S993" s="212">
        <f t="shared" si="387"/>
        <v>85.609284332688574</v>
      </c>
    </row>
    <row r="994" spans="1:19" ht="13.5" customHeight="1" x14ac:dyDescent="0.15">
      <c r="A994" s="204"/>
      <c r="B994" s="189"/>
      <c r="C994" s="380"/>
      <c r="D994" s="198" t="s">
        <v>75</v>
      </c>
      <c r="E994" s="207">
        <f t="shared" ref="E994:P994" si="395">+E991-E995</f>
        <v>10.700000000000001</v>
      </c>
      <c r="F994" s="207">
        <f t="shared" si="395"/>
        <v>27.9</v>
      </c>
      <c r="G994" s="207">
        <f t="shared" si="395"/>
        <v>20.9</v>
      </c>
      <c r="H994" s="207">
        <f t="shared" si="395"/>
        <v>31.6</v>
      </c>
      <c r="I994" s="207">
        <f t="shared" si="395"/>
        <v>43.2</v>
      </c>
      <c r="J994" s="207">
        <f t="shared" si="395"/>
        <v>29</v>
      </c>
      <c r="K994" s="207">
        <f t="shared" si="395"/>
        <v>10.5</v>
      </c>
      <c r="L994" s="207">
        <f t="shared" si="395"/>
        <v>6.2</v>
      </c>
      <c r="M994" s="207">
        <f t="shared" si="395"/>
        <v>6.6999999999999993</v>
      </c>
      <c r="N994" s="207">
        <f t="shared" si="395"/>
        <v>13.7</v>
      </c>
      <c r="O994" s="207">
        <f t="shared" si="395"/>
        <v>11.3</v>
      </c>
      <c r="P994" s="207">
        <f t="shared" si="395"/>
        <v>9</v>
      </c>
      <c r="Q994" s="207">
        <f t="shared" si="386"/>
        <v>220.7</v>
      </c>
      <c r="R994" s="207">
        <v>260.29999999999995</v>
      </c>
      <c r="S994" s="212">
        <f t="shared" si="387"/>
        <v>84.786784479446794</v>
      </c>
    </row>
    <row r="995" spans="1:19" ht="13.5" customHeight="1" x14ac:dyDescent="0.15">
      <c r="A995" s="204"/>
      <c r="B995" s="189"/>
      <c r="C995" s="380"/>
      <c r="D995" s="198" t="s">
        <v>76</v>
      </c>
      <c r="E995" s="207">
        <v>1.2</v>
      </c>
      <c r="F995" s="207">
        <v>2.8</v>
      </c>
      <c r="G995" s="207">
        <v>2.5</v>
      </c>
      <c r="H995" s="207">
        <v>6.4</v>
      </c>
      <c r="I995" s="207">
        <v>15.9</v>
      </c>
      <c r="J995" s="207">
        <v>3.6</v>
      </c>
      <c r="K995" s="207">
        <v>2.7</v>
      </c>
      <c r="L995" s="207">
        <v>1.7</v>
      </c>
      <c r="M995" s="207">
        <v>1.5</v>
      </c>
      <c r="N995" s="207">
        <v>1.8</v>
      </c>
      <c r="O995" s="207">
        <v>1.5</v>
      </c>
      <c r="P995" s="207">
        <v>2.1</v>
      </c>
      <c r="Q995" s="207">
        <f t="shared" si="386"/>
        <v>43.7</v>
      </c>
      <c r="R995" s="207">
        <v>44.900000000000006</v>
      </c>
      <c r="S995" s="212">
        <f t="shared" si="387"/>
        <v>97.327394209354111</v>
      </c>
    </row>
    <row r="996" spans="1:19" ht="13.5" customHeight="1" thickBot="1" x14ac:dyDescent="0.2">
      <c r="A996" s="204"/>
      <c r="B996" s="189"/>
      <c r="C996" s="381"/>
      <c r="D996" s="201" t="s">
        <v>77</v>
      </c>
      <c r="E996" s="209">
        <v>1.3</v>
      </c>
      <c r="F996" s="209">
        <v>2.9</v>
      </c>
      <c r="G996" s="209">
        <v>2.6</v>
      </c>
      <c r="H996" s="209">
        <v>6.6</v>
      </c>
      <c r="I996" s="209">
        <v>16.399999999999999</v>
      </c>
      <c r="J996" s="209">
        <v>3.7</v>
      </c>
      <c r="K996" s="209">
        <v>2.7</v>
      </c>
      <c r="L996" s="209">
        <v>2</v>
      </c>
      <c r="M996" s="209">
        <v>2</v>
      </c>
      <c r="N996" s="209">
        <v>1.8</v>
      </c>
      <c r="O996" s="209">
        <v>1.5</v>
      </c>
      <c r="P996" s="209">
        <v>4.3</v>
      </c>
      <c r="Q996" s="209">
        <f t="shared" si="386"/>
        <v>47.8</v>
      </c>
      <c r="R996" s="209">
        <v>46.699999999999996</v>
      </c>
      <c r="S996" s="218">
        <f t="shared" si="387"/>
        <v>102.35546038543897</v>
      </c>
    </row>
    <row r="997" spans="1:19" ht="13.5" customHeight="1" x14ac:dyDescent="0.15">
      <c r="A997" s="204"/>
      <c r="B997" s="189"/>
      <c r="C997" s="379" t="s">
        <v>202</v>
      </c>
      <c r="D997" s="195" t="s">
        <v>72</v>
      </c>
      <c r="E997" s="205">
        <v>23.2</v>
      </c>
      <c r="F997" s="205">
        <v>133</v>
      </c>
      <c r="G997" s="205">
        <v>44.8</v>
      </c>
      <c r="H997" s="205">
        <v>63.9</v>
      </c>
      <c r="I997" s="205">
        <v>72.5</v>
      </c>
      <c r="J997" s="205">
        <v>46</v>
      </c>
      <c r="K997" s="205">
        <v>34</v>
      </c>
      <c r="L997" s="205">
        <v>20.9</v>
      </c>
      <c r="M997" s="205">
        <v>18.8</v>
      </c>
      <c r="N997" s="205">
        <v>20</v>
      </c>
      <c r="O997" s="205">
        <v>20.2</v>
      </c>
      <c r="P997" s="205">
        <v>21.8</v>
      </c>
      <c r="Q997" s="205">
        <f t="shared" si="386"/>
        <v>519.09999999999991</v>
      </c>
      <c r="R997" s="205">
        <v>478.59999999999997</v>
      </c>
      <c r="S997" s="217">
        <f t="shared" si="387"/>
        <v>108.46218136230672</v>
      </c>
    </row>
    <row r="998" spans="1:19" ht="13.5" customHeight="1" x14ac:dyDescent="0.15">
      <c r="A998" s="204"/>
      <c r="B998" s="189"/>
      <c r="C998" s="380"/>
      <c r="D998" s="198" t="s">
        <v>73</v>
      </c>
      <c r="E998" s="207">
        <v>6.8</v>
      </c>
      <c r="F998" s="207">
        <v>37.4</v>
      </c>
      <c r="G998" s="207">
        <v>12.6</v>
      </c>
      <c r="H998" s="207">
        <v>16</v>
      </c>
      <c r="I998" s="207">
        <v>18.600000000000001</v>
      </c>
      <c r="J998" s="207">
        <v>12</v>
      </c>
      <c r="K998" s="207">
        <v>9.1999999999999993</v>
      </c>
      <c r="L998" s="207">
        <v>6.2</v>
      </c>
      <c r="M998" s="207">
        <v>5.6</v>
      </c>
      <c r="N998" s="207">
        <v>6.3</v>
      </c>
      <c r="O998" s="207">
        <v>6.8</v>
      </c>
      <c r="P998" s="207">
        <v>6.5</v>
      </c>
      <c r="Q998" s="207">
        <f t="shared" si="386"/>
        <v>144.00000000000003</v>
      </c>
      <c r="R998" s="207">
        <v>125.49999999999999</v>
      </c>
      <c r="S998" s="212">
        <f t="shared" si="387"/>
        <v>114.74103585657373</v>
      </c>
    </row>
    <row r="999" spans="1:19" ht="13.5" customHeight="1" x14ac:dyDescent="0.15">
      <c r="A999" s="204"/>
      <c r="B999" s="189"/>
      <c r="C999" s="380"/>
      <c r="D999" s="198" t="s">
        <v>74</v>
      </c>
      <c r="E999" s="207">
        <f t="shared" ref="E999:P999" si="396">+E997-E998</f>
        <v>16.399999999999999</v>
      </c>
      <c r="F999" s="207">
        <f t="shared" si="396"/>
        <v>95.6</v>
      </c>
      <c r="G999" s="207">
        <f t="shared" si="396"/>
        <v>32.199999999999996</v>
      </c>
      <c r="H999" s="207">
        <f t="shared" si="396"/>
        <v>47.9</v>
      </c>
      <c r="I999" s="207">
        <f t="shared" si="396"/>
        <v>53.9</v>
      </c>
      <c r="J999" s="207">
        <f t="shared" si="396"/>
        <v>34</v>
      </c>
      <c r="K999" s="207">
        <f t="shared" si="396"/>
        <v>24.8</v>
      </c>
      <c r="L999" s="207">
        <f t="shared" si="396"/>
        <v>14.7</v>
      </c>
      <c r="M999" s="207">
        <f t="shared" si="396"/>
        <v>13.200000000000001</v>
      </c>
      <c r="N999" s="207">
        <f t="shared" si="396"/>
        <v>13.7</v>
      </c>
      <c r="O999" s="207">
        <f t="shared" si="396"/>
        <v>13.399999999999999</v>
      </c>
      <c r="P999" s="207">
        <f t="shared" si="396"/>
        <v>15.3</v>
      </c>
      <c r="Q999" s="207">
        <f t="shared" si="386"/>
        <v>375.09999999999997</v>
      </c>
      <c r="R999" s="207">
        <v>353.09999999999997</v>
      </c>
      <c r="S999" s="212">
        <f t="shared" si="387"/>
        <v>106.23052959501558</v>
      </c>
    </row>
    <row r="1000" spans="1:19" ht="13.5" customHeight="1" x14ac:dyDescent="0.15">
      <c r="A1000" s="204"/>
      <c r="B1000" s="189"/>
      <c r="C1000" s="380"/>
      <c r="D1000" s="198" t="s">
        <v>75</v>
      </c>
      <c r="E1000" s="207">
        <f t="shared" ref="E1000:P1000" si="397">+E997-E1001</f>
        <v>23.099999999999998</v>
      </c>
      <c r="F1000" s="207">
        <f t="shared" si="397"/>
        <v>132.4</v>
      </c>
      <c r="G1000" s="207">
        <f t="shared" si="397"/>
        <v>41.699999999999996</v>
      </c>
      <c r="H1000" s="207">
        <f t="shared" si="397"/>
        <v>62.5</v>
      </c>
      <c r="I1000" s="207">
        <f t="shared" si="397"/>
        <v>69.5</v>
      </c>
      <c r="J1000" s="207">
        <f t="shared" si="397"/>
        <v>45.3</v>
      </c>
      <c r="K1000" s="207">
        <f t="shared" si="397"/>
        <v>33.799999999999997</v>
      </c>
      <c r="L1000" s="207">
        <f t="shared" si="397"/>
        <v>20.799999999999997</v>
      </c>
      <c r="M1000" s="207">
        <f t="shared" si="397"/>
        <v>18.7</v>
      </c>
      <c r="N1000" s="207">
        <f t="shared" si="397"/>
        <v>19.899999999999999</v>
      </c>
      <c r="O1000" s="207">
        <f t="shared" si="397"/>
        <v>20</v>
      </c>
      <c r="P1000" s="207">
        <f t="shared" si="397"/>
        <v>21.7</v>
      </c>
      <c r="Q1000" s="207">
        <f t="shared" si="386"/>
        <v>509.4</v>
      </c>
      <c r="R1000" s="207">
        <v>466.59999999999997</v>
      </c>
      <c r="S1000" s="212">
        <f t="shared" si="387"/>
        <v>109.17273896270896</v>
      </c>
    </row>
    <row r="1001" spans="1:19" ht="13.5" customHeight="1" x14ac:dyDescent="0.15">
      <c r="A1001" s="204"/>
      <c r="B1001" s="189"/>
      <c r="C1001" s="380"/>
      <c r="D1001" s="198" t="s">
        <v>76</v>
      </c>
      <c r="E1001" s="207">
        <v>0.1</v>
      </c>
      <c r="F1001" s="207">
        <v>0.6</v>
      </c>
      <c r="G1001" s="207">
        <v>3.1</v>
      </c>
      <c r="H1001" s="207">
        <v>1.4</v>
      </c>
      <c r="I1001" s="207">
        <v>3</v>
      </c>
      <c r="J1001" s="207">
        <v>0.7</v>
      </c>
      <c r="K1001" s="207">
        <v>0.2</v>
      </c>
      <c r="L1001" s="207">
        <v>0.1</v>
      </c>
      <c r="M1001" s="207">
        <v>0.1</v>
      </c>
      <c r="N1001" s="207">
        <v>0.1</v>
      </c>
      <c r="O1001" s="207">
        <v>0.2</v>
      </c>
      <c r="P1001" s="207">
        <v>0.1</v>
      </c>
      <c r="Q1001" s="207">
        <f t="shared" si="386"/>
        <v>9.6999999999999957</v>
      </c>
      <c r="R1001" s="207">
        <v>11.999999999999998</v>
      </c>
      <c r="S1001" s="212">
        <f t="shared" si="387"/>
        <v>80.833333333333314</v>
      </c>
    </row>
    <row r="1002" spans="1:19" ht="13.5" customHeight="1" thickBot="1" x14ac:dyDescent="0.2">
      <c r="A1002" s="204"/>
      <c r="B1002" s="189"/>
      <c r="C1002" s="381"/>
      <c r="D1002" s="201" t="s">
        <v>77</v>
      </c>
      <c r="E1002" s="209">
        <v>0.1</v>
      </c>
      <c r="F1002" s="209">
        <v>0.6</v>
      </c>
      <c r="G1002" s="209">
        <v>3.1</v>
      </c>
      <c r="H1002" s="209">
        <v>1.4</v>
      </c>
      <c r="I1002" s="209">
        <v>3</v>
      </c>
      <c r="J1002" s="209">
        <v>0.7</v>
      </c>
      <c r="K1002" s="209">
        <v>0.2</v>
      </c>
      <c r="L1002" s="209">
        <v>0.1</v>
      </c>
      <c r="M1002" s="209">
        <v>0.1</v>
      </c>
      <c r="N1002" s="209">
        <v>0.1</v>
      </c>
      <c r="O1002" s="209">
        <v>0.2</v>
      </c>
      <c r="P1002" s="209">
        <v>0.1</v>
      </c>
      <c r="Q1002" s="209">
        <f t="shared" si="386"/>
        <v>9.6999999999999957</v>
      </c>
      <c r="R1002" s="209">
        <v>11.999999999999998</v>
      </c>
      <c r="S1002" s="218">
        <f t="shared" si="387"/>
        <v>80.833333333333314</v>
      </c>
    </row>
    <row r="1003" spans="1:19" ht="13.5" customHeight="1" x14ac:dyDescent="0.15">
      <c r="A1003" s="204"/>
      <c r="B1003" s="189"/>
      <c r="C1003" s="379" t="s">
        <v>203</v>
      </c>
      <c r="D1003" s="195" t="s">
        <v>72</v>
      </c>
      <c r="E1003" s="205">
        <v>1</v>
      </c>
      <c r="F1003" s="205">
        <v>34</v>
      </c>
      <c r="G1003" s="205">
        <v>5.3</v>
      </c>
      <c r="H1003" s="205">
        <v>2.9</v>
      </c>
      <c r="I1003" s="205">
        <v>3</v>
      </c>
      <c r="J1003" s="205">
        <v>9</v>
      </c>
      <c r="K1003" s="205">
        <v>3</v>
      </c>
      <c r="L1003" s="205">
        <v>1.3</v>
      </c>
      <c r="M1003" s="205">
        <v>1</v>
      </c>
      <c r="N1003" s="205">
        <v>1.1000000000000001</v>
      </c>
      <c r="O1003" s="205">
        <v>2.5</v>
      </c>
      <c r="P1003" s="205">
        <v>0.7</v>
      </c>
      <c r="Q1003" s="205">
        <f t="shared" si="386"/>
        <v>64.8</v>
      </c>
      <c r="R1003" s="205">
        <v>71.200000000000017</v>
      </c>
      <c r="S1003" s="217">
        <f t="shared" si="387"/>
        <v>91.011235955056151</v>
      </c>
    </row>
    <row r="1004" spans="1:19" ht="13.5" customHeight="1" x14ac:dyDescent="0.15">
      <c r="A1004" s="204"/>
      <c r="B1004" s="189"/>
      <c r="C1004" s="380"/>
      <c r="D1004" s="198" t="s">
        <v>73</v>
      </c>
      <c r="E1004" s="207">
        <v>0.1</v>
      </c>
      <c r="F1004" s="207">
        <v>3.4</v>
      </c>
      <c r="G1004" s="207">
        <v>0.5</v>
      </c>
      <c r="H1004" s="207">
        <v>0.3</v>
      </c>
      <c r="I1004" s="207">
        <v>0.3</v>
      </c>
      <c r="J1004" s="207">
        <v>0.9</v>
      </c>
      <c r="K1004" s="207">
        <v>0.3</v>
      </c>
      <c r="L1004" s="207">
        <v>0.3</v>
      </c>
      <c r="M1004" s="207">
        <v>0.2</v>
      </c>
      <c r="N1004" s="207">
        <v>0.1</v>
      </c>
      <c r="O1004" s="207">
        <v>0.2</v>
      </c>
      <c r="P1004" s="207">
        <v>0.1</v>
      </c>
      <c r="Q1004" s="207">
        <f t="shared" si="386"/>
        <v>6.6999999999999993</v>
      </c>
      <c r="R1004" s="207">
        <v>7.1</v>
      </c>
      <c r="S1004" s="212">
        <f t="shared" si="387"/>
        <v>94.366197183098592</v>
      </c>
    </row>
    <row r="1005" spans="1:19" ht="13.5" customHeight="1" x14ac:dyDescent="0.15">
      <c r="A1005" s="204"/>
      <c r="B1005" s="189"/>
      <c r="C1005" s="380"/>
      <c r="D1005" s="198" t="s">
        <v>74</v>
      </c>
      <c r="E1005" s="207">
        <f t="shared" ref="E1005:P1005" si="398">+E1003-E1004</f>
        <v>0.9</v>
      </c>
      <c r="F1005" s="207">
        <f t="shared" si="398"/>
        <v>30.6</v>
      </c>
      <c r="G1005" s="207">
        <f t="shared" si="398"/>
        <v>4.8</v>
      </c>
      <c r="H1005" s="207">
        <f t="shared" si="398"/>
        <v>2.6</v>
      </c>
      <c r="I1005" s="207">
        <f t="shared" si="398"/>
        <v>2.7</v>
      </c>
      <c r="J1005" s="207">
        <f t="shared" si="398"/>
        <v>8.1</v>
      </c>
      <c r="K1005" s="207">
        <f t="shared" si="398"/>
        <v>2.7</v>
      </c>
      <c r="L1005" s="207">
        <f t="shared" si="398"/>
        <v>1</v>
      </c>
      <c r="M1005" s="207">
        <f t="shared" si="398"/>
        <v>0.8</v>
      </c>
      <c r="N1005" s="207">
        <f t="shared" si="398"/>
        <v>1</v>
      </c>
      <c r="O1005" s="207">
        <f t="shared" si="398"/>
        <v>2.2999999999999998</v>
      </c>
      <c r="P1005" s="207">
        <f t="shared" si="398"/>
        <v>0.6</v>
      </c>
      <c r="Q1005" s="207">
        <f t="shared" si="386"/>
        <v>58.1</v>
      </c>
      <c r="R1005" s="207">
        <v>64.099999999999994</v>
      </c>
      <c r="S1005" s="212">
        <f t="shared" si="387"/>
        <v>90.63962558502341</v>
      </c>
    </row>
    <row r="1006" spans="1:19" ht="13.5" customHeight="1" x14ac:dyDescent="0.15">
      <c r="A1006" s="204"/>
      <c r="B1006" s="189"/>
      <c r="C1006" s="380"/>
      <c r="D1006" s="198" t="s">
        <v>75</v>
      </c>
      <c r="E1006" s="207">
        <f t="shared" ref="E1006:P1006" si="399">+E1003-E1007</f>
        <v>0.4</v>
      </c>
      <c r="F1006" s="207">
        <f t="shared" si="399"/>
        <v>32.6</v>
      </c>
      <c r="G1006" s="207">
        <f t="shared" si="399"/>
        <v>4.1999999999999993</v>
      </c>
      <c r="H1006" s="207">
        <f t="shared" si="399"/>
        <v>1.5999999999999999</v>
      </c>
      <c r="I1006" s="207">
        <f t="shared" si="399"/>
        <v>1.7</v>
      </c>
      <c r="J1006" s="207">
        <f t="shared" si="399"/>
        <v>7.6</v>
      </c>
      <c r="K1006" s="207">
        <f t="shared" si="399"/>
        <v>1.5</v>
      </c>
      <c r="L1006" s="207">
        <f t="shared" si="399"/>
        <v>0.5</v>
      </c>
      <c r="M1006" s="207">
        <f t="shared" si="399"/>
        <v>0.30000000000000004</v>
      </c>
      <c r="N1006" s="207">
        <f t="shared" si="399"/>
        <v>0.20000000000000007</v>
      </c>
      <c r="O1006" s="207">
        <f t="shared" si="399"/>
        <v>1.8</v>
      </c>
      <c r="P1006" s="207">
        <f t="shared" si="399"/>
        <v>0.29999999999999993</v>
      </c>
      <c r="Q1006" s="207">
        <f t="shared" si="386"/>
        <v>52.7</v>
      </c>
      <c r="R1006" s="207">
        <v>58.399999999999991</v>
      </c>
      <c r="S1006" s="212">
        <f t="shared" si="387"/>
        <v>90.239726027397282</v>
      </c>
    </row>
    <row r="1007" spans="1:19" ht="13.5" customHeight="1" x14ac:dyDescent="0.15">
      <c r="A1007" s="204"/>
      <c r="B1007" s="189"/>
      <c r="C1007" s="380"/>
      <c r="D1007" s="198" t="s">
        <v>76</v>
      </c>
      <c r="E1007" s="207">
        <v>0.6</v>
      </c>
      <c r="F1007" s="207">
        <v>1.4</v>
      </c>
      <c r="G1007" s="207">
        <v>1.1000000000000001</v>
      </c>
      <c r="H1007" s="207">
        <v>1.3</v>
      </c>
      <c r="I1007" s="207">
        <v>1.3</v>
      </c>
      <c r="J1007" s="207">
        <v>1.4</v>
      </c>
      <c r="K1007" s="207">
        <v>1.5</v>
      </c>
      <c r="L1007" s="207">
        <v>0.8</v>
      </c>
      <c r="M1007" s="207">
        <v>0.7</v>
      </c>
      <c r="N1007" s="207">
        <v>0.9</v>
      </c>
      <c r="O1007" s="207">
        <v>0.7</v>
      </c>
      <c r="P1007" s="207">
        <v>0.4</v>
      </c>
      <c r="Q1007" s="207">
        <f t="shared" si="386"/>
        <v>12.1</v>
      </c>
      <c r="R1007" s="207">
        <v>12.799999999999999</v>
      </c>
      <c r="S1007" s="212">
        <f t="shared" si="387"/>
        <v>94.53125</v>
      </c>
    </row>
    <row r="1008" spans="1:19" ht="13.5" customHeight="1" thickBot="1" x14ac:dyDescent="0.2">
      <c r="A1008" s="204"/>
      <c r="B1008" s="189"/>
      <c r="C1008" s="381"/>
      <c r="D1008" s="201" t="s">
        <v>77</v>
      </c>
      <c r="E1008" s="209">
        <v>0.6</v>
      </c>
      <c r="F1008" s="209">
        <v>1.4</v>
      </c>
      <c r="G1008" s="209">
        <v>1.1000000000000001</v>
      </c>
      <c r="H1008" s="209">
        <v>1.3</v>
      </c>
      <c r="I1008" s="209">
        <v>1.3</v>
      </c>
      <c r="J1008" s="209">
        <v>1.4</v>
      </c>
      <c r="K1008" s="209">
        <v>1.5</v>
      </c>
      <c r="L1008" s="209">
        <v>0.8</v>
      </c>
      <c r="M1008" s="209">
        <v>0.7</v>
      </c>
      <c r="N1008" s="209">
        <v>0.9</v>
      </c>
      <c r="O1008" s="209">
        <v>0.7</v>
      </c>
      <c r="P1008" s="209">
        <v>0.4</v>
      </c>
      <c r="Q1008" s="209">
        <f t="shared" si="386"/>
        <v>12.1</v>
      </c>
      <c r="R1008" s="209">
        <v>14.6</v>
      </c>
      <c r="S1008" s="218">
        <f t="shared" si="387"/>
        <v>82.876712328767127</v>
      </c>
    </row>
    <row r="1009" spans="1:19" ht="13.5" customHeight="1" x14ac:dyDescent="0.15">
      <c r="A1009" s="204"/>
      <c r="B1009" s="189"/>
      <c r="C1009" s="379" t="s">
        <v>204</v>
      </c>
      <c r="D1009" s="195" t="s">
        <v>72</v>
      </c>
      <c r="E1009" s="205">
        <v>1.5</v>
      </c>
      <c r="F1009" s="205">
        <v>4.4000000000000004</v>
      </c>
      <c r="G1009" s="205">
        <v>2.7</v>
      </c>
      <c r="H1009" s="205">
        <v>6.9</v>
      </c>
      <c r="I1009" s="205">
        <v>12.4</v>
      </c>
      <c r="J1009" s="205">
        <v>3.9</v>
      </c>
      <c r="K1009" s="205">
        <v>2.5</v>
      </c>
      <c r="L1009" s="205">
        <v>0.7</v>
      </c>
      <c r="M1009" s="205">
        <v>0.6</v>
      </c>
      <c r="N1009" s="205">
        <v>0.4</v>
      </c>
      <c r="O1009" s="205">
        <v>0.8</v>
      </c>
      <c r="P1009" s="205">
        <v>1.2</v>
      </c>
      <c r="Q1009" s="205">
        <f t="shared" si="386"/>
        <v>38</v>
      </c>
      <c r="R1009" s="205">
        <v>35.300000000000004</v>
      </c>
      <c r="S1009" s="217">
        <f t="shared" si="387"/>
        <v>107.64872521246458</v>
      </c>
    </row>
    <row r="1010" spans="1:19" ht="13.5" customHeight="1" x14ac:dyDescent="0.15">
      <c r="A1010" s="204"/>
      <c r="B1010" s="189"/>
      <c r="C1010" s="380"/>
      <c r="D1010" s="198" t="s">
        <v>73</v>
      </c>
      <c r="E1010" s="207">
        <v>0.2</v>
      </c>
      <c r="F1010" s="207">
        <v>0.4</v>
      </c>
      <c r="G1010" s="207">
        <v>0.3</v>
      </c>
      <c r="H1010" s="207">
        <v>0.7</v>
      </c>
      <c r="I1010" s="207">
        <v>1.2</v>
      </c>
      <c r="J1010" s="207">
        <v>0.4</v>
      </c>
      <c r="K1010" s="207">
        <v>0.1</v>
      </c>
      <c r="L1010" s="207">
        <v>0</v>
      </c>
      <c r="M1010" s="207">
        <v>0</v>
      </c>
      <c r="N1010" s="207">
        <v>0</v>
      </c>
      <c r="O1010" s="207">
        <v>0</v>
      </c>
      <c r="P1010" s="207">
        <v>0</v>
      </c>
      <c r="Q1010" s="207">
        <f t="shared" si="386"/>
        <v>3.3</v>
      </c>
      <c r="R1010" s="207">
        <v>3.2</v>
      </c>
      <c r="S1010" s="212">
        <f t="shared" si="387"/>
        <v>103.12499999999997</v>
      </c>
    </row>
    <row r="1011" spans="1:19" ht="13.5" customHeight="1" x14ac:dyDescent="0.15">
      <c r="A1011" s="204"/>
      <c r="B1011" s="189"/>
      <c r="C1011" s="380"/>
      <c r="D1011" s="198" t="s">
        <v>74</v>
      </c>
      <c r="E1011" s="207">
        <f t="shared" ref="E1011:P1011" si="400">+E1009-E1010</f>
        <v>1.3</v>
      </c>
      <c r="F1011" s="207">
        <f t="shared" si="400"/>
        <v>4</v>
      </c>
      <c r="G1011" s="207">
        <f t="shared" si="400"/>
        <v>2.4000000000000004</v>
      </c>
      <c r="H1011" s="207">
        <f t="shared" si="400"/>
        <v>6.2</v>
      </c>
      <c r="I1011" s="207">
        <f t="shared" si="400"/>
        <v>11.200000000000001</v>
      </c>
      <c r="J1011" s="207">
        <f t="shared" si="400"/>
        <v>3.5</v>
      </c>
      <c r="K1011" s="207">
        <f t="shared" si="400"/>
        <v>2.4</v>
      </c>
      <c r="L1011" s="207">
        <f t="shared" si="400"/>
        <v>0.7</v>
      </c>
      <c r="M1011" s="207">
        <f t="shared" si="400"/>
        <v>0.6</v>
      </c>
      <c r="N1011" s="207">
        <f t="shared" si="400"/>
        <v>0.4</v>
      </c>
      <c r="O1011" s="207">
        <f t="shared" si="400"/>
        <v>0.8</v>
      </c>
      <c r="P1011" s="207">
        <f t="shared" si="400"/>
        <v>1.2</v>
      </c>
      <c r="Q1011" s="207">
        <f t="shared" si="386"/>
        <v>34.699999999999996</v>
      </c>
      <c r="R1011" s="207">
        <v>32.1</v>
      </c>
      <c r="S1011" s="212">
        <f t="shared" si="387"/>
        <v>108.09968847352023</v>
      </c>
    </row>
    <row r="1012" spans="1:19" ht="13.5" customHeight="1" x14ac:dyDescent="0.15">
      <c r="A1012" s="204"/>
      <c r="B1012" s="189"/>
      <c r="C1012" s="380"/>
      <c r="D1012" s="198" t="s">
        <v>75</v>
      </c>
      <c r="E1012" s="207">
        <f t="shared" ref="E1012:P1012" si="401">+E1009-E1013</f>
        <v>1.5</v>
      </c>
      <c r="F1012" s="207">
        <f t="shared" si="401"/>
        <v>4.4000000000000004</v>
      </c>
      <c r="G1012" s="207">
        <f t="shared" si="401"/>
        <v>2.6</v>
      </c>
      <c r="H1012" s="207">
        <f t="shared" si="401"/>
        <v>6.7</v>
      </c>
      <c r="I1012" s="207">
        <f t="shared" si="401"/>
        <v>12</v>
      </c>
      <c r="J1012" s="207">
        <f t="shared" si="401"/>
        <v>3.6999999999999997</v>
      </c>
      <c r="K1012" s="207">
        <f t="shared" si="401"/>
        <v>2.5</v>
      </c>
      <c r="L1012" s="207">
        <f t="shared" si="401"/>
        <v>0.7</v>
      </c>
      <c r="M1012" s="207">
        <f t="shared" si="401"/>
        <v>0.6</v>
      </c>
      <c r="N1012" s="207">
        <f t="shared" si="401"/>
        <v>0.4</v>
      </c>
      <c r="O1012" s="207">
        <f t="shared" si="401"/>
        <v>0.8</v>
      </c>
      <c r="P1012" s="207">
        <f t="shared" si="401"/>
        <v>1.2</v>
      </c>
      <c r="Q1012" s="207">
        <f t="shared" si="386"/>
        <v>37.1</v>
      </c>
      <c r="R1012" s="207">
        <v>34.200000000000003</v>
      </c>
      <c r="S1012" s="212">
        <f t="shared" si="387"/>
        <v>108.47953216374269</v>
      </c>
    </row>
    <row r="1013" spans="1:19" ht="13.5" customHeight="1" x14ac:dyDescent="0.15">
      <c r="A1013" s="204"/>
      <c r="B1013" s="189"/>
      <c r="C1013" s="380"/>
      <c r="D1013" s="198" t="s">
        <v>76</v>
      </c>
      <c r="E1013" s="207">
        <v>0</v>
      </c>
      <c r="F1013" s="207">
        <v>0</v>
      </c>
      <c r="G1013" s="207">
        <v>0.1</v>
      </c>
      <c r="H1013" s="207">
        <v>0.2</v>
      </c>
      <c r="I1013" s="207">
        <v>0.4</v>
      </c>
      <c r="J1013" s="207">
        <v>0.2</v>
      </c>
      <c r="K1013" s="207">
        <v>0</v>
      </c>
      <c r="L1013" s="207">
        <v>0</v>
      </c>
      <c r="M1013" s="207">
        <v>0</v>
      </c>
      <c r="N1013" s="207">
        <v>0</v>
      </c>
      <c r="O1013" s="207">
        <v>0</v>
      </c>
      <c r="P1013" s="207">
        <v>0</v>
      </c>
      <c r="Q1013" s="207">
        <f t="shared" si="386"/>
        <v>0.90000000000000013</v>
      </c>
      <c r="R1013" s="207">
        <v>1.1000000000000001</v>
      </c>
      <c r="S1013" s="212">
        <f t="shared" si="387"/>
        <v>81.818181818181827</v>
      </c>
    </row>
    <row r="1014" spans="1:19" ht="13.5" customHeight="1" thickBot="1" x14ac:dyDescent="0.2">
      <c r="A1014" s="204"/>
      <c r="B1014" s="189"/>
      <c r="C1014" s="381"/>
      <c r="D1014" s="201" t="s">
        <v>77</v>
      </c>
      <c r="E1014" s="209">
        <v>0</v>
      </c>
      <c r="F1014" s="209">
        <v>0</v>
      </c>
      <c r="G1014" s="209">
        <v>0.1</v>
      </c>
      <c r="H1014" s="209">
        <v>0.2</v>
      </c>
      <c r="I1014" s="209">
        <v>0.4</v>
      </c>
      <c r="J1014" s="209">
        <v>0.2</v>
      </c>
      <c r="K1014" s="209">
        <v>0</v>
      </c>
      <c r="L1014" s="209">
        <v>0</v>
      </c>
      <c r="M1014" s="209">
        <v>0</v>
      </c>
      <c r="N1014" s="209">
        <v>0</v>
      </c>
      <c r="O1014" s="209">
        <v>0</v>
      </c>
      <c r="P1014" s="209">
        <v>0</v>
      </c>
      <c r="Q1014" s="209">
        <f t="shared" si="386"/>
        <v>0.90000000000000013</v>
      </c>
      <c r="R1014" s="209">
        <v>1.1000000000000001</v>
      </c>
      <c r="S1014" s="218">
        <f t="shared" si="387"/>
        <v>81.818181818181827</v>
      </c>
    </row>
    <row r="1015" spans="1:19" ht="13.5" customHeight="1" x14ac:dyDescent="0.15">
      <c r="A1015" s="204"/>
      <c r="B1015" s="189"/>
      <c r="C1015" s="379" t="s">
        <v>205</v>
      </c>
      <c r="D1015" s="195" t="s">
        <v>72</v>
      </c>
      <c r="E1015" s="205">
        <v>2</v>
      </c>
      <c r="F1015" s="205">
        <v>3.9</v>
      </c>
      <c r="G1015" s="205">
        <v>2.4</v>
      </c>
      <c r="H1015" s="205">
        <v>5.0999999999999996</v>
      </c>
      <c r="I1015" s="205">
        <v>6.3</v>
      </c>
      <c r="J1015" s="205">
        <v>4.3</v>
      </c>
      <c r="K1015" s="205">
        <v>2.9</v>
      </c>
      <c r="L1015" s="205">
        <v>1.7</v>
      </c>
      <c r="M1015" s="205">
        <v>1.3</v>
      </c>
      <c r="N1015" s="205">
        <v>1.3</v>
      </c>
      <c r="O1015" s="205">
        <v>1.3</v>
      </c>
      <c r="P1015" s="205">
        <v>1.8</v>
      </c>
      <c r="Q1015" s="205">
        <f t="shared" si="386"/>
        <v>34.299999999999997</v>
      </c>
      <c r="R1015" s="205">
        <v>32.6</v>
      </c>
      <c r="S1015" s="217">
        <f t="shared" si="387"/>
        <v>105.21472392638036</v>
      </c>
    </row>
    <row r="1016" spans="1:19" ht="13.5" customHeight="1" x14ac:dyDescent="0.15">
      <c r="A1016" s="204"/>
      <c r="B1016" s="189"/>
      <c r="C1016" s="380"/>
      <c r="D1016" s="198" t="s">
        <v>73</v>
      </c>
      <c r="E1016" s="207">
        <v>0</v>
      </c>
      <c r="F1016" s="207">
        <v>0</v>
      </c>
      <c r="G1016" s="207">
        <v>0.1</v>
      </c>
      <c r="H1016" s="207">
        <v>1.1000000000000001</v>
      </c>
      <c r="I1016" s="207">
        <v>1.3</v>
      </c>
      <c r="J1016" s="207">
        <v>1</v>
      </c>
      <c r="K1016" s="207">
        <v>0.3</v>
      </c>
      <c r="L1016" s="207">
        <v>0</v>
      </c>
      <c r="M1016" s="207">
        <v>0</v>
      </c>
      <c r="N1016" s="207">
        <v>0</v>
      </c>
      <c r="O1016" s="207">
        <v>0</v>
      </c>
      <c r="P1016" s="207">
        <v>0</v>
      </c>
      <c r="Q1016" s="207">
        <f t="shared" si="386"/>
        <v>3.8</v>
      </c>
      <c r="R1016" s="207">
        <v>4.5999999999999996</v>
      </c>
      <c r="S1016" s="212">
        <f t="shared" si="387"/>
        <v>82.608695652173907</v>
      </c>
    </row>
    <row r="1017" spans="1:19" ht="13.5" customHeight="1" x14ac:dyDescent="0.15">
      <c r="A1017" s="204"/>
      <c r="B1017" s="189"/>
      <c r="C1017" s="380"/>
      <c r="D1017" s="198" t="s">
        <v>74</v>
      </c>
      <c r="E1017" s="207">
        <f t="shared" ref="E1017:P1017" si="402">+E1015-E1016</f>
        <v>2</v>
      </c>
      <c r="F1017" s="207">
        <f t="shared" si="402"/>
        <v>3.9</v>
      </c>
      <c r="G1017" s="207">
        <f t="shared" si="402"/>
        <v>2.2999999999999998</v>
      </c>
      <c r="H1017" s="207">
        <f t="shared" si="402"/>
        <v>3.9999999999999996</v>
      </c>
      <c r="I1017" s="207">
        <f t="shared" si="402"/>
        <v>5</v>
      </c>
      <c r="J1017" s="207">
        <f t="shared" si="402"/>
        <v>3.3</v>
      </c>
      <c r="K1017" s="207">
        <f t="shared" si="402"/>
        <v>2.6</v>
      </c>
      <c r="L1017" s="207">
        <f t="shared" si="402"/>
        <v>1.7</v>
      </c>
      <c r="M1017" s="207">
        <f t="shared" si="402"/>
        <v>1.3</v>
      </c>
      <c r="N1017" s="207">
        <f t="shared" si="402"/>
        <v>1.3</v>
      </c>
      <c r="O1017" s="207">
        <f t="shared" si="402"/>
        <v>1.3</v>
      </c>
      <c r="P1017" s="207">
        <f t="shared" si="402"/>
        <v>1.8</v>
      </c>
      <c r="Q1017" s="207">
        <f t="shared" si="386"/>
        <v>30.500000000000004</v>
      </c>
      <c r="R1017" s="207">
        <v>28.000000000000007</v>
      </c>
      <c r="S1017" s="212">
        <f t="shared" si="387"/>
        <v>108.92857142857142</v>
      </c>
    </row>
    <row r="1018" spans="1:19" ht="13.5" customHeight="1" x14ac:dyDescent="0.15">
      <c r="A1018" s="204"/>
      <c r="B1018" s="211"/>
      <c r="C1018" s="380"/>
      <c r="D1018" s="198" t="s">
        <v>75</v>
      </c>
      <c r="E1018" s="207">
        <f t="shared" ref="E1018:P1018" si="403">+E1015-E1019</f>
        <v>1.7</v>
      </c>
      <c r="F1018" s="207">
        <f t="shared" si="403"/>
        <v>3.3</v>
      </c>
      <c r="G1018" s="207">
        <f t="shared" si="403"/>
        <v>1.9</v>
      </c>
      <c r="H1018" s="207">
        <f t="shared" si="403"/>
        <v>4.1999999999999993</v>
      </c>
      <c r="I1018" s="207">
        <f t="shared" si="403"/>
        <v>5.1999999999999993</v>
      </c>
      <c r="J1018" s="207">
        <f t="shared" si="403"/>
        <v>3.4</v>
      </c>
      <c r="K1018" s="207">
        <f t="shared" si="403"/>
        <v>2</v>
      </c>
      <c r="L1018" s="207">
        <f t="shared" si="403"/>
        <v>0.89999999999999991</v>
      </c>
      <c r="M1018" s="207">
        <f t="shared" si="403"/>
        <v>0.70000000000000007</v>
      </c>
      <c r="N1018" s="207">
        <f t="shared" si="403"/>
        <v>0.8</v>
      </c>
      <c r="O1018" s="207">
        <f t="shared" si="403"/>
        <v>0.70000000000000007</v>
      </c>
      <c r="P1018" s="207">
        <f t="shared" si="403"/>
        <v>1.4</v>
      </c>
      <c r="Q1018" s="207">
        <f t="shared" si="386"/>
        <v>26.199999999999992</v>
      </c>
      <c r="R1018" s="207">
        <v>24.699999999999996</v>
      </c>
      <c r="S1018" s="212">
        <f t="shared" si="387"/>
        <v>106.0728744939271</v>
      </c>
    </row>
    <row r="1019" spans="1:19" ht="13.5" customHeight="1" x14ac:dyDescent="0.15">
      <c r="A1019" s="204"/>
      <c r="B1019" s="211"/>
      <c r="C1019" s="380"/>
      <c r="D1019" s="198" t="s">
        <v>76</v>
      </c>
      <c r="E1019" s="207">
        <v>0.3</v>
      </c>
      <c r="F1019" s="207">
        <v>0.6</v>
      </c>
      <c r="G1019" s="207">
        <v>0.5</v>
      </c>
      <c r="H1019" s="207">
        <v>0.9</v>
      </c>
      <c r="I1019" s="207">
        <v>1.1000000000000001</v>
      </c>
      <c r="J1019" s="207">
        <v>0.9</v>
      </c>
      <c r="K1019" s="207">
        <v>0.9</v>
      </c>
      <c r="L1019" s="207">
        <v>0.8</v>
      </c>
      <c r="M1019" s="207">
        <v>0.6</v>
      </c>
      <c r="N1019" s="207">
        <v>0.5</v>
      </c>
      <c r="O1019" s="207">
        <v>0.6</v>
      </c>
      <c r="P1019" s="207">
        <v>0.4</v>
      </c>
      <c r="Q1019" s="207">
        <f t="shared" si="386"/>
        <v>8.1</v>
      </c>
      <c r="R1019" s="207">
        <v>7.9</v>
      </c>
      <c r="S1019" s="212">
        <f t="shared" si="387"/>
        <v>102.53164556962024</v>
      </c>
    </row>
    <row r="1020" spans="1:19" ht="13.5" customHeight="1" thickBot="1" x14ac:dyDescent="0.2">
      <c r="A1020" s="204"/>
      <c r="B1020" s="211"/>
      <c r="C1020" s="381"/>
      <c r="D1020" s="201" t="s">
        <v>77</v>
      </c>
      <c r="E1020" s="209">
        <v>0.3</v>
      </c>
      <c r="F1020" s="209">
        <v>0.6</v>
      </c>
      <c r="G1020" s="209">
        <v>0.5</v>
      </c>
      <c r="H1020" s="209">
        <v>0.9</v>
      </c>
      <c r="I1020" s="209">
        <v>1.1000000000000001</v>
      </c>
      <c r="J1020" s="209">
        <v>0.9</v>
      </c>
      <c r="K1020" s="209">
        <v>0.9</v>
      </c>
      <c r="L1020" s="209">
        <v>0.8</v>
      </c>
      <c r="M1020" s="209">
        <v>0.6</v>
      </c>
      <c r="N1020" s="209">
        <v>0.5</v>
      </c>
      <c r="O1020" s="209">
        <v>0.6</v>
      </c>
      <c r="P1020" s="209">
        <v>0.4</v>
      </c>
      <c r="Q1020" s="209">
        <f t="shared" si="386"/>
        <v>8.1</v>
      </c>
      <c r="R1020" s="209">
        <v>7.9</v>
      </c>
      <c r="S1020" s="218">
        <f t="shared" si="387"/>
        <v>102.53164556962024</v>
      </c>
    </row>
    <row r="1021" spans="1:19" ht="13.5" customHeight="1" x14ac:dyDescent="0.15">
      <c r="A1021" s="204"/>
      <c r="B1021" s="211"/>
      <c r="C1021" s="379" t="s">
        <v>206</v>
      </c>
      <c r="D1021" s="195" t="s">
        <v>72</v>
      </c>
      <c r="E1021" s="205">
        <v>6.7</v>
      </c>
      <c r="F1021" s="205">
        <v>7.7</v>
      </c>
      <c r="G1021" s="205">
        <v>6.4</v>
      </c>
      <c r="H1021" s="205">
        <v>9.1</v>
      </c>
      <c r="I1021" s="205">
        <v>10.1</v>
      </c>
      <c r="J1021" s="205">
        <v>7.8</v>
      </c>
      <c r="K1021" s="205">
        <v>7.5</v>
      </c>
      <c r="L1021" s="205">
        <v>5.0999999999999996</v>
      </c>
      <c r="M1021" s="205">
        <v>5.7</v>
      </c>
      <c r="N1021" s="205">
        <v>6.9</v>
      </c>
      <c r="O1021" s="205">
        <v>1.5</v>
      </c>
      <c r="P1021" s="205">
        <v>7.6</v>
      </c>
      <c r="Q1021" s="205">
        <f t="shared" si="386"/>
        <v>82.1</v>
      </c>
      <c r="R1021" s="205">
        <v>90.499999999999986</v>
      </c>
      <c r="S1021" s="217">
        <f t="shared" si="387"/>
        <v>90.718232044198899</v>
      </c>
    </row>
    <row r="1022" spans="1:19" ht="13.5" customHeight="1" x14ac:dyDescent="0.15">
      <c r="A1022" s="204"/>
      <c r="B1022" s="211"/>
      <c r="C1022" s="380"/>
      <c r="D1022" s="198" t="s">
        <v>73</v>
      </c>
      <c r="E1022" s="207">
        <v>0.1</v>
      </c>
      <c r="F1022" s="207">
        <v>0.1</v>
      </c>
      <c r="G1022" s="207">
        <v>0.4</v>
      </c>
      <c r="H1022" s="207">
        <v>0.3</v>
      </c>
      <c r="I1022" s="207">
        <v>0.4</v>
      </c>
      <c r="J1022" s="207">
        <v>0.4</v>
      </c>
      <c r="K1022" s="207">
        <v>0.4</v>
      </c>
      <c r="L1022" s="207">
        <v>0.1</v>
      </c>
      <c r="M1022" s="207">
        <v>0.2</v>
      </c>
      <c r="N1022" s="207">
        <v>0.2</v>
      </c>
      <c r="O1022" s="207">
        <v>0.4</v>
      </c>
      <c r="P1022" s="207">
        <v>0.2</v>
      </c>
      <c r="Q1022" s="207">
        <f t="shared" si="386"/>
        <v>3.2000000000000006</v>
      </c>
      <c r="R1022" s="207">
        <v>2.9</v>
      </c>
      <c r="S1022" s="212">
        <f t="shared" si="387"/>
        <v>110.34482758620692</v>
      </c>
    </row>
    <row r="1023" spans="1:19" ht="13.5" customHeight="1" x14ac:dyDescent="0.15">
      <c r="A1023" s="204"/>
      <c r="B1023" s="211"/>
      <c r="C1023" s="380"/>
      <c r="D1023" s="198" t="s">
        <v>74</v>
      </c>
      <c r="E1023" s="207">
        <f t="shared" ref="E1023:P1023" si="404">+E1021-E1022</f>
        <v>6.6000000000000005</v>
      </c>
      <c r="F1023" s="207">
        <f t="shared" si="404"/>
        <v>7.6000000000000005</v>
      </c>
      <c r="G1023" s="207">
        <f t="shared" si="404"/>
        <v>6</v>
      </c>
      <c r="H1023" s="207">
        <f t="shared" si="404"/>
        <v>8.7999999999999989</v>
      </c>
      <c r="I1023" s="207">
        <f t="shared" si="404"/>
        <v>9.6999999999999993</v>
      </c>
      <c r="J1023" s="207">
        <f t="shared" si="404"/>
        <v>7.3999999999999995</v>
      </c>
      <c r="K1023" s="207">
        <f t="shared" si="404"/>
        <v>7.1</v>
      </c>
      <c r="L1023" s="207">
        <f t="shared" si="404"/>
        <v>5</v>
      </c>
      <c r="M1023" s="207">
        <f t="shared" si="404"/>
        <v>5.5</v>
      </c>
      <c r="N1023" s="207">
        <f t="shared" si="404"/>
        <v>6.7</v>
      </c>
      <c r="O1023" s="207">
        <f t="shared" si="404"/>
        <v>1.1000000000000001</v>
      </c>
      <c r="P1023" s="207">
        <f t="shared" si="404"/>
        <v>7.3999999999999995</v>
      </c>
      <c r="Q1023" s="207">
        <f t="shared" si="386"/>
        <v>78.900000000000006</v>
      </c>
      <c r="R1023" s="207">
        <v>87.6</v>
      </c>
      <c r="S1023" s="212">
        <f t="shared" si="387"/>
        <v>90.068493150684944</v>
      </c>
    </row>
    <row r="1024" spans="1:19" ht="13.5" customHeight="1" x14ac:dyDescent="0.15">
      <c r="A1024" s="204"/>
      <c r="B1024" s="211"/>
      <c r="C1024" s="380"/>
      <c r="D1024" s="198" t="s">
        <v>75</v>
      </c>
      <c r="E1024" s="207">
        <f t="shared" ref="E1024:P1024" si="405">+E1021-E1025</f>
        <v>6.1000000000000005</v>
      </c>
      <c r="F1024" s="207">
        <f t="shared" si="405"/>
        <v>6.7</v>
      </c>
      <c r="G1024" s="207">
        <f t="shared" si="405"/>
        <v>5.3000000000000007</v>
      </c>
      <c r="H1024" s="207">
        <f t="shared" si="405"/>
        <v>7.8999999999999995</v>
      </c>
      <c r="I1024" s="207">
        <f t="shared" si="405"/>
        <v>8.6999999999999993</v>
      </c>
      <c r="J1024" s="207">
        <f t="shared" si="405"/>
        <v>6.6999999999999993</v>
      </c>
      <c r="K1024" s="207">
        <f t="shared" si="405"/>
        <v>6.2</v>
      </c>
      <c r="L1024" s="207">
        <f t="shared" si="405"/>
        <v>4.1999999999999993</v>
      </c>
      <c r="M1024" s="207">
        <f t="shared" si="405"/>
        <v>5.1000000000000005</v>
      </c>
      <c r="N1024" s="207">
        <f t="shared" si="405"/>
        <v>6.3000000000000007</v>
      </c>
      <c r="O1024" s="207">
        <f t="shared" si="405"/>
        <v>1.3</v>
      </c>
      <c r="P1024" s="207">
        <f t="shared" si="405"/>
        <v>6.8</v>
      </c>
      <c r="Q1024" s="207">
        <f t="shared" si="386"/>
        <v>71.300000000000011</v>
      </c>
      <c r="R1024" s="207">
        <v>78.8</v>
      </c>
      <c r="S1024" s="212">
        <f t="shared" si="387"/>
        <v>90.482233502538094</v>
      </c>
    </row>
    <row r="1025" spans="1:19" ht="13.5" customHeight="1" x14ac:dyDescent="0.15">
      <c r="A1025" s="204"/>
      <c r="B1025" s="211"/>
      <c r="C1025" s="380"/>
      <c r="D1025" s="198" t="s">
        <v>76</v>
      </c>
      <c r="E1025" s="207">
        <v>0.6</v>
      </c>
      <c r="F1025" s="207">
        <v>1</v>
      </c>
      <c r="G1025" s="207">
        <v>1.1000000000000001</v>
      </c>
      <c r="H1025" s="207">
        <v>1.2</v>
      </c>
      <c r="I1025" s="207">
        <v>1.4</v>
      </c>
      <c r="J1025" s="207">
        <v>1.1000000000000001</v>
      </c>
      <c r="K1025" s="207">
        <v>1.3</v>
      </c>
      <c r="L1025" s="207">
        <v>0.9</v>
      </c>
      <c r="M1025" s="207">
        <v>0.6</v>
      </c>
      <c r="N1025" s="207">
        <v>0.6</v>
      </c>
      <c r="O1025" s="207">
        <v>0.2</v>
      </c>
      <c r="P1025" s="207">
        <v>0.8</v>
      </c>
      <c r="Q1025" s="207">
        <f t="shared" si="386"/>
        <v>10.799999999999999</v>
      </c>
      <c r="R1025" s="207">
        <v>11.7</v>
      </c>
      <c r="S1025" s="212">
        <f t="shared" si="387"/>
        <v>92.307692307692307</v>
      </c>
    </row>
    <row r="1026" spans="1:19" ht="13.5" customHeight="1" thickBot="1" x14ac:dyDescent="0.2">
      <c r="A1026" s="204"/>
      <c r="B1026" s="211"/>
      <c r="C1026" s="381"/>
      <c r="D1026" s="201" t="s">
        <v>77</v>
      </c>
      <c r="E1026" s="209">
        <v>0.6</v>
      </c>
      <c r="F1026" s="209">
        <v>1</v>
      </c>
      <c r="G1026" s="209">
        <v>1.1000000000000001</v>
      </c>
      <c r="H1026" s="209">
        <v>1.2</v>
      </c>
      <c r="I1026" s="209">
        <v>1.4</v>
      </c>
      <c r="J1026" s="209">
        <v>1.1000000000000001</v>
      </c>
      <c r="K1026" s="209">
        <v>1.3</v>
      </c>
      <c r="L1026" s="209">
        <v>0.9</v>
      </c>
      <c r="M1026" s="209">
        <v>0.6</v>
      </c>
      <c r="N1026" s="209">
        <v>0.6</v>
      </c>
      <c r="O1026" s="209">
        <v>0.2</v>
      </c>
      <c r="P1026" s="209">
        <v>0.8</v>
      </c>
      <c r="Q1026" s="209">
        <f t="shared" si="386"/>
        <v>10.799999999999999</v>
      </c>
      <c r="R1026" s="209">
        <v>11.7</v>
      </c>
      <c r="S1026" s="218">
        <f t="shared" si="387"/>
        <v>92.307692307692307</v>
      </c>
    </row>
    <row r="1027" spans="1:19" ht="18.75" customHeight="1" x14ac:dyDescent="0.2">
      <c r="A1027" s="303" t="str">
        <f>$A$1</f>
        <v>５　平成28年度市町村別・月別観光入込客数</v>
      </c>
    </row>
    <row r="1028" spans="1:19" ht="13.5" customHeight="1" thickBot="1" x14ac:dyDescent="0.2">
      <c r="S1028" s="190" t="s">
        <v>308</v>
      </c>
    </row>
    <row r="1029" spans="1:19" ht="13.5" customHeight="1" thickBot="1" x14ac:dyDescent="0.2">
      <c r="A1029" s="191" t="s">
        <v>58</v>
      </c>
      <c r="B1029" s="191" t="s">
        <v>353</v>
      </c>
      <c r="C1029" s="191" t="s">
        <v>59</v>
      </c>
      <c r="D1029" s="192" t="s">
        <v>60</v>
      </c>
      <c r="E1029" s="193" t="s">
        <v>61</v>
      </c>
      <c r="F1029" s="193" t="s">
        <v>62</v>
      </c>
      <c r="G1029" s="193" t="s">
        <v>63</v>
      </c>
      <c r="H1029" s="193" t="s">
        <v>64</v>
      </c>
      <c r="I1029" s="193" t="s">
        <v>65</v>
      </c>
      <c r="J1029" s="193" t="s">
        <v>66</v>
      </c>
      <c r="K1029" s="193" t="s">
        <v>67</v>
      </c>
      <c r="L1029" s="193" t="s">
        <v>68</v>
      </c>
      <c r="M1029" s="193" t="s">
        <v>69</v>
      </c>
      <c r="N1029" s="193" t="s">
        <v>36</v>
      </c>
      <c r="O1029" s="193" t="s">
        <v>37</v>
      </c>
      <c r="P1029" s="193" t="s">
        <v>38</v>
      </c>
      <c r="Q1029" s="193" t="s">
        <v>354</v>
      </c>
      <c r="R1029" s="193" t="str">
        <f>$R$3</f>
        <v>27年度</v>
      </c>
      <c r="S1029" s="194" t="s">
        <v>71</v>
      </c>
    </row>
    <row r="1030" spans="1:19" ht="13.5" customHeight="1" x14ac:dyDescent="0.15">
      <c r="A1030" s="204"/>
      <c r="B1030" s="211"/>
      <c r="C1030" s="379" t="s">
        <v>303</v>
      </c>
      <c r="D1030" s="195" t="s">
        <v>72</v>
      </c>
      <c r="E1030" s="205">
        <v>39.200000000000003</v>
      </c>
      <c r="F1030" s="205">
        <v>162.69999999999999</v>
      </c>
      <c r="G1030" s="205">
        <v>78</v>
      </c>
      <c r="H1030" s="205">
        <v>130.19999999999999</v>
      </c>
      <c r="I1030" s="205">
        <v>182.4</v>
      </c>
      <c r="J1030" s="205">
        <v>112.8</v>
      </c>
      <c r="K1030" s="205">
        <v>64.3</v>
      </c>
      <c r="L1030" s="205">
        <v>35.4</v>
      </c>
      <c r="M1030" s="205">
        <v>24.4</v>
      </c>
      <c r="N1030" s="205">
        <v>29.9</v>
      </c>
      <c r="O1030" s="205">
        <v>39.6</v>
      </c>
      <c r="P1030" s="205">
        <v>36.299999999999997</v>
      </c>
      <c r="Q1030" s="205">
        <f t="shared" ref="Q1030:Q1035" si="406">SUM(E1030:P1030)</f>
        <v>935.19999999999982</v>
      </c>
      <c r="R1030" s="205">
        <v>959.0999999999998</v>
      </c>
      <c r="S1030" s="206">
        <f t="shared" ref="S1030:S1035" si="407">IF(Q1030=0,"－",Q1030/R1030*100)</f>
        <v>97.50808049212803</v>
      </c>
    </row>
    <row r="1031" spans="1:19" ht="13.5" customHeight="1" x14ac:dyDescent="0.15">
      <c r="A1031" s="204"/>
      <c r="B1031" s="211"/>
      <c r="C1031" s="380"/>
      <c r="D1031" s="198" t="s">
        <v>73</v>
      </c>
      <c r="E1031" s="207">
        <v>18.8</v>
      </c>
      <c r="F1031" s="207">
        <v>50.8</v>
      </c>
      <c r="G1031" s="207">
        <v>33.299999999999997</v>
      </c>
      <c r="H1031" s="207">
        <v>65.099999999999994</v>
      </c>
      <c r="I1031" s="207">
        <v>87.3</v>
      </c>
      <c r="J1031" s="207">
        <v>61.7</v>
      </c>
      <c r="K1031" s="207">
        <v>30.3</v>
      </c>
      <c r="L1031" s="207">
        <v>18.2</v>
      </c>
      <c r="M1031" s="207">
        <v>13.1</v>
      </c>
      <c r="N1031" s="207">
        <v>15.6</v>
      </c>
      <c r="O1031" s="207">
        <v>20.7</v>
      </c>
      <c r="P1031" s="207">
        <v>19.100000000000001</v>
      </c>
      <c r="Q1031" s="207">
        <f t="shared" si="406"/>
        <v>434.00000000000006</v>
      </c>
      <c r="R1031" s="207">
        <v>440.59999999999997</v>
      </c>
      <c r="S1031" s="208">
        <f t="shared" si="407"/>
        <v>98.502042669087629</v>
      </c>
    </row>
    <row r="1032" spans="1:19" ht="13.5" customHeight="1" x14ac:dyDescent="0.15">
      <c r="A1032" s="204" t="s">
        <v>366</v>
      </c>
      <c r="B1032" s="204" t="s">
        <v>366</v>
      </c>
      <c r="C1032" s="380"/>
      <c r="D1032" s="198" t="s">
        <v>74</v>
      </c>
      <c r="E1032" s="207">
        <f t="shared" ref="E1032:P1032" si="408">+E1030-E1031</f>
        <v>20.400000000000002</v>
      </c>
      <c r="F1032" s="207">
        <f t="shared" si="408"/>
        <v>111.89999999999999</v>
      </c>
      <c r="G1032" s="207">
        <f t="shared" si="408"/>
        <v>44.7</v>
      </c>
      <c r="H1032" s="207">
        <f t="shared" si="408"/>
        <v>65.099999999999994</v>
      </c>
      <c r="I1032" s="207">
        <f t="shared" si="408"/>
        <v>95.100000000000009</v>
      </c>
      <c r="J1032" s="207">
        <f t="shared" si="408"/>
        <v>51.099999999999994</v>
      </c>
      <c r="K1032" s="207">
        <f t="shared" si="408"/>
        <v>34</v>
      </c>
      <c r="L1032" s="207">
        <f t="shared" si="408"/>
        <v>17.2</v>
      </c>
      <c r="M1032" s="207">
        <f t="shared" si="408"/>
        <v>11.299999999999999</v>
      </c>
      <c r="N1032" s="207">
        <f t="shared" si="408"/>
        <v>14.299999999999999</v>
      </c>
      <c r="O1032" s="207">
        <f t="shared" si="408"/>
        <v>18.900000000000002</v>
      </c>
      <c r="P1032" s="207">
        <f t="shared" si="408"/>
        <v>17.199999999999996</v>
      </c>
      <c r="Q1032" s="207">
        <f t="shared" si="406"/>
        <v>501.19999999999993</v>
      </c>
      <c r="R1032" s="207">
        <v>518.5</v>
      </c>
      <c r="S1032" s="208">
        <f t="shared" si="407"/>
        <v>96.663452266152348</v>
      </c>
    </row>
    <row r="1033" spans="1:19" ht="13.5" customHeight="1" x14ac:dyDescent="0.15">
      <c r="A1033" s="204"/>
      <c r="B1033" s="211"/>
      <c r="C1033" s="380"/>
      <c r="D1033" s="198" t="s">
        <v>75</v>
      </c>
      <c r="E1033" s="207">
        <f t="shared" ref="E1033:P1033" si="409">+E1030-E1034</f>
        <v>38.800000000000004</v>
      </c>
      <c r="F1033" s="207">
        <f t="shared" si="409"/>
        <v>162</v>
      </c>
      <c r="G1033" s="207">
        <f t="shared" si="409"/>
        <v>77.2</v>
      </c>
      <c r="H1033" s="207">
        <f t="shared" si="409"/>
        <v>128.69999999999999</v>
      </c>
      <c r="I1033" s="207">
        <f t="shared" si="409"/>
        <v>181.1</v>
      </c>
      <c r="J1033" s="207">
        <f t="shared" si="409"/>
        <v>111.8</v>
      </c>
      <c r="K1033" s="207">
        <f t="shared" si="409"/>
        <v>63.099999999999994</v>
      </c>
      <c r="L1033" s="207">
        <f t="shared" si="409"/>
        <v>34.4</v>
      </c>
      <c r="M1033" s="207">
        <f t="shared" si="409"/>
        <v>23.9</v>
      </c>
      <c r="N1033" s="207">
        <f t="shared" si="409"/>
        <v>29.4</v>
      </c>
      <c r="O1033" s="207">
        <f t="shared" si="409"/>
        <v>38.800000000000004</v>
      </c>
      <c r="P1033" s="207">
        <f t="shared" si="409"/>
        <v>35.699999999999996</v>
      </c>
      <c r="Q1033" s="207">
        <f t="shared" si="406"/>
        <v>924.89999999999986</v>
      </c>
      <c r="R1033" s="207">
        <v>946.9</v>
      </c>
      <c r="S1033" s="208">
        <f t="shared" si="407"/>
        <v>97.676628999894376</v>
      </c>
    </row>
    <row r="1034" spans="1:19" ht="13.5" customHeight="1" x14ac:dyDescent="0.15">
      <c r="A1034" s="204"/>
      <c r="B1034" s="189"/>
      <c r="C1034" s="380"/>
      <c r="D1034" s="198" t="s">
        <v>76</v>
      </c>
      <c r="E1034" s="207">
        <v>0.4</v>
      </c>
      <c r="F1034" s="207">
        <v>0.7</v>
      </c>
      <c r="G1034" s="207">
        <v>0.8</v>
      </c>
      <c r="H1034" s="207">
        <v>1.5</v>
      </c>
      <c r="I1034" s="207">
        <v>1.3</v>
      </c>
      <c r="J1034" s="207">
        <v>1</v>
      </c>
      <c r="K1034" s="207">
        <v>1.2</v>
      </c>
      <c r="L1034" s="207">
        <v>1</v>
      </c>
      <c r="M1034" s="207">
        <v>0.5</v>
      </c>
      <c r="N1034" s="207">
        <v>0.5</v>
      </c>
      <c r="O1034" s="207">
        <v>0.8</v>
      </c>
      <c r="P1034" s="207">
        <v>0.6</v>
      </c>
      <c r="Q1034" s="207">
        <f t="shared" si="406"/>
        <v>10.3</v>
      </c>
      <c r="R1034" s="207">
        <v>12.2</v>
      </c>
      <c r="S1034" s="208">
        <f t="shared" si="407"/>
        <v>84.426229508196741</v>
      </c>
    </row>
    <row r="1035" spans="1:19" ht="13.5" customHeight="1" thickBot="1" x14ac:dyDescent="0.2">
      <c r="A1035" s="204"/>
      <c r="B1035" s="189"/>
      <c r="C1035" s="381"/>
      <c r="D1035" s="201" t="s">
        <v>77</v>
      </c>
      <c r="E1035" s="209">
        <v>0.4</v>
      </c>
      <c r="F1035" s="209">
        <v>0.8</v>
      </c>
      <c r="G1035" s="209">
        <v>0.9</v>
      </c>
      <c r="H1035" s="209">
        <v>1.5</v>
      </c>
      <c r="I1035" s="209">
        <v>1.4</v>
      </c>
      <c r="J1035" s="209">
        <v>1</v>
      </c>
      <c r="K1035" s="209">
        <v>1.2</v>
      </c>
      <c r="L1035" s="209">
        <v>1</v>
      </c>
      <c r="M1035" s="209">
        <v>0.5</v>
      </c>
      <c r="N1035" s="209">
        <v>0.5</v>
      </c>
      <c r="O1035" s="209">
        <v>0.9</v>
      </c>
      <c r="P1035" s="209">
        <v>0.7</v>
      </c>
      <c r="Q1035" s="209">
        <f t="shared" si="406"/>
        <v>10.799999999999999</v>
      </c>
      <c r="R1035" s="209">
        <v>12.799999999999997</v>
      </c>
      <c r="S1035" s="210">
        <f t="shared" si="407"/>
        <v>84.375000000000014</v>
      </c>
    </row>
    <row r="1036" spans="1:19" ht="13.5" customHeight="1" x14ac:dyDescent="0.15">
      <c r="A1036" s="370" t="s">
        <v>19</v>
      </c>
      <c r="B1036" s="371"/>
      <c r="C1036" s="372"/>
      <c r="D1036" s="195" t="s">
        <v>72</v>
      </c>
      <c r="E1036" s="196">
        <f t="shared" ref="E1036:R1036" si="410">+E1042</f>
        <v>478.09999999999997</v>
      </c>
      <c r="F1036" s="196">
        <f t="shared" si="410"/>
        <v>976.69999999999993</v>
      </c>
      <c r="G1036" s="196">
        <f t="shared" si="410"/>
        <v>904.99999999999989</v>
      </c>
      <c r="H1036" s="196">
        <f t="shared" si="410"/>
        <v>1326.8</v>
      </c>
      <c r="I1036" s="196">
        <f t="shared" si="410"/>
        <v>1734.1999999999996</v>
      </c>
      <c r="J1036" s="196">
        <f t="shared" si="410"/>
        <v>1002.8000000000001</v>
      </c>
      <c r="K1036" s="196">
        <f t="shared" si="410"/>
        <v>755.00000000000011</v>
      </c>
      <c r="L1036" s="196">
        <f t="shared" si="410"/>
        <v>356.59999999999991</v>
      </c>
      <c r="M1036" s="196">
        <f t="shared" si="410"/>
        <v>377.2</v>
      </c>
      <c r="N1036" s="196">
        <f t="shared" si="410"/>
        <v>530.1</v>
      </c>
      <c r="O1036" s="196">
        <f t="shared" si="410"/>
        <v>623.30000000000007</v>
      </c>
      <c r="P1036" s="196">
        <f t="shared" si="410"/>
        <v>491.5</v>
      </c>
      <c r="Q1036" s="196">
        <f t="shared" si="410"/>
        <v>9557.3000000000011</v>
      </c>
      <c r="R1036" s="196">
        <f t="shared" si="410"/>
        <v>10359.500000000002</v>
      </c>
      <c r="S1036" s="206">
        <f t="shared" ref="S1036:S1041" si="411">IF(Q1036=0,"－",Q1036/R1036*100)</f>
        <v>92.256383030069017</v>
      </c>
    </row>
    <row r="1037" spans="1:19" ht="13.5" customHeight="1" x14ac:dyDescent="0.15">
      <c r="A1037" s="373"/>
      <c r="B1037" s="374"/>
      <c r="C1037" s="375"/>
      <c r="D1037" s="198" t="s">
        <v>73</v>
      </c>
      <c r="E1037" s="199">
        <f t="shared" ref="E1037:R1037" si="412">+E1043</f>
        <v>90.899999999999991</v>
      </c>
      <c r="F1037" s="199">
        <f t="shared" si="412"/>
        <v>177.2</v>
      </c>
      <c r="G1037" s="199">
        <f t="shared" si="412"/>
        <v>196.6</v>
      </c>
      <c r="H1037" s="199">
        <f t="shared" si="412"/>
        <v>294.8</v>
      </c>
      <c r="I1037" s="199">
        <f t="shared" si="412"/>
        <v>391.49999999999994</v>
      </c>
      <c r="J1037" s="199">
        <f t="shared" si="412"/>
        <v>208.6</v>
      </c>
      <c r="K1037" s="199">
        <f t="shared" si="412"/>
        <v>161.1</v>
      </c>
      <c r="L1037" s="199">
        <f t="shared" si="412"/>
        <v>70.7</v>
      </c>
      <c r="M1037" s="199">
        <f t="shared" si="412"/>
        <v>78.199999999999974</v>
      </c>
      <c r="N1037" s="199">
        <f t="shared" si="412"/>
        <v>108.5</v>
      </c>
      <c r="O1037" s="199">
        <f t="shared" si="412"/>
        <v>157.1</v>
      </c>
      <c r="P1037" s="199">
        <f t="shared" si="412"/>
        <v>107.1</v>
      </c>
      <c r="Q1037" s="199">
        <f t="shared" si="412"/>
        <v>2042.2999999999995</v>
      </c>
      <c r="R1037" s="199">
        <f t="shared" si="412"/>
        <v>2623.9999999999995</v>
      </c>
      <c r="S1037" s="208">
        <f t="shared" si="411"/>
        <v>77.831554878048763</v>
      </c>
    </row>
    <row r="1038" spans="1:19" ht="13.5" customHeight="1" x14ac:dyDescent="0.15">
      <c r="A1038" s="373"/>
      <c r="B1038" s="374"/>
      <c r="C1038" s="375"/>
      <c r="D1038" s="198" t="s">
        <v>74</v>
      </c>
      <c r="E1038" s="199">
        <f t="shared" ref="E1038:R1038" si="413">+E1044</f>
        <v>387.19999999999993</v>
      </c>
      <c r="F1038" s="199">
        <f t="shared" si="413"/>
        <v>799.5</v>
      </c>
      <c r="G1038" s="199">
        <f t="shared" si="413"/>
        <v>708.4</v>
      </c>
      <c r="H1038" s="199">
        <f t="shared" si="413"/>
        <v>1032</v>
      </c>
      <c r="I1038" s="199">
        <f t="shared" si="413"/>
        <v>1342.7</v>
      </c>
      <c r="J1038" s="199">
        <f t="shared" si="413"/>
        <v>794.19999999999993</v>
      </c>
      <c r="K1038" s="199">
        <f t="shared" si="413"/>
        <v>593.9000000000002</v>
      </c>
      <c r="L1038" s="199">
        <f t="shared" si="413"/>
        <v>285.90000000000003</v>
      </c>
      <c r="M1038" s="199">
        <f t="shared" si="413"/>
        <v>299</v>
      </c>
      <c r="N1038" s="199">
        <f t="shared" si="413"/>
        <v>421.59999999999997</v>
      </c>
      <c r="O1038" s="199">
        <f t="shared" si="413"/>
        <v>466.2</v>
      </c>
      <c r="P1038" s="199">
        <f t="shared" si="413"/>
        <v>384.40000000000003</v>
      </c>
      <c r="Q1038" s="199">
        <f t="shared" si="413"/>
        <v>7514.9999999999982</v>
      </c>
      <c r="R1038" s="199">
        <f t="shared" si="413"/>
        <v>7735.5000000000018</v>
      </c>
      <c r="S1038" s="208">
        <f t="shared" si="411"/>
        <v>97.149505526468829</v>
      </c>
    </row>
    <row r="1039" spans="1:19" ht="13.5" customHeight="1" x14ac:dyDescent="0.15">
      <c r="A1039" s="373"/>
      <c r="B1039" s="374"/>
      <c r="C1039" s="375"/>
      <c r="D1039" s="198" t="s">
        <v>75</v>
      </c>
      <c r="E1039" s="199">
        <f t="shared" ref="E1039:R1039" si="414">+E1045</f>
        <v>375.69999999999993</v>
      </c>
      <c r="F1039" s="199">
        <f t="shared" si="414"/>
        <v>842.40000000000009</v>
      </c>
      <c r="G1039" s="199">
        <f t="shared" si="414"/>
        <v>754.3</v>
      </c>
      <c r="H1039" s="199">
        <f t="shared" si="414"/>
        <v>1134.5</v>
      </c>
      <c r="I1039" s="199">
        <f t="shared" si="414"/>
        <v>1520.9999999999998</v>
      </c>
      <c r="J1039" s="199">
        <f t="shared" si="414"/>
        <v>843.50000000000011</v>
      </c>
      <c r="K1039" s="199">
        <f t="shared" si="414"/>
        <v>599.20000000000016</v>
      </c>
      <c r="L1039" s="199">
        <f t="shared" si="414"/>
        <v>238.79999999999998</v>
      </c>
      <c r="M1039" s="199">
        <f t="shared" si="414"/>
        <v>260.5</v>
      </c>
      <c r="N1039" s="199">
        <f t="shared" si="414"/>
        <v>404.00000000000006</v>
      </c>
      <c r="O1039" s="199">
        <f t="shared" si="414"/>
        <v>493.39999999999992</v>
      </c>
      <c r="P1039" s="199">
        <f t="shared" si="414"/>
        <v>364.5</v>
      </c>
      <c r="Q1039" s="199">
        <f t="shared" si="414"/>
        <v>7831.7999999999993</v>
      </c>
      <c r="R1039" s="199">
        <f t="shared" si="414"/>
        <v>8666.8000000000011</v>
      </c>
      <c r="S1039" s="208">
        <f t="shared" si="411"/>
        <v>90.365532837956323</v>
      </c>
    </row>
    <row r="1040" spans="1:19" ht="13.5" customHeight="1" x14ac:dyDescent="0.15">
      <c r="A1040" s="373"/>
      <c r="B1040" s="374"/>
      <c r="C1040" s="375"/>
      <c r="D1040" s="198" t="s">
        <v>76</v>
      </c>
      <c r="E1040" s="199">
        <f t="shared" ref="E1040:R1040" si="415">+E1046</f>
        <v>102.39999999999999</v>
      </c>
      <c r="F1040" s="199">
        <f t="shared" si="415"/>
        <v>134.30000000000004</v>
      </c>
      <c r="G1040" s="199">
        <f t="shared" si="415"/>
        <v>150.69999999999999</v>
      </c>
      <c r="H1040" s="199">
        <f t="shared" si="415"/>
        <v>192.29999999999998</v>
      </c>
      <c r="I1040" s="199">
        <f t="shared" si="415"/>
        <v>213.2</v>
      </c>
      <c r="J1040" s="199">
        <f t="shared" si="415"/>
        <v>159.30000000000004</v>
      </c>
      <c r="K1040" s="199">
        <f t="shared" si="415"/>
        <v>155.80000000000004</v>
      </c>
      <c r="L1040" s="199">
        <f t="shared" si="415"/>
        <v>117.8</v>
      </c>
      <c r="M1040" s="199">
        <f t="shared" si="415"/>
        <v>116.70000000000002</v>
      </c>
      <c r="N1040" s="199">
        <f t="shared" si="415"/>
        <v>126.1</v>
      </c>
      <c r="O1040" s="199">
        <f t="shared" si="415"/>
        <v>129.89999999999998</v>
      </c>
      <c r="P1040" s="199">
        <f t="shared" si="415"/>
        <v>126.99999999999999</v>
      </c>
      <c r="Q1040" s="199">
        <f t="shared" si="415"/>
        <v>1725.5000000000005</v>
      </c>
      <c r="R1040" s="199">
        <f t="shared" si="415"/>
        <v>1692.7</v>
      </c>
      <c r="S1040" s="208">
        <f t="shared" si="411"/>
        <v>101.93773261652983</v>
      </c>
    </row>
    <row r="1041" spans="1:19" ht="13.5" customHeight="1" thickBot="1" x14ac:dyDescent="0.2">
      <c r="A1041" s="373"/>
      <c r="B1041" s="377"/>
      <c r="C1041" s="378"/>
      <c r="D1041" s="201" t="s">
        <v>77</v>
      </c>
      <c r="E1041" s="202">
        <f t="shared" ref="E1041:R1041" si="416">+E1047</f>
        <v>109.60000000000001</v>
      </c>
      <c r="F1041" s="202">
        <f t="shared" si="416"/>
        <v>141.50000000000003</v>
      </c>
      <c r="G1041" s="202">
        <f t="shared" si="416"/>
        <v>161.19999999999996</v>
      </c>
      <c r="H1041" s="202">
        <f t="shared" si="416"/>
        <v>210.60000000000002</v>
      </c>
      <c r="I1041" s="202">
        <f t="shared" si="416"/>
        <v>232.89999999999995</v>
      </c>
      <c r="J1041" s="202">
        <f t="shared" si="416"/>
        <v>174.60000000000002</v>
      </c>
      <c r="K1041" s="202">
        <f t="shared" si="416"/>
        <v>178</v>
      </c>
      <c r="L1041" s="202">
        <f t="shared" si="416"/>
        <v>139.4</v>
      </c>
      <c r="M1041" s="202">
        <f t="shared" si="416"/>
        <v>150.90000000000003</v>
      </c>
      <c r="N1041" s="202">
        <f t="shared" si="416"/>
        <v>160.20000000000005</v>
      </c>
      <c r="O1041" s="202">
        <f t="shared" si="416"/>
        <v>164.6</v>
      </c>
      <c r="P1041" s="202">
        <f t="shared" si="416"/>
        <v>159.6</v>
      </c>
      <c r="Q1041" s="202">
        <f t="shared" si="416"/>
        <v>1983.1000000000001</v>
      </c>
      <c r="R1041" s="202">
        <f t="shared" si="416"/>
        <v>1965.7999999999997</v>
      </c>
      <c r="S1041" s="210">
        <f t="shared" si="411"/>
        <v>100.88004883507989</v>
      </c>
    </row>
    <row r="1042" spans="1:19" ht="13.5" customHeight="1" x14ac:dyDescent="0.15">
      <c r="A1042" s="204"/>
      <c r="B1042" s="370" t="s">
        <v>340</v>
      </c>
      <c r="C1042" s="372"/>
      <c r="D1042" s="195" t="s">
        <v>72</v>
      </c>
      <c r="E1042" s="205">
        <f t="shared" ref="E1042:R1042" si="417">+E1048+E1054+E1060+E1066+E1072+E1078+E1087+E1093+E1099+E1105+E1111+E1117+E1123+E1129+E1135+E1144+E1150+E1156+E1162</f>
        <v>478.09999999999997</v>
      </c>
      <c r="F1042" s="205">
        <f t="shared" si="417"/>
        <v>976.69999999999993</v>
      </c>
      <c r="G1042" s="205">
        <f t="shared" si="417"/>
        <v>904.99999999999989</v>
      </c>
      <c r="H1042" s="205">
        <f t="shared" si="417"/>
        <v>1326.8</v>
      </c>
      <c r="I1042" s="205">
        <f t="shared" si="417"/>
        <v>1734.1999999999996</v>
      </c>
      <c r="J1042" s="205">
        <f t="shared" si="417"/>
        <v>1002.8000000000001</v>
      </c>
      <c r="K1042" s="205">
        <f t="shared" si="417"/>
        <v>755.00000000000011</v>
      </c>
      <c r="L1042" s="205">
        <f t="shared" si="417"/>
        <v>356.59999999999991</v>
      </c>
      <c r="M1042" s="205">
        <f t="shared" si="417"/>
        <v>377.2</v>
      </c>
      <c r="N1042" s="205">
        <f t="shared" si="417"/>
        <v>530.1</v>
      </c>
      <c r="O1042" s="205">
        <f t="shared" si="417"/>
        <v>623.30000000000007</v>
      </c>
      <c r="P1042" s="205">
        <f t="shared" si="417"/>
        <v>491.5</v>
      </c>
      <c r="Q1042" s="205">
        <f t="shared" si="417"/>
        <v>9557.3000000000011</v>
      </c>
      <c r="R1042" s="205">
        <f t="shared" si="417"/>
        <v>10359.500000000002</v>
      </c>
      <c r="S1042" s="206">
        <f t="shared" ref="S1042:S1083" si="418">IF(Q1042=0,"－",Q1042/R1042*100)</f>
        <v>92.256383030069017</v>
      </c>
    </row>
    <row r="1043" spans="1:19" ht="13.5" customHeight="1" x14ac:dyDescent="0.15">
      <c r="A1043" s="204"/>
      <c r="B1043" s="373"/>
      <c r="C1043" s="375"/>
      <c r="D1043" s="198" t="s">
        <v>73</v>
      </c>
      <c r="E1043" s="207">
        <f t="shared" ref="E1043:Q1047" si="419">+E1049+E1055+E1061+E1067+E1073+E1079+E1088+E1094+E1100+E1106+E1112+E1118+E1124+E1130+E1136+E1145+E1151+E1157+E1163</f>
        <v>90.899999999999991</v>
      </c>
      <c r="F1043" s="207">
        <f t="shared" si="419"/>
        <v>177.2</v>
      </c>
      <c r="G1043" s="207">
        <f t="shared" si="419"/>
        <v>196.6</v>
      </c>
      <c r="H1043" s="207">
        <f t="shared" si="419"/>
        <v>294.8</v>
      </c>
      <c r="I1043" s="207">
        <f t="shared" si="419"/>
        <v>391.49999999999994</v>
      </c>
      <c r="J1043" s="207">
        <f t="shared" si="419"/>
        <v>208.6</v>
      </c>
      <c r="K1043" s="207">
        <f t="shared" si="419"/>
        <v>161.1</v>
      </c>
      <c r="L1043" s="207">
        <f t="shared" si="419"/>
        <v>70.7</v>
      </c>
      <c r="M1043" s="207">
        <f t="shared" si="419"/>
        <v>78.199999999999974</v>
      </c>
      <c r="N1043" s="207">
        <f t="shared" si="419"/>
        <v>108.5</v>
      </c>
      <c r="O1043" s="207">
        <f t="shared" si="419"/>
        <v>157.1</v>
      </c>
      <c r="P1043" s="207">
        <f t="shared" si="419"/>
        <v>107.1</v>
      </c>
      <c r="Q1043" s="207">
        <f t="shared" si="419"/>
        <v>2042.2999999999995</v>
      </c>
      <c r="R1043" s="207">
        <f>+R1049+R1055+R1061+R1067+R1073+R1079+R1088+R1094+R1100+R1106+R1112+R1118+R1124+R1130+R1136+R1145+R1151+R1157+R1163</f>
        <v>2623.9999999999995</v>
      </c>
      <c r="S1043" s="208">
        <f t="shared" si="418"/>
        <v>77.831554878048763</v>
      </c>
    </row>
    <row r="1044" spans="1:19" ht="13.5" customHeight="1" x14ac:dyDescent="0.15">
      <c r="A1044" s="204"/>
      <c r="B1044" s="373"/>
      <c r="C1044" s="375"/>
      <c r="D1044" s="198" t="s">
        <v>74</v>
      </c>
      <c r="E1044" s="207">
        <f t="shared" si="419"/>
        <v>387.19999999999993</v>
      </c>
      <c r="F1044" s="207">
        <f t="shared" si="419"/>
        <v>799.5</v>
      </c>
      <c r="G1044" s="207">
        <f t="shared" si="419"/>
        <v>708.4</v>
      </c>
      <c r="H1044" s="207">
        <f t="shared" si="419"/>
        <v>1032</v>
      </c>
      <c r="I1044" s="207">
        <f t="shared" si="419"/>
        <v>1342.7</v>
      </c>
      <c r="J1044" s="207">
        <f t="shared" si="419"/>
        <v>794.19999999999993</v>
      </c>
      <c r="K1044" s="207">
        <f t="shared" si="419"/>
        <v>593.9000000000002</v>
      </c>
      <c r="L1044" s="207">
        <f t="shared" si="419"/>
        <v>285.90000000000003</v>
      </c>
      <c r="M1044" s="207">
        <f t="shared" si="419"/>
        <v>299</v>
      </c>
      <c r="N1044" s="207">
        <f t="shared" si="419"/>
        <v>421.59999999999997</v>
      </c>
      <c r="O1044" s="207">
        <f t="shared" si="419"/>
        <v>466.2</v>
      </c>
      <c r="P1044" s="207">
        <f t="shared" si="419"/>
        <v>384.40000000000003</v>
      </c>
      <c r="Q1044" s="207">
        <f t="shared" si="419"/>
        <v>7514.9999999999982</v>
      </c>
      <c r="R1044" s="207">
        <f>+R1050+R1056+R1062+R1068+R1074+R1080+R1089+R1095+R1101+R1107+R1113+R1119+R1125+R1131+R1137+R1146+R1152+R1158+R1164</f>
        <v>7735.5000000000018</v>
      </c>
      <c r="S1044" s="208">
        <f t="shared" si="418"/>
        <v>97.149505526468829</v>
      </c>
    </row>
    <row r="1045" spans="1:19" ht="13.5" customHeight="1" x14ac:dyDescent="0.15">
      <c r="A1045" s="204"/>
      <c r="B1045" s="373"/>
      <c r="C1045" s="375"/>
      <c r="D1045" s="198" t="s">
        <v>75</v>
      </c>
      <c r="E1045" s="207">
        <f t="shared" si="419"/>
        <v>375.69999999999993</v>
      </c>
      <c r="F1045" s="207">
        <f t="shared" si="419"/>
        <v>842.40000000000009</v>
      </c>
      <c r="G1045" s="207">
        <f t="shared" si="419"/>
        <v>754.3</v>
      </c>
      <c r="H1045" s="207">
        <f t="shared" si="419"/>
        <v>1134.5</v>
      </c>
      <c r="I1045" s="207">
        <f t="shared" si="419"/>
        <v>1520.9999999999998</v>
      </c>
      <c r="J1045" s="207">
        <f t="shared" si="419"/>
        <v>843.50000000000011</v>
      </c>
      <c r="K1045" s="207">
        <f t="shared" si="419"/>
        <v>599.20000000000016</v>
      </c>
      <c r="L1045" s="207">
        <f t="shared" si="419"/>
        <v>238.79999999999998</v>
      </c>
      <c r="M1045" s="207">
        <f t="shared" si="419"/>
        <v>260.5</v>
      </c>
      <c r="N1045" s="207">
        <f t="shared" si="419"/>
        <v>404.00000000000006</v>
      </c>
      <c r="O1045" s="207">
        <f t="shared" si="419"/>
        <v>493.39999999999992</v>
      </c>
      <c r="P1045" s="207">
        <f t="shared" si="419"/>
        <v>364.5</v>
      </c>
      <c r="Q1045" s="207">
        <f t="shared" si="419"/>
        <v>7831.7999999999993</v>
      </c>
      <c r="R1045" s="207">
        <f>+R1051+R1057+R1063+R1069+R1075+R1081+R1090+R1096+R1102+R1108+R1114+R1120+R1126+R1132+R1138+R1147+R1153+R1159+R1165</f>
        <v>8666.8000000000011</v>
      </c>
      <c r="S1045" s="208">
        <f t="shared" si="418"/>
        <v>90.365532837956323</v>
      </c>
    </row>
    <row r="1046" spans="1:19" ht="13.5" customHeight="1" x14ac:dyDescent="0.15">
      <c r="A1046" s="204"/>
      <c r="B1046" s="373"/>
      <c r="C1046" s="375"/>
      <c r="D1046" s="198" t="s">
        <v>76</v>
      </c>
      <c r="E1046" s="207">
        <f t="shared" si="419"/>
        <v>102.39999999999999</v>
      </c>
      <c r="F1046" s="207">
        <f t="shared" si="419"/>
        <v>134.30000000000004</v>
      </c>
      <c r="G1046" s="207">
        <f t="shared" si="419"/>
        <v>150.69999999999999</v>
      </c>
      <c r="H1046" s="207">
        <f t="shared" si="419"/>
        <v>192.29999999999998</v>
      </c>
      <c r="I1046" s="207">
        <f t="shared" si="419"/>
        <v>213.2</v>
      </c>
      <c r="J1046" s="207">
        <f t="shared" si="419"/>
        <v>159.30000000000004</v>
      </c>
      <c r="K1046" s="207">
        <f t="shared" si="419"/>
        <v>155.80000000000004</v>
      </c>
      <c r="L1046" s="207">
        <f t="shared" si="419"/>
        <v>117.8</v>
      </c>
      <c r="M1046" s="207">
        <f t="shared" si="419"/>
        <v>116.70000000000002</v>
      </c>
      <c r="N1046" s="207">
        <f t="shared" si="419"/>
        <v>126.1</v>
      </c>
      <c r="O1046" s="207">
        <f t="shared" si="419"/>
        <v>129.89999999999998</v>
      </c>
      <c r="P1046" s="207">
        <f t="shared" si="419"/>
        <v>126.99999999999999</v>
      </c>
      <c r="Q1046" s="207">
        <f t="shared" si="419"/>
        <v>1725.5000000000005</v>
      </c>
      <c r="R1046" s="207">
        <f>+R1052+R1058+R1064+R1070+R1076+R1082+R1091+R1097+R1103+R1109+R1115+R1121+R1127+R1133+R1139+R1148+R1154+R1160+R1166</f>
        <v>1692.7</v>
      </c>
      <c r="S1046" s="208">
        <f t="shared" si="418"/>
        <v>101.93773261652983</v>
      </c>
    </row>
    <row r="1047" spans="1:19" ht="13.5" customHeight="1" thickBot="1" x14ac:dyDescent="0.2">
      <c r="A1047" s="204"/>
      <c r="B1047" s="373"/>
      <c r="C1047" s="378"/>
      <c r="D1047" s="201" t="s">
        <v>77</v>
      </c>
      <c r="E1047" s="209">
        <f t="shared" si="419"/>
        <v>109.60000000000001</v>
      </c>
      <c r="F1047" s="209">
        <f t="shared" si="419"/>
        <v>141.50000000000003</v>
      </c>
      <c r="G1047" s="209">
        <f t="shared" si="419"/>
        <v>161.19999999999996</v>
      </c>
      <c r="H1047" s="209">
        <f t="shared" si="419"/>
        <v>210.60000000000002</v>
      </c>
      <c r="I1047" s="209">
        <f t="shared" si="419"/>
        <v>232.89999999999995</v>
      </c>
      <c r="J1047" s="209">
        <f t="shared" si="419"/>
        <v>174.60000000000002</v>
      </c>
      <c r="K1047" s="209">
        <f t="shared" si="419"/>
        <v>178</v>
      </c>
      <c r="L1047" s="209">
        <f t="shared" si="419"/>
        <v>139.4</v>
      </c>
      <c r="M1047" s="209">
        <f t="shared" si="419"/>
        <v>150.90000000000003</v>
      </c>
      <c r="N1047" s="209">
        <f t="shared" si="419"/>
        <v>160.20000000000005</v>
      </c>
      <c r="O1047" s="209">
        <f t="shared" si="419"/>
        <v>164.6</v>
      </c>
      <c r="P1047" s="209">
        <f t="shared" si="419"/>
        <v>159.6</v>
      </c>
      <c r="Q1047" s="209">
        <f t="shared" si="419"/>
        <v>1983.1000000000001</v>
      </c>
      <c r="R1047" s="209">
        <f>+R1053+R1059+R1065+R1071+R1077+R1083+R1092+R1098+R1104+R1110+R1116+R1122+R1128+R1134+R1140+R1149+R1155+R1161+R1167</f>
        <v>1965.7999999999997</v>
      </c>
      <c r="S1047" s="210">
        <f t="shared" si="418"/>
        <v>100.88004883507989</v>
      </c>
    </row>
    <row r="1048" spans="1:19" ht="13.5" customHeight="1" x14ac:dyDescent="0.15">
      <c r="A1048" s="204"/>
      <c r="B1048" s="204"/>
      <c r="C1048" s="379" t="s">
        <v>207</v>
      </c>
      <c r="D1048" s="195" t="s">
        <v>72</v>
      </c>
      <c r="E1048" s="205">
        <v>135.19999999999999</v>
      </c>
      <c r="F1048" s="205">
        <v>223.4</v>
      </c>
      <c r="G1048" s="205">
        <v>246.8</v>
      </c>
      <c r="H1048" s="205">
        <v>380.1</v>
      </c>
      <c r="I1048" s="205">
        <v>668.5</v>
      </c>
      <c r="J1048" s="205">
        <v>282.89999999999998</v>
      </c>
      <c r="K1048" s="260">
        <v>150.80000000000001</v>
      </c>
      <c r="L1048" s="260">
        <v>84.1</v>
      </c>
      <c r="M1048" s="260">
        <v>74.099999999999994</v>
      </c>
      <c r="N1048" s="260">
        <v>65.2</v>
      </c>
      <c r="O1048" s="260">
        <v>90.7</v>
      </c>
      <c r="P1048" s="260">
        <v>80.099999999999994</v>
      </c>
      <c r="Q1048" s="205">
        <f t="shared" ref="Q1048:Q1083" si="420">SUM(E1048:P1048)</f>
        <v>2481.8999999999996</v>
      </c>
      <c r="R1048" s="205">
        <v>2704.5</v>
      </c>
      <c r="S1048" s="206">
        <f t="shared" si="418"/>
        <v>91.76927343316693</v>
      </c>
    </row>
    <row r="1049" spans="1:19" ht="13.5" customHeight="1" x14ac:dyDescent="0.15">
      <c r="A1049" s="204"/>
      <c r="B1049" s="189"/>
      <c r="C1049" s="380"/>
      <c r="D1049" s="198" t="s">
        <v>73</v>
      </c>
      <c r="E1049" s="298">
        <v>42.9</v>
      </c>
      <c r="F1049" s="298">
        <v>71</v>
      </c>
      <c r="G1049" s="298">
        <v>78.400000000000006</v>
      </c>
      <c r="H1049" s="298">
        <v>120.8</v>
      </c>
      <c r="I1049" s="298">
        <v>212.4</v>
      </c>
      <c r="J1049" s="298">
        <v>89.9</v>
      </c>
      <c r="K1049" s="256">
        <v>55.3</v>
      </c>
      <c r="L1049" s="256">
        <v>30.9</v>
      </c>
      <c r="M1049" s="256">
        <v>27.2</v>
      </c>
      <c r="N1049" s="256">
        <v>22.9</v>
      </c>
      <c r="O1049" s="256">
        <v>33.1</v>
      </c>
      <c r="P1049" s="256">
        <v>29.4</v>
      </c>
      <c r="Q1049" s="207">
        <f t="shared" si="420"/>
        <v>814.19999999999993</v>
      </c>
      <c r="R1049" s="207">
        <v>1109.4999999999998</v>
      </c>
      <c r="S1049" s="208">
        <f t="shared" si="418"/>
        <v>73.384407390716547</v>
      </c>
    </row>
    <row r="1050" spans="1:19" ht="13.5" customHeight="1" x14ac:dyDescent="0.15">
      <c r="A1050" s="204"/>
      <c r="B1050" s="189"/>
      <c r="C1050" s="380"/>
      <c r="D1050" s="198" t="s">
        <v>74</v>
      </c>
      <c r="E1050" s="207">
        <f t="shared" ref="E1050:P1050" si="421">+E1048-E1049</f>
        <v>92.299999999999983</v>
      </c>
      <c r="F1050" s="207">
        <f t="shared" si="421"/>
        <v>152.4</v>
      </c>
      <c r="G1050" s="207">
        <f t="shared" si="421"/>
        <v>168.4</v>
      </c>
      <c r="H1050" s="207">
        <f t="shared" si="421"/>
        <v>259.3</v>
      </c>
      <c r="I1050" s="207">
        <f t="shared" si="421"/>
        <v>456.1</v>
      </c>
      <c r="J1050" s="207">
        <f t="shared" si="421"/>
        <v>192.99999999999997</v>
      </c>
      <c r="K1050" s="256">
        <f t="shared" si="421"/>
        <v>95.500000000000014</v>
      </c>
      <c r="L1050" s="256">
        <f t="shared" si="421"/>
        <v>53.199999999999996</v>
      </c>
      <c r="M1050" s="256">
        <f t="shared" si="421"/>
        <v>46.899999999999991</v>
      </c>
      <c r="N1050" s="256">
        <f t="shared" si="421"/>
        <v>42.300000000000004</v>
      </c>
      <c r="O1050" s="256">
        <f t="shared" si="421"/>
        <v>57.6</v>
      </c>
      <c r="P1050" s="256">
        <f t="shared" si="421"/>
        <v>50.699999999999996</v>
      </c>
      <c r="Q1050" s="207">
        <f t="shared" si="420"/>
        <v>1667.7</v>
      </c>
      <c r="R1050" s="207">
        <v>1595.0000000000002</v>
      </c>
      <c r="S1050" s="208">
        <f t="shared" si="418"/>
        <v>104.5579937304075</v>
      </c>
    </row>
    <row r="1051" spans="1:19" ht="13.5" customHeight="1" x14ac:dyDescent="0.15">
      <c r="A1051" s="204"/>
      <c r="B1051" s="189"/>
      <c r="C1051" s="380"/>
      <c r="D1051" s="198" t="s">
        <v>75</v>
      </c>
      <c r="E1051" s="207">
        <f t="shared" ref="E1051:P1051" si="422">+E1048-E1052</f>
        <v>69.299999999999983</v>
      </c>
      <c r="F1051" s="207">
        <f t="shared" si="422"/>
        <v>147.10000000000002</v>
      </c>
      <c r="G1051" s="207">
        <f t="shared" si="422"/>
        <v>164.70000000000002</v>
      </c>
      <c r="H1051" s="207">
        <f t="shared" si="422"/>
        <v>283.60000000000002</v>
      </c>
      <c r="I1051" s="207">
        <f t="shared" si="422"/>
        <v>563.9</v>
      </c>
      <c r="J1051" s="207">
        <f t="shared" si="422"/>
        <v>192.29999999999998</v>
      </c>
      <c r="K1051" s="256">
        <f t="shared" si="422"/>
        <v>66.300000000000011</v>
      </c>
      <c r="L1051" s="256">
        <f t="shared" si="422"/>
        <v>12.199999999999989</v>
      </c>
      <c r="M1051" s="256">
        <f t="shared" si="422"/>
        <v>12.399999999999991</v>
      </c>
      <c r="N1051" s="256">
        <f t="shared" si="422"/>
        <v>1.5</v>
      </c>
      <c r="O1051" s="256">
        <f t="shared" si="422"/>
        <v>24.700000000000003</v>
      </c>
      <c r="P1051" s="256">
        <f t="shared" si="422"/>
        <v>9</v>
      </c>
      <c r="Q1051" s="207">
        <f t="shared" si="420"/>
        <v>1547</v>
      </c>
      <c r="R1051" s="207">
        <v>1912.1000000000001</v>
      </c>
      <c r="S1051" s="208">
        <f t="shared" si="418"/>
        <v>80.905810365566637</v>
      </c>
    </row>
    <row r="1052" spans="1:19" ht="13.5" customHeight="1" x14ac:dyDescent="0.15">
      <c r="A1052" s="204"/>
      <c r="B1052" s="189"/>
      <c r="C1052" s="380"/>
      <c r="D1052" s="198" t="s">
        <v>76</v>
      </c>
      <c r="E1052" s="207">
        <v>65.900000000000006</v>
      </c>
      <c r="F1052" s="207">
        <v>76.3</v>
      </c>
      <c r="G1052" s="207">
        <v>82.1</v>
      </c>
      <c r="H1052" s="207">
        <v>96.5</v>
      </c>
      <c r="I1052" s="207">
        <v>104.6</v>
      </c>
      <c r="J1052" s="207">
        <v>90.6</v>
      </c>
      <c r="K1052" s="256">
        <v>84.5</v>
      </c>
      <c r="L1052" s="256">
        <v>71.900000000000006</v>
      </c>
      <c r="M1052" s="256">
        <v>61.7</v>
      </c>
      <c r="N1052" s="256">
        <v>63.7</v>
      </c>
      <c r="O1052" s="256">
        <v>66</v>
      </c>
      <c r="P1052" s="256">
        <v>71.099999999999994</v>
      </c>
      <c r="Q1052" s="207">
        <f t="shared" si="420"/>
        <v>934.90000000000009</v>
      </c>
      <c r="R1052" s="207">
        <v>792.4</v>
      </c>
      <c r="S1052" s="208">
        <f t="shared" si="418"/>
        <v>117.98334174659264</v>
      </c>
    </row>
    <row r="1053" spans="1:19" ht="13.5" customHeight="1" thickBot="1" x14ac:dyDescent="0.2">
      <c r="A1053" s="204"/>
      <c r="B1053" s="189"/>
      <c r="C1053" s="381"/>
      <c r="D1053" s="201" t="s">
        <v>77</v>
      </c>
      <c r="E1053" s="209">
        <v>69.900000000000006</v>
      </c>
      <c r="F1053" s="209">
        <v>79.3</v>
      </c>
      <c r="G1053" s="209">
        <v>88.3</v>
      </c>
      <c r="H1053" s="209">
        <v>107.2</v>
      </c>
      <c r="I1053" s="209">
        <v>113.8</v>
      </c>
      <c r="J1053" s="209">
        <v>100.6</v>
      </c>
      <c r="K1053" s="257">
        <v>100.5</v>
      </c>
      <c r="L1053" s="257">
        <v>88.2</v>
      </c>
      <c r="M1053" s="257">
        <v>77.7</v>
      </c>
      <c r="N1053" s="257">
        <v>78.3</v>
      </c>
      <c r="O1053" s="257">
        <v>85.8</v>
      </c>
      <c r="P1053" s="257">
        <v>88.8</v>
      </c>
      <c r="Q1053" s="209">
        <f t="shared" si="420"/>
        <v>1078.4000000000001</v>
      </c>
      <c r="R1053" s="209">
        <v>982</v>
      </c>
      <c r="S1053" s="210">
        <f t="shared" si="418"/>
        <v>109.81670061099797</v>
      </c>
    </row>
    <row r="1054" spans="1:19" ht="13.5" customHeight="1" x14ac:dyDescent="0.15">
      <c r="A1054" s="204"/>
      <c r="B1054" s="189"/>
      <c r="C1054" s="379" t="s">
        <v>208</v>
      </c>
      <c r="D1054" s="195" t="s">
        <v>72</v>
      </c>
      <c r="E1054" s="205">
        <v>67.8</v>
      </c>
      <c r="F1054" s="205">
        <v>146.19999999999999</v>
      </c>
      <c r="G1054" s="205">
        <v>112.8</v>
      </c>
      <c r="H1054" s="205">
        <v>155.5</v>
      </c>
      <c r="I1054" s="205">
        <v>170.3</v>
      </c>
      <c r="J1054" s="205">
        <v>132.30000000000001</v>
      </c>
      <c r="K1054" s="260">
        <v>100.3</v>
      </c>
      <c r="L1054" s="260">
        <v>57.2</v>
      </c>
      <c r="M1054" s="260">
        <v>63.5</v>
      </c>
      <c r="N1054" s="260">
        <v>107.6</v>
      </c>
      <c r="O1054" s="260">
        <v>166.7</v>
      </c>
      <c r="P1054" s="260">
        <v>90.4</v>
      </c>
      <c r="Q1054" s="205">
        <f t="shared" si="420"/>
        <v>1370.6000000000001</v>
      </c>
      <c r="R1054" s="205">
        <v>1403.9</v>
      </c>
      <c r="S1054" s="206">
        <f t="shared" si="418"/>
        <v>97.628036184913455</v>
      </c>
    </row>
    <row r="1055" spans="1:19" ht="13.5" customHeight="1" x14ac:dyDescent="0.15">
      <c r="A1055" s="204"/>
      <c r="B1055" s="189"/>
      <c r="C1055" s="380"/>
      <c r="D1055" s="198" t="s">
        <v>73</v>
      </c>
      <c r="E1055" s="207">
        <v>12.9</v>
      </c>
      <c r="F1055" s="207">
        <v>28</v>
      </c>
      <c r="G1055" s="207">
        <v>34.6</v>
      </c>
      <c r="H1055" s="207">
        <v>46.6</v>
      </c>
      <c r="I1055" s="207">
        <v>37.200000000000003</v>
      </c>
      <c r="J1055" s="207">
        <v>31.3</v>
      </c>
      <c r="K1055" s="256">
        <v>29.3</v>
      </c>
      <c r="L1055" s="256">
        <v>14.3</v>
      </c>
      <c r="M1055" s="256">
        <v>14.1</v>
      </c>
      <c r="N1055" s="256">
        <v>20.3</v>
      </c>
      <c r="O1055" s="256">
        <v>40.299999999999997</v>
      </c>
      <c r="P1055" s="256">
        <v>15.8</v>
      </c>
      <c r="Q1055" s="207">
        <f t="shared" si="420"/>
        <v>324.70000000000005</v>
      </c>
      <c r="R1055" s="207">
        <v>359.60000000000008</v>
      </c>
      <c r="S1055" s="208">
        <f t="shared" si="418"/>
        <v>90.294771968854263</v>
      </c>
    </row>
    <row r="1056" spans="1:19" ht="13.5" customHeight="1" x14ac:dyDescent="0.15">
      <c r="A1056" s="204"/>
      <c r="B1056" s="189"/>
      <c r="C1056" s="380"/>
      <c r="D1056" s="198" t="s">
        <v>74</v>
      </c>
      <c r="E1056" s="207">
        <f t="shared" ref="E1056:P1056" si="423">+E1054-E1055</f>
        <v>54.9</v>
      </c>
      <c r="F1056" s="207">
        <f t="shared" si="423"/>
        <v>118.19999999999999</v>
      </c>
      <c r="G1056" s="207">
        <f t="shared" si="423"/>
        <v>78.199999999999989</v>
      </c>
      <c r="H1056" s="207">
        <f t="shared" si="423"/>
        <v>108.9</v>
      </c>
      <c r="I1056" s="207">
        <f t="shared" si="423"/>
        <v>133.10000000000002</v>
      </c>
      <c r="J1056" s="207">
        <f t="shared" si="423"/>
        <v>101.00000000000001</v>
      </c>
      <c r="K1056" s="256">
        <f t="shared" si="423"/>
        <v>71</v>
      </c>
      <c r="L1056" s="256">
        <f t="shared" si="423"/>
        <v>42.900000000000006</v>
      </c>
      <c r="M1056" s="256">
        <f t="shared" si="423"/>
        <v>49.4</v>
      </c>
      <c r="N1056" s="256">
        <f t="shared" si="423"/>
        <v>87.3</v>
      </c>
      <c r="O1056" s="256">
        <f t="shared" si="423"/>
        <v>126.39999999999999</v>
      </c>
      <c r="P1056" s="256">
        <f t="shared" si="423"/>
        <v>74.600000000000009</v>
      </c>
      <c r="Q1056" s="207">
        <f t="shared" si="420"/>
        <v>1045.8999999999999</v>
      </c>
      <c r="R1056" s="207">
        <v>1044.3000000000002</v>
      </c>
      <c r="S1056" s="208">
        <f t="shared" si="418"/>
        <v>100.15321267834911</v>
      </c>
    </row>
    <row r="1057" spans="1:19" ht="13.5" customHeight="1" x14ac:dyDescent="0.15">
      <c r="A1057" s="204"/>
      <c r="B1057" s="189"/>
      <c r="C1057" s="380"/>
      <c r="D1057" s="198" t="s">
        <v>75</v>
      </c>
      <c r="E1057" s="207">
        <f t="shared" ref="E1057:P1057" si="424">+E1054-E1058</f>
        <v>45.699999999999996</v>
      </c>
      <c r="F1057" s="207">
        <f t="shared" si="424"/>
        <v>114.1</v>
      </c>
      <c r="G1057" s="207">
        <f t="shared" si="424"/>
        <v>79.099999999999994</v>
      </c>
      <c r="H1057" s="207">
        <f t="shared" si="424"/>
        <v>116.3</v>
      </c>
      <c r="I1057" s="207">
        <f t="shared" si="424"/>
        <v>128.70000000000002</v>
      </c>
      <c r="J1057" s="207">
        <f t="shared" si="424"/>
        <v>102.50000000000001</v>
      </c>
      <c r="K1057" s="256">
        <f t="shared" si="424"/>
        <v>63.3</v>
      </c>
      <c r="L1057" s="256">
        <f t="shared" si="424"/>
        <v>29.300000000000004</v>
      </c>
      <c r="M1057" s="256">
        <f t="shared" si="424"/>
        <v>33.9</v>
      </c>
      <c r="N1057" s="256">
        <f t="shared" si="424"/>
        <v>73.899999999999991</v>
      </c>
      <c r="O1057" s="256">
        <f t="shared" si="424"/>
        <v>132.29999999999998</v>
      </c>
      <c r="P1057" s="256">
        <f t="shared" si="424"/>
        <v>58.100000000000009</v>
      </c>
      <c r="Q1057" s="207">
        <f t="shared" si="420"/>
        <v>977.19999999999982</v>
      </c>
      <c r="R1057" s="207">
        <v>988.89999999999975</v>
      </c>
      <c r="S1057" s="208">
        <f t="shared" si="418"/>
        <v>98.816867226210945</v>
      </c>
    </row>
    <row r="1058" spans="1:19" ht="13.5" customHeight="1" x14ac:dyDescent="0.15">
      <c r="A1058" s="204"/>
      <c r="B1058" s="189"/>
      <c r="C1058" s="380"/>
      <c r="D1058" s="198" t="s">
        <v>76</v>
      </c>
      <c r="E1058" s="207">
        <v>22.1</v>
      </c>
      <c r="F1058" s="207">
        <v>32.1</v>
      </c>
      <c r="G1058" s="207">
        <v>33.700000000000003</v>
      </c>
      <c r="H1058" s="207">
        <v>39.200000000000003</v>
      </c>
      <c r="I1058" s="207">
        <v>41.6</v>
      </c>
      <c r="J1058" s="207">
        <v>29.8</v>
      </c>
      <c r="K1058" s="256">
        <v>37</v>
      </c>
      <c r="L1058" s="256">
        <v>27.9</v>
      </c>
      <c r="M1058" s="256">
        <v>29.6</v>
      </c>
      <c r="N1058" s="256">
        <v>33.700000000000003</v>
      </c>
      <c r="O1058" s="256">
        <v>34.4</v>
      </c>
      <c r="P1058" s="256">
        <v>32.299999999999997</v>
      </c>
      <c r="Q1058" s="207">
        <f t="shared" si="420"/>
        <v>393.40000000000003</v>
      </c>
      <c r="R1058" s="207">
        <v>415</v>
      </c>
      <c r="S1058" s="208">
        <f t="shared" si="418"/>
        <v>94.795180722891573</v>
      </c>
    </row>
    <row r="1059" spans="1:19" ht="13.5" customHeight="1" thickBot="1" x14ac:dyDescent="0.2">
      <c r="A1059" s="204"/>
      <c r="B1059" s="189"/>
      <c r="C1059" s="381"/>
      <c r="D1059" s="201" t="s">
        <v>77</v>
      </c>
      <c r="E1059" s="209">
        <v>24</v>
      </c>
      <c r="F1059" s="209">
        <v>34.200000000000003</v>
      </c>
      <c r="G1059" s="209">
        <v>35</v>
      </c>
      <c r="H1059" s="209">
        <v>40.9</v>
      </c>
      <c r="I1059" s="209">
        <v>44.2</v>
      </c>
      <c r="J1059" s="209">
        <v>31.5</v>
      </c>
      <c r="K1059" s="257">
        <v>38.700000000000003</v>
      </c>
      <c r="L1059" s="257">
        <v>29.9</v>
      </c>
      <c r="M1059" s="257">
        <v>31.5</v>
      </c>
      <c r="N1059" s="257">
        <v>36.1</v>
      </c>
      <c r="O1059" s="257">
        <v>35.5</v>
      </c>
      <c r="P1059" s="257">
        <v>34.1</v>
      </c>
      <c r="Q1059" s="209">
        <f t="shared" si="420"/>
        <v>415.6</v>
      </c>
      <c r="R1059" s="209">
        <v>433</v>
      </c>
      <c r="S1059" s="210">
        <f t="shared" si="418"/>
        <v>95.981524249422634</v>
      </c>
    </row>
    <row r="1060" spans="1:19" ht="13.5" customHeight="1" x14ac:dyDescent="0.15">
      <c r="A1060" s="204"/>
      <c r="B1060" s="189"/>
      <c r="C1060" s="379" t="s">
        <v>209</v>
      </c>
      <c r="D1060" s="195" t="s">
        <v>72</v>
      </c>
      <c r="E1060" s="205">
        <v>7.9</v>
      </c>
      <c r="F1060" s="205">
        <v>14.2</v>
      </c>
      <c r="G1060" s="205">
        <v>9.8000000000000007</v>
      </c>
      <c r="H1060" s="205">
        <v>13.9</v>
      </c>
      <c r="I1060" s="205">
        <v>17.399999999999999</v>
      </c>
      <c r="J1060" s="205">
        <v>9.5</v>
      </c>
      <c r="K1060" s="260">
        <v>10.3</v>
      </c>
      <c r="L1060" s="260">
        <v>5.5</v>
      </c>
      <c r="M1060" s="260">
        <v>4.7</v>
      </c>
      <c r="N1060" s="260">
        <v>2.2000000000000002</v>
      </c>
      <c r="O1060" s="260">
        <v>1.9</v>
      </c>
      <c r="P1060" s="260">
        <v>2.2000000000000002</v>
      </c>
      <c r="Q1060" s="205">
        <f t="shared" si="420"/>
        <v>99.500000000000014</v>
      </c>
      <c r="R1060" s="205">
        <v>120.99999999999999</v>
      </c>
      <c r="S1060" s="206">
        <f t="shared" si="418"/>
        <v>82.231404958677714</v>
      </c>
    </row>
    <row r="1061" spans="1:19" ht="13.5" customHeight="1" x14ac:dyDescent="0.15">
      <c r="A1061" s="204"/>
      <c r="B1061" s="189"/>
      <c r="C1061" s="380"/>
      <c r="D1061" s="198" t="s">
        <v>73</v>
      </c>
      <c r="E1061" s="207">
        <v>1.7</v>
      </c>
      <c r="F1061" s="207">
        <v>3.2</v>
      </c>
      <c r="G1061" s="207">
        <v>2.1</v>
      </c>
      <c r="H1061" s="207">
        <v>3</v>
      </c>
      <c r="I1061" s="207">
        <v>3.8</v>
      </c>
      <c r="J1061" s="207">
        <v>2</v>
      </c>
      <c r="K1061" s="256">
        <v>2.2000000000000002</v>
      </c>
      <c r="L1061" s="256">
        <v>1.2</v>
      </c>
      <c r="M1061" s="256">
        <v>1</v>
      </c>
      <c r="N1061" s="256">
        <v>0.3</v>
      </c>
      <c r="O1061" s="256">
        <v>0.3</v>
      </c>
      <c r="P1061" s="256">
        <v>0.3</v>
      </c>
      <c r="Q1061" s="207">
        <f t="shared" si="420"/>
        <v>21.1</v>
      </c>
      <c r="R1061" s="207">
        <v>26.7</v>
      </c>
      <c r="S1061" s="208">
        <f t="shared" si="418"/>
        <v>79.026217228464418</v>
      </c>
    </row>
    <row r="1062" spans="1:19" ht="13.5" customHeight="1" x14ac:dyDescent="0.15">
      <c r="A1062" s="204"/>
      <c r="B1062" s="189"/>
      <c r="C1062" s="380"/>
      <c r="D1062" s="198" t="s">
        <v>74</v>
      </c>
      <c r="E1062" s="207">
        <f t="shared" ref="E1062:P1062" si="425">+E1060-E1061</f>
        <v>6.2</v>
      </c>
      <c r="F1062" s="207">
        <f t="shared" si="425"/>
        <v>11</v>
      </c>
      <c r="G1062" s="207">
        <f t="shared" si="425"/>
        <v>7.7000000000000011</v>
      </c>
      <c r="H1062" s="207">
        <f t="shared" si="425"/>
        <v>10.9</v>
      </c>
      <c r="I1062" s="207">
        <f t="shared" si="425"/>
        <v>13.599999999999998</v>
      </c>
      <c r="J1062" s="207">
        <f t="shared" si="425"/>
        <v>7.5</v>
      </c>
      <c r="K1062" s="256">
        <f t="shared" si="425"/>
        <v>8.1000000000000014</v>
      </c>
      <c r="L1062" s="256">
        <f t="shared" si="425"/>
        <v>4.3</v>
      </c>
      <c r="M1062" s="256">
        <f t="shared" si="425"/>
        <v>3.7</v>
      </c>
      <c r="N1062" s="256">
        <f t="shared" si="425"/>
        <v>1.9000000000000001</v>
      </c>
      <c r="O1062" s="256">
        <f t="shared" si="425"/>
        <v>1.5999999999999999</v>
      </c>
      <c r="P1062" s="256">
        <f t="shared" si="425"/>
        <v>1.9000000000000001</v>
      </c>
      <c r="Q1062" s="207">
        <f t="shared" si="420"/>
        <v>78.400000000000006</v>
      </c>
      <c r="R1062" s="207">
        <v>94.300000000000026</v>
      </c>
      <c r="S1062" s="208">
        <f t="shared" si="418"/>
        <v>83.138918345705179</v>
      </c>
    </row>
    <row r="1063" spans="1:19" ht="13.5" customHeight="1" x14ac:dyDescent="0.15">
      <c r="A1063" s="204"/>
      <c r="B1063" s="189"/>
      <c r="C1063" s="380"/>
      <c r="D1063" s="198" t="s">
        <v>75</v>
      </c>
      <c r="E1063" s="207">
        <f t="shared" ref="E1063:P1063" si="426">+E1060-E1064</f>
        <v>7.1000000000000005</v>
      </c>
      <c r="F1063" s="207">
        <f t="shared" si="426"/>
        <v>13.2</v>
      </c>
      <c r="G1063" s="207">
        <f t="shared" si="426"/>
        <v>8.6000000000000014</v>
      </c>
      <c r="H1063" s="207">
        <f t="shared" si="426"/>
        <v>11.9</v>
      </c>
      <c r="I1063" s="207">
        <f t="shared" si="426"/>
        <v>14.899999999999999</v>
      </c>
      <c r="J1063" s="207">
        <f t="shared" si="426"/>
        <v>8.1999999999999993</v>
      </c>
      <c r="K1063" s="256">
        <f t="shared" si="426"/>
        <v>8.9</v>
      </c>
      <c r="L1063" s="256">
        <f t="shared" si="426"/>
        <v>4.7</v>
      </c>
      <c r="M1063" s="256">
        <f t="shared" si="426"/>
        <v>4</v>
      </c>
      <c r="N1063" s="256">
        <f t="shared" si="426"/>
        <v>1.6</v>
      </c>
      <c r="O1063" s="256">
        <f t="shared" si="426"/>
        <v>1.2999999999999998</v>
      </c>
      <c r="P1063" s="256">
        <f t="shared" si="426"/>
        <v>1.6</v>
      </c>
      <c r="Q1063" s="207">
        <f t="shared" si="420"/>
        <v>86</v>
      </c>
      <c r="R1063" s="207">
        <v>106.19999999999999</v>
      </c>
      <c r="S1063" s="208">
        <f t="shared" si="418"/>
        <v>80.979284369114893</v>
      </c>
    </row>
    <row r="1064" spans="1:19" ht="13.5" customHeight="1" x14ac:dyDescent="0.15">
      <c r="A1064" s="204"/>
      <c r="B1064" s="189"/>
      <c r="C1064" s="380"/>
      <c r="D1064" s="198" t="s">
        <v>76</v>
      </c>
      <c r="E1064" s="207">
        <v>0.8</v>
      </c>
      <c r="F1064" s="207">
        <v>1</v>
      </c>
      <c r="G1064" s="207">
        <v>1.2</v>
      </c>
      <c r="H1064" s="207">
        <v>2</v>
      </c>
      <c r="I1064" s="207">
        <v>2.5</v>
      </c>
      <c r="J1064" s="207">
        <v>1.3</v>
      </c>
      <c r="K1064" s="256">
        <v>1.4</v>
      </c>
      <c r="L1064" s="256">
        <v>0.8</v>
      </c>
      <c r="M1064" s="256">
        <v>0.7</v>
      </c>
      <c r="N1064" s="256">
        <v>0.6</v>
      </c>
      <c r="O1064" s="256">
        <v>0.6</v>
      </c>
      <c r="P1064" s="256">
        <v>0.6</v>
      </c>
      <c r="Q1064" s="207">
        <f t="shared" si="420"/>
        <v>13.5</v>
      </c>
      <c r="R1064" s="207">
        <v>14.799999999999999</v>
      </c>
      <c r="S1064" s="208">
        <f t="shared" si="418"/>
        <v>91.216216216216225</v>
      </c>
    </row>
    <row r="1065" spans="1:19" ht="13.5" customHeight="1" thickBot="1" x14ac:dyDescent="0.2">
      <c r="A1065" s="204"/>
      <c r="B1065" s="189"/>
      <c r="C1065" s="381"/>
      <c r="D1065" s="201" t="s">
        <v>77</v>
      </c>
      <c r="E1065" s="207">
        <v>0.8</v>
      </c>
      <c r="F1065" s="207">
        <v>1</v>
      </c>
      <c r="G1065" s="207">
        <v>1.2</v>
      </c>
      <c r="H1065" s="207">
        <v>2</v>
      </c>
      <c r="I1065" s="207">
        <v>2.5</v>
      </c>
      <c r="J1065" s="207">
        <v>1.3</v>
      </c>
      <c r="K1065" s="257">
        <v>1.4</v>
      </c>
      <c r="L1065" s="257">
        <v>0.8</v>
      </c>
      <c r="M1065" s="257">
        <v>0.7</v>
      </c>
      <c r="N1065" s="257">
        <v>0.6</v>
      </c>
      <c r="O1065" s="257">
        <v>0.6</v>
      </c>
      <c r="P1065" s="257">
        <v>0.6</v>
      </c>
      <c r="Q1065" s="209">
        <f t="shared" si="420"/>
        <v>13.5</v>
      </c>
      <c r="R1065" s="209">
        <v>14.8</v>
      </c>
      <c r="S1065" s="210">
        <f t="shared" si="418"/>
        <v>91.21621621621621</v>
      </c>
    </row>
    <row r="1066" spans="1:19" ht="13.5" customHeight="1" x14ac:dyDescent="0.15">
      <c r="A1066" s="204"/>
      <c r="B1066" s="189"/>
      <c r="C1066" s="379" t="s">
        <v>210</v>
      </c>
      <c r="D1066" s="195" t="s">
        <v>72</v>
      </c>
      <c r="E1066" s="205">
        <v>6.2</v>
      </c>
      <c r="F1066" s="205">
        <v>11</v>
      </c>
      <c r="G1066" s="205">
        <v>30.1</v>
      </c>
      <c r="H1066" s="205">
        <v>46.6</v>
      </c>
      <c r="I1066" s="205">
        <v>106</v>
      </c>
      <c r="J1066" s="205">
        <v>26.6</v>
      </c>
      <c r="K1066" s="260">
        <v>50.7</v>
      </c>
      <c r="L1066" s="260">
        <v>15.3</v>
      </c>
      <c r="M1066" s="260">
        <v>12.8</v>
      </c>
      <c r="N1066" s="260">
        <v>16.600000000000001</v>
      </c>
      <c r="O1066" s="260">
        <v>17.3</v>
      </c>
      <c r="P1066" s="260">
        <v>19.899999999999999</v>
      </c>
      <c r="Q1066" s="205">
        <f t="shared" si="420"/>
        <v>359.1</v>
      </c>
      <c r="R1066" s="205">
        <v>365.5</v>
      </c>
      <c r="S1066" s="206">
        <f t="shared" si="418"/>
        <v>98.248974008207952</v>
      </c>
    </row>
    <row r="1067" spans="1:19" ht="13.5" customHeight="1" x14ac:dyDescent="0.15">
      <c r="A1067" s="204"/>
      <c r="B1067" s="189"/>
      <c r="C1067" s="380"/>
      <c r="D1067" s="198" t="s">
        <v>73</v>
      </c>
      <c r="E1067" s="207">
        <v>1.7</v>
      </c>
      <c r="F1067" s="207">
        <v>3.2</v>
      </c>
      <c r="G1067" s="207">
        <v>8.3000000000000007</v>
      </c>
      <c r="H1067" s="207">
        <v>13.2</v>
      </c>
      <c r="I1067" s="207">
        <v>30</v>
      </c>
      <c r="J1067" s="207">
        <v>4.0999999999999996</v>
      </c>
      <c r="K1067" s="256">
        <v>14.2</v>
      </c>
      <c r="L1067" s="256">
        <v>2.4</v>
      </c>
      <c r="M1067" s="256">
        <v>3.1</v>
      </c>
      <c r="N1067" s="256">
        <v>4.5999999999999996</v>
      </c>
      <c r="O1067" s="256">
        <v>5</v>
      </c>
      <c r="P1067" s="256">
        <v>5.2</v>
      </c>
      <c r="Q1067" s="207">
        <f t="shared" si="420"/>
        <v>95</v>
      </c>
      <c r="R1067" s="207">
        <v>101.10000000000001</v>
      </c>
      <c r="S1067" s="208">
        <f t="shared" si="418"/>
        <v>93.966369930761616</v>
      </c>
    </row>
    <row r="1068" spans="1:19" ht="13.5" customHeight="1" x14ac:dyDescent="0.15">
      <c r="A1068" s="204"/>
      <c r="B1068" s="189"/>
      <c r="C1068" s="380"/>
      <c r="D1068" s="198" t="s">
        <v>74</v>
      </c>
      <c r="E1068" s="207">
        <f t="shared" ref="E1068:P1068" si="427">+E1066-E1067</f>
        <v>4.5</v>
      </c>
      <c r="F1068" s="207">
        <f t="shared" si="427"/>
        <v>7.8</v>
      </c>
      <c r="G1068" s="207">
        <f t="shared" si="427"/>
        <v>21.8</v>
      </c>
      <c r="H1068" s="207">
        <f t="shared" si="427"/>
        <v>33.400000000000006</v>
      </c>
      <c r="I1068" s="207">
        <f t="shared" si="427"/>
        <v>76</v>
      </c>
      <c r="J1068" s="207">
        <f t="shared" si="427"/>
        <v>22.5</v>
      </c>
      <c r="K1068" s="256">
        <f t="shared" si="427"/>
        <v>36.5</v>
      </c>
      <c r="L1068" s="256">
        <f t="shared" si="427"/>
        <v>12.9</v>
      </c>
      <c r="M1068" s="256">
        <f t="shared" si="427"/>
        <v>9.7000000000000011</v>
      </c>
      <c r="N1068" s="256">
        <f t="shared" si="427"/>
        <v>12.000000000000002</v>
      </c>
      <c r="O1068" s="256">
        <f t="shared" si="427"/>
        <v>12.3</v>
      </c>
      <c r="P1068" s="256">
        <f t="shared" si="427"/>
        <v>14.7</v>
      </c>
      <c r="Q1068" s="207">
        <f t="shared" si="420"/>
        <v>264.10000000000002</v>
      </c>
      <c r="R1068" s="207">
        <v>264.39999999999998</v>
      </c>
      <c r="S1068" s="208">
        <f t="shared" si="418"/>
        <v>99.886535552193664</v>
      </c>
    </row>
    <row r="1069" spans="1:19" ht="13.5" customHeight="1" x14ac:dyDescent="0.15">
      <c r="A1069" s="204"/>
      <c r="B1069" s="189"/>
      <c r="C1069" s="380"/>
      <c r="D1069" s="198" t="s">
        <v>75</v>
      </c>
      <c r="E1069" s="207">
        <f t="shared" ref="E1069:P1069" si="428">+E1066-E1070</f>
        <v>5.4</v>
      </c>
      <c r="F1069" s="207">
        <f t="shared" si="428"/>
        <v>9.6999999999999993</v>
      </c>
      <c r="G1069" s="207">
        <f t="shared" si="428"/>
        <v>25.900000000000002</v>
      </c>
      <c r="H1069" s="207">
        <f t="shared" si="428"/>
        <v>39.6</v>
      </c>
      <c r="I1069" s="207">
        <f t="shared" si="428"/>
        <v>93.5</v>
      </c>
      <c r="J1069" s="207">
        <f t="shared" si="428"/>
        <v>22.200000000000003</v>
      </c>
      <c r="K1069" s="256">
        <f t="shared" si="428"/>
        <v>45.2</v>
      </c>
      <c r="L1069" s="256">
        <f t="shared" si="428"/>
        <v>13.3</v>
      </c>
      <c r="M1069" s="256">
        <f t="shared" si="428"/>
        <v>10.3</v>
      </c>
      <c r="N1069" s="256">
        <f t="shared" si="428"/>
        <v>13.000000000000002</v>
      </c>
      <c r="O1069" s="256">
        <f t="shared" si="428"/>
        <v>15.100000000000001</v>
      </c>
      <c r="P1069" s="256">
        <f t="shared" si="428"/>
        <v>17.399999999999999</v>
      </c>
      <c r="Q1069" s="207">
        <f t="shared" si="420"/>
        <v>310.60000000000002</v>
      </c>
      <c r="R1069" s="207">
        <v>317.3</v>
      </c>
      <c r="S1069" s="208">
        <f t="shared" si="418"/>
        <v>97.888433658997798</v>
      </c>
    </row>
    <row r="1070" spans="1:19" ht="13.5" customHeight="1" x14ac:dyDescent="0.15">
      <c r="A1070" s="204"/>
      <c r="B1070" s="189"/>
      <c r="C1070" s="380"/>
      <c r="D1070" s="198" t="s">
        <v>76</v>
      </c>
      <c r="E1070" s="207">
        <v>0.8</v>
      </c>
      <c r="F1070" s="207">
        <v>1.3</v>
      </c>
      <c r="G1070" s="207">
        <v>4.2</v>
      </c>
      <c r="H1070" s="207">
        <v>7</v>
      </c>
      <c r="I1070" s="207">
        <v>12.5</v>
      </c>
      <c r="J1070" s="207">
        <v>4.4000000000000004</v>
      </c>
      <c r="K1070" s="256">
        <v>5.5</v>
      </c>
      <c r="L1070" s="256">
        <v>2</v>
      </c>
      <c r="M1070" s="256">
        <v>2.5</v>
      </c>
      <c r="N1070" s="256">
        <v>3.6</v>
      </c>
      <c r="O1070" s="256">
        <v>2.2000000000000002</v>
      </c>
      <c r="P1070" s="256">
        <v>2.5</v>
      </c>
      <c r="Q1070" s="207">
        <f t="shared" si="420"/>
        <v>48.500000000000007</v>
      </c>
      <c r="R1070" s="207">
        <v>48.199999999999996</v>
      </c>
      <c r="S1070" s="208">
        <f t="shared" si="418"/>
        <v>100.62240663900417</v>
      </c>
    </row>
    <row r="1071" spans="1:19" ht="13.5" customHeight="1" thickBot="1" x14ac:dyDescent="0.2">
      <c r="A1071" s="204"/>
      <c r="B1071" s="189"/>
      <c r="C1071" s="381"/>
      <c r="D1071" s="201" t="s">
        <v>77</v>
      </c>
      <c r="E1071" s="209">
        <v>0.8</v>
      </c>
      <c r="F1071" s="209">
        <v>1.3</v>
      </c>
      <c r="G1071" s="209">
        <v>4.2</v>
      </c>
      <c r="H1071" s="209">
        <v>7.1</v>
      </c>
      <c r="I1071" s="209">
        <v>12.9</v>
      </c>
      <c r="J1071" s="209">
        <v>4.5</v>
      </c>
      <c r="K1071" s="257">
        <v>6.6</v>
      </c>
      <c r="L1071" s="257">
        <v>2.9</v>
      </c>
      <c r="M1071" s="257">
        <v>4.5999999999999996</v>
      </c>
      <c r="N1071" s="257">
        <v>3.8</v>
      </c>
      <c r="O1071" s="257">
        <v>2.4</v>
      </c>
      <c r="P1071" s="257">
        <v>2.8</v>
      </c>
      <c r="Q1071" s="209">
        <f t="shared" si="420"/>
        <v>53.899999999999991</v>
      </c>
      <c r="R1071" s="209">
        <v>53.4</v>
      </c>
      <c r="S1071" s="210">
        <f t="shared" si="418"/>
        <v>100.93632958801497</v>
      </c>
    </row>
    <row r="1072" spans="1:19" ht="13.5" customHeight="1" x14ac:dyDescent="0.15">
      <c r="A1072" s="204"/>
      <c r="B1072" s="189"/>
      <c r="C1072" s="379" t="s">
        <v>211</v>
      </c>
      <c r="D1072" s="195" t="s">
        <v>72</v>
      </c>
      <c r="E1072" s="205">
        <v>45.5</v>
      </c>
      <c r="F1072" s="205">
        <v>81.099999999999994</v>
      </c>
      <c r="G1072" s="205">
        <v>78.7</v>
      </c>
      <c r="H1072" s="205">
        <v>111.2</v>
      </c>
      <c r="I1072" s="205">
        <v>123.7</v>
      </c>
      <c r="J1072" s="205">
        <v>95.9</v>
      </c>
      <c r="K1072" s="260">
        <v>82.9</v>
      </c>
      <c r="L1072" s="260">
        <v>15.6</v>
      </c>
      <c r="M1072" s="260">
        <v>11.7</v>
      </c>
      <c r="N1072" s="260">
        <v>18.3</v>
      </c>
      <c r="O1072" s="260">
        <v>46.9</v>
      </c>
      <c r="P1072" s="260">
        <v>33.4</v>
      </c>
      <c r="Q1072" s="205">
        <f t="shared" si="420"/>
        <v>744.9</v>
      </c>
      <c r="R1072" s="205">
        <v>813.6</v>
      </c>
      <c r="S1072" s="206">
        <f t="shared" si="418"/>
        <v>91.556047197640112</v>
      </c>
    </row>
    <row r="1073" spans="1:19" ht="13.5" customHeight="1" x14ac:dyDescent="0.15">
      <c r="A1073" s="204"/>
      <c r="B1073" s="189"/>
      <c r="C1073" s="380"/>
      <c r="D1073" s="198" t="s">
        <v>73</v>
      </c>
      <c r="E1073" s="207">
        <v>0.3</v>
      </c>
      <c r="F1073" s="207">
        <v>3.2</v>
      </c>
      <c r="G1073" s="207">
        <v>5.9</v>
      </c>
      <c r="H1073" s="207">
        <v>8.3000000000000007</v>
      </c>
      <c r="I1073" s="207">
        <v>10.9</v>
      </c>
      <c r="J1073" s="207">
        <v>16.3</v>
      </c>
      <c r="K1073" s="256">
        <v>6.2</v>
      </c>
      <c r="L1073" s="256">
        <v>0.2</v>
      </c>
      <c r="M1073" s="256">
        <v>0.3</v>
      </c>
      <c r="N1073" s="256">
        <v>4.5999999999999996</v>
      </c>
      <c r="O1073" s="256">
        <v>27.2</v>
      </c>
      <c r="P1073" s="256">
        <v>13.1</v>
      </c>
      <c r="Q1073" s="207">
        <f t="shared" si="420"/>
        <v>96.5</v>
      </c>
      <c r="R1073" s="207">
        <v>115.4</v>
      </c>
      <c r="S1073" s="208">
        <f t="shared" si="418"/>
        <v>83.622183708838818</v>
      </c>
    </row>
    <row r="1074" spans="1:19" ht="13.5" customHeight="1" x14ac:dyDescent="0.15">
      <c r="A1074" s="204"/>
      <c r="B1074" s="189"/>
      <c r="C1074" s="380"/>
      <c r="D1074" s="198" t="s">
        <v>74</v>
      </c>
      <c r="E1074" s="207">
        <f t="shared" ref="E1074:P1074" si="429">+E1072-E1073</f>
        <v>45.2</v>
      </c>
      <c r="F1074" s="207">
        <f t="shared" si="429"/>
        <v>77.899999999999991</v>
      </c>
      <c r="G1074" s="207">
        <f t="shared" si="429"/>
        <v>72.8</v>
      </c>
      <c r="H1074" s="207">
        <f t="shared" si="429"/>
        <v>102.9</v>
      </c>
      <c r="I1074" s="207">
        <f t="shared" si="429"/>
        <v>112.8</v>
      </c>
      <c r="J1074" s="207">
        <f t="shared" si="429"/>
        <v>79.600000000000009</v>
      </c>
      <c r="K1074" s="256">
        <f t="shared" si="429"/>
        <v>76.7</v>
      </c>
      <c r="L1074" s="256">
        <f t="shared" si="429"/>
        <v>15.4</v>
      </c>
      <c r="M1074" s="256">
        <f t="shared" si="429"/>
        <v>11.399999999999999</v>
      </c>
      <c r="N1074" s="256">
        <f t="shared" si="429"/>
        <v>13.700000000000001</v>
      </c>
      <c r="O1074" s="256">
        <f t="shared" si="429"/>
        <v>19.7</v>
      </c>
      <c r="P1074" s="256">
        <f t="shared" si="429"/>
        <v>20.299999999999997</v>
      </c>
      <c r="Q1074" s="207">
        <f t="shared" si="420"/>
        <v>648.4</v>
      </c>
      <c r="R1074" s="207">
        <v>698.19999999999993</v>
      </c>
      <c r="S1074" s="208">
        <f t="shared" si="418"/>
        <v>92.867373245488409</v>
      </c>
    </row>
    <row r="1075" spans="1:19" ht="13.5" customHeight="1" x14ac:dyDescent="0.15">
      <c r="A1075" s="204"/>
      <c r="B1075" s="189"/>
      <c r="C1075" s="380"/>
      <c r="D1075" s="198" t="s">
        <v>75</v>
      </c>
      <c r="E1075" s="207">
        <f t="shared" ref="E1075:P1075" si="430">+E1072-E1076</f>
        <v>43.8</v>
      </c>
      <c r="F1075" s="207">
        <f t="shared" si="430"/>
        <v>77.199999999999989</v>
      </c>
      <c r="G1075" s="207">
        <f t="shared" si="430"/>
        <v>75</v>
      </c>
      <c r="H1075" s="207">
        <f t="shared" si="430"/>
        <v>105.3</v>
      </c>
      <c r="I1075" s="207">
        <f t="shared" si="430"/>
        <v>116.10000000000001</v>
      </c>
      <c r="J1075" s="207">
        <f t="shared" si="430"/>
        <v>90.9</v>
      </c>
      <c r="K1075" s="256">
        <f t="shared" si="430"/>
        <v>78</v>
      </c>
      <c r="L1075" s="256">
        <f t="shared" si="430"/>
        <v>14.2</v>
      </c>
      <c r="M1075" s="256">
        <f t="shared" si="430"/>
        <v>10.299999999999999</v>
      </c>
      <c r="N1075" s="256">
        <f t="shared" si="430"/>
        <v>15.8</v>
      </c>
      <c r="O1075" s="256">
        <f t="shared" si="430"/>
        <v>42.199999999999996</v>
      </c>
      <c r="P1075" s="256">
        <f t="shared" si="430"/>
        <v>30.7</v>
      </c>
      <c r="Q1075" s="207">
        <f t="shared" si="420"/>
        <v>699.50000000000011</v>
      </c>
      <c r="R1075" s="207">
        <v>744</v>
      </c>
      <c r="S1075" s="208">
        <f t="shared" si="418"/>
        <v>94.018817204301087</v>
      </c>
    </row>
    <row r="1076" spans="1:19" ht="13.5" customHeight="1" x14ac:dyDescent="0.15">
      <c r="A1076" s="204"/>
      <c r="B1076" s="189"/>
      <c r="C1076" s="380"/>
      <c r="D1076" s="198" t="s">
        <v>76</v>
      </c>
      <c r="E1076" s="207">
        <v>1.7</v>
      </c>
      <c r="F1076" s="207">
        <v>3.9</v>
      </c>
      <c r="G1076" s="207">
        <v>3.7</v>
      </c>
      <c r="H1076" s="207">
        <v>5.9</v>
      </c>
      <c r="I1076" s="207">
        <v>7.6</v>
      </c>
      <c r="J1076" s="207">
        <v>5</v>
      </c>
      <c r="K1076" s="256">
        <v>4.9000000000000004</v>
      </c>
      <c r="L1076" s="256">
        <v>1.4</v>
      </c>
      <c r="M1076" s="256">
        <v>1.4</v>
      </c>
      <c r="N1076" s="256">
        <v>2.5</v>
      </c>
      <c r="O1076" s="256">
        <v>4.7</v>
      </c>
      <c r="P1076" s="256">
        <v>2.7</v>
      </c>
      <c r="Q1076" s="207">
        <f t="shared" si="420"/>
        <v>45.400000000000006</v>
      </c>
      <c r="R1076" s="207">
        <v>69.599999999999994</v>
      </c>
      <c r="S1076" s="208">
        <f t="shared" si="418"/>
        <v>65.229885057471279</v>
      </c>
    </row>
    <row r="1077" spans="1:19" ht="13.5" customHeight="1" thickBot="1" x14ac:dyDescent="0.2">
      <c r="A1077" s="204"/>
      <c r="B1077" s="189"/>
      <c r="C1077" s="381"/>
      <c r="D1077" s="201" t="s">
        <v>77</v>
      </c>
      <c r="E1077" s="207">
        <v>1.7</v>
      </c>
      <c r="F1077" s="207">
        <v>3.9</v>
      </c>
      <c r="G1077" s="207">
        <v>3.7</v>
      </c>
      <c r="H1077" s="207">
        <v>5.9</v>
      </c>
      <c r="I1077" s="207">
        <v>7.6</v>
      </c>
      <c r="J1077" s="207">
        <v>5</v>
      </c>
      <c r="K1077" s="257">
        <v>4.9000000000000004</v>
      </c>
      <c r="L1077" s="257">
        <v>1.4</v>
      </c>
      <c r="M1077" s="257">
        <v>1.4</v>
      </c>
      <c r="N1077" s="257">
        <v>2.5</v>
      </c>
      <c r="O1077" s="257">
        <v>4.7</v>
      </c>
      <c r="P1077" s="257">
        <v>2.7</v>
      </c>
      <c r="Q1077" s="209">
        <f t="shared" si="420"/>
        <v>45.400000000000006</v>
      </c>
      <c r="R1077" s="209">
        <v>69.599999999999994</v>
      </c>
      <c r="S1077" s="210">
        <f t="shared" si="418"/>
        <v>65.229885057471279</v>
      </c>
    </row>
    <row r="1078" spans="1:19" ht="13.5" customHeight="1" x14ac:dyDescent="0.15">
      <c r="A1078" s="204"/>
      <c r="B1078" s="189"/>
      <c r="C1078" s="379" t="s">
        <v>212</v>
      </c>
      <c r="D1078" s="195" t="s">
        <v>72</v>
      </c>
      <c r="E1078" s="205">
        <v>23.9</v>
      </c>
      <c r="F1078" s="205">
        <v>47</v>
      </c>
      <c r="G1078" s="205">
        <v>29.8</v>
      </c>
      <c r="H1078" s="205">
        <v>47.1</v>
      </c>
      <c r="I1078" s="205">
        <v>65.8</v>
      </c>
      <c r="J1078" s="205">
        <v>57.8</v>
      </c>
      <c r="K1078" s="260">
        <v>29.7</v>
      </c>
      <c r="L1078" s="260">
        <v>16.2</v>
      </c>
      <c r="M1078" s="260">
        <v>96.4</v>
      </c>
      <c r="N1078" s="260">
        <v>210.8</v>
      </c>
      <c r="O1078" s="260">
        <v>167</v>
      </c>
      <c r="P1078" s="260">
        <v>141.9</v>
      </c>
      <c r="Q1078" s="205">
        <f t="shared" si="420"/>
        <v>933.4</v>
      </c>
      <c r="R1078" s="205">
        <v>1124.3000000000002</v>
      </c>
      <c r="S1078" s="206">
        <f t="shared" si="418"/>
        <v>83.02054611758426</v>
      </c>
    </row>
    <row r="1079" spans="1:19" ht="13.5" customHeight="1" x14ac:dyDescent="0.15">
      <c r="A1079" s="204"/>
      <c r="B1079" s="189"/>
      <c r="C1079" s="380"/>
      <c r="D1079" s="198" t="s">
        <v>73</v>
      </c>
      <c r="E1079" s="207">
        <v>6.6</v>
      </c>
      <c r="F1079" s="207">
        <v>10.9</v>
      </c>
      <c r="G1079" s="207">
        <v>6.9</v>
      </c>
      <c r="H1079" s="207">
        <v>10.9</v>
      </c>
      <c r="I1079" s="207">
        <v>15.2</v>
      </c>
      <c r="J1079" s="207">
        <v>13.4</v>
      </c>
      <c r="K1079" s="256">
        <v>7.5</v>
      </c>
      <c r="L1079" s="256">
        <v>2.5</v>
      </c>
      <c r="M1079" s="256">
        <v>22.4</v>
      </c>
      <c r="N1079" s="256">
        <v>43.6</v>
      </c>
      <c r="O1079" s="256">
        <v>35.200000000000003</v>
      </c>
      <c r="P1079" s="256">
        <v>29.3</v>
      </c>
      <c r="Q1079" s="207">
        <f t="shared" si="420"/>
        <v>204.40000000000003</v>
      </c>
      <c r="R1079" s="207">
        <v>247.39999999999998</v>
      </c>
      <c r="S1079" s="208">
        <f t="shared" si="418"/>
        <v>82.619240097008912</v>
      </c>
    </row>
    <row r="1080" spans="1:19" ht="13.5" customHeight="1" x14ac:dyDescent="0.15">
      <c r="A1080" s="204"/>
      <c r="B1080" s="189"/>
      <c r="C1080" s="380"/>
      <c r="D1080" s="198" t="s">
        <v>74</v>
      </c>
      <c r="E1080" s="207">
        <f t="shared" ref="E1080:P1080" si="431">+E1078-E1079</f>
        <v>17.299999999999997</v>
      </c>
      <c r="F1080" s="207">
        <f t="shared" si="431"/>
        <v>36.1</v>
      </c>
      <c r="G1080" s="207">
        <f t="shared" si="431"/>
        <v>22.9</v>
      </c>
      <c r="H1080" s="207">
        <f t="shared" si="431"/>
        <v>36.200000000000003</v>
      </c>
      <c r="I1080" s="207">
        <f t="shared" si="431"/>
        <v>50.599999999999994</v>
      </c>
      <c r="J1080" s="207">
        <f t="shared" si="431"/>
        <v>44.4</v>
      </c>
      <c r="K1080" s="256">
        <f t="shared" si="431"/>
        <v>22.2</v>
      </c>
      <c r="L1080" s="256">
        <f t="shared" si="431"/>
        <v>13.7</v>
      </c>
      <c r="M1080" s="256">
        <f t="shared" si="431"/>
        <v>74</v>
      </c>
      <c r="N1080" s="256">
        <f t="shared" si="431"/>
        <v>167.20000000000002</v>
      </c>
      <c r="O1080" s="256">
        <f t="shared" si="431"/>
        <v>131.80000000000001</v>
      </c>
      <c r="P1080" s="256">
        <f t="shared" si="431"/>
        <v>112.60000000000001</v>
      </c>
      <c r="Q1080" s="207">
        <f t="shared" si="420"/>
        <v>729.00000000000011</v>
      </c>
      <c r="R1080" s="207">
        <v>876.9</v>
      </c>
      <c r="S1080" s="208">
        <f t="shared" si="418"/>
        <v>83.133766678070486</v>
      </c>
    </row>
    <row r="1081" spans="1:19" ht="13.5" customHeight="1" x14ac:dyDescent="0.15">
      <c r="A1081" s="204"/>
      <c r="B1081" s="189"/>
      <c r="C1081" s="380"/>
      <c r="D1081" s="198" t="s">
        <v>75</v>
      </c>
      <c r="E1081" s="207">
        <f t="shared" ref="E1081:P1081" si="432">+E1078-E1082</f>
        <v>21.299999999999997</v>
      </c>
      <c r="F1081" s="207">
        <f t="shared" si="432"/>
        <v>41.1</v>
      </c>
      <c r="G1081" s="207">
        <f t="shared" si="432"/>
        <v>20.8</v>
      </c>
      <c r="H1081" s="207">
        <f t="shared" si="432"/>
        <v>32.5</v>
      </c>
      <c r="I1081" s="207">
        <f t="shared" si="432"/>
        <v>52.9</v>
      </c>
      <c r="J1081" s="207">
        <f t="shared" si="432"/>
        <v>50.4</v>
      </c>
      <c r="K1081" s="256">
        <f t="shared" si="432"/>
        <v>22.6</v>
      </c>
      <c r="L1081" s="256">
        <f t="shared" si="432"/>
        <v>13.899999999999999</v>
      </c>
      <c r="M1081" s="256">
        <f t="shared" si="432"/>
        <v>86.5</v>
      </c>
      <c r="N1081" s="256">
        <f t="shared" si="432"/>
        <v>198.60000000000002</v>
      </c>
      <c r="O1081" s="256">
        <f t="shared" si="432"/>
        <v>156.5</v>
      </c>
      <c r="P1081" s="256">
        <f t="shared" si="432"/>
        <v>132</v>
      </c>
      <c r="Q1081" s="207">
        <f t="shared" si="420"/>
        <v>829.1</v>
      </c>
      <c r="R1081" s="207">
        <v>967.5</v>
      </c>
      <c r="S1081" s="208">
        <f t="shared" si="418"/>
        <v>85.695090439276484</v>
      </c>
    </row>
    <row r="1082" spans="1:19" ht="13.5" customHeight="1" x14ac:dyDescent="0.15">
      <c r="A1082" s="204"/>
      <c r="B1082" s="189"/>
      <c r="C1082" s="380"/>
      <c r="D1082" s="198" t="s">
        <v>76</v>
      </c>
      <c r="E1082" s="207">
        <v>2.6</v>
      </c>
      <c r="F1082" s="207">
        <v>5.9</v>
      </c>
      <c r="G1082" s="207">
        <v>9</v>
      </c>
      <c r="H1082" s="207">
        <v>14.6</v>
      </c>
      <c r="I1082" s="207">
        <v>12.9</v>
      </c>
      <c r="J1082" s="207">
        <v>7.4</v>
      </c>
      <c r="K1082" s="256">
        <v>7.1</v>
      </c>
      <c r="L1082" s="256">
        <v>2.2999999999999998</v>
      </c>
      <c r="M1082" s="256">
        <v>9.9</v>
      </c>
      <c r="N1082" s="256">
        <v>12.2</v>
      </c>
      <c r="O1082" s="256">
        <v>10.5</v>
      </c>
      <c r="P1082" s="256">
        <v>9.9</v>
      </c>
      <c r="Q1082" s="207">
        <f t="shared" si="420"/>
        <v>104.30000000000001</v>
      </c>
      <c r="R1082" s="207">
        <v>156.80000000000001</v>
      </c>
      <c r="S1082" s="208">
        <f t="shared" si="418"/>
        <v>66.517857142857153</v>
      </c>
    </row>
    <row r="1083" spans="1:19" ht="13.5" customHeight="1" thickBot="1" x14ac:dyDescent="0.2">
      <c r="A1083" s="204"/>
      <c r="B1083" s="189"/>
      <c r="C1083" s="381"/>
      <c r="D1083" s="201" t="s">
        <v>77</v>
      </c>
      <c r="E1083" s="209">
        <v>3.2</v>
      </c>
      <c r="F1083" s="209">
        <v>7.2</v>
      </c>
      <c r="G1083" s="209">
        <v>11</v>
      </c>
      <c r="H1083" s="209">
        <v>17.8</v>
      </c>
      <c r="I1083" s="209">
        <v>15.7</v>
      </c>
      <c r="J1083" s="209">
        <v>9</v>
      </c>
      <c r="K1083" s="257">
        <v>8.6</v>
      </c>
      <c r="L1083" s="257">
        <v>2.7</v>
      </c>
      <c r="M1083" s="257">
        <v>22.3</v>
      </c>
      <c r="N1083" s="257">
        <v>28</v>
      </c>
      <c r="O1083" s="257">
        <v>23.2</v>
      </c>
      <c r="P1083" s="257">
        <v>21.9</v>
      </c>
      <c r="Q1083" s="209">
        <f t="shared" si="420"/>
        <v>170.6</v>
      </c>
      <c r="R1083" s="209">
        <v>191.3</v>
      </c>
      <c r="S1083" s="210">
        <f t="shared" si="418"/>
        <v>89.179299529534745</v>
      </c>
    </row>
    <row r="1084" spans="1:19" ht="18.75" customHeight="1" x14ac:dyDescent="0.2">
      <c r="A1084" s="303" t="str">
        <f>$A$1</f>
        <v>５　平成28年度市町村別・月別観光入込客数</v>
      </c>
    </row>
    <row r="1085" spans="1:19" ht="13.5" customHeight="1" thickBot="1" x14ac:dyDescent="0.2">
      <c r="S1085" s="190" t="s">
        <v>308</v>
      </c>
    </row>
    <row r="1086" spans="1:19" ht="13.5" customHeight="1" thickBot="1" x14ac:dyDescent="0.2">
      <c r="A1086" s="191" t="s">
        <v>58</v>
      </c>
      <c r="B1086" s="191" t="s">
        <v>353</v>
      </c>
      <c r="C1086" s="191" t="s">
        <v>59</v>
      </c>
      <c r="D1086" s="192" t="s">
        <v>60</v>
      </c>
      <c r="E1086" s="193" t="s">
        <v>61</v>
      </c>
      <c r="F1086" s="193" t="s">
        <v>62</v>
      </c>
      <c r="G1086" s="193" t="s">
        <v>63</v>
      </c>
      <c r="H1086" s="193" t="s">
        <v>64</v>
      </c>
      <c r="I1086" s="193" t="s">
        <v>65</v>
      </c>
      <c r="J1086" s="193" t="s">
        <v>66</v>
      </c>
      <c r="K1086" s="193" t="s">
        <v>67</v>
      </c>
      <c r="L1086" s="193" t="s">
        <v>68</v>
      </c>
      <c r="M1086" s="193" t="s">
        <v>69</v>
      </c>
      <c r="N1086" s="193" t="s">
        <v>36</v>
      </c>
      <c r="O1086" s="193" t="s">
        <v>37</v>
      </c>
      <c r="P1086" s="193" t="s">
        <v>38</v>
      </c>
      <c r="Q1086" s="193" t="s">
        <v>354</v>
      </c>
      <c r="R1086" s="193" t="str">
        <f>$R$3</f>
        <v>27年度</v>
      </c>
      <c r="S1086" s="194" t="s">
        <v>71</v>
      </c>
    </row>
    <row r="1087" spans="1:19" ht="13.5" customHeight="1" x14ac:dyDescent="0.15">
      <c r="A1087" s="204"/>
      <c r="B1087" s="189"/>
      <c r="C1087" s="379" t="s">
        <v>213</v>
      </c>
      <c r="D1087" s="195" t="s">
        <v>72</v>
      </c>
      <c r="E1087" s="205">
        <v>0</v>
      </c>
      <c r="F1087" s="205">
        <v>5.3</v>
      </c>
      <c r="G1087" s="205">
        <v>17.7</v>
      </c>
      <c r="H1087" s="205">
        <v>14</v>
      </c>
      <c r="I1087" s="205">
        <v>8.3000000000000007</v>
      </c>
      <c r="J1087" s="205">
        <v>1.9</v>
      </c>
      <c r="K1087" s="260">
        <v>3.6</v>
      </c>
      <c r="L1087" s="260">
        <v>0.1</v>
      </c>
      <c r="M1087" s="260">
        <v>0</v>
      </c>
      <c r="N1087" s="260">
        <v>0</v>
      </c>
      <c r="O1087" s="260">
        <v>0</v>
      </c>
      <c r="P1087" s="260">
        <v>0</v>
      </c>
      <c r="Q1087" s="205">
        <f t="shared" ref="Q1087:Q1140" si="433">SUM(E1087:P1087)</f>
        <v>50.9</v>
      </c>
      <c r="R1087" s="205">
        <v>61.099999999999994</v>
      </c>
      <c r="S1087" s="217">
        <f t="shared" ref="S1087:S1140" si="434">IF(Q1087=0,"－",Q1087/R1087*100)</f>
        <v>83.306055646481184</v>
      </c>
    </row>
    <row r="1088" spans="1:19" ht="13.5" customHeight="1" x14ac:dyDescent="0.15">
      <c r="A1088" s="204"/>
      <c r="B1088" s="211"/>
      <c r="C1088" s="380"/>
      <c r="D1088" s="198" t="s">
        <v>73</v>
      </c>
      <c r="E1088" s="207">
        <v>0</v>
      </c>
      <c r="F1088" s="207">
        <v>3</v>
      </c>
      <c r="G1088" s="207">
        <v>9</v>
      </c>
      <c r="H1088" s="207">
        <v>11.7</v>
      </c>
      <c r="I1088" s="207">
        <v>6.3</v>
      </c>
      <c r="J1088" s="207">
        <v>1.5</v>
      </c>
      <c r="K1088" s="256">
        <v>2.7</v>
      </c>
      <c r="L1088" s="256">
        <v>0.1</v>
      </c>
      <c r="M1088" s="256">
        <v>0</v>
      </c>
      <c r="N1088" s="256">
        <v>0</v>
      </c>
      <c r="O1088" s="256">
        <v>0</v>
      </c>
      <c r="P1088" s="256">
        <v>0</v>
      </c>
      <c r="Q1088" s="207">
        <f t="shared" si="433"/>
        <v>34.300000000000004</v>
      </c>
      <c r="R1088" s="207">
        <v>34.200000000000003</v>
      </c>
      <c r="S1088" s="212">
        <f t="shared" si="434"/>
        <v>100.29239766081872</v>
      </c>
    </row>
    <row r="1089" spans="1:19" ht="13.5" customHeight="1" x14ac:dyDescent="0.15">
      <c r="A1089" s="204" t="s">
        <v>367</v>
      </c>
      <c r="B1089" s="211" t="s">
        <v>367</v>
      </c>
      <c r="C1089" s="380"/>
      <c r="D1089" s="198" t="s">
        <v>74</v>
      </c>
      <c r="E1089" s="207">
        <f t="shared" ref="E1089:P1089" si="435">+E1087-E1088</f>
        <v>0</v>
      </c>
      <c r="F1089" s="207">
        <f t="shared" si="435"/>
        <v>2.2999999999999998</v>
      </c>
      <c r="G1089" s="207">
        <f t="shared" si="435"/>
        <v>8.6999999999999993</v>
      </c>
      <c r="H1089" s="207">
        <f t="shared" si="435"/>
        <v>2.3000000000000007</v>
      </c>
      <c r="I1089" s="207">
        <f t="shared" si="435"/>
        <v>2.0000000000000009</v>
      </c>
      <c r="J1089" s="207">
        <f t="shared" si="435"/>
        <v>0.39999999999999991</v>
      </c>
      <c r="K1089" s="256">
        <f t="shared" si="435"/>
        <v>0.89999999999999991</v>
      </c>
      <c r="L1089" s="256">
        <f t="shared" si="435"/>
        <v>0</v>
      </c>
      <c r="M1089" s="256">
        <f t="shared" si="435"/>
        <v>0</v>
      </c>
      <c r="N1089" s="256">
        <f t="shared" si="435"/>
        <v>0</v>
      </c>
      <c r="O1089" s="256">
        <f t="shared" si="435"/>
        <v>0</v>
      </c>
      <c r="P1089" s="256">
        <f t="shared" si="435"/>
        <v>0</v>
      </c>
      <c r="Q1089" s="207">
        <f t="shared" si="433"/>
        <v>16.600000000000001</v>
      </c>
      <c r="R1089" s="207">
        <v>26.900000000000002</v>
      </c>
      <c r="S1089" s="212">
        <f t="shared" si="434"/>
        <v>61.710037174721187</v>
      </c>
    </row>
    <row r="1090" spans="1:19" ht="13.5" customHeight="1" x14ac:dyDescent="0.15">
      <c r="A1090" s="204"/>
      <c r="B1090" s="211"/>
      <c r="C1090" s="380"/>
      <c r="D1090" s="198" t="s">
        <v>75</v>
      </c>
      <c r="E1090" s="207">
        <f t="shared" ref="E1090:P1090" si="436">+E1087-E1091</f>
        <v>0</v>
      </c>
      <c r="F1090" s="207">
        <f t="shared" si="436"/>
        <v>5.3</v>
      </c>
      <c r="G1090" s="207">
        <f t="shared" si="436"/>
        <v>17.7</v>
      </c>
      <c r="H1090" s="207">
        <f t="shared" si="436"/>
        <v>14</v>
      </c>
      <c r="I1090" s="207">
        <f t="shared" si="436"/>
        <v>8.3000000000000007</v>
      </c>
      <c r="J1090" s="207">
        <f t="shared" si="436"/>
        <v>1.9</v>
      </c>
      <c r="K1090" s="256">
        <f t="shared" si="436"/>
        <v>3.6</v>
      </c>
      <c r="L1090" s="256">
        <f t="shared" si="436"/>
        <v>0.1</v>
      </c>
      <c r="M1090" s="256">
        <f t="shared" si="436"/>
        <v>0</v>
      </c>
      <c r="N1090" s="256">
        <f t="shared" si="436"/>
        <v>0</v>
      </c>
      <c r="O1090" s="256">
        <f t="shared" si="436"/>
        <v>0</v>
      </c>
      <c r="P1090" s="256">
        <f t="shared" si="436"/>
        <v>0</v>
      </c>
      <c r="Q1090" s="207">
        <f t="shared" si="433"/>
        <v>50.9</v>
      </c>
      <c r="R1090" s="207">
        <v>61.099999999999994</v>
      </c>
      <c r="S1090" s="212">
        <f t="shared" si="434"/>
        <v>83.306055646481184</v>
      </c>
    </row>
    <row r="1091" spans="1:19" ht="13.5" customHeight="1" x14ac:dyDescent="0.15">
      <c r="A1091" s="204"/>
      <c r="B1091" s="211"/>
      <c r="C1091" s="380"/>
      <c r="D1091" s="198" t="s">
        <v>76</v>
      </c>
      <c r="E1091" s="207">
        <v>0</v>
      </c>
      <c r="F1091" s="207">
        <v>0</v>
      </c>
      <c r="G1091" s="207">
        <v>0</v>
      </c>
      <c r="H1091" s="207">
        <v>0</v>
      </c>
      <c r="I1091" s="207">
        <v>0</v>
      </c>
      <c r="J1091" s="207">
        <v>0</v>
      </c>
      <c r="K1091" s="256">
        <v>0</v>
      </c>
      <c r="L1091" s="256">
        <v>0</v>
      </c>
      <c r="M1091" s="256">
        <v>0</v>
      </c>
      <c r="N1091" s="256">
        <v>0</v>
      </c>
      <c r="O1091" s="256">
        <v>0</v>
      </c>
      <c r="P1091" s="256">
        <v>0</v>
      </c>
      <c r="Q1091" s="207">
        <f t="shared" si="433"/>
        <v>0</v>
      </c>
      <c r="R1091" s="207">
        <v>0</v>
      </c>
      <c r="S1091" s="212" t="str">
        <f t="shared" si="434"/>
        <v>－</v>
      </c>
    </row>
    <row r="1092" spans="1:19" ht="13.5" customHeight="1" thickBot="1" x14ac:dyDescent="0.2">
      <c r="A1092" s="204"/>
      <c r="B1092" s="211"/>
      <c r="C1092" s="381"/>
      <c r="D1092" s="201" t="s">
        <v>77</v>
      </c>
      <c r="E1092" s="209">
        <v>0</v>
      </c>
      <c r="F1092" s="209">
        <v>0</v>
      </c>
      <c r="G1092" s="209">
        <v>0</v>
      </c>
      <c r="H1092" s="209">
        <v>0</v>
      </c>
      <c r="I1092" s="209">
        <v>0</v>
      </c>
      <c r="J1092" s="209">
        <v>0</v>
      </c>
      <c r="K1092" s="257">
        <v>0</v>
      </c>
      <c r="L1092" s="257">
        <v>0</v>
      </c>
      <c r="M1092" s="257">
        <v>0</v>
      </c>
      <c r="N1092" s="257">
        <v>0</v>
      </c>
      <c r="O1092" s="257">
        <v>0</v>
      </c>
      <c r="P1092" s="257">
        <v>0</v>
      </c>
      <c r="Q1092" s="209">
        <f t="shared" si="433"/>
        <v>0</v>
      </c>
      <c r="R1092" s="209">
        <v>0</v>
      </c>
      <c r="S1092" s="218" t="str">
        <f t="shared" si="434"/>
        <v>－</v>
      </c>
    </row>
    <row r="1093" spans="1:19" ht="13.5" customHeight="1" x14ac:dyDescent="0.15">
      <c r="A1093" s="204"/>
      <c r="B1093" s="211"/>
      <c r="C1093" s="379" t="s">
        <v>214</v>
      </c>
      <c r="D1093" s="195" t="s">
        <v>72</v>
      </c>
      <c r="E1093" s="205">
        <v>0.8</v>
      </c>
      <c r="F1093" s="205">
        <v>21.5</v>
      </c>
      <c r="G1093" s="205">
        <v>16.7</v>
      </c>
      <c r="H1093" s="205">
        <v>22.6</v>
      </c>
      <c r="I1093" s="205">
        <v>27.1</v>
      </c>
      <c r="J1093" s="196">
        <v>17.7</v>
      </c>
      <c r="K1093" s="260">
        <v>21.6</v>
      </c>
      <c r="L1093" s="260">
        <v>15</v>
      </c>
      <c r="M1093" s="260">
        <v>6</v>
      </c>
      <c r="N1093" s="260">
        <v>20.7</v>
      </c>
      <c r="O1093" s="260">
        <v>22.9</v>
      </c>
      <c r="P1093" s="260">
        <v>8.1</v>
      </c>
      <c r="Q1093" s="205">
        <f t="shared" si="433"/>
        <v>200.7</v>
      </c>
      <c r="R1093" s="205">
        <v>207.20000000000002</v>
      </c>
      <c r="S1093" s="217">
        <f t="shared" si="434"/>
        <v>96.862934362934354</v>
      </c>
    </row>
    <row r="1094" spans="1:19" ht="13.5" customHeight="1" x14ac:dyDescent="0.15">
      <c r="A1094" s="204"/>
      <c r="B1094" s="211"/>
      <c r="C1094" s="380"/>
      <c r="D1094" s="198" t="s">
        <v>73</v>
      </c>
      <c r="E1094" s="207">
        <v>0</v>
      </c>
      <c r="F1094" s="207">
        <v>0.1</v>
      </c>
      <c r="G1094" s="207">
        <v>0.2</v>
      </c>
      <c r="H1094" s="207">
        <v>0.7</v>
      </c>
      <c r="I1094" s="207">
        <v>1</v>
      </c>
      <c r="J1094" s="207">
        <v>0.2</v>
      </c>
      <c r="K1094" s="256">
        <v>0.1</v>
      </c>
      <c r="L1094" s="256">
        <v>0</v>
      </c>
      <c r="M1094" s="256">
        <v>0</v>
      </c>
      <c r="N1094" s="256">
        <v>1.6</v>
      </c>
      <c r="O1094" s="256">
        <v>0.1</v>
      </c>
      <c r="P1094" s="256">
        <v>0</v>
      </c>
      <c r="Q1094" s="207">
        <f t="shared" si="433"/>
        <v>4</v>
      </c>
      <c r="R1094" s="207">
        <v>2.6</v>
      </c>
      <c r="S1094" s="212">
        <f t="shared" si="434"/>
        <v>153.84615384615384</v>
      </c>
    </row>
    <row r="1095" spans="1:19" ht="13.5" customHeight="1" x14ac:dyDescent="0.15">
      <c r="A1095" s="204"/>
      <c r="B1095" s="211"/>
      <c r="C1095" s="380"/>
      <c r="D1095" s="198" t="s">
        <v>74</v>
      </c>
      <c r="E1095" s="207">
        <f t="shared" ref="E1095:P1095" si="437">+E1093-E1094</f>
        <v>0.8</v>
      </c>
      <c r="F1095" s="207">
        <f t="shared" si="437"/>
        <v>21.4</v>
      </c>
      <c r="G1095" s="207">
        <f t="shared" si="437"/>
        <v>16.5</v>
      </c>
      <c r="H1095" s="207">
        <f t="shared" si="437"/>
        <v>21.900000000000002</v>
      </c>
      <c r="I1095" s="207">
        <f t="shared" si="437"/>
        <v>26.1</v>
      </c>
      <c r="J1095" s="207">
        <f t="shared" si="437"/>
        <v>17.5</v>
      </c>
      <c r="K1095" s="256">
        <f t="shared" si="437"/>
        <v>21.5</v>
      </c>
      <c r="L1095" s="256">
        <f t="shared" si="437"/>
        <v>15</v>
      </c>
      <c r="M1095" s="256">
        <f t="shared" si="437"/>
        <v>6</v>
      </c>
      <c r="N1095" s="256">
        <f t="shared" si="437"/>
        <v>19.099999999999998</v>
      </c>
      <c r="O1095" s="256">
        <f t="shared" si="437"/>
        <v>22.799999999999997</v>
      </c>
      <c r="P1095" s="256">
        <f t="shared" si="437"/>
        <v>8.1</v>
      </c>
      <c r="Q1095" s="207">
        <f t="shared" si="433"/>
        <v>196.70000000000002</v>
      </c>
      <c r="R1095" s="207">
        <v>204.6</v>
      </c>
      <c r="S1095" s="212">
        <f t="shared" si="434"/>
        <v>96.138807429130026</v>
      </c>
    </row>
    <row r="1096" spans="1:19" ht="13.5" customHeight="1" x14ac:dyDescent="0.15">
      <c r="A1096" s="204"/>
      <c r="B1096" s="211"/>
      <c r="C1096" s="380"/>
      <c r="D1096" s="198" t="s">
        <v>75</v>
      </c>
      <c r="E1096" s="207">
        <f t="shared" ref="E1096:P1096" si="438">+E1093-E1097</f>
        <v>0.60000000000000009</v>
      </c>
      <c r="F1096" s="207">
        <f t="shared" si="438"/>
        <v>21.2</v>
      </c>
      <c r="G1096" s="207">
        <f t="shared" si="438"/>
        <v>16.3</v>
      </c>
      <c r="H1096" s="207">
        <f t="shared" si="438"/>
        <v>21.8</v>
      </c>
      <c r="I1096" s="207">
        <f t="shared" si="438"/>
        <v>26.3</v>
      </c>
      <c r="J1096" s="207">
        <f t="shared" si="438"/>
        <v>17.3</v>
      </c>
      <c r="K1096" s="256">
        <f t="shared" si="438"/>
        <v>21.200000000000003</v>
      </c>
      <c r="L1096" s="256">
        <f t="shared" si="438"/>
        <v>14.7</v>
      </c>
      <c r="M1096" s="256">
        <f t="shared" si="438"/>
        <v>5.7</v>
      </c>
      <c r="N1096" s="256">
        <f t="shared" si="438"/>
        <v>20.399999999999999</v>
      </c>
      <c r="O1096" s="256">
        <f t="shared" si="438"/>
        <v>22.599999999999998</v>
      </c>
      <c r="P1096" s="256">
        <f t="shared" si="438"/>
        <v>7.8999999999999995</v>
      </c>
      <c r="Q1096" s="207">
        <f t="shared" si="433"/>
        <v>196</v>
      </c>
      <c r="R1096" s="207">
        <v>203.29999999999998</v>
      </c>
      <c r="S1096" s="212">
        <f t="shared" si="434"/>
        <v>96.40924741760945</v>
      </c>
    </row>
    <row r="1097" spans="1:19" ht="13.5" customHeight="1" x14ac:dyDescent="0.15">
      <c r="A1097" s="204"/>
      <c r="B1097" s="211"/>
      <c r="C1097" s="380"/>
      <c r="D1097" s="198" t="s">
        <v>76</v>
      </c>
      <c r="E1097" s="207">
        <v>0.2</v>
      </c>
      <c r="F1097" s="199">
        <v>0.3</v>
      </c>
      <c r="G1097" s="199">
        <v>0.4</v>
      </c>
      <c r="H1097" s="199">
        <v>0.8</v>
      </c>
      <c r="I1097" s="199">
        <v>0.8</v>
      </c>
      <c r="J1097" s="199">
        <v>0.4</v>
      </c>
      <c r="K1097" s="256">
        <v>0.4</v>
      </c>
      <c r="L1097" s="256">
        <v>0.3</v>
      </c>
      <c r="M1097" s="256">
        <v>0.3</v>
      </c>
      <c r="N1097" s="256">
        <v>0.3</v>
      </c>
      <c r="O1097" s="256">
        <v>0.3</v>
      </c>
      <c r="P1097" s="256">
        <v>0.2</v>
      </c>
      <c r="Q1097" s="207">
        <f t="shared" si="433"/>
        <v>4.6999999999999993</v>
      </c>
      <c r="R1097" s="207">
        <v>3.9000000000000008</v>
      </c>
      <c r="S1097" s="212">
        <f t="shared" si="434"/>
        <v>120.51282051282047</v>
      </c>
    </row>
    <row r="1098" spans="1:19" ht="13.5" customHeight="1" thickBot="1" x14ac:dyDescent="0.2">
      <c r="A1098" s="204"/>
      <c r="B1098" s="189"/>
      <c r="C1098" s="381"/>
      <c r="D1098" s="201" t="s">
        <v>77</v>
      </c>
      <c r="E1098" s="207">
        <v>0.2</v>
      </c>
      <c r="F1098" s="199">
        <v>0.3</v>
      </c>
      <c r="G1098" s="199">
        <v>0.4</v>
      </c>
      <c r="H1098" s="199">
        <v>0.9</v>
      </c>
      <c r="I1098" s="199">
        <v>1.2</v>
      </c>
      <c r="J1098" s="199">
        <v>0.6</v>
      </c>
      <c r="K1098" s="257">
        <v>0.6</v>
      </c>
      <c r="L1098" s="257">
        <v>0.5</v>
      </c>
      <c r="M1098" s="257">
        <v>0.4</v>
      </c>
      <c r="N1098" s="257">
        <v>0.3</v>
      </c>
      <c r="O1098" s="257">
        <v>0.3</v>
      </c>
      <c r="P1098" s="257">
        <v>0.3</v>
      </c>
      <c r="Q1098" s="209">
        <f t="shared" si="433"/>
        <v>6</v>
      </c>
      <c r="R1098" s="209">
        <v>4.5000000000000009</v>
      </c>
      <c r="S1098" s="218">
        <f t="shared" si="434"/>
        <v>133.33333333333331</v>
      </c>
    </row>
    <row r="1099" spans="1:19" ht="13.5" customHeight="1" x14ac:dyDescent="0.15">
      <c r="A1099" s="204"/>
      <c r="B1099" s="189"/>
      <c r="C1099" s="379" t="s">
        <v>397</v>
      </c>
      <c r="D1099" s="195" t="s">
        <v>72</v>
      </c>
      <c r="E1099" s="205">
        <v>58.4</v>
      </c>
      <c r="F1099" s="205">
        <v>136.19999999999999</v>
      </c>
      <c r="G1099" s="205">
        <v>84.6</v>
      </c>
      <c r="H1099" s="205">
        <v>119.2</v>
      </c>
      <c r="I1099" s="205">
        <v>125.5</v>
      </c>
      <c r="J1099" s="205">
        <v>90.7</v>
      </c>
      <c r="K1099" s="260">
        <v>90.3</v>
      </c>
      <c r="L1099" s="260">
        <v>31.3</v>
      </c>
      <c r="M1099" s="260">
        <v>5.3</v>
      </c>
      <c r="N1099" s="260">
        <v>3.6</v>
      </c>
      <c r="O1099" s="260">
        <v>4.4000000000000004</v>
      </c>
      <c r="P1099" s="260">
        <v>7.6</v>
      </c>
      <c r="Q1099" s="205">
        <f t="shared" si="433"/>
        <v>757.09999999999991</v>
      </c>
      <c r="R1099" s="205">
        <v>884</v>
      </c>
      <c r="S1099" s="217">
        <f t="shared" si="434"/>
        <v>85.644796380090483</v>
      </c>
    </row>
    <row r="1100" spans="1:19" ht="13.5" customHeight="1" x14ac:dyDescent="0.15">
      <c r="A1100" s="204"/>
      <c r="B1100" s="189"/>
      <c r="C1100" s="380"/>
      <c r="D1100" s="198" t="s">
        <v>73</v>
      </c>
      <c r="E1100" s="207">
        <v>11.7</v>
      </c>
      <c r="F1100" s="207">
        <v>27.2</v>
      </c>
      <c r="G1100" s="207">
        <v>16.899999999999999</v>
      </c>
      <c r="H1100" s="207">
        <v>23.8</v>
      </c>
      <c r="I1100" s="207">
        <v>25.1</v>
      </c>
      <c r="J1100" s="207">
        <v>18.100000000000001</v>
      </c>
      <c r="K1100" s="256">
        <v>18.100000000000001</v>
      </c>
      <c r="L1100" s="256">
        <v>6.3</v>
      </c>
      <c r="M1100" s="256">
        <v>1.1000000000000001</v>
      </c>
      <c r="N1100" s="256">
        <v>0.7</v>
      </c>
      <c r="O1100" s="256">
        <v>0.9</v>
      </c>
      <c r="P1100" s="256">
        <v>1.5</v>
      </c>
      <c r="Q1100" s="207">
        <f t="shared" si="433"/>
        <v>151.39999999999998</v>
      </c>
      <c r="R1100" s="207">
        <v>176.4</v>
      </c>
      <c r="S1100" s="212">
        <f t="shared" si="434"/>
        <v>85.827664399092953</v>
      </c>
    </row>
    <row r="1101" spans="1:19" ht="13.5" customHeight="1" x14ac:dyDescent="0.15">
      <c r="A1101" s="204"/>
      <c r="B1101" s="189"/>
      <c r="C1101" s="380"/>
      <c r="D1101" s="198" t="s">
        <v>74</v>
      </c>
      <c r="E1101" s="207">
        <f t="shared" ref="E1101:P1101" si="439">+E1099-E1100</f>
        <v>46.7</v>
      </c>
      <c r="F1101" s="207">
        <f t="shared" si="439"/>
        <v>108.99999999999999</v>
      </c>
      <c r="G1101" s="207">
        <f t="shared" si="439"/>
        <v>67.699999999999989</v>
      </c>
      <c r="H1101" s="207">
        <f t="shared" si="439"/>
        <v>95.4</v>
      </c>
      <c r="I1101" s="207">
        <f t="shared" si="439"/>
        <v>100.4</v>
      </c>
      <c r="J1101" s="207">
        <f t="shared" si="439"/>
        <v>72.599999999999994</v>
      </c>
      <c r="K1101" s="256">
        <f t="shared" si="439"/>
        <v>72.199999999999989</v>
      </c>
      <c r="L1101" s="256">
        <f t="shared" si="439"/>
        <v>25</v>
      </c>
      <c r="M1101" s="256">
        <f t="shared" si="439"/>
        <v>4.1999999999999993</v>
      </c>
      <c r="N1101" s="256">
        <f t="shared" si="439"/>
        <v>2.9000000000000004</v>
      </c>
      <c r="O1101" s="256">
        <f t="shared" si="439"/>
        <v>3.5000000000000004</v>
      </c>
      <c r="P1101" s="256">
        <f t="shared" si="439"/>
        <v>6.1</v>
      </c>
      <c r="Q1101" s="207">
        <f t="shared" si="433"/>
        <v>605.70000000000005</v>
      </c>
      <c r="R1101" s="207">
        <v>707.6</v>
      </c>
      <c r="S1101" s="212">
        <f t="shared" si="434"/>
        <v>85.5992085924251</v>
      </c>
    </row>
    <row r="1102" spans="1:19" ht="13.5" customHeight="1" x14ac:dyDescent="0.15">
      <c r="A1102" s="204"/>
      <c r="B1102" s="189"/>
      <c r="C1102" s="380"/>
      <c r="D1102" s="198" t="s">
        <v>75</v>
      </c>
      <c r="E1102" s="207">
        <f t="shared" ref="E1102:P1102" si="440">+E1099-E1103</f>
        <v>58.4</v>
      </c>
      <c r="F1102" s="207">
        <f t="shared" si="440"/>
        <v>136.19999999999999</v>
      </c>
      <c r="G1102" s="207">
        <f t="shared" si="440"/>
        <v>84.6</v>
      </c>
      <c r="H1102" s="207">
        <f t="shared" si="440"/>
        <v>119.2</v>
      </c>
      <c r="I1102" s="207">
        <f t="shared" si="440"/>
        <v>125.5</v>
      </c>
      <c r="J1102" s="207">
        <f t="shared" si="440"/>
        <v>90.7</v>
      </c>
      <c r="K1102" s="256">
        <f t="shared" si="440"/>
        <v>90.3</v>
      </c>
      <c r="L1102" s="256">
        <f t="shared" si="440"/>
        <v>31.3</v>
      </c>
      <c r="M1102" s="256">
        <f t="shared" si="440"/>
        <v>5.3</v>
      </c>
      <c r="N1102" s="256">
        <f t="shared" si="440"/>
        <v>3.6</v>
      </c>
      <c r="O1102" s="256">
        <f t="shared" si="440"/>
        <v>4.4000000000000004</v>
      </c>
      <c r="P1102" s="256">
        <f t="shared" si="440"/>
        <v>7.6</v>
      </c>
      <c r="Q1102" s="207">
        <f t="shared" si="433"/>
        <v>757.09999999999991</v>
      </c>
      <c r="R1102" s="207">
        <v>884</v>
      </c>
      <c r="S1102" s="212">
        <f t="shared" si="434"/>
        <v>85.644796380090483</v>
      </c>
    </row>
    <row r="1103" spans="1:19" ht="13.5" customHeight="1" x14ac:dyDescent="0.15">
      <c r="A1103" s="204"/>
      <c r="B1103" s="189"/>
      <c r="C1103" s="380"/>
      <c r="D1103" s="198" t="s">
        <v>76</v>
      </c>
      <c r="E1103" s="207">
        <v>0</v>
      </c>
      <c r="F1103" s="207">
        <v>0</v>
      </c>
      <c r="G1103" s="207">
        <v>0</v>
      </c>
      <c r="H1103" s="207">
        <v>0</v>
      </c>
      <c r="I1103" s="207">
        <v>0</v>
      </c>
      <c r="J1103" s="207">
        <v>0</v>
      </c>
      <c r="K1103" s="256">
        <v>0</v>
      </c>
      <c r="L1103" s="256">
        <v>0</v>
      </c>
      <c r="M1103" s="256">
        <v>0</v>
      </c>
      <c r="N1103" s="256">
        <v>0</v>
      </c>
      <c r="O1103" s="256">
        <v>0</v>
      </c>
      <c r="P1103" s="256">
        <v>0</v>
      </c>
      <c r="Q1103" s="207">
        <f t="shared" si="433"/>
        <v>0</v>
      </c>
      <c r="R1103" s="207">
        <v>0</v>
      </c>
      <c r="S1103" s="212" t="str">
        <f t="shared" si="434"/>
        <v>－</v>
      </c>
    </row>
    <row r="1104" spans="1:19" ht="13.5" customHeight="1" thickBot="1" x14ac:dyDescent="0.2">
      <c r="A1104" s="204"/>
      <c r="B1104" s="189"/>
      <c r="C1104" s="381"/>
      <c r="D1104" s="201" t="s">
        <v>77</v>
      </c>
      <c r="E1104" s="207">
        <v>0</v>
      </c>
      <c r="F1104" s="207">
        <v>0</v>
      </c>
      <c r="G1104" s="207">
        <v>0</v>
      </c>
      <c r="H1104" s="207">
        <v>0</v>
      </c>
      <c r="I1104" s="207">
        <v>0</v>
      </c>
      <c r="J1104" s="207">
        <v>0</v>
      </c>
      <c r="K1104" s="257">
        <v>0</v>
      </c>
      <c r="L1104" s="257">
        <v>0</v>
      </c>
      <c r="M1104" s="257">
        <v>0</v>
      </c>
      <c r="N1104" s="257">
        <v>0</v>
      </c>
      <c r="O1104" s="257">
        <v>0</v>
      </c>
      <c r="P1104" s="257">
        <v>0</v>
      </c>
      <c r="Q1104" s="209">
        <f t="shared" si="433"/>
        <v>0</v>
      </c>
      <c r="R1104" s="209">
        <v>0</v>
      </c>
      <c r="S1104" s="218" t="str">
        <f t="shared" si="434"/>
        <v>－</v>
      </c>
    </row>
    <row r="1105" spans="1:19" ht="13.5" customHeight="1" x14ac:dyDescent="0.15">
      <c r="A1105" s="204"/>
      <c r="B1105" s="189"/>
      <c r="C1105" s="379" t="s">
        <v>215</v>
      </c>
      <c r="D1105" s="195" t="s">
        <v>72</v>
      </c>
      <c r="E1105" s="205">
        <v>0.4</v>
      </c>
      <c r="F1105" s="205">
        <v>6.4</v>
      </c>
      <c r="G1105" s="205">
        <v>3.9</v>
      </c>
      <c r="H1105" s="205">
        <v>9.5</v>
      </c>
      <c r="I1105" s="205">
        <v>10.199999999999999</v>
      </c>
      <c r="J1105" s="205">
        <v>5.4</v>
      </c>
      <c r="K1105" s="260">
        <v>6.6</v>
      </c>
      <c r="L1105" s="260">
        <v>0.3</v>
      </c>
      <c r="M1105" s="260">
        <v>0</v>
      </c>
      <c r="N1105" s="260">
        <v>0.1</v>
      </c>
      <c r="O1105" s="260">
        <v>0.2</v>
      </c>
      <c r="P1105" s="260">
        <v>0.2</v>
      </c>
      <c r="Q1105" s="205">
        <f t="shared" si="433"/>
        <v>43.20000000000001</v>
      </c>
      <c r="R1105" s="205">
        <v>54.199999999999996</v>
      </c>
      <c r="S1105" s="217">
        <f t="shared" si="434"/>
        <v>79.704797047970501</v>
      </c>
    </row>
    <row r="1106" spans="1:19" ht="13.5" customHeight="1" x14ac:dyDescent="0.15">
      <c r="A1106" s="204"/>
      <c r="B1106" s="189"/>
      <c r="C1106" s="380"/>
      <c r="D1106" s="198" t="s">
        <v>73</v>
      </c>
      <c r="E1106" s="207">
        <v>0</v>
      </c>
      <c r="F1106" s="207">
        <v>0</v>
      </c>
      <c r="G1106" s="207">
        <v>0</v>
      </c>
      <c r="H1106" s="207">
        <v>0.4</v>
      </c>
      <c r="I1106" s="207">
        <v>0.3</v>
      </c>
      <c r="J1106" s="207">
        <v>0.1</v>
      </c>
      <c r="K1106" s="256">
        <v>0</v>
      </c>
      <c r="L1106" s="256">
        <v>0</v>
      </c>
      <c r="M1106" s="256">
        <v>0</v>
      </c>
      <c r="N1106" s="256">
        <v>0</v>
      </c>
      <c r="O1106" s="256">
        <v>0</v>
      </c>
      <c r="P1106" s="256">
        <v>0</v>
      </c>
      <c r="Q1106" s="207">
        <f t="shared" si="433"/>
        <v>0.79999999999999993</v>
      </c>
      <c r="R1106" s="207">
        <v>0.79999999999999993</v>
      </c>
      <c r="S1106" s="212">
        <f t="shared" si="434"/>
        <v>100</v>
      </c>
    </row>
    <row r="1107" spans="1:19" ht="13.5" customHeight="1" x14ac:dyDescent="0.15">
      <c r="A1107" s="204"/>
      <c r="B1107" s="189"/>
      <c r="C1107" s="380"/>
      <c r="D1107" s="198" t="s">
        <v>74</v>
      </c>
      <c r="E1107" s="207">
        <f t="shared" ref="E1107:P1107" si="441">+E1105-E1106</f>
        <v>0.4</v>
      </c>
      <c r="F1107" s="207">
        <f t="shared" si="441"/>
        <v>6.4</v>
      </c>
      <c r="G1107" s="207">
        <f t="shared" si="441"/>
        <v>3.9</v>
      </c>
      <c r="H1107" s="207">
        <f t="shared" si="441"/>
        <v>9.1</v>
      </c>
      <c r="I1107" s="207">
        <f t="shared" si="441"/>
        <v>9.8999999999999986</v>
      </c>
      <c r="J1107" s="207">
        <f t="shared" si="441"/>
        <v>5.3000000000000007</v>
      </c>
      <c r="K1107" s="256">
        <f t="shared" si="441"/>
        <v>6.6</v>
      </c>
      <c r="L1107" s="256">
        <f t="shared" si="441"/>
        <v>0.3</v>
      </c>
      <c r="M1107" s="256">
        <f t="shared" si="441"/>
        <v>0</v>
      </c>
      <c r="N1107" s="256">
        <f t="shared" si="441"/>
        <v>0.1</v>
      </c>
      <c r="O1107" s="256">
        <f t="shared" si="441"/>
        <v>0.2</v>
      </c>
      <c r="P1107" s="256">
        <f t="shared" si="441"/>
        <v>0.2</v>
      </c>
      <c r="Q1107" s="207">
        <f t="shared" si="433"/>
        <v>42.400000000000006</v>
      </c>
      <c r="R1107" s="207">
        <v>53.400000000000006</v>
      </c>
      <c r="S1107" s="212">
        <f t="shared" si="434"/>
        <v>79.400749063670418</v>
      </c>
    </row>
    <row r="1108" spans="1:19" ht="13.5" customHeight="1" x14ac:dyDescent="0.15">
      <c r="A1108" s="204"/>
      <c r="B1108" s="189"/>
      <c r="C1108" s="380"/>
      <c r="D1108" s="198" t="s">
        <v>75</v>
      </c>
      <c r="E1108" s="207">
        <f t="shared" ref="E1108:P1108" si="442">+E1105-E1109</f>
        <v>0.2</v>
      </c>
      <c r="F1108" s="207">
        <f t="shared" si="442"/>
        <v>6</v>
      </c>
      <c r="G1108" s="207">
        <f t="shared" si="442"/>
        <v>3.6999999999999997</v>
      </c>
      <c r="H1108" s="207">
        <f t="shared" si="442"/>
        <v>8.1</v>
      </c>
      <c r="I1108" s="207">
        <f t="shared" si="442"/>
        <v>7.2999999999999989</v>
      </c>
      <c r="J1108" s="207">
        <f t="shared" si="442"/>
        <v>4.6000000000000005</v>
      </c>
      <c r="K1108" s="256">
        <f t="shared" si="442"/>
        <v>6.3</v>
      </c>
      <c r="L1108" s="256">
        <f t="shared" si="442"/>
        <v>0.3</v>
      </c>
      <c r="M1108" s="256">
        <f t="shared" si="442"/>
        <v>0</v>
      </c>
      <c r="N1108" s="256">
        <f t="shared" si="442"/>
        <v>0.1</v>
      </c>
      <c r="O1108" s="256">
        <f t="shared" si="442"/>
        <v>0.2</v>
      </c>
      <c r="P1108" s="256">
        <f t="shared" si="442"/>
        <v>0.2</v>
      </c>
      <c r="Q1108" s="207">
        <f t="shared" si="433"/>
        <v>37</v>
      </c>
      <c r="R1108" s="207">
        <v>47.599999999999994</v>
      </c>
      <c r="S1108" s="212">
        <f t="shared" si="434"/>
        <v>77.731092436974805</v>
      </c>
    </row>
    <row r="1109" spans="1:19" ht="13.5" customHeight="1" x14ac:dyDescent="0.15">
      <c r="A1109" s="204"/>
      <c r="B1109" s="189"/>
      <c r="C1109" s="380"/>
      <c r="D1109" s="198" t="s">
        <v>76</v>
      </c>
      <c r="E1109" s="207">
        <v>0.2</v>
      </c>
      <c r="F1109" s="207">
        <v>0.4</v>
      </c>
      <c r="G1109" s="207">
        <v>0.2</v>
      </c>
      <c r="H1109" s="207">
        <v>1.4</v>
      </c>
      <c r="I1109" s="207">
        <v>2.9</v>
      </c>
      <c r="J1109" s="207">
        <v>0.8</v>
      </c>
      <c r="K1109" s="256">
        <v>0.3</v>
      </c>
      <c r="L1109" s="256">
        <v>0</v>
      </c>
      <c r="M1109" s="256">
        <v>0</v>
      </c>
      <c r="N1109" s="256">
        <v>0</v>
      </c>
      <c r="O1109" s="256">
        <v>0</v>
      </c>
      <c r="P1109" s="256">
        <v>0</v>
      </c>
      <c r="Q1109" s="207">
        <f t="shared" si="433"/>
        <v>6.1999999999999993</v>
      </c>
      <c r="R1109" s="207">
        <v>6.5999999999999988</v>
      </c>
      <c r="S1109" s="212">
        <f t="shared" si="434"/>
        <v>93.939393939393938</v>
      </c>
    </row>
    <row r="1110" spans="1:19" ht="13.5" customHeight="1" thickBot="1" x14ac:dyDescent="0.2">
      <c r="A1110" s="204"/>
      <c r="B1110" s="189"/>
      <c r="C1110" s="381"/>
      <c r="D1110" s="201" t="s">
        <v>77</v>
      </c>
      <c r="E1110" s="207">
        <v>0.2</v>
      </c>
      <c r="F1110" s="207">
        <v>0.4</v>
      </c>
      <c r="G1110" s="207">
        <v>0.2</v>
      </c>
      <c r="H1110" s="207">
        <v>1.4</v>
      </c>
      <c r="I1110" s="207">
        <v>2.9</v>
      </c>
      <c r="J1110" s="207">
        <v>0.8</v>
      </c>
      <c r="K1110" s="257">
        <v>0.3</v>
      </c>
      <c r="L1110" s="257">
        <v>0</v>
      </c>
      <c r="M1110" s="257">
        <v>0</v>
      </c>
      <c r="N1110" s="257">
        <v>0</v>
      </c>
      <c r="O1110" s="257">
        <v>0</v>
      </c>
      <c r="P1110" s="257">
        <v>0</v>
      </c>
      <c r="Q1110" s="209">
        <f t="shared" si="433"/>
        <v>6.1999999999999993</v>
      </c>
      <c r="R1110" s="209">
        <v>6.5999999999999988</v>
      </c>
      <c r="S1110" s="218">
        <f t="shared" si="434"/>
        <v>93.939393939393938</v>
      </c>
    </row>
    <row r="1111" spans="1:19" ht="13.5" customHeight="1" x14ac:dyDescent="0.15">
      <c r="A1111" s="204"/>
      <c r="B1111" s="189"/>
      <c r="C1111" s="379" t="s">
        <v>216</v>
      </c>
      <c r="D1111" s="195" t="s">
        <v>72</v>
      </c>
      <c r="E1111" s="205">
        <v>2.5</v>
      </c>
      <c r="F1111" s="205">
        <v>4.3</v>
      </c>
      <c r="G1111" s="205">
        <v>2.9</v>
      </c>
      <c r="H1111" s="205">
        <v>10.1</v>
      </c>
      <c r="I1111" s="205">
        <v>8.3000000000000007</v>
      </c>
      <c r="J1111" s="205">
        <v>6.6</v>
      </c>
      <c r="K1111" s="260">
        <v>4.5999999999999996</v>
      </c>
      <c r="L1111" s="260">
        <v>2.9</v>
      </c>
      <c r="M1111" s="260">
        <v>2.6</v>
      </c>
      <c r="N1111" s="260">
        <v>3.3</v>
      </c>
      <c r="O1111" s="260">
        <v>2.7</v>
      </c>
      <c r="P1111" s="260">
        <v>3.7</v>
      </c>
      <c r="Q1111" s="205">
        <f t="shared" si="433"/>
        <v>54.5</v>
      </c>
      <c r="R1111" s="205">
        <v>53.2</v>
      </c>
      <c r="S1111" s="217">
        <f t="shared" si="434"/>
        <v>102.44360902255639</v>
      </c>
    </row>
    <row r="1112" spans="1:19" ht="13.5" customHeight="1" x14ac:dyDescent="0.15">
      <c r="A1112" s="204"/>
      <c r="B1112" s="189"/>
      <c r="C1112" s="380"/>
      <c r="D1112" s="198" t="s">
        <v>73</v>
      </c>
      <c r="E1112" s="207">
        <v>0.3</v>
      </c>
      <c r="F1112" s="207">
        <v>0.5</v>
      </c>
      <c r="G1112" s="207">
        <v>0.3</v>
      </c>
      <c r="H1112" s="207">
        <v>1.2</v>
      </c>
      <c r="I1112" s="207">
        <v>0.9</v>
      </c>
      <c r="J1112" s="207">
        <v>0.8</v>
      </c>
      <c r="K1112" s="256">
        <v>0.1</v>
      </c>
      <c r="L1112" s="256">
        <v>0.1</v>
      </c>
      <c r="M1112" s="256">
        <v>0.1</v>
      </c>
      <c r="N1112" s="256">
        <v>0.1</v>
      </c>
      <c r="O1112" s="256">
        <v>0.1</v>
      </c>
      <c r="P1112" s="256">
        <v>0.1</v>
      </c>
      <c r="Q1112" s="207">
        <f t="shared" si="433"/>
        <v>4.5999999999999979</v>
      </c>
      <c r="R1112" s="207">
        <v>4.5999999999999979</v>
      </c>
      <c r="S1112" s="212">
        <f t="shared" si="434"/>
        <v>100</v>
      </c>
    </row>
    <row r="1113" spans="1:19" ht="13.5" customHeight="1" x14ac:dyDescent="0.15">
      <c r="A1113" s="204"/>
      <c r="B1113" s="189"/>
      <c r="C1113" s="380"/>
      <c r="D1113" s="198" t="s">
        <v>74</v>
      </c>
      <c r="E1113" s="207">
        <f t="shared" ref="E1113:P1113" si="443">+E1111-E1112</f>
        <v>2.2000000000000002</v>
      </c>
      <c r="F1113" s="207">
        <f t="shared" si="443"/>
        <v>3.8</v>
      </c>
      <c r="G1113" s="207">
        <f t="shared" si="443"/>
        <v>2.6</v>
      </c>
      <c r="H1113" s="207">
        <f t="shared" si="443"/>
        <v>8.9</v>
      </c>
      <c r="I1113" s="207">
        <f t="shared" si="443"/>
        <v>7.4</v>
      </c>
      <c r="J1113" s="207">
        <f t="shared" si="443"/>
        <v>5.8</v>
      </c>
      <c r="K1113" s="256">
        <f t="shared" si="443"/>
        <v>4.5</v>
      </c>
      <c r="L1113" s="256">
        <f t="shared" si="443"/>
        <v>2.8</v>
      </c>
      <c r="M1113" s="256">
        <f t="shared" si="443"/>
        <v>2.5</v>
      </c>
      <c r="N1113" s="256">
        <f t="shared" si="443"/>
        <v>3.1999999999999997</v>
      </c>
      <c r="O1113" s="256">
        <f t="shared" si="443"/>
        <v>2.6</v>
      </c>
      <c r="P1113" s="256">
        <f t="shared" si="443"/>
        <v>3.6</v>
      </c>
      <c r="Q1113" s="207">
        <f t="shared" si="433"/>
        <v>49.900000000000006</v>
      </c>
      <c r="R1113" s="207">
        <v>48.6</v>
      </c>
      <c r="S1113" s="212">
        <f t="shared" si="434"/>
        <v>102.67489711934157</v>
      </c>
    </row>
    <row r="1114" spans="1:19" ht="13.5" customHeight="1" x14ac:dyDescent="0.15">
      <c r="A1114" s="204"/>
      <c r="B1114" s="189"/>
      <c r="C1114" s="380"/>
      <c r="D1114" s="198" t="s">
        <v>75</v>
      </c>
      <c r="E1114" s="207">
        <f t="shared" ref="E1114:P1114" si="444">+E1111-E1115</f>
        <v>2</v>
      </c>
      <c r="F1114" s="207">
        <f t="shared" si="444"/>
        <v>3.5</v>
      </c>
      <c r="G1114" s="207">
        <f t="shared" si="444"/>
        <v>2</v>
      </c>
      <c r="H1114" s="207">
        <f t="shared" si="444"/>
        <v>8.9</v>
      </c>
      <c r="I1114" s="207">
        <f t="shared" si="444"/>
        <v>7.2000000000000011</v>
      </c>
      <c r="J1114" s="207">
        <f t="shared" si="444"/>
        <v>5.6</v>
      </c>
      <c r="K1114" s="256">
        <f t="shared" si="444"/>
        <v>4.0999999999999996</v>
      </c>
      <c r="L1114" s="256">
        <f t="shared" si="444"/>
        <v>2.6</v>
      </c>
      <c r="M1114" s="256">
        <f t="shared" si="444"/>
        <v>2.3000000000000003</v>
      </c>
      <c r="N1114" s="256">
        <f t="shared" si="444"/>
        <v>3</v>
      </c>
      <c r="O1114" s="256">
        <f t="shared" si="444"/>
        <v>2.4000000000000004</v>
      </c>
      <c r="P1114" s="256">
        <f t="shared" si="444"/>
        <v>3.2</v>
      </c>
      <c r="Q1114" s="207">
        <f t="shared" si="433"/>
        <v>46.800000000000004</v>
      </c>
      <c r="R1114" s="207">
        <v>44.500000000000007</v>
      </c>
      <c r="S1114" s="212">
        <f t="shared" si="434"/>
        <v>105.16853932584269</v>
      </c>
    </row>
    <row r="1115" spans="1:19" ht="13.5" customHeight="1" x14ac:dyDescent="0.15">
      <c r="A1115" s="204"/>
      <c r="B1115" s="189"/>
      <c r="C1115" s="380"/>
      <c r="D1115" s="198" t="s">
        <v>76</v>
      </c>
      <c r="E1115" s="207">
        <v>0.5</v>
      </c>
      <c r="F1115" s="207">
        <v>0.8</v>
      </c>
      <c r="G1115" s="207">
        <v>0.9</v>
      </c>
      <c r="H1115" s="207">
        <v>1.2</v>
      </c>
      <c r="I1115" s="207">
        <v>1.1000000000000001</v>
      </c>
      <c r="J1115" s="207">
        <v>1</v>
      </c>
      <c r="K1115" s="256">
        <v>0.5</v>
      </c>
      <c r="L1115" s="256">
        <v>0.3</v>
      </c>
      <c r="M1115" s="256">
        <v>0.3</v>
      </c>
      <c r="N1115" s="256">
        <v>0.3</v>
      </c>
      <c r="O1115" s="256">
        <v>0.3</v>
      </c>
      <c r="P1115" s="256">
        <v>0.5</v>
      </c>
      <c r="Q1115" s="207">
        <f t="shared" si="433"/>
        <v>7.6999999999999993</v>
      </c>
      <c r="R1115" s="207">
        <v>8.6999999999999993</v>
      </c>
      <c r="S1115" s="212">
        <f t="shared" si="434"/>
        <v>88.505747126436788</v>
      </c>
    </row>
    <row r="1116" spans="1:19" ht="13.5" customHeight="1" thickBot="1" x14ac:dyDescent="0.2">
      <c r="A1116" s="204"/>
      <c r="B1116" s="189"/>
      <c r="C1116" s="381"/>
      <c r="D1116" s="201" t="s">
        <v>77</v>
      </c>
      <c r="E1116" s="209">
        <v>0.5</v>
      </c>
      <c r="F1116" s="209">
        <v>0.9</v>
      </c>
      <c r="G1116" s="209">
        <v>1</v>
      </c>
      <c r="H1116" s="209">
        <v>1.4</v>
      </c>
      <c r="I1116" s="209">
        <v>1.2</v>
      </c>
      <c r="J1116" s="209">
        <v>1.1000000000000001</v>
      </c>
      <c r="K1116" s="257">
        <v>0.5</v>
      </c>
      <c r="L1116" s="257">
        <v>0.4</v>
      </c>
      <c r="M1116" s="257">
        <v>0.3</v>
      </c>
      <c r="N1116" s="257">
        <v>0.3</v>
      </c>
      <c r="O1116" s="257">
        <v>0.4</v>
      </c>
      <c r="P1116" s="257">
        <v>0.5</v>
      </c>
      <c r="Q1116" s="209">
        <f t="shared" si="433"/>
        <v>8.5</v>
      </c>
      <c r="R1116" s="209">
        <v>9.4999999999999982</v>
      </c>
      <c r="S1116" s="218">
        <f t="shared" si="434"/>
        <v>89.473684210526329</v>
      </c>
    </row>
    <row r="1117" spans="1:19" ht="13.5" customHeight="1" x14ac:dyDescent="0.15">
      <c r="A1117" s="204"/>
      <c r="B1117" s="189"/>
      <c r="C1117" s="379" t="s">
        <v>217</v>
      </c>
      <c r="D1117" s="195" t="s">
        <v>72</v>
      </c>
      <c r="E1117" s="205">
        <v>2.7</v>
      </c>
      <c r="F1117" s="205">
        <v>2.5</v>
      </c>
      <c r="G1117" s="205">
        <v>8.3000000000000007</v>
      </c>
      <c r="H1117" s="205">
        <v>11</v>
      </c>
      <c r="I1117" s="205">
        <v>20</v>
      </c>
      <c r="J1117" s="205">
        <v>9.1</v>
      </c>
      <c r="K1117" s="260">
        <v>15.4</v>
      </c>
      <c r="L1117" s="260">
        <v>17.5</v>
      </c>
      <c r="M1117" s="260">
        <v>24.5</v>
      </c>
      <c r="N1117" s="260">
        <v>4.9000000000000004</v>
      </c>
      <c r="O1117" s="260">
        <v>3.6</v>
      </c>
      <c r="P1117" s="260">
        <v>3.5</v>
      </c>
      <c r="Q1117" s="205">
        <f t="shared" si="433"/>
        <v>123</v>
      </c>
      <c r="R1117" s="205">
        <v>121.69999999999999</v>
      </c>
      <c r="S1117" s="217">
        <f t="shared" si="434"/>
        <v>101.06820049301561</v>
      </c>
    </row>
    <row r="1118" spans="1:19" ht="13.5" customHeight="1" x14ac:dyDescent="0.15">
      <c r="A1118" s="204"/>
      <c r="B1118" s="189"/>
      <c r="C1118" s="380"/>
      <c r="D1118" s="198" t="s">
        <v>73</v>
      </c>
      <c r="E1118" s="207">
        <v>0.2</v>
      </c>
      <c r="F1118" s="207">
        <v>0.2</v>
      </c>
      <c r="G1118" s="207">
        <v>0.3</v>
      </c>
      <c r="H1118" s="207">
        <v>0.4</v>
      </c>
      <c r="I1118" s="207">
        <v>0.7</v>
      </c>
      <c r="J1118" s="207">
        <v>0.5</v>
      </c>
      <c r="K1118" s="256">
        <v>0.8</v>
      </c>
      <c r="L1118" s="256">
        <v>1.2</v>
      </c>
      <c r="M1118" s="256">
        <v>1.1000000000000001</v>
      </c>
      <c r="N1118" s="256">
        <v>0.3</v>
      </c>
      <c r="O1118" s="256">
        <v>0.2</v>
      </c>
      <c r="P1118" s="256">
        <v>0.1</v>
      </c>
      <c r="Q1118" s="207">
        <f t="shared" si="433"/>
        <v>6</v>
      </c>
      <c r="R1118" s="207">
        <v>5.2999999999999989</v>
      </c>
      <c r="S1118" s="212">
        <f t="shared" si="434"/>
        <v>113.20754716981133</v>
      </c>
    </row>
    <row r="1119" spans="1:19" ht="13.5" customHeight="1" x14ac:dyDescent="0.15">
      <c r="A1119" s="204"/>
      <c r="B1119" s="189"/>
      <c r="C1119" s="380"/>
      <c r="D1119" s="198" t="s">
        <v>74</v>
      </c>
      <c r="E1119" s="207">
        <f t="shared" ref="E1119:P1119" si="445">+E1117-E1118</f>
        <v>2.5</v>
      </c>
      <c r="F1119" s="207">
        <f t="shared" si="445"/>
        <v>2.2999999999999998</v>
      </c>
      <c r="G1119" s="207">
        <f t="shared" si="445"/>
        <v>8</v>
      </c>
      <c r="H1119" s="207">
        <f t="shared" si="445"/>
        <v>10.6</v>
      </c>
      <c r="I1119" s="207">
        <f t="shared" si="445"/>
        <v>19.3</v>
      </c>
      <c r="J1119" s="207">
        <f t="shared" si="445"/>
        <v>8.6</v>
      </c>
      <c r="K1119" s="256">
        <f t="shared" si="445"/>
        <v>14.6</v>
      </c>
      <c r="L1119" s="256">
        <f t="shared" si="445"/>
        <v>16.3</v>
      </c>
      <c r="M1119" s="256">
        <f t="shared" si="445"/>
        <v>23.4</v>
      </c>
      <c r="N1119" s="256">
        <f t="shared" si="445"/>
        <v>4.6000000000000005</v>
      </c>
      <c r="O1119" s="256">
        <f t="shared" si="445"/>
        <v>3.4</v>
      </c>
      <c r="P1119" s="256">
        <f t="shared" si="445"/>
        <v>3.4</v>
      </c>
      <c r="Q1119" s="207">
        <f t="shared" si="433"/>
        <v>117</v>
      </c>
      <c r="R1119" s="207">
        <v>116.4</v>
      </c>
      <c r="S1119" s="212">
        <f t="shared" si="434"/>
        <v>100.51546391752578</v>
      </c>
    </row>
    <row r="1120" spans="1:19" ht="13.5" customHeight="1" x14ac:dyDescent="0.15">
      <c r="A1120" s="204"/>
      <c r="B1120" s="189"/>
      <c r="C1120" s="380"/>
      <c r="D1120" s="198" t="s">
        <v>75</v>
      </c>
      <c r="E1120" s="207">
        <f t="shared" ref="E1120:P1120" si="446">+E1117-E1121</f>
        <v>1.2000000000000002</v>
      </c>
      <c r="F1120" s="207">
        <f t="shared" si="446"/>
        <v>1.1000000000000001</v>
      </c>
      <c r="G1120" s="207">
        <f t="shared" si="446"/>
        <v>5.3000000000000007</v>
      </c>
      <c r="H1120" s="207">
        <f t="shared" si="446"/>
        <v>6.6</v>
      </c>
      <c r="I1120" s="207">
        <f t="shared" si="446"/>
        <v>13.8</v>
      </c>
      <c r="J1120" s="207">
        <f t="shared" si="446"/>
        <v>5.3</v>
      </c>
      <c r="K1120" s="256">
        <f t="shared" si="446"/>
        <v>14.3</v>
      </c>
      <c r="L1120" s="256">
        <f t="shared" si="446"/>
        <v>16.100000000000001</v>
      </c>
      <c r="M1120" s="256">
        <f t="shared" si="446"/>
        <v>23</v>
      </c>
      <c r="N1120" s="256">
        <f t="shared" si="446"/>
        <v>4.2</v>
      </c>
      <c r="O1120" s="256">
        <f t="shared" si="446"/>
        <v>2.8</v>
      </c>
      <c r="P1120" s="256">
        <f t="shared" si="446"/>
        <v>2.7</v>
      </c>
      <c r="Q1120" s="207">
        <f t="shared" si="433"/>
        <v>96.399999999999991</v>
      </c>
      <c r="R1120" s="207">
        <v>94.7</v>
      </c>
      <c r="S1120" s="212">
        <f t="shared" si="434"/>
        <v>101.79514255543822</v>
      </c>
    </row>
    <row r="1121" spans="1:19" ht="13.5" customHeight="1" x14ac:dyDescent="0.15">
      <c r="A1121" s="204"/>
      <c r="B1121" s="189"/>
      <c r="C1121" s="380"/>
      <c r="D1121" s="198" t="s">
        <v>76</v>
      </c>
      <c r="E1121" s="207">
        <v>1.5</v>
      </c>
      <c r="F1121" s="207">
        <v>1.4</v>
      </c>
      <c r="G1121" s="207">
        <v>3</v>
      </c>
      <c r="H1121" s="207">
        <v>4.4000000000000004</v>
      </c>
      <c r="I1121" s="207">
        <v>6.2</v>
      </c>
      <c r="J1121" s="207">
        <v>3.8</v>
      </c>
      <c r="K1121" s="256">
        <v>1.1000000000000001</v>
      </c>
      <c r="L1121" s="256">
        <v>1.4</v>
      </c>
      <c r="M1121" s="256">
        <v>1.5</v>
      </c>
      <c r="N1121" s="256">
        <v>0.7</v>
      </c>
      <c r="O1121" s="256">
        <v>0.8</v>
      </c>
      <c r="P1121" s="256">
        <v>0.8</v>
      </c>
      <c r="Q1121" s="207">
        <f t="shared" si="433"/>
        <v>26.6</v>
      </c>
      <c r="R1121" s="207">
        <v>27</v>
      </c>
      <c r="S1121" s="212">
        <f t="shared" si="434"/>
        <v>98.518518518518533</v>
      </c>
    </row>
    <row r="1122" spans="1:19" ht="13.5" customHeight="1" thickBot="1" x14ac:dyDescent="0.2">
      <c r="A1122" s="204"/>
      <c r="B1122" s="189"/>
      <c r="C1122" s="381"/>
      <c r="D1122" s="201" t="s">
        <v>77</v>
      </c>
      <c r="E1122" s="209">
        <v>1.8</v>
      </c>
      <c r="F1122" s="209">
        <v>1.7</v>
      </c>
      <c r="G1122" s="209">
        <v>3</v>
      </c>
      <c r="H1122" s="209">
        <v>4.8</v>
      </c>
      <c r="I1122" s="209">
        <v>6.8</v>
      </c>
      <c r="J1122" s="209">
        <v>4.5999999999999996</v>
      </c>
      <c r="K1122" s="257">
        <v>2.5</v>
      </c>
      <c r="L1122" s="257">
        <v>2.8</v>
      </c>
      <c r="M1122" s="257">
        <v>2.9</v>
      </c>
      <c r="N1122" s="257">
        <v>1.5</v>
      </c>
      <c r="O1122" s="257">
        <v>1.4</v>
      </c>
      <c r="P1122" s="257">
        <v>1.3</v>
      </c>
      <c r="Q1122" s="209">
        <f t="shared" si="433"/>
        <v>35.1</v>
      </c>
      <c r="R1122" s="209">
        <v>35.6</v>
      </c>
      <c r="S1122" s="218">
        <f t="shared" si="434"/>
        <v>98.595505617977537</v>
      </c>
    </row>
    <row r="1123" spans="1:19" ht="13.5" customHeight="1" x14ac:dyDescent="0.15">
      <c r="A1123" s="204"/>
      <c r="B1123" s="189"/>
      <c r="C1123" s="379" t="s">
        <v>294</v>
      </c>
      <c r="D1123" s="195" t="s">
        <v>72</v>
      </c>
      <c r="E1123" s="205">
        <v>37</v>
      </c>
      <c r="F1123" s="205">
        <v>85.6</v>
      </c>
      <c r="G1123" s="205">
        <v>89.9</v>
      </c>
      <c r="H1123" s="205">
        <v>104.6</v>
      </c>
      <c r="I1123" s="205">
        <v>75.599999999999994</v>
      </c>
      <c r="J1123" s="205">
        <v>59.4</v>
      </c>
      <c r="K1123" s="260">
        <v>44.4</v>
      </c>
      <c r="L1123" s="260">
        <v>31.7</v>
      </c>
      <c r="M1123" s="260">
        <v>24.7</v>
      </c>
      <c r="N1123" s="260">
        <v>26.5</v>
      </c>
      <c r="O1123" s="260">
        <v>24.1</v>
      </c>
      <c r="P1123" s="260">
        <v>24.9</v>
      </c>
      <c r="Q1123" s="205">
        <f t="shared" si="433"/>
        <v>628.40000000000009</v>
      </c>
      <c r="R1123" s="205">
        <v>543</v>
      </c>
      <c r="S1123" s="217">
        <f t="shared" si="434"/>
        <v>115.72744014732967</v>
      </c>
    </row>
    <row r="1124" spans="1:19" ht="13.5" customHeight="1" x14ac:dyDescent="0.15">
      <c r="A1124" s="204"/>
      <c r="B1124" s="189"/>
      <c r="C1124" s="380"/>
      <c r="D1124" s="198" t="s">
        <v>73</v>
      </c>
      <c r="E1124" s="207">
        <v>2.9</v>
      </c>
      <c r="F1124" s="207">
        <v>8.5</v>
      </c>
      <c r="G1124" s="207">
        <v>10.199999999999999</v>
      </c>
      <c r="H1124" s="207">
        <v>16</v>
      </c>
      <c r="I1124" s="207">
        <v>9.5</v>
      </c>
      <c r="J1124" s="207">
        <v>9.5</v>
      </c>
      <c r="K1124" s="256">
        <v>6.9</v>
      </c>
      <c r="L1124" s="256">
        <v>4.5</v>
      </c>
      <c r="M1124" s="256">
        <v>2.1</v>
      </c>
      <c r="N1124" s="256">
        <v>3.3</v>
      </c>
      <c r="O1124" s="256">
        <v>5.3</v>
      </c>
      <c r="P1124" s="256">
        <v>2.4</v>
      </c>
      <c r="Q1124" s="207">
        <f t="shared" si="433"/>
        <v>81.099999999999994</v>
      </c>
      <c r="R1124" s="207">
        <v>166.89999999999998</v>
      </c>
      <c r="S1124" s="212">
        <f t="shared" si="434"/>
        <v>48.591971240263632</v>
      </c>
    </row>
    <row r="1125" spans="1:19" ht="13.5" customHeight="1" x14ac:dyDescent="0.15">
      <c r="A1125" s="204"/>
      <c r="B1125" s="189"/>
      <c r="C1125" s="380"/>
      <c r="D1125" s="198" t="s">
        <v>74</v>
      </c>
      <c r="E1125" s="207">
        <f t="shared" ref="E1125:P1125" si="447">+E1123-E1124</f>
        <v>34.1</v>
      </c>
      <c r="F1125" s="207">
        <f t="shared" si="447"/>
        <v>77.099999999999994</v>
      </c>
      <c r="G1125" s="207">
        <f t="shared" si="447"/>
        <v>79.7</v>
      </c>
      <c r="H1125" s="207">
        <f t="shared" si="447"/>
        <v>88.6</v>
      </c>
      <c r="I1125" s="207">
        <f t="shared" si="447"/>
        <v>66.099999999999994</v>
      </c>
      <c r="J1125" s="207">
        <f t="shared" si="447"/>
        <v>49.9</v>
      </c>
      <c r="K1125" s="256">
        <f t="shared" si="447"/>
        <v>37.5</v>
      </c>
      <c r="L1125" s="256">
        <f t="shared" si="447"/>
        <v>27.2</v>
      </c>
      <c r="M1125" s="256">
        <f t="shared" si="447"/>
        <v>22.599999999999998</v>
      </c>
      <c r="N1125" s="256">
        <f t="shared" si="447"/>
        <v>23.2</v>
      </c>
      <c r="O1125" s="256">
        <f t="shared" si="447"/>
        <v>18.8</v>
      </c>
      <c r="P1125" s="256">
        <f t="shared" si="447"/>
        <v>22.5</v>
      </c>
      <c r="Q1125" s="207">
        <f t="shared" si="433"/>
        <v>547.29999999999995</v>
      </c>
      <c r="R1125" s="207">
        <v>376.10000000000008</v>
      </c>
      <c r="S1125" s="212">
        <f t="shared" si="434"/>
        <v>145.51980856155274</v>
      </c>
    </row>
    <row r="1126" spans="1:19" ht="13.5" customHeight="1" x14ac:dyDescent="0.15">
      <c r="A1126" s="204"/>
      <c r="B1126" s="189"/>
      <c r="C1126" s="380"/>
      <c r="D1126" s="198" t="s">
        <v>75</v>
      </c>
      <c r="E1126" s="207">
        <f t="shared" ref="E1126:P1126" si="448">+E1123-E1127</f>
        <v>32.6</v>
      </c>
      <c r="F1126" s="207">
        <f t="shared" si="448"/>
        <v>78.199999999999989</v>
      </c>
      <c r="G1126" s="207">
        <f t="shared" si="448"/>
        <v>82</v>
      </c>
      <c r="H1126" s="207">
        <f t="shared" si="448"/>
        <v>94.3</v>
      </c>
      <c r="I1126" s="207">
        <f t="shared" si="448"/>
        <v>66</v>
      </c>
      <c r="J1126" s="207">
        <f t="shared" si="448"/>
        <v>50</v>
      </c>
      <c r="K1126" s="256">
        <f t="shared" si="448"/>
        <v>35.599999999999994</v>
      </c>
      <c r="L1126" s="256">
        <f t="shared" si="448"/>
        <v>25.299999999999997</v>
      </c>
      <c r="M1126" s="256">
        <f t="shared" si="448"/>
        <v>18.799999999999997</v>
      </c>
      <c r="N1126" s="256">
        <f t="shared" si="448"/>
        <v>20.100000000000001</v>
      </c>
      <c r="O1126" s="256">
        <f t="shared" si="448"/>
        <v>16.400000000000002</v>
      </c>
      <c r="P1126" s="256">
        <f t="shared" si="448"/>
        <v>19.799999999999997</v>
      </c>
      <c r="Q1126" s="207">
        <f t="shared" si="433"/>
        <v>539.09999999999991</v>
      </c>
      <c r="R1126" s="207">
        <v>448.1</v>
      </c>
      <c r="S1126" s="212">
        <f t="shared" si="434"/>
        <v>120.30796697165809</v>
      </c>
    </row>
    <row r="1127" spans="1:19" ht="13.5" customHeight="1" x14ac:dyDescent="0.15">
      <c r="A1127" s="204"/>
      <c r="B1127" s="189"/>
      <c r="C1127" s="380"/>
      <c r="D1127" s="198" t="s">
        <v>76</v>
      </c>
      <c r="E1127" s="207">
        <v>4.4000000000000004</v>
      </c>
      <c r="F1127" s="207">
        <v>7.4</v>
      </c>
      <c r="G1127" s="207">
        <v>7.9</v>
      </c>
      <c r="H1127" s="207">
        <v>10.3</v>
      </c>
      <c r="I1127" s="207">
        <v>9.6</v>
      </c>
      <c r="J1127" s="207">
        <v>9.4</v>
      </c>
      <c r="K1127" s="256">
        <v>8.8000000000000007</v>
      </c>
      <c r="L1127" s="256">
        <v>6.4</v>
      </c>
      <c r="M1127" s="256">
        <v>5.9</v>
      </c>
      <c r="N1127" s="256">
        <v>6.4</v>
      </c>
      <c r="O1127" s="256">
        <v>7.7</v>
      </c>
      <c r="P1127" s="256">
        <v>5.0999999999999996</v>
      </c>
      <c r="Q1127" s="207">
        <f t="shared" si="433"/>
        <v>89.300000000000011</v>
      </c>
      <c r="R1127" s="207">
        <v>94.9</v>
      </c>
      <c r="S1127" s="212">
        <f t="shared" si="434"/>
        <v>94.099051633298217</v>
      </c>
    </row>
    <row r="1128" spans="1:19" ht="13.5" customHeight="1" thickBot="1" x14ac:dyDescent="0.2">
      <c r="A1128" s="204"/>
      <c r="B1128" s="189"/>
      <c r="C1128" s="381"/>
      <c r="D1128" s="201" t="s">
        <v>77</v>
      </c>
      <c r="E1128" s="209">
        <v>4.4000000000000004</v>
      </c>
      <c r="F1128" s="209">
        <v>7.4</v>
      </c>
      <c r="G1128" s="209">
        <v>7.9</v>
      </c>
      <c r="H1128" s="209">
        <v>10.3</v>
      </c>
      <c r="I1128" s="209">
        <v>9.6</v>
      </c>
      <c r="J1128" s="209">
        <v>9.4</v>
      </c>
      <c r="K1128" s="257">
        <v>8.8000000000000007</v>
      </c>
      <c r="L1128" s="257">
        <v>6.5</v>
      </c>
      <c r="M1128" s="257">
        <v>5.9</v>
      </c>
      <c r="N1128" s="257">
        <v>6.4</v>
      </c>
      <c r="O1128" s="257">
        <v>7.7</v>
      </c>
      <c r="P1128" s="257">
        <v>5.0999999999999996</v>
      </c>
      <c r="Q1128" s="209">
        <f t="shared" si="433"/>
        <v>89.4</v>
      </c>
      <c r="R1128" s="209">
        <v>104.49999999999999</v>
      </c>
      <c r="S1128" s="218">
        <f t="shared" si="434"/>
        <v>85.550239234449776</v>
      </c>
    </row>
    <row r="1129" spans="1:19" ht="13.5" customHeight="1" x14ac:dyDescent="0.15">
      <c r="A1129" s="204"/>
      <c r="B1129" s="189"/>
      <c r="C1129" s="379" t="s">
        <v>218</v>
      </c>
      <c r="D1129" s="195" t="s">
        <v>72</v>
      </c>
      <c r="E1129" s="205">
        <v>14.5</v>
      </c>
      <c r="F1129" s="205">
        <v>31.5</v>
      </c>
      <c r="G1129" s="205">
        <v>20.6</v>
      </c>
      <c r="H1129" s="205">
        <v>26.8</v>
      </c>
      <c r="I1129" s="205">
        <v>32.9</v>
      </c>
      <c r="J1129" s="205">
        <v>23.8</v>
      </c>
      <c r="K1129" s="260">
        <v>31.2</v>
      </c>
      <c r="L1129" s="260">
        <v>12.9</v>
      </c>
      <c r="M1129" s="260">
        <v>10.7</v>
      </c>
      <c r="N1129" s="260">
        <v>12.6</v>
      </c>
      <c r="O1129" s="260">
        <v>20.6</v>
      </c>
      <c r="P1129" s="260">
        <v>18.5</v>
      </c>
      <c r="Q1129" s="205">
        <f t="shared" si="433"/>
        <v>256.59999999999997</v>
      </c>
      <c r="R1129" s="205">
        <v>284</v>
      </c>
      <c r="S1129" s="217">
        <f t="shared" si="434"/>
        <v>90.352112676056322</v>
      </c>
    </row>
    <row r="1130" spans="1:19" ht="13.5" customHeight="1" x14ac:dyDescent="0.15">
      <c r="A1130" s="204"/>
      <c r="B1130" s="189"/>
      <c r="C1130" s="380"/>
      <c r="D1130" s="198" t="s">
        <v>73</v>
      </c>
      <c r="E1130" s="207">
        <v>4.3</v>
      </c>
      <c r="F1130" s="207">
        <v>9.5</v>
      </c>
      <c r="G1130" s="207">
        <v>6.2</v>
      </c>
      <c r="H1130" s="207">
        <v>8</v>
      </c>
      <c r="I1130" s="207">
        <v>9.9</v>
      </c>
      <c r="J1130" s="207">
        <v>7.1</v>
      </c>
      <c r="K1130" s="256">
        <v>9.4</v>
      </c>
      <c r="L1130" s="256">
        <v>3.9</v>
      </c>
      <c r="M1130" s="256">
        <v>3.2</v>
      </c>
      <c r="N1130" s="256">
        <v>3.8</v>
      </c>
      <c r="O1130" s="256">
        <v>6.2</v>
      </c>
      <c r="P1130" s="256">
        <v>5.6</v>
      </c>
      <c r="Q1130" s="207">
        <f t="shared" si="433"/>
        <v>77.099999999999994</v>
      </c>
      <c r="R1130" s="207">
        <v>85.2</v>
      </c>
      <c r="S1130" s="212">
        <f t="shared" si="434"/>
        <v>90.492957746478865</v>
      </c>
    </row>
    <row r="1131" spans="1:19" ht="13.5" customHeight="1" x14ac:dyDescent="0.15">
      <c r="A1131" s="204"/>
      <c r="B1131" s="189"/>
      <c r="C1131" s="380"/>
      <c r="D1131" s="198" t="s">
        <v>74</v>
      </c>
      <c r="E1131" s="207">
        <f t="shared" ref="E1131:P1131" si="449">+E1129-E1130</f>
        <v>10.199999999999999</v>
      </c>
      <c r="F1131" s="207">
        <f t="shared" si="449"/>
        <v>22</v>
      </c>
      <c r="G1131" s="207">
        <f t="shared" si="449"/>
        <v>14.400000000000002</v>
      </c>
      <c r="H1131" s="207">
        <f t="shared" si="449"/>
        <v>18.8</v>
      </c>
      <c r="I1131" s="207">
        <f t="shared" si="449"/>
        <v>23</v>
      </c>
      <c r="J1131" s="207">
        <f t="shared" si="449"/>
        <v>16.700000000000003</v>
      </c>
      <c r="K1131" s="256">
        <f t="shared" si="449"/>
        <v>21.799999999999997</v>
      </c>
      <c r="L1131" s="256">
        <f t="shared" si="449"/>
        <v>9</v>
      </c>
      <c r="M1131" s="256">
        <f t="shared" si="449"/>
        <v>7.4999999999999991</v>
      </c>
      <c r="N1131" s="256">
        <f t="shared" si="449"/>
        <v>8.8000000000000007</v>
      </c>
      <c r="O1131" s="256">
        <f t="shared" si="449"/>
        <v>14.400000000000002</v>
      </c>
      <c r="P1131" s="256">
        <f t="shared" si="449"/>
        <v>12.9</v>
      </c>
      <c r="Q1131" s="207">
        <f t="shared" si="433"/>
        <v>179.50000000000003</v>
      </c>
      <c r="R1131" s="207">
        <v>198.79999999999998</v>
      </c>
      <c r="S1131" s="212">
        <f t="shared" si="434"/>
        <v>90.291750503018136</v>
      </c>
    </row>
    <row r="1132" spans="1:19" ht="13.5" customHeight="1" x14ac:dyDescent="0.15">
      <c r="A1132" s="204"/>
      <c r="B1132" s="189"/>
      <c r="C1132" s="380"/>
      <c r="D1132" s="198" t="s">
        <v>75</v>
      </c>
      <c r="E1132" s="207">
        <f t="shared" ref="E1132:P1132" si="450">+E1129-E1133</f>
        <v>14.3</v>
      </c>
      <c r="F1132" s="207">
        <f t="shared" si="450"/>
        <v>31.2</v>
      </c>
      <c r="G1132" s="207">
        <f t="shared" si="450"/>
        <v>20.200000000000003</v>
      </c>
      <c r="H1132" s="207">
        <f t="shared" si="450"/>
        <v>26</v>
      </c>
      <c r="I1132" s="207">
        <f t="shared" si="450"/>
        <v>31.799999999999997</v>
      </c>
      <c r="J1132" s="207">
        <f t="shared" si="450"/>
        <v>23.2</v>
      </c>
      <c r="K1132" s="256">
        <f t="shared" si="450"/>
        <v>30.8</v>
      </c>
      <c r="L1132" s="256">
        <f t="shared" si="450"/>
        <v>12.700000000000001</v>
      </c>
      <c r="M1132" s="256">
        <f t="shared" si="450"/>
        <v>10.399999999999999</v>
      </c>
      <c r="N1132" s="256">
        <f t="shared" si="450"/>
        <v>12.299999999999999</v>
      </c>
      <c r="O1132" s="256">
        <f t="shared" si="450"/>
        <v>20.400000000000002</v>
      </c>
      <c r="P1132" s="256">
        <f t="shared" si="450"/>
        <v>18.399999999999999</v>
      </c>
      <c r="Q1132" s="207">
        <f t="shared" si="433"/>
        <v>251.70000000000002</v>
      </c>
      <c r="R1132" s="207">
        <v>278.5</v>
      </c>
      <c r="S1132" s="212">
        <f t="shared" si="434"/>
        <v>90.37701974865351</v>
      </c>
    </row>
    <row r="1133" spans="1:19" ht="13.5" customHeight="1" x14ac:dyDescent="0.15">
      <c r="A1133" s="204"/>
      <c r="B1133" s="189"/>
      <c r="C1133" s="380"/>
      <c r="D1133" s="198" t="s">
        <v>76</v>
      </c>
      <c r="E1133" s="207">
        <v>0.2</v>
      </c>
      <c r="F1133" s="207">
        <v>0.3</v>
      </c>
      <c r="G1133" s="207">
        <v>0.4</v>
      </c>
      <c r="H1133" s="207">
        <v>0.8</v>
      </c>
      <c r="I1133" s="207">
        <v>1.1000000000000001</v>
      </c>
      <c r="J1133" s="207">
        <v>0.6</v>
      </c>
      <c r="K1133" s="256">
        <v>0.4</v>
      </c>
      <c r="L1133" s="256">
        <v>0.2</v>
      </c>
      <c r="M1133" s="256">
        <v>0.3</v>
      </c>
      <c r="N1133" s="256">
        <v>0.3</v>
      </c>
      <c r="O1133" s="256">
        <v>0.2</v>
      </c>
      <c r="P1133" s="256">
        <v>0.1</v>
      </c>
      <c r="Q1133" s="207">
        <f t="shared" si="433"/>
        <v>4.8999999999999995</v>
      </c>
      <c r="R1133" s="207">
        <v>5.5000000000000009</v>
      </c>
      <c r="S1133" s="212">
        <f t="shared" si="434"/>
        <v>89.090909090909065</v>
      </c>
    </row>
    <row r="1134" spans="1:19" ht="13.5" customHeight="1" thickBot="1" x14ac:dyDescent="0.2">
      <c r="A1134" s="204"/>
      <c r="B1134" s="189"/>
      <c r="C1134" s="381"/>
      <c r="D1134" s="201" t="s">
        <v>77</v>
      </c>
      <c r="E1134" s="209">
        <v>0.2</v>
      </c>
      <c r="F1134" s="209">
        <v>0.3</v>
      </c>
      <c r="G1134" s="209">
        <v>0.4</v>
      </c>
      <c r="H1134" s="209">
        <v>0.9</v>
      </c>
      <c r="I1134" s="209">
        <v>1.2</v>
      </c>
      <c r="J1134" s="209">
        <v>0.6</v>
      </c>
      <c r="K1134" s="257">
        <v>0.4</v>
      </c>
      <c r="L1134" s="257">
        <v>0.2</v>
      </c>
      <c r="M1134" s="257">
        <v>0.3</v>
      </c>
      <c r="N1134" s="257">
        <v>0.3</v>
      </c>
      <c r="O1134" s="257">
        <v>0.3</v>
      </c>
      <c r="P1134" s="257">
        <v>0.2</v>
      </c>
      <c r="Q1134" s="209">
        <f t="shared" si="433"/>
        <v>5.3</v>
      </c>
      <c r="R1134" s="209">
        <v>6.0000000000000009</v>
      </c>
      <c r="S1134" s="218">
        <f t="shared" si="434"/>
        <v>88.333333333333314</v>
      </c>
    </row>
    <row r="1135" spans="1:19" ht="13.5" customHeight="1" x14ac:dyDescent="0.15">
      <c r="A1135" s="204"/>
      <c r="B1135" s="189"/>
      <c r="C1135" s="379" t="s">
        <v>219</v>
      </c>
      <c r="D1135" s="195" t="s">
        <v>72</v>
      </c>
      <c r="E1135" s="205">
        <v>0.5</v>
      </c>
      <c r="F1135" s="205">
        <v>5.6</v>
      </c>
      <c r="G1135" s="205">
        <v>4</v>
      </c>
      <c r="H1135" s="205">
        <v>8.3000000000000007</v>
      </c>
      <c r="I1135" s="205">
        <v>9.6999999999999993</v>
      </c>
      <c r="J1135" s="205">
        <v>15.2</v>
      </c>
      <c r="K1135" s="260">
        <v>5.6</v>
      </c>
      <c r="L1135" s="260">
        <v>1.9</v>
      </c>
      <c r="M1135" s="260">
        <v>0.6</v>
      </c>
      <c r="N1135" s="260">
        <v>0.5</v>
      </c>
      <c r="O1135" s="260">
        <v>0.7</v>
      </c>
      <c r="P1135" s="260">
        <v>0.9</v>
      </c>
      <c r="Q1135" s="205">
        <f t="shared" si="433"/>
        <v>53.5</v>
      </c>
      <c r="R1135" s="205">
        <v>55.599999999999994</v>
      </c>
      <c r="S1135" s="217">
        <f t="shared" si="434"/>
        <v>96.223021582733821</v>
      </c>
    </row>
    <row r="1136" spans="1:19" ht="13.5" customHeight="1" x14ac:dyDescent="0.15">
      <c r="A1136" s="204"/>
      <c r="B1136" s="189"/>
      <c r="C1136" s="380"/>
      <c r="D1136" s="198" t="s">
        <v>73</v>
      </c>
      <c r="E1136" s="207">
        <v>0</v>
      </c>
      <c r="F1136" s="207">
        <v>0.1</v>
      </c>
      <c r="G1136" s="207">
        <v>0</v>
      </c>
      <c r="H1136" s="207">
        <v>0.1</v>
      </c>
      <c r="I1136" s="207">
        <v>0.1</v>
      </c>
      <c r="J1136" s="207">
        <v>0</v>
      </c>
      <c r="K1136" s="256">
        <v>0</v>
      </c>
      <c r="L1136" s="256">
        <v>0</v>
      </c>
      <c r="M1136" s="256">
        <v>0</v>
      </c>
      <c r="N1136" s="256">
        <v>0</v>
      </c>
      <c r="O1136" s="256">
        <v>0</v>
      </c>
      <c r="P1136" s="256">
        <v>0</v>
      </c>
      <c r="Q1136" s="207">
        <f t="shared" si="433"/>
        <v>0.30000000000000004</v>
      </c>
      <c r="R1136" s="207">
        <v>1.4000000000000001</v>
      </c>
      <c r="S1136" s="212">
        <f t="shared" si="434"/>
        <v>21.428571428571431</v>
      </c>
    </row>
    <row r="1137" spans="1:19" ht="13.5" customHeight="1" x14ac:dyDescent="0.15">
      <c r="A1137" s="204"/>
      <c r="B1137" s="189"/>
      <c r="C1137" s="380"/>
      <c r="D1137" s="198" t="s">
        <v>74</v>
      </c>
      <c r="E1137" s="207">
        <f t="shared" ref="E1137:P1137" si="451">+E1135-E1136</f>
        <v>0.5</v>
      </c>
      <c r="F1137" s="207">
        <f t="shared" si="451"/>
        <v>5.5</v>
      </c>
      <c r="G1137" s="207">
        <f t="shared" si="451"/>
        <v>4</v>
      </c>
      <c r="H1137" s="207">
        <f t="shared" si="451"/>
        <v>8.2000000000000011</v>
      </c>
      <c r="I1137" s="207">
        <f t="shared" si="451"/>
        <v>9.6</v>
      </c>
      <c r="J1137" s="207">
        <f t="shared" si="451"/>
        <v>15.2</v>
      </c>
      <c r="K1137" s="256">
        <f t="shared" si="451"/>
        <v>5.6</v>
      </c>
      <c r="L1137" s="256">
        <f t="shared" si="451"/>
        <v>1.9</v>
      </c>
      <c r="M1137" s="256">
        <f t="shared" si="451"/>
        <v>0.6</v>
      </c>
      <c r="N1137" s="256">
        <f t="shared" si="451"/>
        <v>0.5</v>
      </c>
      <c r="O1137" s="256">
        <f t="shared" si="451"/>
        <v>0.7</v>
      </c>
      <c r="P1137" s="256">
        <f t="shared" si="451"/>
        <v>0.9</v>
      </c>
      <c r="Q1137" s="207">
        <f t="shared" si="433"/>
        <v>53.2</v>
      </c>
      <c r="R1137" s="207">
        <v>54.199999999999996</v>
      </c>
      <c r="S1137" s="212">
        <f t="shared" si="434"/>
        <v>98.154981549815517</v>
      </c>
    </row>
    <row r="1138" spans="1:19" ht="13.5" customHeight="1" x14ac:dyDescent="0.15">
      <c r="A1138" s="204"/>
      <c r="B1138" s="189"/>
      <c r="C1138" s="380"/>
      <c r="D1138" s="198" t="s">
        <v>75</v>
      </c>
      <c r="E1138" s="207">
        <f t="shared" ref="E1138:P1138" si="452">+E1135-E1139</f>
        <v>0.4</v>
      </c>
      <c r="F1138" s="207">
        <f t="shared" si="452"/>
        <v>5.3</v>
      </c>
      <c r="G1138" s="207">
        <f t="shared" si="452"/>
        <v>3.8</v>
      </c>
      <c r="H1138" s="207">
        <f t="shared" si="452"/>
        <v>7.7000000000000011</v>
      </c>
      <c r="I1138" s="207">
        <f t="shared" si="452"/>
        <v>8.6999999999999993</v>
      </c>
      <c r="J1138" s="207">
        <f t="shared" si="452"/>
        <v>14.799999999999999</v>
      </c>
      <c r="K1138" s="256">
        <f t="shared" si="452"/>
        <v>5.1999999999999993</v>
      </c>
      <c r="L1138" s="256">
        <f t="shared" si="452"/>
        <v>1.2999999999999998</v>
      </c>
      <c r="M1138" s="256">
        <f t="shared" si="452"/>
        <v>0.39999999999999997</v>
      </c>
      <c r="N1138" s="256">
        <f t="shared" si="452"/>
        <v>0.3</v>
      </c>
      <c r="O1138" s="256">
        <f t="shared" si="452"/>
        <v>0.19999999999999996</v>
      </c>
      <c r="P1138" s="256">
        <f t="shared" si="452"/>
        <v>0.60000000000000009</v>
      </c>
      <c r="Q1138" s="207">
        <f t="shared" si="433"/>
        <v>48.7</v>
      </c>
      <c r="R1138" s="207">
        <v>50.6</v>
      </c>
      <c r="S1138" s="212">
        <f t="shared" si="434"/>
        <v>96.245059288537547</v>
      </c>
    </row>
    <row r="1139" spans="1:19" ht="13.5" customHeight="1" x14ac:dyDescent="0.15">
      <c r="A1139" s="204"/>
      <c r="B1139" s="189"/>
      <c r="C1139" s="380"/>
      <c r="D1139" s="198" t="s">
        <v>76</v>
      </c>
      <c r="E1139" s="207">
        <v>0.1</v>
      </c>
      <c r="F1139" s="207">
        <v>0.3</v>
      </c>
      <c r="G1139" s="207">
        <v>0.2</v>
      </c>
      <c r="H1139" s="207">
        <v>0.6</v>
      </c>
      <c r="I1139" s="207">
        <v>1</v>
      </c>
      <c r="J1139" s="207">
        <v>0.4</v>
      </c>
      <c r="K1139" s="256">
        <v>0.4</v>
      </c>
      <c r="L1139" s="256">
        <v>0.6</v>
      </c>
      <c r="M1139" s="256">
        <v>0.2</v>
      </c>
      <c r="N1139" s="256">
        <v>0.2</v>
      </c>
      <c r="O1139" s="256">
        <v>0.5</v>
      </c>
      <c r="P1139" s="256">
        <v>0.3</v>
      </c>
      <c r="Q1139" s="207">
        <f t="shared" si="433"/>
        <v>4.8</v>
      </c>
      <c r="R1139" s="207">
        <v>5</v>
      </c>
      <c r="S1139" s="212">
        <f t="shared" si="434"/>
        <v>96</v>
      </c>
    </row>
    <row r="1140" spans="1:19" ht="13.5" customHeight="1" thickBot="1" x14ac:dyDescent="0.2">
      <c r="A1140" s="204"/>
      <c r="B1140" s="211"/>
      <c r="C1140" s="381"/>
      <c r="D1140" s="201" t="s">
        <v>77</v>
      </c>
      <c r="E1140" s="209">
        <v>0.1</v>
      </c>
      <c r="F1140" s="209">
        <v>0.3</v>
      </c>
      <c r="G1140" s="209">
        <v>0.2</v>
      </c>
      <c r="H1140" s="209">
        <v>0.6</v>
      </c>
      <c r="I1140" s="209">
        <v>1</v>
      </c>
      <c r="J1140" s="209">
        <v>0.4</v>
      </c>
      <c r="K1140" s="257">
        <v>0.4</v>
      </c>
      <c r="L1140" s="257">
        <v>0.6</v>
      </c>
      <c r="M1140" s="257">
        <v>0.2</v>
      </c>
      <c r="N1140" s="257">
        <v>0.2</v>
      </c>
      <c r="O1140" s="257">
        <v>0.5</v>
      </c>
      <c r="P1140" s="257">
        <v>0.3</v>
      </c>
      <c r="Q1140" s="209">
        <f t="shared" si="433"/>
        <v>4.8</v>
      </c>
      <c r="R1140" s="209">
        <v>5</v>
      </c>
      <c r="S1140" s="218">
        <f t="shared" si="434"/>
        <v>96</v>
      </c>
    </row>
    <row r="1141" spans="1:19" ht="18.75" customHeight="1" x14ac:dyDescent="0.2">
      <c r="A1141" s="303" t="str">
        <f>$A$1</f>
        <v>５　平成28年度市町村別・月別観光入込客数</v>
      </c>
    </row>
    <row r="1142" spans="1:19" ht="13.5" customHeight="1" thickBot="1" x14ac:dyDescent="0.2">
      <c r="S1142" s="190" t="s">
        <v>308</v>
      </c>
    </row>
    <row r="1143" spans="1:19" ht="13.5" customHeight="1" thickBot="1" x14ac:dyDescent="0.2">
      <c r="A1143" s="191" t="s">
        <v>58</v>
      </c>
      <c r="B1143" s="191" t="s">
        <v>353</v>
      </c>
      <c r="C1143" s="191" t="s">
        <v>59</v>
      </c>
      <c r="D1143" s="192" t="s">
        <v>60</v>
      </c>
      <c r="E1143" s="193" t="s">
        <v>61</v>
      </c>
      <c r="F1143" s="193" t="s">
        <v>62</v>
      </c>
      <c r="G1143" s="193" t="s">
        <v>63</v>
      </c>
      <c r="H1143" s="193" t="s">
        <v>64</v>
      </c>
      <c r="I1143" s="193" t="s">
        <v>65</v>
      </c>
      <c r="J1143" s="193" t="s">
        <v>66</v>
      </c>
      <c r="K1143" s="193" t="s">
        <v>67</v>
      </c>
      <c r="L1143" s="193" t="s">
        <v>68</v>
      </c>
      <c r="M1143" s="193" t="s">
        <v>69</v>
      </c>
      <c r="N1143" s="193" t="s">
        <v>36</v>
      </c>
      <c r="O1143" s="193" t="s">
        <v>37</v>
      </c>
      <c r="P1143" s="193" t="s">
        <v>38</v>
      </c>
      <c r="Q1143" s="193" t="s">
        <v>354</v>
      </c>
      <c r="R1143" s="193" t="str">
        <f>$R$3</f>
        <v>27年度</v>
      </c>
      <c r="S1143" s="194" t="s">
        <v>71</v>
      </c>
    </row>
    <row r="1144" spans="1:19" ht="13.5" customHeight="1" x14ac:dyDescent="0.15">
      <c r="A1144" s="259"/>
      <c r="B1144" s="189"/>
      <c r="C1144" s="379" t="s">
        <v>220</v>
      </c>
      <c r="D1144" s="195" t="s">
        <v>72</v>
      </c>
      <c r="E1144" s="205">
        <v>30.1</v>
      </c>
      <c r="F1144" s="205">
        <v>82.1</v>
      </c>
      <c r="G1144" s="205">
        <v>41.9</v>
      </c>
      <c r="H1144" s="205">
        <v>63.1</v>
      </c>
      <c r="I1144" s="205">
        <v>88.9</v>
      </c>
      <c r="J1144" s="205">
        <v>44.4</v>
      </c>
      <c r="K1144" s="260">
        <v>44.8</v>
      </c>
      <c r="L1144" s="260">
        <v>24.2</v>
      </c>
      <c r="M1144" s="260">
        <v>20.100000000000001</v>
      </c>
      <c r="N1144" s="260">
        <v>19.899999999999999</v>
      </c>
      <c r="O1144" s="260">
        <v>21.1</v>
      </c>
      <c r="P1144" s="260">
        <v>24.6</v>
      </c>
      <c r="Q1144" s="205">
        <f t="shared" ref="Q1144:Q1167" si="453">SUM(E1144:P1144)</f>
        <v>505.20000000000005</v>
      </c>
      <c r="R1144" s="205">
        <v>512.70000000000005</v>
      </c>
      <c r="S1144" s="217">
        <f t="shared" ref="S1144:S1167" si="454">IF(Q1144=0,"－",Q1144/R1144*100)</f>
        <v>98.537156231714448</v>
      </c>
    </row>
    <row r="1145" spans="1:19" ht="13.5" customHeight="1" x14ac:dyDescent="0.15">
      <c r="A1145" s="204"/>
      <c r="B1145" s="189"/>
      <c r="C1145" s="380"/>
      <c r="D1145" s="198" t="s">
        <v>73</v>
      </c>
      <c r="E1145" s="207">
        <v>0.1</v>
      </c>
      <c r="F1145" s="207">
        <v>0.1</v>
      </c>
      <c r="G1145" s="207">
        <v>0.3</v>
      </c>
      <c r="H1145" s="207">
        <v>0.3</v>
      </c>
      <c r="I1145" s="207">
        <v>0.4</v>
      </c>
      <c r="J1145" s="207">
        <v>0.3</v>
      </c>
      <c r="K1145" s="256">
        <v>0.1</v>
      </c>
      <c r="L1145" s="256">
        <v>0</v>
      </c>
      <c r="M1145" s="256">
        <v>0</v>
      </c>
      <c r="N1145" s="256">
        <v>0.2</v>
      </c>
      <c r="O1145" s="256">
        <v>0.1</v>
      </c>
      <c r="P1145" s="256">
        <v>0.1</v>
      </c>
      <c r="Q1145" s="207">
        <f t="shared" si="453"/>
        <v>2.0000000000000004</v>
      </c>
      <c r="R1145" s="207">
        <v>4.1000000000000005</v>
      </c>
      <c r="S1145" s="212">
        <f t="shared" si="454"/>
        <v>48.780487804878057</v>
      </c>
    </row>
    <row r="1146" spans="1:19" ht="13.5" customHeight="1" x14ac:dyDescent="0.15">
      <c r="A1146" s="204" t="s">
        <v>367</v>
      </c>
      <c r="B1146" s="211" t="s">
        <v>367</v>
      </c>
      <c r="C1146" s="380"/>
      <c r="D1146" s="198" t="s">
        <v>74</v>
      </c>
      <c r="E1146" s="207">
        <f t="shared" ref="E1146:P1146" si="455">+E1144-E1145</f>
        <v>30</v>
      </c>
      <c r="F1146" s="207">
        <f t="shared" si="455"/>
        <v>82</v>
      </c>
      <c r="G1146" s="207">
        <f t="shared" si="455"/>
        <v>41.6</v>
      </c>
      <c r="H1146" s="207">
        <f t="shared" si="455"/>
        <v>62.800000000000004</v>
      </c>
      <c r="I1146" s="207">
        <f t="shared" si="455"/>
        <v>88.5</v>
      </c>
      <c r="J1146" s="207">
        <f t="shared" si="455"/>
        <v>44.1</v>
      </c>
      <c r="K1146" s="256">
        <f t="shared" si="455"/>
        <v>44.699999999999996</v>
      </c>
      <c r="L1146" s="256">
        <f t="shared" si="455"/>
        <v>24.2</v>
      </c>
      <c r="M1146" s="256">
        <f t="shared" si="455"/>
        <v>20.100000000000001</v>
      </c>
      <c r="N1146" s="256">
        <f t="shared" si="455"/>
        <v>19.7</v>
      </c>
      <c r="O1146" s="256">
        <f t="shared" si="455"/>
        <v>21</v>
      </c>
      <c r="P1146" s="256">
        <f t="shared" si="455"/>
        <v>24.5</v>
      </c>
      <c r="Q1146" s="207">
        <f t="shared" si="453"/>
        <v>503.2</v>
      </c>
      <c r="R1146" s="207">
        <v>508.59999999999997</v>
      </c>
      <c r="S1146" s="212">
        <f t="shared" si="454"/>
        <v>98.938261895399137</v>
      </c>
    </row>
    <row r="1147" spans="1:19" ht="13.5" customHeight="1" x14ac:dyDescent="0.15">
      <c r="A1147" s="204"/>
      <c r="B1147" s="189"/>
      <c r="C1147" s="380"/>
      <c r="D1147" s="198" t="s">
        <v>75</v>
      </c>
      <c r="E1147" s="207">
        <f t="shared" ref="E1147:P1147" si="456">+E1144-E1148</f>
        <v>29.5</v>
      </c>
      <c r="F1147" s="207">
        <f t="shared" si="456"/>
        <v>81.5</v>
      </c>
      <c r="G1147" s="207">
        <f t="shared" si="456"/>
        <v>40.9</v>
      </c>
      <c r="H1147" s="207">
        <f t="shared" si="456"/>
        <v>61.4</v>
      </c>
      <c r="I1147" s="207">
        <f t="shared" si="456"/>
        <v>86.600000000000009</v>
      </c>
      <c r="J1147" s="207">
        <f t="shared" si="456"/>
        <v>43.1</v>
      </c>
      <c r="K1147" s="256">
        <f t="shared" si="456"/>
        <v>43.4</v>
      </c>
      <c r="L1147" s="256">
        <f t="shared" si="456"/>
        <v>23.099999999999998</v>
      </c>
      <c r="M1147" s="256">
        <f t="shared" si="456"/>
        <v>19.100000000000001</v>
      </c>
      <c r="N1147" s="256">
        <f t="shared" si="456"/>
        <v>19.099999999999998</v>
      </c>
      <c r="O1147" s="256">
        <f t="shared" si="456"/>
        <v>20.5</v>
      </c>
      <c r="P1147" s="256">
        <f t="shared" si="456"/>
        <v>24.1</v>
      </c>
      <c r="Q1147" s="207">
        <f t="shared" si="453"/>
        <v>492.30000000000013</v>
      </c>
      <c r="R1147" s="207">
        <v>498.7</v>
      </c>
      <c r="S1147" s="212">
        <f t="shared" si="454"/>
        <v>98.716663324644102</v>
      </c>
    </row>
    <row r="1148" spans="1:19" ht="13.5" customHeight="1" x14ac:dyDescent="0.15">
      <c r="A1148" s="204"/>
      <c r="B1148" s="189"/>
      <c r="C1148" s="380"/>
      <c r="D1148" s="198" t="s">
        <v>76</v>
      </c>
      <c r="E1148" s="207">
        <v>0.6</v>
      </c>
      <c r="F1148" s="207">
        <v>0.6</v>
      </c>
      <c r="G1148" s="207">
        <v>1</v>
      </c>
      <c r="H1148" s="207">
        <v>1.7</v>
      </c>
      <c r="I1148" s="207">
        <v>2.2999999999999998</v>
      </c>
      <c r="J1148" s="207">
        <v>1.3</v>
      </c>
      <c r="K1148" s="256">
        <v>1.4</v>
      </c>
      <c r="L1148" s="256">
        <v>1.1000000000000001</v>
      </c>
      <c r="M1148" s="256">
        <v>1</v>
      </c>
      <c r="N1148" s="256">
        <v>0.8</v>
      </c>
      <c r="O1148" s="256">
        <v>0.6</v>
      </c>
      <c r="P1148" s="256">
        <v>0.5</v>
      </c>
      <c r="Q1148" s="207">
        <f t="shared" si="453"/>
        <v>12.9</v>
      </c>
      <c r="R1148" s="207">
        <v>14.000000000000002</v>
      </c>
      <c r="S1148" s="212">
        <f t="shared" si="454"/>
        <v>92.142857142857139</v>
      </c>
    </row>
    <row r="1149" spans="1:19" ht="13.5" customHeight="1" thickBot="1" x14ac:dyDescent="0.2">
      <c r="A1149" s="204"/>
      <c r="B1149" s="189"/>
      <c r="C1149" s="381"/>
      <c r="D1149" s="201" t="s">
        <v>77</v>
      </c>
      <c r="E1149" s="209">
        <v>0.7</v>
      </c>
      <c r="F1149" s="209">
        <v>0.8</v>
      </c>
      <c r="G1149" s="209">
        <v>1.3</v>
      </c>
      <c r="H1149" s="209">
        <v>3.1</v>
      </c>
      <c r="I1149" s="209">
        <v>5.2</v>
      </c>
      <c r="J1149" s="209">
        <v>1.9</v>
      </c>
      <c r="K1149" s="257">
        <v>1.7</v>
      </c>
      <c r="L1149" s="257">
        <v>1.3</v>
      </c>
      <c r="M1149" s="257">
        <v>1.2</v>
      </c>
      <c r="N1149" s="257">
        <v>1</v>
      </c>
      <c r="O1149" s="257">
        <v>0.7</v>
      </c>
      <c r="P1149" s="257">
        <v>0.6</v>
      </c>
      <c r="Q1149" s="209">
        <f t="shared" si="453"/>
        <v>19.5</v>
      </c>
      <c r="R1149" s="209">
        <v>16.799999999999997</v>
      </c>
      <c r="S1149" s="218">
        <f t="shared" si="454"/>
        <v>116.07142857142858</v>
      </c>
    </row>
    <row r="1150" spans="1:19" ht="13.5" customHeight="1" x14ac:dyDescent="0.15">
      <c r="A1150" s="204"/>
      <c r="B1150" s="189"/>
      <c r="C1150" s="379" t="s">
        <v>221</v>
      </c>
      <c r="D1150" s="195" t="s">
        <v>72</v>
      </c>
      <c r="E1150" s="205">
        <v>16.2</v>
      </c>
      <c r="F1150" s="205">
        <v>21.2</v>
      </c>
      <c r="G1150" s="205">
        <v>71.8</v>
      </c>
      <c r="H1150" s="205">
        <v>126.1</v>
      </c>
      <c r="I1150" s="205">
        <v>115.1</v>
      </c>
      <c r="J1150" s="205">
        <v>48.9</v>
      </c>
      <c r="K1150" s="260">
        <v>22.6</v>
      </c>
      <c r="L1150" s="260">
        <v>6.9</v>
      </c>
      <c r="M1150" s="260">
        <v>6.4</v>
      </c>
      <c r="N1150" s="260">
        <v>6.1</v>
      </c>
      <c r="O1150" s="260">
        <v>8.3000000000000007</v>
      </c>
      <c r="P1150" s="260">
        <v>12.6</v>
      </c>
      <c r="Q1150" s="205">
        <f t="shared" si="453"/>
        <v>462.2</v>
      </c>
      <c r="R1150" s="205">
        <v>544.80000000000007</v>
      </c>
      <c r="S1150" s="217">
        <f t="shared" si="454"/>
        <v>84.838472834067531</v>
      </c>
    </row>
    <row r="1151" spans="1:19" ht="13.5" customHeight="1" x14ac:dyDescent="0.15">
      <c r="A1151" s="204"/>
      <c r="B1151" s="189"/>
      <c r="C1151" s="380"/>
      <c r="D1151" s="198" t="s">
        <v>73</v>
      </c>
      <c r="E1151" s="207">
        <v>3.1</v>
      </c>
      <c r="F1151" s="207">
        <v>4.0999999999999996</v>
      </c>
      <c r="G1151" s="207">
        <v>13.9</v>
      </c>
      <c r="H1151" s="207">
        <v>24.3</v>
      </c>
      <c r="I1151" s="207">
        <v>22.2</v>
      </c>
      <c r="J1151" s="207">
        <v>9.4</v>
      </c>
      <c r="K1151" s="256">
        <v>4.4000000000000004</v>
      </c>
      <c r="L1151" s="256">
        <v>1.3</v>
      </c>
      <c r="M1151" s="256">
        <v>1.2</v>
      </c>
      <c r="N1151" s="256">
        <v>1.2</v>
      </c>
      <c r="O1151" s="256">
        <v>1.6</v>
      </c>
      <c r="P1151" s="256">
        <v>2.4</v>
      </c>
      <c r="Q1151" s="207">
        <f t="shared" si="453"/>
        <v>89.100000000000023</v>
      </c>
      <c r="R1151" s="207">
        <v>105.2</v>
      </c>
      <c r="S1151" s="212">
        <f t="shared" si="454"/>
        <v>84.695817490494321</v>
      </c>
    </row>
    <row r="1152" spans="1:19" ht="13.5" customHeight="1" x14ac:dyDescent="0.15">
      <c r="A1152" s="204"/>
      <c r="B1152" s="189"/>
      <c r="C1152" s="380"/>
      <c r="D1152" s="198" t="s">
        <v>74</v>
      </c>
      <c r="E1152" s="207">
        <f t="shared" ref="E1152:P1152" si="457">+E1150-E1151</f>
        <v>13.1</v>
      </c>
      <c r="F1152" s="207">
        <f t="shared" si="457"/>
        <v>17.100000000000001</v>
      </c>
      <c r="G1152" s="207">
        <f t="shared" si="457"/>
        <v>57.9</v>
      </c>
      <c r="H1152" s="207">
        <f t="shared" si="457"/>
        <v>101.8</v>
      </c>
      <c r="I1152" s="207">
        <f t="shared" si="457"/>
        <v>92.899999999999991</v>
      </c>
      <c r="J1152" s="207">
        <f t="shared" si="457"/>
        <v>39.5</v>
      </c>
      <c r="K1152" s="256">
        <f t="shared" si="457"/>
        <v>18.200000000000003</v>
      </c>
      <c r="L1152" s="256">
        <f t="shared" si="457"/>
        <v>5.6000000000000005</v>
      </c>
      <c r="M1152" s="256">
        <f t="shared" si="457"/>
        <v>5.2</v>
      </c>
      <c r="N1152" s="256">
        <f t="shared" si="457"/>
        <v>4.8999999999999995</v>
      </c>
      <c r="O1152" s="256">
        <f t="shared" si="457"/>
        <v>6.7000000000000011</v>
      </c>
      <c r="P1152" s="256">
        <f t="shared" si="457"/>
        <v>10.199999999999999</v>
      </c>
      <c r="Q1152" s="207">
        <f t="shared" si="453"/>
        <v>373.09999999999991</v>
      </c>
      <c r="R1152" s="207">
        <v>439.59999999999997</v>
      </c>
      <c r="S1152" s="212">
        <f t="shared" si="454"/>
        <v>84.872611464968145</v>
      </c>
    </row>
    <row r="1153" spans="1:19" ht="13.5" customHeight="1" x14ac:dyDescent="0.15">
      <c r="A1153" s="204"/>
      <c r="B1153" s="189"/>
      <c r="C1153" s="380"/>
      <c r="D1153" s="198" t="s">
        <v>75</v>
      </c>
      <c r="E1153" s="207">
        <f t="shared" ref="E1153:P1153" si="458">+E1150-E1154</f>
        <v>15.899999999999999</v>
      </c>
      <c r="F1153" s="207">
        <f t="shared" si="458"/>
        <v>19.899999999999999</v>
      </c>
      <c r="G1153" s="207">
        <f t="shared" si="458"/>
        <v>69.8</v>
      </c>
      <c r="H1153" s="207">
        <f t="shared" si="458"/>
        <v>122.6</v>
      </c>
      <c r="I1153" s="207">
        <f t="shared" si="458"/>
        <v>111.69999999999999</v>
      </c>
      <c r="J1153" s="207">
        <f t="shared" si="458"/>
        <v>47.199999999999996</v>
      </c>
      <c r="K1153" s="256">
        <f t="shared" si="458"/>
        <v>21.5</v>
      </c>
      <c r="L1153" s="256">
        <f t="shared" si="458"/>
        <v>6.3000000000000007</v>
      </c>
      <c r="M1153" s="256">
        <f t="shared" si="458"/>
        <v>5.6000000000000005</v>
      </c>
      <c r="N1153" s="256">
        <f t="shared" si="458"/>
        <v>5.8</v>
      </c>
      <c r="O1153" s="256">
        <f t="shared" si="458"/>
        <v>7.9</v>
      </c>
      <c r="P1153" s="256">
        <f t="shared" si="458"/>
        <v>12.4</v>
      </c>
      <c r="Q1153" s="207">
        <f t="shared" si="453"/>
        <v>446.59999999999997</v>
      </c>
      <c r="R1153" s="207">
        <v>527.79999999999995</v>
      </c>
      <c r="S1153" s="212">
        <f t="shared" si="454"/>
        <v>84.615384615384613</v>
      </c>
    </row>
    <row r="1154" spans="1:19" ht="13.5" customHeight="1" x14ac:dyDescent="0.15">
      <c r="A1154" s="204"/>
      <c r="B1154" s="189"/>
      <c r="C1154" s="380"/>
      <c r="D1154" s="198" t="s">
        <v>76</v>
      </c>
      <c r="E1154" s="207">
        <v>0.3</v>
      </c>
      <c r="F1154" s="207">
        <v>1.3</v>
      </c>
      <c r="G1154" s="207">
        <v>2</v>
      </c>
      <c r="H1154" s="207">
        <v>3.5</v>
      </c>
      <c r="I1154" s="207">
        <v>3.4</v>
      </c>
      <c r="J1154" s="207">
        <v>1.7</v>
      </c>
      <c r="K1154" s="256">
        <v>1.1000000000000001</v>
      </c>
      <c r="L1154" s="256">
        <v>0.6</v>
      </c>
      <c r="M1154" s="256">
        <v>0.8</v>
      </c>
      <c r="N1154" s="256">
        <v>0.3</v>
      </c>
      <c r="O1154" s="256">
        <v>0.4</v>
      </c>
      <c r="P1154" s="256">
        <v>0.2</v>
      </c>
      <c r="Q1154" s="207">
        <f t="shared" si="453"/>
        <v>15.6</v>
      </c>
      <c r="R1154" s="207">
        <v>16.999999999999996</v>
      </c>
      <c r="S1154" s="212">
        <f t="shared" si="454"/>
        <v>91.764705882352956</v>
      </c>
    </row>
    <row r="1155" spans="1:19" ht="13.5" customHeight="1" thickBot="1" x14ac:dyDescent="0.2">
      <c r="A1155" s="204"/>
      <c r="B1155" s="189"/>
      <c r="C1155" s="381"/>
      <c r="D1155" s="201" t="s">
        <v>77</v>
      </c>
      <c r="E1155" s="209">
        <v>0.6</v>
      </c>
      <c r="F1155" s="209">
        <v>1.5</v>
      </c>
      <c r="G1155" s="209">
        <v>2.6</v>
      </c>
      <c r="H1155" s="209">
        <v>3.9</v>
      </c>
      <c r="I1155" s="209">
        <v>4</v>
      </c>
      <c r="J1155" s="209">
        <v>1.9</v>
      </c>
      <c r="K1155" s="257">
        <v>1.1000000000000001</v>
      </c>
      <c r="L1155" s="257">
        <v>0.6</v>
      </c>
      <c r="M1155" s="257">
        <v>0.9</v>
      </c>
      <c r="N1155" s="257">
        <v>0.4</v>
      </c>
      <c r="O1155" s="257">
        <v>0.4</v>
      </c>
      <c r="P1155" s="257">
        <v>0.2</v>
      </c>
      <c r="Q1155" s="209">
        <f t="shared" si="453"/>
        <v>18.099999999999994</v>
      </c>
      <c r="R1155" s="209">
        <v>19.900000000000002</v>
      </c>
      <c r="S1155" s="218">
        <f t="shared" si="454"/>
        <v>90.954773869346695</v>
      </c>
    </row>
    <row r="1156" spans="1:19" ht="13.5" customHeight="1" x14ac:dyDescent="0.15">
      <c r="A1156" s="204"/>
      <c r="B1156" s="189"/>
      <c r="C1156" s="379" t="s">
        <v>222</v>
      </c>
      <c r="D1156" s="195" t="s">
        <v>72</v>
      </c>
      <c r="E1156" s="205">
        <v>10.3</v>
      </c>
      <c r="F1156" s="205">
        <v>21.7</v>
      </c>
      <c r="G1156" s="205">
        <v>12.3</v>
      </c>
      <c r="H1156" s="205">
        <v>24.2</v>
      </c>
      <c r="I1156" s="205">
        <v>26.8</v>
      </c>
      <c r="J1156" s="205">
        <v>19.7</v>
      </c>
      <c r="K1156" s="260">
        <v>14.4</v>
      </c>
      <c r="L1156" s="260">
        <v>5.8</v>
      </c>
      <c r="M1156" s="260">
        <v>5.7</v>
      </c>
      <c r="N1156" s="260">
        <v>4.9000000000000004</v>
      </c>
      <c r="O1156" s="260">
        <v>16.899999999999999</v>
      </c>
      <c r="P1156" s="260">
        <v>6.7</v>
      </c>
      <c r="Q1156" s="205">
        <f t="shared" si="453"/>
        <v>169.4</v>
      </c>
      <c r="R1156" s="205">
        <v>175.7</v>
      </c>
      <c r="S1156" s="217">
        <f t="shared" si="454"/>
        <v>96.414342629482093</v>
      </c>
    </row>
    <row r="1157" spans="1:19" ht="13.5" customHeight="1" x14ac:dyDescent="0.15">
      <c r="A1157" s="204"/>
      <c r="B1157" s="189"/>
      <c r="C1157" s="380"/>
      <c r="D1157" s="198" t="s">
        <v>73</v>
      </c>
      <c r="E1157" s="207">
        <v>0.9</v>
      </c>
      <c r="F1157" s="207">
        <v>2</v>
      </c>
      <c r="G1157" s="207">
        <v>1.1000000000000001</v>
      </c>
      <c r="H1157" s="207">
        <v>1.7</v>
      </c>
      <c r="I1157" s="207">
        <v>2.4</v>
      </c>
      <c r="J1157" s="207">
        <v>1.4</v>
      </c>
      <c r="K1157" s="256">
        <v>1.2</v>
      </c>
      <c r="L1157" s="256">
        <v>0.5</v>
      </c>
      <c r="M1157" s="256">
        <v>0.5</v>
      </c>
      <c r="N1157" s="256">
        <v>0.4</v>
      </c>
      <c r="O1157" s="256">
        <v>0.8</v>
      </c>
      <c r="P1157" s="256">
        <v>0.6</v>
      </c>
      <c r="Q1157" s="207">
        <f t="shared" si="453"/>
        <v>13.5</v>
      </c>
      <c r="R1157" s="207">
        <v>14.199999999999998</v>
      </c>
      <c r="S1157" s="212">
        <f t="shared" si="454"/>
        <v>95.070422535211279</v>
      </c>
    </row>
    <row r="1158" spans="1:19" ht="13.5" customHeight="1" x14ac:dyDescent="0.15">
      <c r="A1158" s="204"/>
      <c r="B1158" s="189"/>
      <c r="C1158" s="380"/>
      <c r="D1158" s="198" t="s">
        <v>74</v>
      </c>
      <c r="E1158" s="207">
        <f t="shared" ref="E1158:P1158" si="459">+E1156-E1157</f>
        <v>9.4</v>
      </c>
      <c r="F1158" s="207">
        <f t="shared" si="459"/>
        <v>19.7</v>
      </c>
      <c r="G1158" s="207">
        <f t="shared" si="459"/>
        <v>11.200000000000001</v>
      </c>
      <c r="H1158" s="207">
        <f t="shared" si="459"/>
        <v>22.5</v>
      </c>
      <c r="I1158" s="207">
        <f t="shared" si="459"/>
        <v>24.400000000000002</v>
      </c>
      <c r="J1158" s="207">
        <f t="shared" si="459"/>
        <v>18.3</v>
      </c>
      <c r="K1158" s="256">
        <f t="shared" si="459"/>
        <v>13.200000000000001</v>
      </c>
      <c r="L1158" s="256">
        <f t="shared" si="459"/>
        <v>5.3</v>
      </c>
      <c r="M1158" s="256">
        <f t="shared" si="459"/>
        <v>5.2</v>
      </c>
      <c r="N1158" s="256">
        <f t="shared" si="459"/>
        <v>4.5</v>
      </c>
      <c r="O1158" s="256">
        <f t="shared" si="459"/>
        <v>16.099999999999998</v>
      </c>
      <c r="P1158" s="256">
        <f t="shared" si="459"/>
        <v>6.1000000000000005</v>
      </c>
      <c r="Q1158" s="207">
        <f t="shared" si="453"/>
        <v>155.89999999999998</v>
      </c>
      <c r="R1158" s="207">
        <v>161.5</v>
      </c>
      <c r="S1158" s="212">
        <f t="shared" si="454"/>
        <v>96.532507739938069</v>
      </c>
    </row>
    <row r="1159" spans="1:19" ht="13.5" customHeight="1" x14ac:dyDescent="0.15">
      <c r="A1159" s="204"/>
      <c r="B1159" s="189"/>
      <c r="C1159" s="380"/>
      <c r="D1159" s="198" t="s">
        <v>75</v>
      </c>
      <c r="E1159" s="207">
        <f t="shared" ref="E1159:P1159" si="460">+E1156-E1160</f>
        <v>9.9</v>
      </c>
      <c r="F1159" s="207">
        <f t="shared" si="460"/>
        <v>21</v>
      </c>
      <c r="G1159" s="207">
        <f t="shared" si="460"/>
        <v>11.600000000000001</v>
      </c>
      <c r="H1159" s="207">
        <f t="shared" si="460"/>
        <v>23</v>
      </c>
      <c r="I1159" s="207">
        <f t="shared" si="460"/>
        <v>25.3</v>
      </c>
      <c r="J1159" s="207">
        <f t="shared" si="460"/>
        <v>18.7</v>
      </c>
      <c r="K1159" s="256">
        <f t="shared" si="460"/>
        <v>13.6</v>
      </c>
      <c r="L1159" s="256">
        <f t="shared" si="460"/>
        <v>5.2</v>
      </c>
      <c r="M1159" s="256">
        <f t="shared" si="460"/>
        <v>5.1000000000000005</v>
      </c>
      <c r="N1159" s="256">
        <f t="shared" si="460"/>
        <v>4.4000000000000004</v>
      </c>
      <c r="O1159" s="256">
        <f t="shared" si="460"/>
        <v>16.2</v>
      </c>
      <c r="P1159" s="256">
        <f t="shared" si="460"/>
        <v>6.5</v>
      </c>
      <c r="Q1159" s="207">
        <f t="shared" si="453"/>
        <v>160.49999999999997</v>
      </c>
      <c r="R1159" s="207">
        <v>166</v>
      </c>
      <c r="S1159" s="212">
        <f t="shared" si="454"/>
        <v>96.686746987951793</v>
      </c>
    </row>
    <row r="1160" spans="1:19" ht="13.5" customHeight="1" x14ac:dyDescent="0.15">
      <c r="A1160" s="204"/>
      <c r="B1160" s="189"/>
      <c r="C1160" s="380"/>
      <c r="D1160" s="198" t="s">
        <v>76</v>
      </c>
      <c r="E1160" s="207">
        <v>0.4</v>
      </c>
      <c r="F1160" s="207">
        <v>0.7</v>
      </c>
      <c r="G1160" s="207">
        <v>0.7</v>
      </c>
      <c r="H1160" s="207">
        <v>1.2</v>
      </c>
      <c r="I1160" s="207">
        <v>1.5</v>
      </c>
      <c r="J1160" s="207">
        <v>1</v>
      </c>
      <c r="K1160" s="256">
        <v>0.8</v>
      </c>
      <c r="L1160" s="256">
        <v>0.6</v>
      </c>
      <c r="M1160" s="256">
        <v>0.6</v>
      </c>
      <c r="N1160" s="256">
        <v>0.5</v>
      </c>
      <c r="O1160" s="256">
        <v>0.7</v>
      </c>
      <c r="P1160" s="256">
        <v>0.2</v>
      </c>
      <c r="Q1160" s="207">
        <f t="shared" si="453"/>
        <v>8.8999999999999986</v>
      </c>
      <c r="R1160" s="207">
        <v>9.7000000000000011</v>
      </c>
      <c r="S1160" s="212">
        <f t="shared" si="454"/>
        <v>91.752577319587601</v>
      </c>
    </row>
    <row r="1161" spans="1:19" ht="13.5" customHeight="1" thickBot="1" x14ac:dyDescent="0.2">
      <c r="A1161" s="204"/>
      <c r="B1161" s="189"/>
      <c r="C1161" s="381"/>
      <c r="D1161" s="201" t="s">
        <v>77</v>
      </c>
      <c r="E1161" s="207">
        <v>0.4</v>
      </c>
      <c r="F1161" s="207">
        <v>0.7</v>
      </c>
      <c r="G1161" s="207">
        <v>0.7</v>
      </c>
      <c r="H1161" s="207">
        <v>1.2</v>
      </c>
      <c r="I1161" s="207">
        <v>1.5</v>
      </c>
      <c r="J1161" s="207">
        <v>1</v>
      </c>
      <c r="K1161" s="257">
        <v>0.8</v>
      </c>
      <c r="L1161" s="257">
        <v>0.6</v>
      </c>
      <c r="M1161" s="257">
        <v>0.6</v>
      </c>
      <c r="N1161" s="257">
        <v>0.5</v>
      </c>
      <c r="O1161" s="257">
        <v>0.7</v>
      </c>
      <c r="P1161" s="257">
        <v>0.2</v>
      </c>
      <c r="Q1161" s="209">
        <f t="shared" si="453"/>
        <v>8.8999999999999986</v>
      </c>
      <c r="R1161" s="209">
        <v>9.7000000000000011</v>
      </c>
      <c r="S1161" s="218">
        <f t="shared" si="454"/>
        <v>91.752577319587601</v>
      </c>
    </row>
    <row r="1162" spans="1:19" ht="13.5" customHeight="1" x14ac:dyDescent="0.15">
      <c r="A1162" s="204"/>
      <c r="B1162" s="189"/>
      <c r="C1162" s="379" t="s">
        <v>223</v>
      </c>
      <c r="D1162" s="195" t="s">
        <v>72</v>
      </c>
      <c r="E1162" s="205">
        <v>18.2</v>
      </c>
      <c r="F1162" s="205">
        <v>29.9</v>
      </c>
      <c r="G1162" s="205">
        <v>22.4</v>
      </c>
      <c r="H1162" s="205">
        <v>32.9</v>
      </c>
      <c r="I1162" s="205">
        <v>34.1</v>
      </c>
      <c r="J1162" s="205">
        <v>55</v>
      </c>
      <c r="K1162" s="260">
        <v>25.2</v>
      </c>
      <c r="L1162" s="260">
        <v>12.2</v>
      </c>
      <c r="M1162" s="260">
        <v>7.4</v>
      </c>
      <c r="N1162" s="260">
        <v>6.3</v>
      </c>
      <c r="O1162" s="260">
        <v>7.3</v>
      </c>
      <c r="P1162" s="260">
        <v>12.3</v>
      </c>
      <c r="Q1162" s="205">
        <f t="shared" si="453"/>
        <v>263.2</v>
      </c>
      <c r="R1162" s="205">
        <v>329.49999999999994</v>
      </c>
      <c r="S1162" s="217">
        <f t="shared" si="454"/>
        <v>79.878603945371779</v>
      </c>
    </row>
    <row r="1163" spans="1:19" ht="13.5" customHeight="1" x14ac:dyDescent="0.15">
      <c r="A1163" s="204"/>
      <c r="B1163" s="189"/>
      <c r="C1163" s="380"/>
      <c r="D1163" s="198" t="s">
        <v>73</v>
      </c>
      <c r="E1163" s="207">
        <v>1.3</v>
      </c>
      <c r="F1163" s="207">
        <v>2.4</v>
      </c>
      <c r="G1163" s="207">
        <v>2</v>
      </c>
      <c r="H1163" s="207">
        <v>3.4</v>
      </c>
      <c r="I1163" s="207">
        <v>3.2</v>
      </c>
      <c r="J1163" s="207">
        <v>2.7</v>
      </c>
      <c r="K1163" s="256">
        <v>2.6</v>
      </c>
      <c r="L1163" s="256">
        <v>1.3</v>
      </c>
      <c r="M1163" s="256">
        <v>0.8</v>
      </c>
      <c r="N1163" s="256">
        <v>0.6</v>
      </c>
      <c r="O1163" s="256">
        <v>0.7</v>
      </c>
      <c r="P1163" s="256">
        <v>1.2</v>
      </c>
      <c r="Q1163" s="207">
        <f t="shared" si="453"/>
        <v>22.200000000000003</v>
      </c>
      <c r="R1163" s="207">
        <v>63.4</v>
      </c>
      <c r="S1163" s="212">
        <f t="shared" si="454"/>
        <v>35.015772870662467</v>
      </c>
    </row>
    <row r="1164" spans="1:19" ht="13.5" customHeight="1" x14ac:dyDescent="0.15">
      <c r="A1164" s="204"/>
      <c r="B1164" s="189"/>
      <c r="C1164" s="380"/>
      <c r="D1164" s="198" t="s">
        <v>74</v>
      </c>
      <c r="E1164" s="207">
        <f t="shared" ref="E1164:P1164" si="461">+E1162-E1163</f>
        <v>16.899999999999999</v>
      </c>
      <c r="F1164" s="207">
        <f t="shared" si="461"/>
        <v>27.5</v>
      </c>
      <c r="G1164" s="207">
        <f t="shared" si="461"/>
        <v>20.399999999999999</v>
      </c>
      <c r="H1164" s="207">
        <f t="shared" si="461"/>
        <v>29.5</v>
      </c>
      <c r="I1164" s="207">
        <f t="shared" si="461"/>
        <v>30.900000000000002</v>
      </c>
      <c r="J1164" s="207">
        <f t="shared" si="461"/>
        <v>52.3</v>
      </c>
      <c r="K1164" s="256">
        <f t="shared" si="461"/>
        <v>22.599999999999998</v>
      </c>
      <c r="L1164" s="256">
        <f t="shared" si="461"/>
        <v>10.899999999999999</v>
      </c>
      <c r="M1164" s="256">
        <f t="shared" si="461"/>
        <v>6.6000000000000005</v>
      </c>
      <c r="N1164" s="256">
        <f t="shared" si="461"/>
        <v>5.7</v>
      </c>
      <c r="O1164" s="256">
        <f t="shared" si="461"/>
        <v>6.6</v>
      </c>
      <c r="P1164" s="256">
        <f t="shared" si="461"/>
        <v>11.100000000000001</v>
      </c>
      <c r="Q1164" s="207">
        <f t="shared" si="453"/>
        <v>240.99999999999997</v>
      </c>
      <c r="R1164" s="207">
        <v>266.10000000000002</v>
      </c>
      <c r="S1164" s="212">
        <f t="shared" si="454"/>
        <v>90.567455843667773</v>
      </c>
    </row>
    <row r="1165" spans="1:19" ht="13.5" customHeight="1" x14ac:dyDescent="0.15">
      <c r="A1165" s="204"/>
      <c r="B1165" s="189"/>
      <c r="C1165" s="380"/>
      <c r="D1165" s="198" t="s">
        <v>75</v>
      </c>
      <c r="E1165" s="207">
        <f t="shared" ref="E1165:P1165" si="462">+E1162-E1166</f>
        <v>18.099999999999998</v>
      </c>
      <c r="F1165" s="207">
        <f t="shared" si="462"/>
        <v>29.599999999999998</v>
      </c>
      <c r="G1165" s="207">
        <f t="shared" si="462"/>
        <v>22.299999999999997</v>
      </c>
      <c r="H1165" s="207">
        <f t="shared" si="462"/>
        <v>31.7</v>
      </c>
      <c r="I1165" s="207">
        <f t="shared" si="462"/>
        <v>32.5</v>
      </c>
      <c r="J1165" s="207">
        <f t="shared" si="462"/>
        <v>54.6</v>
      </c>
      <c r="K1165" s="256">
        <f t="shared" si="462"/>
        <v>25</v>
      </c>
      <c r="L1165" s="256">
        <f t="shared" si="462"/>
        <v>12.2</v>
      </c>
      <c r="M1165" s="256">
        <f t="shared" si="462"/>
        <v>7.4</v>
      </c>
      <c r="N1165" s="256">
        <f t="shared" si="462"/>
        <v>6.3</v>
      </c>
      <c r="O1165" s="256">
        <f t="shared" si="462"/>
        <v>7.3</v>
      </c>
      <c r="P1165" s="256">
        <f t="shared" si="462"/>
        <v>12.3</v>
      </c>
      <c r="Q1165" s="207">
        <f>SUM(E1165:P1165)</f>
        <v>259.3</v>
      </c>
      <c r="R1165" s="207">
        <v>325.89999999999998</v>
      </c>
      <c r="S1165" s="212">
        <f t="shared" si="454"/>
        <v>79.564283522552941</v>
      </c>
    </row>
    <row r="1166" spans="1:19" ht="13.5" customHeight="1" x14ac:dyDescent="0.15">
      <c r="A1166" s="204"/>
      <c r="B1166" s="189"/>
      <c r="C1166" s="380"/>
      <c r="D1166" s="198" t="s">
        <v>76</v>
      </c>
      <c r="E1166" s="207">
        <v>0.1</v>
      </c>
      <c r="F1166" s="207">
        <v>0.3</v>
      </c>
      <c r="G1166" s="207">
        <v>0.1</v>
      </c>
      <c r="H1166" s="207">
        <v>1.2</v>
      </c>
      <c r="I1166" s="207">
        <v>1.6</v>
      </c>
      <c r="J1166" s="207">
        <v>0.4</v>
      </c>
      <c r="K1166" s="256">
        <v>0.2</v>
      </c>
      <c r="L1166" s="256">
        <v>0</v>
      </c>
      <c r="M1166" s="256">
        <v>0</v>
      </c>
      <c r="N1166" s="256">
        <v>0</v>
      </c>
      <c r="O1166" s="256">
        <v>0</v>
      </c>
      <c r="P1166" s="256">
        <v>0</v>
      </c>
      <c r="Q1166" s="207">
        <f t="shared" si="453"/>
        <v>3.9</v>
      </c>
      <c r="R1166" s="207">
        <v>3.6</v>
      </c>
      <c r="S1166" s="212">
        <f t="shared" si="454"/>
        <v>108.33333333333333</v>
      </c>
    </row>
    <row r="1167" spans="1:19" ht="13.5" customHeight="1" thickBot="1" x14ac:dyDescent="0.2">
      <c r="A1167" s="258"/>
      <c r="B1167" s="216"/>
      <c r="C1167" s="381"/>
      <c r="D1167" s="201" t="s">
        <v>77</v>
      </c>
      <c r="E1167" s="207">
        <v>0.1</v>
      </c>
      <c r="F1167" s="207">
        <v>0.3</v>
      </c>
      <c r="G1167" s="207">
        <v>0.1</v>
      </c>
      <c r="H1167" s="207">
        <v>1.2</v>
      </c>
      <c r="I1167" s="207">
        <v>1.6</v>
      </c>
      <c r="J1167" s="207">
        <v>0.4</v>
      </c>
      <c r="K1167" s="257">
        <v>0.2</v>
      </c>
      <c r="L1167" s="257">
        <v>0</v>
      </c>
      <c r="M1167" s="257">
        <v>0</v>
      </c>
      <c r="N1167" s="257">
        <v>0</v>
      </c>
      <c r="O1167" s="257">
        <v>0</v>
      </c>
      <c r="P1167" s="257">
        <v>0</v>
      </c>
      <c r="Q1167" s="209">
        <f t="shared" si="453"/>
        <v>3.9</v>
      </c>
      <c r="R1167" s="209">
        <v>3.6</v>
      </c>
      <c r="S1167" s="218">
        <f t="shared" si="454"/>
        <v>108.33333333333333</v>
      </c>
    </row>
    <row r="1168" spans="1:19" ht="13.5" customHeight="1" x14ac:dyDescent="0.15">
      <c r="A1168" s="370" t="s">
        <v>20</v>
      </c>
      <c r="B1168" s="371"/>
      <c r="C1168" s="372"/>
      <c r="D1168" s="195" t="s">
        <v>72</v>
      </c>
      <c r="E1168" s="196">
        <f t="shared" ref="E1168:R1168" si="463">+E1174+E1231</f>
        <v>521.00000000000011</v>
      </c>
      <c r="F1168" s="196">
        <f t="shared" si="463"/>
        <v>783.10000000000014</v>
      </c>
      <c r="G1168" s="196">
        <f t="shared" si="463"/>
        <v>803</v>
      </c>
      <c r="H1168" s="196">
        <f t="shared" si="463"/>
        <v>1106</v>
      </c>
      <c r="I1168" s="196">
        <f t="shared" si="463"/>
        <v>1338.9</v>
      </c>
      <c r="J1168" s="196">
        <f t="shared" si="463"/>
        <v>1433.9</v>
      </c>
      <c r="K1168" s="196">
        <f t="shared" si="463"/>
        <v>912.99999999999989</v>
      </c>
      <c r="L1168" s="196">
        <f t="shared" si="463"/>
        <v>429.8</v>
      </c>
      <c r="M1168" s="196">
        <f t="shared" si="463"/>
        <v>308.59999999999997</v>
      </c>
      <c r="N1168" s="196">
        <f t="shared" si="463"/>
        <v>400.6</v>
      </c>
      <c r="O1168" s="196">
        <f t="shared" si="463"/>
        <v>666.7</v>
      </c>
      <c r="P1168" s="196">
        <f t="shared" si="463"/>
        <v>421</v>
      </c>
      <c r="Q1168" s="196">
        <f t="shared" si="463"/>
        <v>9125.6000000000022</v>
      </c>
      <c r="R1168" s="196">
        <f t="shared" si="463"/>
        <v>9181</v>
      </c>
      <c r="S1168" s="217">
        <f t="shared" ref="S1168:S1173" si="464">IF(Q1168=0,"－",Q1168/R1168*100)</f>
        <v>99.396579893257837</v>
      </c>
    </row>
    <row r="1169" spans="1:19" ht="13.5" customHeight="1" x14ac:dyDescent="0.15">
      <c r="A1169" s="373"/>
      <c r="B1169" s="374"/>
      <c r="C1169" s="375"/>
      <c r="D1169" s="198" t="s">
        <v>73</v>
      </c>
      <c r="E1169" s="199">
        <f t="shared" ref="E1169:R1169" si="465">+E1175+E1232</f>
        <v>137.19999999999999</v>
      </c>
      <c r="F1169" s="199">
        <f t="shared" si="465"/>
        <v>235.8</v>
      </c>
      <c r="G1169" s="199">
        <f t="shared" si="465"/>
        <v>326.60000000000008</v>
      </c>
      <c r="H1169" s="199">
        <f t="shared" si="465"/>
        <v>480.3</v>
      </c>
      <c r="I1169" s="199">
        <f t="shared" si="465"/>
        <v>567.69999999999993</v>
      </c>
      <c r="J1169" s="199">
        <f t="shared" si="465"/>
        <v>578</v>
      </c>
      <c r="K1169" s="199">
        <f t="shared" si="465"/>
        <v>278.8</v>
      </c>
      <c r="L1169" s="199">
        <f t="shared" si="465"/>
        <v>129.70000000000002</v>
      </c>
      <c r="M1169" s="199">
        <f t="shared" si="465"/>
        <v>72.2</v>
      </c>
      <c r="N1169" s="199">
        <f t="shared" si="465"/>
        <v>86.7</v>
      </c>
      <c r="O1169" s="199">
        <f t="shared" si="465"/>
        <v>213.1</v>
      </c>
      <c r="P1169" s="199">
        <f t="shared" si="465"/>
        <v>103</v>
      </c>
      <c r="Q1169" s="199">
        <f t="shared" si="465"/>
        <v>3209.1</v>
      </c>
      <c r="R1169" s="199">
        <f t="shared" si="465"/>
        <v>3178.0000000000005</v>
      </c>
      <c r="S1169" s="212">
        <f t="shared" si="464"/>
        <v>100.97860289490244</v>
      </c>
    </row>
    <row r="1170" spans="1:19" ht="13.5" customHeight="1" x14ac:dyDescent="0.15">
      <c r="A1170" s="373"/>
      <c r="B1170" s="374"/>
      <c r="C1170" s="375"/>
      <c r="D1170" s="198" t="s">
        <v>74</v>
      </c>
      <c r="E1170" s="199">
        <f t="shared" ref="E1170:R1170" si="466">+E1176+E1233</f>
        <v>383.8</v>
      </c>
      <c r="F1170" s="199">
        <f t="shared" si="466"/>
        <v>547.30000000000007</v>
      </c>
      <c r="G1170" s="199">
        <f t="shared" si="466"/>
        <v>476.4</v>
      </c>
      <c r="H1170" s="199">
        <f t="shared" si="466"/>
        <v>625.69999999999993</v>
      </c>
      <c r="I1170" s="199">
        <f t="shared" si="466"/>
        <v>771.19999999999993</v>
      </c>
      <c r="J1170" s="199">
        <f t="shared" si="466"/>
        <v>855.90000000000009</v>
      </c>
      <c r="K1170" s="199">
        <f t="shared" si="466"/>
        <v>634.19999999999982</v>
      </c>
      <c r="L1170" s="199">
        <f t="shared" si="466"/>
        <v>300.09999999999997</v>
      </c>
      <c r="M1170" s="199">
        <f t="shared" si="466"/>
        <v>236.39999999999998</v>
      </c>
      <c r="N1170" s="199">
        <f t="shared" si="466"/>
        <v>313.90000000000003</v>
      </c>
      <c r="O1170" s="199">
        <f t="shared" si="466"/>
        <v>453.59999999999997</v>
      </c>
      <c r="P1170" s="199">
        <f t="shared" si="466"/>
        <v>318.00000000000006</v>
      </c>
      <c r="Q1170" s="199">
        <f t="shared" si="466"/>
        <v>5916.5</v>
      </c>
      <c r="R1170" s="199">
        <f t="shared" si="466"/>
        <v>6003.0000000000009</v>
      </c>
      <c r="S1170" s="212">
        <f t="shared" si="464"/>
        <v>98.559053806430114</v>
      </c>
    </row>
    <row r="1171" spans="1:19" ht="13.5" customHeight="1" x14ac:dyDescent="0.15">
      <c r="A1171" s="373"/>
      <c r="B1171" s="374"/>
      <c r="C1171" s="375"/>
      <c r="D1171" s="198" t="s">
        <v>75</v>
      </c>
      <c r="E1171" s="199">
        <f t="shared" ref="E1171:R1171" si="467">+E1177+E1234</f>
        <v>393.5</v>
      </c>
      <c r="F1171" s="199">
        <f t="shared" si="467"/>
        <v>652.4</v>
      </c>
      <c r="G1171" s="199">
        <f t="shared" si="467"/>
        <v>655.19999999999993</v>
      </c>
      <c r="H1171" s="199">
        <f t="shared" si="467"/>
        <v>922.9</v>
      </c>
      <c r="I1171" s="199">
        <f t="shared" si="467"/>
        <v>1116.3</v>
      </c>
      <c r="J1171" s="199">
        <f t="shared" si="467"/>
        <v>1199.1000000000001</v>
      </c>
      <c r="K1171" s="199">
        <f t="shared" si="467"/>
        <v>762.1</v>
      </c>
      <c r="L1171" s="199">
        <f t="shared" si="467"/>
        <v>308.70000000000005</v>
      </c>
      <c r="M1171" s="199">
        <f t="shared" si="467"/>
        <v>213.59999999999997</v>
      </c>
      <c r="N1171" s="199">
        <f t="shared" si="467"/>
        <v>301.2</v>
      </c>
      <c r="O1171" s="199">
        <f t="shared" si="467"/>
        <v>514.09999999999991</v>
      </c>
      <c r="P1171" s="199">
        <f t="shared" si="467"/>
        <v>304.5</v>
      </c>
      <c r="Q1171" s="199">
        <f t="shared" si="467"/>
        <v>7343.6000000000013</v>
      </c>
      <c r="R1171" s="199">
        <f t="shared" si="467"/>
        <v>7431.1</v>
      </c>
      <c r="S1171" s="212">
        <f t="shared" si="464"/>
        <v>98.822516181991915</v>
      </c>
    </row>
    <row r="1172" spans="1:19" ht="13.5" customHeight="1" x14ac:dyDescent="0.15">
      <c r="A1172" s="373"/>
      <c r="B1172" s="374"/>
      <c r="C1172" s="375"/>
      <c r="D1172" s="198" t="s">
        <v>76</v>
      </c>
      <c r="E1172" s="199">
        <f t="shared" ref="E1172:R1172" si="468">+E1178+E1235</f>
        <v>127.49999999999999</v>
      </c>
      <c r="F1172" s="199">
        <f t="shared" si="468"/>
        <v>130.70000000000002</v>
      </c>
      <c r="G1172" s="199">
        <f t="shared" si="468"/>
        <v>147.79999999999998</v>
      </c>
      <c r="H1172" s="199">
        <f t="shared" si="468"/>
        <v>183.1</v>
      </c>
      <c r="I1172" s="199">
        <f t="shared" si="468"/>
        <v>222.60000000000002</v>
      </c>
      <c r="J1172" s="199">
        <f t="shared" si="468"/>
        <v>234.8</v>
      </c>
      <c r="K1172" s="199">
        <f t="shared" si="468"/>
        <v>150.9</v>
      </c>
      <c r="L1172" s="199">
        <f t="shared" si="468"/>
        <v>121.10000000000001</v>
      </c>
      <c r="M1172" s="199">
        <f t="shared" si="468"/>
        <v>95</v>
      </c>
      <c r="N1172" s="199">
        <f t="shared" si="468"/>
        <v>99.4</v>
      </c>
      <c r="O1172" s="199">
        <f t="shared" si="468"/>
        <v>152.6</v>
      </c>
      <c r="P1172" s="199">
        <f t="shared" si="468"/>
        <v>116.5</v>
      </c>
      <c r="Q1172" s="199">
        <f t="shared" si="468"/>
        <v>1782.0000000000002</v>
      </c>
      <c r="R1172" s="199">
        <f t="shared" si="468"/>
        <v>1749.8999999999999</v>
      </c>
      <c r="S1172" s="212">
        <f t="shared" si="464"/>
        <v>101.8343905366021</v>
      </c>
    </row>
    <row r="1173" spans="1:19" ht="13.5" customHeight="1" thickBot="1" x14ac:dyDescent="0.2">
      <c r="A1173" s="373"/>
      <c r="B1173" s="377"/>
      <c r="C1173" s="378"/>
      <c r="D1173" s="201" t="s">
        <v>77</v>
      </c>
      <c r="E1173" s="202">
        <f t="shared" ref="E1173:R1173" si="469">+E1179+E1236</f>
        <v>140.19999999999999</v>
      </c>
      <c r="F1173" s="202">
        <f t="shared" si="469"/>
        <v>143.4</v>
      </c>
      <c r="G1173" s="202">
        <f t="shared" si="469"/>
        <v>162.1</v>
      </c>
      <c r="H1173" s="202">
        <f t="shared" si="469"/>
        <v>203.7</v>
      </c>
      <c r="I1173" s="202">
        <f t="shared" si="469"/>
        <v>246.3</v>
      </c>
      <c r="J1173" s="202">
        <f t="shared" si="469"/>
        <v>256.09999999999997</v>
      </c>
      <c r="K1173" s="202">
        <f t="shared" si="469"/>
        <v>165.3</v>
      </c>
      <c r="L1173" s="202">
        <f t="shared" si="469"/>
        <v>133.6</v>
      </c>
      <c r="M1173" s="202">
        <f t="shared" si="469"/>
        <v>112.39999999999999</v>
      </c>
      <c r="N1173" s="202">
        <f t="shared" si="469"/>
        <v>113.69999999999999</v>
      </c>
      <c r="O1173" s="202">
        <f t="shared" si="469"/>
        <v>176.5</v>
      </c>
      <c r="P1173" s="202">
        <f t="shared" si="469"/>
        <v>135.1</v>
      </c>
      <c r="Q1173" s="202">
        <f t="shared" si="469"/>
        <v>1988.4000000000003</v>
      </c>
      <c r="R1173" s="202">
        <f t="shared" si="469"/>
        <v>1952.2000000000003</v>
      </c>
      <c r="S1173" s="218">
        <f t="shared" si="464"/>
        <v>101.85431820510193</v>
      </c>
    </row>
    <row r="1174" spans="1:19" ht="13.5" customHeight="1" x14ac:dyDescent="0.15">
      <c r="A1174" s="204"/>
      <c r="B1174" s="370" t="s">
        <v>341</v>
      </c>
      <c r="C1174" s="372"/>
      <c r="D1174" s="195" t="s">
        <v>72</v>
      </c>
      <c r="E1174" s="205">
        <f t="shared" ref="E1174:R1174" si="470">+E1180+E1186+E1192+E1201+E1207+E1213+E1219+E1225</f>
        <v>485.30000000000007</v>
      </c>
      <c r="F1174" s="205">
        <f t="shared" si="470"/>
        <v>630.80000000000007</v>
      </c>
      <c r="G1174" s="205">
        <f t="shared" si="470"/>
        <v>630.69999999999993</v>
      </c>
      <c r="H1174" s="205">
        <f t="shared" si="470"/>
        <v>852.30000000000007</v>
      </c>
      <c r="I1174" s="205">
        <f t="shared" si="470"/>
        <v>921.9</v>
      </c>
      <c r="J1174" s="205">
        <f t="shared" si="470"/>
        <v>1041.4000000000001</v>
      </c>
      <c r="K1174" s="205">
        <f t="shared" si="470"/>
        <v>730.39999999999986</v>
      </c>
      <c r="L1174" s="205">
        <f t="shared" si="470"/>
        <v>395.1</v>
      </c>
      <c r="M1174" s="205">
        <f t="shared" si="470"/>
        <v>281.29999999999995</v>
      </c>
      <c r="N1174" s="205">
        <f t="shared" si="470"/>
        <v>333.3</v>
      </c>
      <c r="O1174" s="205">
        <f t="shared" si="470"/>
        <v>589.4</v>
      </c>
      <c r="P1174" s="205">
        <f t="shared" si="470"/>
        <v>386.2</v>
      </c>
      <c r="Q1174" s="205">
        <f t="shared" si="470"/>
        <v>7278.1000000000013</v>
      </c>
      <c r="R1174" s="205">
        <f t="shared" si="470"/>
        <v>7275.8000000000011</v>
      </c>
      <c r="S1174" s="217">
        <f t="shared" ref="S1174:S1197" si="471">IF(Q1174=0,"－",Q1174/R1174*100)</f>
        <v>100.03161164408039</v>
      </c>
    </row>
    <row r="1175" spans="1:19" ht="13.5" customHeight="1" x14ac:dyDescent="0.15">
      <c r="A1175" s="204"/>
      <c r="B1175" s="373"/>
      <c r="C1175" s="375"/>
      <c r="D1175" s="198" t="s">
        <v>73</v>
      </c>
      <c r="E1175" s="207">
        <f t="shared" ref="E1175:Q1179" si="472">+E1181+E1187+E1193+E1202+E1208+E1214+E1220+E1226</f>
        <v>127.1</v>
      </c>
      <c r="F1175" s="207">
        <f t="shared" si="472"/>
        <v>185.70000000000002</v>
      </c>
      <c r="G1175" s="207">
        <f t="shared" si="472"/>
        <v>261.00000000000006</v>
      </c>
      <c r="H1175" s="207">
        <f t="shared" si="472"/>
        <v>372.3</v>
      </c>
      <c r="I1175" s="207">
        <f t="shared" si="472"/>
        <v>404.09999999999997</v>
      </c>
      <c r="J1175" s="207">
        <f t="shared" si="472"/>
        <v>401.4</v>
      </c>
      <c r="K1175" s="207">
        <f t="shared" si="472"/>
        <v>214.5</v>
      </c>
      <c r="L1175" s="207">
        <f t="shared" si="472"/>
        <v>118.9</v>
      </c>
      <c r="M1175" s="207">
        <f t="shared" si="472"/>
        <v>66.100000000000009</v>
      </c>
      <c r="N1175" s="207">
        <f t="shared" si="472"/>
        <v>76.600000000000009</v>
      </c>
      <c r="O1175" s="207">
        <f t="shared" si="472"/>
        <v>198.6</v>
      </c>
      <c r="P1175" s="207">
        <f t="shared" si="472"/>
        <v>91</v>
      </c>
      <c r="Q1175" s="207">
        <f t="shared" si="472"/>
        <v>2517.2999999999997</v>
      </c>
      <c r="R1175" s="207">
        <f>+R1181+R1187+R1193+R1202+R1208+R1214+R1220+R1226</f>
        <v>2454.1000000000004</v>
      </c>
      <c r="S1175" s="212">
        <f t="shared" si="471"/>
        <v>102.5752821808402</v>
      </c>
    </row>
    <row r="1176" spans="1:19" ht="13.5" customHeight="1" x14ac:dyDescent="0.15">
      <c r="A1176" s="204"/>
      <c r="B1176" s="373"/>
      <c r="C1176" s="375"/>
      <c r="D1176" s="198" t="s">
        <v>74</v>
      </c>
      <c r="E1176" s="207">
        <f t="shared" si="472"/>
        <v>358.2</v>
      </c>
      <c r="F1176" s="207">
        <f t="shared" si="472"/>
        <v>445.1</v>
      </c>
      <c r="G1176" s="207">
        <f t="shared" si="472"/>
        <v>369.7</v>
      </c>
      <c r="H1176" s="207">
        <f t="shared" si="472"/>
        <v>479.99999999999994</v>
      </c>
      <c r="I1176" s="207">
        <f t="shared" si="472"/>
        <v>517.79999999999995</v>
      </c>
      <c r="J1176" s="207">
        <f t="shared" si="472"/>
        <v>640.00000000000011</v>
      </c>
      <c r="K1176" s="207">
        <f t="shared" si="472"/>
        <v>515.89999999999986</v>
      </c>
      <c r="L1176" s="207">
        <f t="shared" si="472"/>
        <v>276.2</v>
      </c>
      <c r="M1176" s="207">
        <f t="shared" si="472"/>
        <v>215.2</v>
      </c>
      <c r="N1176" s="207">
        <f t="shared" si="472"/>
        <v>256.70000000000005</v>
      </c>
      <c r="O1176" s="207">
        <f t="shared" si="472"/>
        <v>390.79999999999995</v>
      </c>
      <c r="P1176" s="207">
        <f t="shared" si="472"/>
        <v>295.20000000000005</v>
      </c>
      <c r="Q1176" s="207">
        <f t="shared" si="472"/>
        <v>4760.8</v>
      </c>
      <c r="R1176" s="207">
        <f>+R1182+R1188+R1194+R1203+R1209+R1215+R1221+R1227</f>
        <v>4821.7000000000007</v>
      </c>
      <c r="S1176" s="212">
        <f t="shared" si="471"/>
        <v>98.736959993363328</v>
      </c>
    </row>
    <row r="1177" spans="1:19" ht="13.5" customHeight="1" x14ac:dyDescent="0.15">
      <c r="A1177" s="204"/>
      <c r="B1177" s="373"/>
      <c r="C1177" s="375"/>
      <c r="D1177" s="198" t="s">
        <v>75</v>
      </c>
      <c r="E1177" s="207">
        <f t="shared" si="472"/>
        <v>367.6</v>
      </c>
      <c r="F1177" s="207">
        <f t="shared" si="472"/>
        <v>514.4</v>
      </c>
      <c r="G1177" s="207">
        <f t="shared" si="472"/>
        <v>500.39999999999992</v>
      </c>
      <c r="H1177" s="207">
        <f t="shared" si="472"/>
        <v>695.8</v>
      </c>
      <c r="I1177" s="207">
        <f t="shared" si="472"/>
        <v>746.1</v>
      </c>
      <c r="J1177" s="207">
        <f t="shared" si="472"/>
        <v>832.00000000000011</v>
      </c>
      <c r="K1177" s="207">
        <f t="shared" si="472"/>
        <v>594.70000000000005</v>
      </c>
      <c r="L1177" s="207">
        <f t="shared" si="472"/>
        <v>284.40000000000003</v>
      </c>
      <c r="M1177" s="207">
        <f t="shared" si="472"/>
        <v>195.79999999999995</v>
      </c>
      <c r="N1177" s="207">
        <f t="shared" si="472"/>
        <v>242.3</v>
      </c>
      <c r="O1177" s="207">
        <f t="shared" si="472"/>
        <v>450.09999999999991</v>
      </c>
      <c r="P1177" s="207">
        <f t="shared" si="472"/>
        <v>281.39999999999998</v>
      </c>
      <c r="Q1177" s="207">
        <f t="shared" si="472"/>
        <v>5705.0000000000009</v>
      </c>
      <c r="R1177" s="207">
        <f>+R1183+R1189+R1195+R1204+R1210+R1216+R1222+R1228</f>
        <v>5742.1</v>
      </c>
      <c r="S1177" s="212">
        <f t="shared" si="471"/>
        <v>99.353894916493985</v>
      </c>
    </row>
    <row r="1178" spans="1:19" ht="13.5" customHeight="1" x14ac:dyDescent="0.15">
      <c r="A1178" s="204"/>
      <c r="B1178" s="373"/>
      <c r="C1178" s="375"/>
      <c r="D1178" s="198" t="s">
        <v>76</v>
      </c>
      <c r="E1178" s="207">
        <f t="shared" si="472"/>
        <v>117.69999999999999</v>
      </c>
      <c r="F1178" s="207">
        <f t="shared" si="472"/>
        <v>116.4</v>
      </c>
      <c r="G1178" s="207">
        <f t="shared" si="472"/>
        <v>130.29999999999998</v>
      </c>
      <c r="H1178" s="207">
        <f t="shared" si="472"/>
        <v>156.5</v>
      </c>
      <c r="I1178" s="207">
        <f t="shared" si="472"/>
        <v>175.8</v>
      </c>
      <c r="J1178" s="207">
        <f t="shared" si="472"/>
        <v>209.4</v>
      </c>
      <c r="K1178" s="207">
        <f t="shared" si="472"/>
        <v>135.70000000000002</v>
      </c>
      <c r="L1178" s="207">
        <f t="shared" si="472"/>
        <v>110.7</v>
      </c>
      <c r="M1178" s="207">
        <f t="shared" si="472"/>
        <v>85.5</v>
      </c>
      <c r="N1178" s="207">
        <f t="shared" si="472"/>
        <v>91</v>
      </c>
      <c r="O1178" s="207">
        <f t="shared" si="472"/>
        <v>139.29999999999998</v>
      </c>
      <c r="P1178" s="207">
        <f t="shared" si="472"/>
        <v>104.8</v>
      </c>
      <c r="Q1178" s="207">
        <f t="shared" si="472"/>
        <v>1573.1000000000001</v>
      </c>
      <c r="R1178" s="207">
        <f>+R1184+R1190+R1196+R1205+R1211+R1217+R1223+R1229</f>
        <v>1533.6999999999998</v>
      </c>
      <c r="S1178" s="212">
        <f t="shared" si="471"/>
        <v>102.56895090304494</v>
      </c>
    </row>
    <row r="1179" spans="1:19" ht="13.5" customHeight="1" thickBot="1" x14ac:dyDescent="0.2">
      <c r="A1179" s="204"/>
      <c r="B1179" s="373"/>
      <c r="C1179" s="378"/>
      <c r="D1179" s="201" t="s">
        <v>77</v>
      </c>
      <c r="E1179" s="209">
        <f t="shared" si="472"/>
        <v>128.69999999999999</v>
      </c>
      <c r="F1179" s="209">
        <f t="shared" si="472"/>
        <v>126.3</v>
      </c>
      <c r="G1179" s="209">
        <f t="shared" si="472"/>
        <v>141</v>
      </c>
      <c r="H1179" s="209">
        <f t="shared" si="472"/>
        <v>171</v>
      </c>
      <c r="I1179" s="209">
        <f t="shared" si="472"/>
        <v>191.9</v>
      </c>
      <c r="J1179" s="209">
        <f t="shared" si="472"/>
        <v>224.99999999999997</v>
      </c>
      <c r="K1179" s="209">
        <f t="shared" si="472"/>
        <v>145.5</v>
      </c>
      <c r="L1179" s="209">
        <f t="shared" si="472"/>
        <v>119.89999999999999</v>
      </c>
      <c r="M1179" s="209">
        <f t="shared" si="472"/>
        <v>99.6</v>
      </c>
      <c r="N1179" s="209">
        <f t="shared" si="472"/>
        <v>102.69999999999999</v>
      </c>
      <c r="O1179" s="209">
        <f t="shared" si="472"/>
        <v>160.5</v>
      </c>
      <c r="P1179" s="209">
        <f t="shared" si="472"/>
        <v>120.6</v>
      </c>
      <c r="Q1179" s="209">
        <f t="shared" si="472"/>
        <v>1732.7000000000003</v>
      </c>
      <c r="R1179" s="209">
        <f>+R1185+R1191+R1197+R1206+R1212+R1218+R1224+R1230</f>
        <v>1682.1000000000001</v>
      </c>
      <c r="S1179" s="218">
        <f t="shared" si="471"/>
        <v>103.0081445811783</v>
      </c>
    </row>
    <row r="1180" spans="1:19" ht="13.5" customHeight="1" x14ac:dyDescent="0.15">
      <c r="A1180" s="204"/>
      <c r="B1180" s="204"/>
      <c r="C1180" s="379" t="s">
        <v>295</v>
      </c>
      <c r="D1180" s="195" t="s">
        <v>72</v>
      </c>
      <c r="E1180" s="205">
        <v>347.1</v>
      </c>
      <c r="F1180" s="205">
        <v>311.10000000000002</v>
      </c>
      <c r="G1180" s="205">
        <v>360.9</v>
      </c>
      <c r="H1180" s="205">
        <v>456.4</v>
      </c>
      <c r="I1180" s="205">
        <v>514.1</v>
      </c>
      <c r="J1180" s="205">
        <v>729.7</v>
      </c>
      <c r="K1180" s="238">
        <v>408.1</v>
      </c>
      <c r="L1180" s="238">
        <v>281.3</v>
      </c>
      <c r="M1180" s="238">
        <v>200.7</v>
      </c>
      <c r="N1180" s="238">
        <v>236.4</v>
      </c>
      <c r="O1180" s="238">
        <v>480.6</v>
      </c>
      <c r="P1180" s="238">
        <v>273.10000000000002</v>
      </c>
      <c r="Q1180" s="205">
        <f t="shared" ref="Q1180:Q1197" si="473">SUM(E1180:P1180)</f>
        <v>4599.5000000000009</v>
      </c>
      <c r="R1180" s="205">
        <v>4256.0000000000009</v>
      </c>
      <c r="S1180" s="217">
        <f t="shared" si="471"/>
        <v>108.07095864661653</v>
      </c>
    </row>
    <row r="1181" spans="1:19" ht="13.5" customHeight="1" x14ac:dyDescent="0.15">
      <c r="A1181" s="204"/>
      <c r="B1181" s="189"/>
      <c r="C1181" s="380"/>
      <c r="D1181" s="198" t="s">
        <v>73</v>
      </c>
      <c r="E1181" s="207">
        <v>95.7</v>
      </c>
      <c r="F1181" s="207">
        <v>102.6</v>
      </c>
      <c r="G1181" s="207">
        <v>151.4</v>
      </c>
      <c r="H1181" s="207">
        <v>192.6</v>
      </c>
      <c r="I1181" s="207">
        <v>205.6</v>
      </c>
      <c r="J1181" s="207">
        <v>275.7</v>
      </c>
      <c r="K1181" s="226">
        <v>127.3</v>
      </c>
      <c r="L1181" s="226">
        <v>88.5</v>
      </c>
      <c r="M1181" s="226">
        <v>50.2</v>
      </c>
      <c r="N1181" s="226">
        <v>56.8</v>
      </c>
      <c r="O1181" s="226">
        <v>162.6</v>
      </c>
      <c r="P1181" s="226">
        <v>66.2</v>
      </c>
      <c r="Q1181" s="207">
        <f t="shared" si="473"/>
        <v>1575.2</v>
      </c>
      <c r="R1181" s="207">
        <v>1459.8000000000004</v>
      </c>
      <c r="S1181" s="212">
        <f t="shared" si="471"/>
        <v>107.90519249212218</v>
      </c>
    </row>
    <row r="1182" spans="1:19" ht="13.5" customHeight="1" x14ac:dyDescent="0.15">
      <c r="A1182" s="204"/>
      <c r="B1182" s="189"/>
      <c r="C1182" s="380"/>
      <c r="D1182" s="198" t="s">
        <v>74</v>
      </c>
      <c r="E1182" s="207">
        <f t="shared" ref="E1182:P1182" si="474">+E1180-E1181</f>
        <v>251.40000000000003</v>
      </c>
      <c r="F1182" s="207">
        <f t="shared" si="474"/>
        <v>208.50000000000003</v>
      </c>
      <c r="G1182" s="207">
        <f t="shared" si="474"/>
        <v>209.49999999999997</v>
      </c>
      <c r="H1182" s="207">
        <f t="shared" si="474"/>
        <v>263.79999999999995</v>
      </c>
      <c r="I1182" s="207">
        <f t="shared" si="474"/>
        <v>308.5</v>
      </c>
      <c r="J1182" s="207">
        <f t="shared" si="474"/>
        <v>454.00000000000006</v>
      </c>
      <c r="K1182" s="226">
        <f t="shared" si="474"/>
        <v>280.8</v>
      </c>
      <c r="L1182" s="226">
        <f t="shared" si="474"/>
        <v>192.8</v>
      </c>
      <c r="M1182" s="226">
        <f t="shared" si="474"/>
        <v>150.5</v>
      </c>
      <c r="N1182" s="226">
        <f t="shared" si="474"/>
        <v>179.60000000000002</v>
      </c>
      <c r="O1182" s="226">
        <f t="shared" si="474"/>
        <v>318</v>
      </c>
      <c r="P1182" s="226">
        <f t="shared" si="474"/>
        <v>206.90000000000003</v>
      </c>
      <c r="Q1182" s="207">
        <f t="shared" si="473"/>
        <v>3024.3</v>
      </c>
      <c r="R1182" s="207">
        <v>2796.2000000000003</v>
      </c>
      <c r="S1182" s="212">
        <f t="shared" si="471"/>
        <v>108.15749946355768</v>
      </c>
    </row>
    <row r="1183" spans="1:19" ht="13.5" customHeight="1" x14ac:dyDescent="0.15">
      <c r="A1183" s="204"/>
      <c r="B1183" s="189"/>
      <c r="C1183" s="380"/>
      <c r="D1183" s="198" t="s">
        <v>75</v>
      </c>
      <c r="E1183" s="207">
        <f t="shared" ref="E1183:P1183" si="475">+E1180-E1184</f>
        <v>239.8</v>
      </c>
      <c r="F1183" s="207">
        <f t="shared" si="475"/>
        <v>216.60000000000002</v>
      </c>
      <c r="G1183" s="207">
        <f t="shared" si="475"/>
        <v>257.2</v>
      </c>
      <c r="H1183" s="207">
        <f t="shared" si="475"/>
        <v>333.79999999999995</v>
      </c>
      <c r="I1183" s="207">
        <f t="shared" si="475"/>
        <v>381.20000000000005</v>
      </c>
      <c r="J1183" s="207">
        <f t="shared" si="475"/>
        <v>550.5</v>
      </c>
      <c r="K1183" s="226">
        <f t="shared" si="475"/>
        <v>298.5</v>
      </c>
      <c r="L1183" s="226">
        <f t="shared" si="475"/>
        <v>185.3</v>
      </c>
      <c r="M1183" s="226">
        <f t="shared" si="475"/>
        <v>123.6</v>
      </c>
      <c r="N1183" s="226">
        <f t="shared" si="475"/>
        <v>156.10000000000002</v>
      </c>
      <c r="O1183" s="226">
        <f t="shared" si="475"/>
        <v>353.3</v>
      </c>
      <c r="P1183" s="226">
        <f t="shared" si="475"/>
        <v>178.60000000000002</v>
      </c>
      <c r="Q1183" s="207">
        <f t="shared" si="473"/>
        <v>3274.5000000000005</v>
      </c>
      <c r="R1183" s="207">
        <v>2995.1</v>
      </c>
      <c r="S1183" s="212">
        <f t="shared" si="471"/>
        <v>109.32856999766287</v>
      </c>
    </row>
    <row r="1184" spans="1:19" ht="13.5" customHeight="1" x14ac:dyDescent="0.15">
      <c r="A1184" s="204"/>
      <c r="B1184" s="189"/>
      <c r="C1184" s="380"/>
      <c r="D1184" s="198" t="s">
        <v>76</v>
      </c>
      <c r="E1184" s="207">
        <v>107.3</v>
      </c>
      <c r="F1184" s="207">
        <v>94.5</v>
      </c>
      <c r="G1184" s="207">
        <v>103.7</v>
      </c>
      <c r="H1184" s="207">
        <v>122.6</v>
      </c>
      <c r="I1184" s="207">
        <v>132.9</v>
      </c>
      <c r="J1184" s="207">
        <v>179.2</v>
      </c>
      <c r="K1184" s="226">
        <v>109.6</v>
      </c>
      <c r="L1184" s="226">
        <v>96</v>
      </c>
      <c r="M1184" s="226">
        <v>77.099999999999994</v>
      </c>
      <c r="N1184" s="226">
        <v>80.3</v>
      </c>
      <c r="O1184" s="226">
        <v>127.3</v>
      </c>
      <c r="P1184" s="226">
        <v>94.5</v>
      </c>
      <c r="Q1184" s="207">
        <f t="shared" si="473"/>
        <v>1325</v>
      </c>
      <c r="R1184" s="207">
        <v>1260.8999999999999</v>
      </c>
      <c r="S1184" s="212">
        <f t="shared" si="471"/>
        <v>105.08367039416291</v>
      </c>
    </row>
    <row r="1185" spans="1:19" ht="13.5" customHeight="1" thickBot="1" x14ac:dyDescent="0.2">
      <c r="A1185" s="204"/>
      <c r="B1185" s="189"/>
      <c r="C1185" s="381"/>
      <c r="D1185" s="201" t="s">
        <v>77</v>
      </c>
      <c r="E1185" s="209">
        <v>115.7</v>
      </c>
      <c r="F1185" s="209">
        <v>102.1</v>
      </c>
      <c r="G1185" s="209">
        <v>112.3</v>
      </c>
      <c r="H1185" s="209">
        <v>134</v>
      </c>
      <c r="I1185" s="209">
        <v>144.30000000000001</v>
      </c>
      <c r="J1185" s="209">
        <v>192.2</v>
      </c>
      <c r="K1185" s="231">
        <v>116.1</v>
      </c>
      <c r="L1185" s="231">
        <v>102.8</v>
      </c>
      <c r="M1185" s="231">
        <v>89.1</v>
      </c>
      <c r="N1185" s="231">
        <v>88.8</v>
      </c>
      <c r="O1185" s="231">
        <v>146.19999999999999</v>
      </c>
      <c r="P1185" s="231">
        <v>108</v>
      </c>
      <c r="Q1185" s="209">
        <f t="shared" si="473"/>
        <v>1451.6000000000001</v>
      </c>
      <c r="R1185" s="209">
        <v>1377.2</v>
      </c>
      <c r="S1185" s="218">
        <f t="shared" si="471"/>
        <v>105.40226546616323</v>
      </c>
    </row>
    <row r="1186" spans="1:19" ht="13.5" customHeight="1" x14ac:dyDescent="0.15">
      <c r="A1186" s="204"/>
      <c r="B1186" s="189"/>
      <c r="C1186" s="379" t="s">
        <v>224</v>
      </c>
      <c r="D1186" s="195" t="s">
        <v>72</v>
      </c>
      <c r="E1186" s="205">
        <v>3.1</v>
      </c>
      <c r="F1186" s="205">
        <v>8.5</v>
      </c>
      <c r="G1186" s="205">
        <v>13.2</v>
      </c>
      <c r="H1186" s="205">
        <v>24.6</v>
      </c>
      <c r="I1186" s="205">
        <v>25.4</v>
      </c>
      <c r="J1186" s="205">
        <v>13.7</v>
      </c>
      <c r="K1186" s="238">
        <v>9.1</v>
      </c>
      <c r="L1186" s="238">
        <v>2.9</v>
      </c>
      <c r="M1186" s="238">
        <v>1.8</v>
      </c>
      <c r="N1186" s="238">
        <v>1.9</v>
      </c>
      <c r="O1186" s="238">
        <v>3.4</v>
      </c>
      <c r="P1186" s="238">
        <v>2.2000000000000002</v>
      </c>
      <c r="Q1186" s="205">
        <f t="shared" si="473"/>
        <v>109.80000000000001</v>
      </c>
      <c r="R1186" s="205">
        <v>116.8</v>
      </c>
      <c r="S1186" s="217">
        <f t="shared" si="471"/>
        <v>94.006849315068507</v>
      </c>
    </row>
    <row r="1187" spans="1:19" ht="13.5" customHeight="1" x14ac:dyDescent="0.15">
      <c r="A1187" s="204"/>
      <c r="B1187" s="189"/>
      <c r="C1187" s="380"/>
      <c r="D1187" s="198" t="s">
        <v>73</v>
      </c>
      <c r="E1187" s="207">
        <v>2.5</v>
      </c>
      <c r="F1187" s="207">
        <v>6.8</v>
      </c>
      <c r="G1187" s="207">
        <v>10.5</v>
      </c>
      <c r="H1187" s="207">
        <v>19.600000000000001</v>
      </c>
      <c r="I1187" s="207">
        <v>20.2</v>
      </c>
      <c r="J1187" s="207">
        <v>10.9</v>
      </c>
      <c r="K1187" s="226">
        <v>5.0999999999999996</v>
      </c>
      <c r="L1187" s="226">
        <v>1.6</v>
      </c>
      <c r="M1187" s="226">
        <v>1</v>
      </c>
      <c r="N1187" s="226">
        <v>1.1000000000000001</v>
      </c>
      <c r="O1187" s="226">
        <v>1.9</v>
      </c>
      <c r="P1187" s="226">
        <v>1.2</v>
      </c>
      <c r="Q1187" s="207">
        <f t="shared" si="473"/>
        <v>82.4</v>
      </c>
      <c r="R1187" s="207">
        <v>88.7</v>
      </c>
      <c r="S1187" s="212">
        <f t="shared" si="471"/>
        <v>92.897406989853437</v>
      </c>
    </row>
    <row r="1188" spans="1:19" ht="13.5" customHeight="1" x14ac:dyDescent="0.15">
      <c r="A1188" s="204"/>
      <c r="B1188" s="189"/>
      <c r="C1188" s="380"/>
      <c r="D1188" s="198" t="s">
        <v>74</v>
      </c>
      <c r="E1188" s="207">
        <f t="shared" ref="E1188:P1188" si="476">+E1186-E1187</f>
        <v>0.60000000000000009</v>
      </c>
      <c r="F1188" s="207">
        <f t="shared" si="476"/>
        <v>1.7000000000000002</v>
      </c>
      <c r="G1188" s="207">
        <f t="shared" si="476"/>
        <v>2.6999999999999993</v>
      </c>
      <c r="H1188" s="207">
        <f t="shared" si="476"/>
        <v>5</v>
      </c>
      <c r="I1188" s="207">
        <f t="shared" si="476"/>
        <v>5.1999999999999993</v>
      </c>
      <c r="J1188" s="207">
        <f t="shared" si="476"/>
        <v>2.7999999999999989</v>
      </c>
      <c r="K1188" s="226">
        <f t="shared" si="476"/>
        <v>4</v>
      </c>
      <c r="L1188" s="226">
        <f t="shared" si="476"/>
        <v>1.2999999999999998</v>
      </c>
      <c r="M1188" s="226">
        <f t="shared" si="476"/>
        <v>0.8</v>
      </c>
      <c r="N1188" s="226">
        <f t="shared" si="476"/>
        <v>0.79999999999999982</v>
      </c>
      <c r="O1188" s="226">
        <f t="shared" si="476"/>
        <v>1.5</v>
      </c>
      <c r="P1188" s="226">
        <f t="shared" si="476"/>
        <v>1.0000000000000002</v>
      </c>
      <c r="Q1188" s="207">
        <f t="shared" si="473"/>
        <v>27.400000000000002</v>
      </c>
      <c r="R1188" s="207">
        <v>28.1</v>
      </c>
      <c r="S1188" s="212">
        <f t="shared" si="471"/>
        <v>97.508896797153028</v>
      </c>
    </row>
    <row r="1189" spans="1:19" ht="13.5" customHeight="1" x14ac:dyDescent="0.15">
      <c r="A1189" s="204"/>
      <c r="B1189" s="189"/>
      <c r="C1189" s="380"/>
      <c r="D1189" s="198" t="s">
        <v>75</v>
      </c>
      <c r="E1189" s="207">
        <f t="shared" ref="E1189:P1189" si="477">+E1186-E1190</f>
        <v>3.1</v>
      </c>
      <c r="F1189" s="207">
        <f t="shared" si="477"/>
        <v>8.5</v>
      </c>
      <c r="G1189" s="207">
        <f t="shared" si="477"/>
        <v>13.2</v>
      </c>
      <c r="H1189" s="207">
        <f t="shared" si="477"/>
        <v>24.6</v>
      </c>
      <c r="I1189" s="207">
        <f t="shared" si="477"/>
        <v>25.4</v>
      </c>
      <c r="J1189" s="207">
        <f t="shared" si="477"/>
        <v>13.7</v>
      </c>
      <c r="K1189" s="226">
        <f t="shared" si="477"/>
        <v>9.1</v>
      </c>
      <c r="L1189" s="226">
        <f t="shared" si="477"/>
        <v>2.9</v>
      </c>
      <c r="M1189" s="226">
        <f t="shared" si="477"/>
        <v>1.8</v>
      </c>
      <c r="N1189" s="226">
        <f t="shared" si="477"/>
        <v>1.9</v>
      </c>
      <c r="O1189" s="226">
        <f t="shared" si="477"/>
        <v>3.4</v>
      </c>
      <c r="P1189" s="226">
        <f t="shared" si="477"/>
        <v>2.2000000000000002</v>
      </c>
      <c r="Q1189" s="207">
        <f t="shared" si="473"/>
        <v>109.80000000000001</v>
      </c>
      <c r="R1189" s="207">
        <v>116.8</v>
      </c>
      <c r="S1189" s="212">
        <f t="shared" si="471"/>
        <v>94.006849315068507</v>
      </c>
    </row>
    <row r="1190" spans="1:19" ht="13.5" customHeight="1" x14ac:dyDescent="0.15">
      <c r="A1190" s="204"/>
      <c r="B1190" s="189"/>
      <c r="C1190" s="380"/>
      <c r="D1190" s="198" t="s">
        <v>76</v>
      </c>
      <c r="E1190" s="207">
        <v>0</v>
      </c>
      <c r="F1190" s="207">
        <v>0</v>
      </c>
      <c r="G1190" s="207">
        <v>0</v>
      </c>
      <c r="H1190" s="207">
        <v>0</v>
      </c>
      <c r="I1190" s="207">
        <v>0</v>
      </c>
      <c r="J1190" s="207">
        <v>0</v>
      </c>
      <c r="K1190" s="226">
        <v>0</v>
      </c>
      <c r="L1190" s="226">
        <v>0</v>
      </c>
      <c r="M1190" s="226">
        <v>0</v>
      </c>
      <c r="N1190" s="226">
        <v>0</v>
      </c>
      <c r="O1190" s="226">
        <v>0</v>
      </c>
      <c r="P1190" s="226">
        <v>0</v>
      </c>
      <c r="Q1190" s="207">
        <f t="shared" si="473"/>
        <v>0</v>
      </c>
      <c r="R1190" s="207">
        <v>0</v>
      </c>
      <c r="S1190" s="212" t="str">
        <f t="shared" si="471"/>
        <v>－</v>
      </c>
    </row>
    <row r="1191" spans="1:19" ht="13.5" customHeight="1" thickBot="1" x14ac:dyDescent="0.2">
      <c r="A1191" s="204"/>
      <c r="B1191" s="189"/>
      <c r="C1191" s="381"/>
      <c r="D1191" s="201" t="s">
        <v>77</v>
      </c>
      <c r="E1191" s="209">
        <v>0</v>
      </c>
      <c r="F1191" s="209">
        <v>0</v>
      </c>
      <c r="G1191" s="209">
        <v>0</v>
      </c>
      <c r="H1191" s="209">
        <v>0</v>
      </c>
      <c r="I1191" s="209">
        <v>0</v>
      </c>
      <c r="J1191" s="209">
        <v>0</v>
      </c>
      <c r="K1191" s="231">
        <v>0</v>
      </c>
      <c r="L1191" s="231">
        <v>0</v>
      </c>
      <c r="M1191" s="231">
        <v>0</v>
      </c>
      <c r="N1191" s="231">
        <v>0</v>
      </c>
      <c r="O1191" s="231">
        <v>0</v>
      </c>
      <c r="P1191" s="231">
        <v>0</v>
      </c>
      <c r="Q1191" s="209">
        <f t="shared" si="473"/>
        <v>0</v>
      </c>
      <c r="R1191" s="209">
        <v>0</v>
      </c>
      <c r="S1191" s="218" t="str">
        <f t="shared" si="471"/>
        <v>－</v>
      </c>
    </row>
    <row r="1192" spans="1:19" ht="13.5" customHeight="1" x14ac:dyDescent="0.15">
      <c r="A1192" s="204"/>
      <c r="B1192" s="189"/>
      <c r="C1192" s="379" t="s">
        <v>225</v>
      </c>
      <c r="D1192" s="195" t="s">
        <v>72</v>
      </c>
      <c r="E1192" s="205">
        <v>16.899999999999999</v>
      </c>
      <c r="F1192" s="205">
        <v>75.599999999999994</v>
      </c>
      <c r="G1192" s="205">
        <v>36.1</v>
      </c>
      <c r="H1192" s="205">
        <v>53.6</v>
      </c>
      <c r="I1192" s="205">
        <v>50.8</v>
      </c>
      <c r="J1192" s="205">
        <v>43.1</v>
      </c>
      <c r="K1192" s="238">
        <v>79.400000000000006</v>
      </c>
      <c r="L1192" s="238">
        <v>17.5</v>
      </c>
      <c r="M1192" s="238">
        <v>8.6999999999999993</v>
      </c>
      <c r="N1192" s="238">
        <v>8.5</v>
      </c>
      <c r="O1192" s="238">
        <v>9.6999999999999993</v>
      </c>
      <c r="P1192" s="238">
        <v>14.7</v>
      </c>
      <c r="Q1192" s="205">
        <f t="shared" si="473"/>
        <v>414.59999999999997</v>
      </c>
      <c r="R1192" s="205">
        <v>422.00000000000006</v>
      </c>
      <c r="S1192" s="217">
        <f t="shared" si="471"/>
        <v>98.246445497630305</v>
      </c>
    </row>
    <row r="1193" spans="1:19" ht="13.5" customHeight="1" x14ac:dyDescent="0.15">
      <c r="A1193" s="204"/>
      <c r="B1193" s="189"/>
      <c r="C1193" s="380"/>
      <c r="D1193" s="198" t="s">
        <v>73</v>
      </c>
      <c r="E1193" s="207">
        <v>4.5999999999999996</v>
      </c>
      <c r="F1193" s="207">
        <v>12.7</v>
      </c>
      <c r="G1193" s="207">
        <v>9.4</v>
      </c>
      <c r="H1193" s="207">
        <v>20.3</v>
      </c>
      <c r="I1193" s="207">
        <v>19.2</v>
      </c>
      <c r="J1193" s="207">
        <v>10.9</v>
      </c>
      <c r="K1193" s="226">
        <v>12.4</v>
      </c>
      <c r="L1193" s="226">
        <v>4.8</v>
      </c>
      <c r="M1193" s="226">
        <v>2.2999999999999998</v>
      </c>
      <c r="N1193" s="226">
        <v>2.5</v>
      </c>
      <c r="O1193" s="226">
        <v>2.8</v>
      </c>
      <c r="P1193" s="226">
        <v>3.6</v>
      </c>
      <c r="Q1193" s="207">
        <f t="shared" si="473"/>
        <v>105.5</v>
      </c>
      <c r="R1193" s="207">
        <v>111.2</v>
      </c>
      <c r="S1193" s="212">
        <f t="shared" si="471"/>
        <v>94.874100719424462</v>
      </c>
    </row>
    <row r="1194" spans="1:19" ht="13.5" customHeight="1" x14ac:dyDescent="0.15">
      <c r="A1194" s="204"/>
      <c r="B1194" s="189"/>
      <c r="C1194" s="380"/>
      <c r="D1194" s="198" t="s">
        <v>74</v>
      </c>
      <c r="E1194" s="207">
        <f t="shared" ref="E1194:P1194" si="478">+E1192-E1193</f>
        <v>12.299999999999999</v>
      </c>
      <c r="F1194" s="207">
        <f t="shared" si="478"/>
        <v>62.899999999999991</v>
      </c>
      <c r="G1194" s="207">
        <f t="shared" si="478"/>
        <v>26.700000000000003</v>
      </c>
      <c r="H1194" s="207">
        <f t="shared" si="478"/>
        <v>33.299999999999997</v>
      </c>
      <c r="I1194" s="207">
        <f t="shared" si="478"/>
        <v>31.599999999999998</v>
      </c>
      <c r="J1194" s="207">
        <f t="shared" si="478"/>
        <v>32.200000000000003</v>
      </c>
      <c r="K1194" s="226">
        <f t="shared" si="478"/>
        <v>67</v>
      </c>
      <c r="L1194" s="226">
        <f t="shared" si="478"/>
        <v>12.7</v>
      </c>
      <c r="M1194" s="226">
        <f t="shared" si="478"/>
        <v>6.3999999999999995</v>
      </c>
      <c r="N1194" s="226">
        <f t="shared" si="478"/>
        <v>6</v>
      </c>
      <c r="O1194" s="226">
        <f t="shared" si="478"/>
        <v>6.8999999999999995</v>
      </c>
      <c r="P1194" s="226">
        <f t="shared" si="478"/>
        <v>11.1</v>
      </c>
      <c r="Q1194" s="207">
        <f t="shared" si="473"/>
        <v>309.09999999999997</v>
      </c>
      <c r="R1194" s="207">
        <v>310.80000000000007</v>
      </c>
      <c r="S1194" s="212">
        <f t="shared" si="471"/>
        <v>99.453024453024426</v>
      </c>
    </row>
    <row r="1195" spans="1:19" ht="13.5" customHeight="1" x14ac:dyDescent="0.15">
      <c r="A1195" s="204"/>
      <c r="B1195" s="189"/>
      <c r="C1195" s="380"/>
      <c r="D1195" s="198" t="s">
        <v>75</v>
      </c>
      <c r="E1195" s="207">
        <f t="shared" ref="E1195:P1195" si="479">+E1192-E1196</f>
        <v>15.899999999999999</v>
      </c>
      <c r="F1195" s="207">
        <f t="shared" si="479"/>
        <v>73.699999999999989</v>
      </c>
      <c r="G1195" s="207">
        <f t="shared" si="479"/>
        <v>33.9</v>
      </c>
      <c r="H1195" s="207">
        <f t="shared" si="479"/>
        <v>50.5</v>
      </c>
      <c r="I1195" s="207">
        <f t="shared" si="479"/>
        <v>47.4</v>
      </c>
      <c r="J1195" s="207">
        <f t="shared" si="479"/>
        <v>40.200000000000003</v>
      </c>
      <c r="K1195" s="226">
        <f t="shared" si="479"/>
        <v>77.5</v>
      </c>
      <c r="L1195" s="226">
        <f t="shared" si="479"/>
        <v>15.8</v>
      </c>
      <c r="M1195" s="226">
        <f t="shared" si="479"/>
        <v>7.4999999999999991</v>
      </c>
      <c r="N1195" s="226">
        <f t="shared" si="479"/>
        <v>7.1</v>
      </c>
      <c r="O1195" s="226">
        <f t="shared" si="479"/>
        <v>8.5</v>
      </c>
      <c r="P1195" s="226">
        <f t="shared" si="479"/>
        <v>13.2</v>
      </c>
      <c r="Q1195" s="207">
        <f t="shared" si="473"/>
        <v>391.20000000000005</v>
      </c>
      <c r="R1195" s="207">
        <v>401.19999999999993</v>
      </c>
      <c r="S1195" s="212">
        <f t="shared" si="471"/>
        <v>97.507477567298125</v>
      </c>
    </row>
    <row r="1196" spans="1:19" ht="13.5" customHeight="1" x14ac:dyDescent="0.15">
      <c r="A1196" s="204"/>
      <c r="B1196" s="189"/>
      <c r="C1196" s="380"/>
      <c r="D1196" s="198" t="s">
        <v>76</v>
      </c>
      <c r="E1196" s="207">
        <v>1</v>
      </c>
      <c r="F1196" s="207">
        <v>1.9</v>
      </c>
      <c r="G1196" s="207">
        <v>2.2000000000000002</v>
      </c>
      <c r="H1196" s="207">
        <v>3.1</v>
      </c>
      <c r="I1196" s="207">
        <v>3.4</v>
      </c>
      <c r="J1196" s="207">
        <v>2.9</v>
      </c>
      <c r="K1196" s="226">
        <v>1.9</v>
      </c>
      <c r="L1196" s="226">
        <v>1.7</v>
      </c>
      <c r="M1196" s="226">
        <v>1.2</v>
      </c>
      <c r="N1196" s="226">
        <v>1.4</v>
      </c>
      <c r="O1196" s="226">
        <v>1.2</v>
      </c>
      <c r="P1196" s="226">
        <v>1.5</v>
      </c>
      <c r="Q1196" s="207">
        <f t="shared" si="473"/>
        <v>23.399999999999995</v>
      </c>
      <c r="R1196" s="207">
        <v>20.8</v>
      </c>
      <c r="S1196" s="212">
        <f t="shared" si="471"/>
        <v>112.49999999999997</v>
      </c>
    </row>
    <row r="1197" spans="1:19" ht="13.5" customHeight="1" thickBot="1" x14ac:dyDescent="0.2">
      <c r="A1197" s="204"/>
      <c r="B1197" s="189"/>
      <c r="C1197" s="381"/>
      <c r="D1197" s="201" t="s">
        <v>77</v>
      </c>
      <c r="E1197" s="209">
        <v>1.5</v>
      </c>
      <c r="F1197" s="209">
        <v>2.5</v>
      </c>
      <c r="G1197" s="209">
        <v>2.8</v>
      </c>
      <c r="H1197" s="209">
        <v>3.6</v>
      </c>
      <c r="I1197" s="209">
        <v>4</v>
      </c>
      <c r="J1197" s="209">
        <v>3.2</v>
      </c>
      <c r="K1197" s="231">
        <v>2.8</v>
      </c>
      <c r="L1197" s="231">
        <v>2.6</v>
      </c>
      <c r="M1197" s="231">
        <v>2.1</v>
      </c>
      <c r="N1197" s="231">
        <v>2.6</v>
      </c>
      <c r="O1197" s="231">
        <v>1.9</v>
      </c>
      <c r="P1197" s="231">
        <v>2.2999999999999998</v>
      </c>
      <c r="Q1197" s="209">
        <f t="shared" si="473"/>
        <v>31.900000000000006</v>
      </c>
      <c r="R1197" s="209">
        <v>26.2</v>
      </c>
      <c r="S1197" s="218">
        <f t="shared" si="471"/>
        <v>121.75572519083973</v>
      </c>
    </row>
    <row r="1198" spans="1:19" ht="18.75" customHeight="1" x14ac:dyDescent="0.2">
      <c r="A1198" s="303" t="str">
        <f>$A$1</f>
        <v>５　平成28年度市町村別・月別観光入込客数</v>
      </c>
    </row>
    <row r="1199" spans="1:19" ht="13.5" customHeight="1" thickBot="1" x14ac:dyDescent="0.2">
      <c r="S1199" s="190" t="s">
        <v>308</v>
      </c>
    </row>
    <row r="1200" spans="1:19" ht="13.5" customHeight="1" thickBot="1" x14ac:dyDescent="0.2">
      <c r="A1200" s="191" t="s">
        <v>58</v>
      </c>
      <c r="B1200" s="191" t="s">
        <v>353</v>
      </c>
      <c r="C1200" s="191" t="s">
        <v>59</v>
      </c>
      <c r="D1200" s="192" t="s">
        <v>60</v>
      </c>
      <c r="E1200" s="193" t="s">
        <v>61</v>
      </c>
      <c r="F1200" s="193" t="s">
        <v>62</v>
      </c>
      <c r="G1200" s="193" t="s">
        <v>63</v>
      </c>
      <c r="H1200" s="193" t="s">
        <v>64</v>
      </c>
      <c r="I1200" s="193" t="s">
        <v>65</v>
      </c>
      <c r="J1200" s="193" t="s">
        <v>66</v>
      </c>
      <c r="K1200" s="193" t="s">
        <v>67</v>
      </c>
      <c r="L1200" s="193" t="s">
        <v>68</v>
      </c>
      <c r="M1200" s="193" t="s">
        <v>69</v>
      </c>
      <c r="N1200" s="193" t="s">
        <v>36</v>
      </c>
      <c r="O1200" s="193" t="s">
        <v>37</v>
      </c>
      <c r="P1200" s="193" t="s">
        <v>38</v>
      </c>
      <c r="Q1200" s="193" t="s">
        <v>354</v>
      </c>
      <c r="R1200" s="193" t="str">
        <f>$R$3</f>
        <v>27年度</v>
      </c>
      <c r="S1200" s="194" t="s">
        <v>71</v>
      </c>
    </row>
    <row r="1201" spans="1:19" ht="13.5" customHeight="1" x14ac:dyDescent="0.15">
      <c r="A1201" s="204"/>
      <c r="B1201" s="189"/>
      <c r="C1201" s="379" t="s">
        <v>226</v>
      </c>
      <c r="D1201" s="195" t="s">
        <v>72</v>
      </c>
      <c r="E1201" s="205">
        <v>34.200000000000003</v>
      </c>
      <c r="F1201" s="205">
        <v>39</v>
      </c>
      <c r="G1201" s="205">
        <v>41</v>
      </c>
      <c r="H1201" s="205">
        <v>75.2</v>
      </c>
      <c r="I1201" s="205">
        <v>51.2</v>
      </c>
      <c r="J1201" s="205">
        <v>39</v>
      </c>
      <c r="K1201" s="205">
        <v>52.3</v>
      </c>
      <c r="L1201" s="205">
        <v>12.8</v>
      </c>
      <c r="M1201" s="205">
        <v>8.1</v>
      </c>
      <c r="N1201" s="205">
        <v>8.9</v>
      </c>
      <c r="O1201" s="205">
        <v>12.4</v>
      </c>
      <c r="P1201" s="205">
        <v>6.7</v>
      </c>
      <c r="Q1201" s="205">
        <f t="shared" ref="Q1201:Q1230" si="480">SUM(E1201:P1201)</f>
        <v>380.8</v>
      </c>
      <c r="R1201" s="205">
        <v>435.19999999999993</v>
      </c>
      <c r="S1201" s="206">
        <f t="shared" ref="S1201:S1230" si="481">IF(Q1201=0,"－",Q1201/R1201*100)</f>
        <v>87.500000000000014</v>
      </c>
    </row>
    <row r="1202" spans="1:19" ht="13.5" customHeight="1" x14ac:dyDescent="0.15">
      <c r="A1202" s="204"/>
      <c r="B1202" s="189"/>
      <c r="C1202" s="380"/>
      <c r="D1202" s="198" t="s">
        <v>73</v>
      </c>
      <c r="E1202" s="207">
        <v>15.1</v>
      </c>
      <c r="F1202" s="207">
        <v>8.8000000000000007</v>
      </c>
      <c r="G1202" s="207">
        <v>21.4</v>
      </c>
      <c r="H1202" s="207">
        <v>29.8</v>
      </c>
      <c r="I1202" s="207">
        <v>25.2</v>
      </c>
      <c r="J1202" s="207">
        <v>12.4</v>
      </c>
      <c r="K1202" s="207">
        <v>12.7</v>
      </c>
      <c r="L1202" s="207">
        <v>3.1</v>
      </c>
      <c r="M1202" s="207">
        <v>2</v>
      </c>
      <c r="N1202" s="207">
        <v>2.2000000000000002</v>
      </c>
      <c r="O1202" s="207">
        <v>3</v>
      </c>
      <c r="P1202" s="207">
        <v>1.6</v>
      </c>
      <c r="Q1202" s="207">
        <f t="shared" si="480"/>
        <v>137.29999999999998</v>
      </c>
      <c r="R1202" s="207">
        <v>131.6</v>
      </c>
      <c r="S1202" s="208">
        <f t="shared" si="481"/>
        <v>104.33130699088144</v>
      </c>
    </row>
    <row r="1203" spans="1:19" ht="13.5" customHeight="1" x14ac:dyDescent="0.15">
      <c r="A1203" s="204" t="s">
        <v>368</v>
      </c>
      <c r="B1203" s="189" t="s">
        <v>369</v>
      </c>
      <c r="C1203" s="380"/>
      <c r="D1203" s="198" t="s">
        <v>74</v>
      </c>
      <c r="E1203" s="207">
        <f t="shared" ref="E1203:P1203" si="482">+E1201-E1202</f>
        <v>19.100000000000001</v>
      </c>
      <c r="F1203" s="207">
        <f t="shared" si="482"/>
        <v>30.2</v>
      </c>
      <c r="G1203" s="207">
        <f t="shared" si="482"/>
        <v>19.600000000000001</v>
      </c>
      <c r="H1203" s="207">
        <f t="shared" si="482"/>
        <v>45.400000000000006</v>
      </c>
      <c r="I1203" s="207">
        <f t="shared" si="482"/>
        <v>26.000000000000004</v>
      </c>
      <c r="J1203" s="207">
        <f t="shared" si="482"/>
        <v>26.6</v>
      </c>
      <c r="K1203" s="207">
        <f t="shared" si="482"/>
        <v>39.599999999999994</v>
      </c>
      <c r="L1203" s="207">
        <f t="shared" si="482"/>
        <v>9.7000000000000011</v>
      </c>
      <c r="M1203" s="207">
        <f t="shared" si="482"/>
        <v>6.1</v>
      </c>
      <c r="N1203" s="207">
        <f t="shared" si="482"/>
        <v>6.7</v>
      </c>
      <c r="O1203" s="207">
        <f t="shared" si="482"/>
        <v>9.4</v>
      </c>
      <c r="P1203" s="207">
        <f t="shared" si="482"/>
        <v>5.0999999999999996</v>
      </c>
      <c r="Q1203" s="207">
        <f t="shared" si="480"/>
        <v>243.49999999999997</v>
      </c>
      <c r="R1203" s="207">
        <v>303.60000000000002</v>
      </c>
      <c r="S1203" s="208">
        <f t="shared" si="481"/>
        <v>80.204216073781282</v>
      </c>
    </row>
    <row r="1204" spans="1:19" ht="13.5" customHeight="1" x14ac:dyDescent="0.15">
      <c r="A1204" s="204"/>
      <c r="B1204" s="189"/>
      <c r="C1204" s="380"/>
      <c r="D1204" s="198" t="s">
        <v>75</v>
      </c>
      <c r="E1204" s="207">
        <f t="shared" ref="E1204:P1204" si="483">+E1201-E1205</f>
        <v>34.1</v>
      </c>
      <c r="F1204" s="207">
        <f t="shared" si="483"/>
        <v>38.700000000000003</v>
      </c>
      <c r="G1204" s="207">
        <f t="shared" si="483"/>
        <v>40.4</v>
      </c>
      <c r="H1204" s="207">
        <f t="shared" si="483"/>
        <v>73.7</v>
      </c>
      <c r="I1204" s="207">
        <f t="shared" si="483"/>
        <v>49.2</v>
      </c>
      <c r="J1204" s="207">
        <f t="shared" si="483"/>
        <v>38</v>
      </c>
      <c r="K1204" s="207">
        <f t="shared" si="483"/>
        <v>51.699999999999996</v>
      </c>
      <c r="L1204" s="207">
        <f t="shared" si="483"/>
        <v>12.600000000000001</v>
      </c>
      <c r="M1204" s="207">
        <f t="shared" si="483"/>
        <v>8</v>
      </c>
      <c r="N1204" s="207">
        <f t="shared" si="483"/>
        <v>8.8000000000000007</v>
      </c>
      <c r="O1204" s="207">
        <f t="shared" si="483"/>
        <v>12.200000000000001</v>
      </c>
      <c r="P1204" s="207">
        <f t="shared" si="483"/>
        <v>6.6000000000000005</v>
      </c>
      <c r="Q1204" s="207">
        <f t="shared" si="480"/>
        <v>374.00000000000006</v>
      </c>
      <c r="R1204" s="207">
        <v>429.89999999999992</v>
      </c>
      <c r="S1204" s="208">
        <f t="shared" si="481"/>
        <v>86.996976040939771</v>
      </c>
    </row>
    <row r="1205" spans="1:19" ht="13.5" customHeight="1" x14ac:dyDescent="0.15">
      <c r="A1205" s="204"/>
      <c r="B1205" s="189"/>
      <c r="C1205" s="380"/>
      <c r="D1205" s="198" t="s">
        <v>76</v>
      </c>
      <c r="E1205" s="207">
        <v>0.1</v>
      </c>
      <c r="F1205" s="207">
        <v>0.3</v>
      </c>
      <c r="G1205" s="207">
        <v>0.6</v>
      </c>
      <c r="H1205" s="207">
        <v>1.5</v>
      </c>
      <c r="I1205" s="207">
        <v>2</v>
      </c>
      <c r="J1205" s="207">
        <v>1</v>
      </c>
      <c r="K1205" s="207">
        <v>0.6</v>
      </c>
      <c r="L1205" s="207">
        <v>0.2</v>
      </c>
      <c r="M1205" s="207">
        <v>0.1</v>
      </c>
      <c r="N1205" s="207">
        <v>0.1</v>
      </c>
      <c r="O1205" s="207">
        <v>0.2</v>
      </c>
      <c r="P1205" s="207">
        <v>0.1</v>
      </c>
      <c r="Q1205" s="207">
        <f t="shared" si="480"/>
        <v>6.7999999999999989</v>
      </c>
      <c r="R1205" s="207">
        <v>5.3000000000000007</v>
      </c>
      <c r="S1205" s="208">
        <f t="shared" si="481"/>
        <v>128.30188679245279</v>
      </c>
    </row>
    <row r="1206" spans="1:19" ht="13.5" customHeight="1" thickBot="1" x14ac:dyDescent="0.2">
      <c r="A1206" s="204"/>
      <c r="B1206" s="189"/>
      <c r="C1206" s="381"/>
      <c r="D1206" s="201" t="s">
        <v>77</v>
      </c>
      <c r="E1206" s="209">
        <v>0.1</v>
      </c>
      <c r="F1206" s="209">
        <v>0.3</v>
      </c>
      <c r="G1206" s="209">
        <v>0.7</v>
      </c>
      <c r="H1206" s="209">
        <v>1.6</v>
      </c>
      <c r="I1206" s="209">
        <v>2.2000000000000002</v>
      </c>
      <c r="J1206" s="209">
        <v>1</v>
      </c>
      <c r="K1206" s="209">
        <v>0.6</v>
      </c>
      <c r="L1206" s="209">
        <v>0.2</v>
      </c>
      <c r="M1206" s="209">
        <v>0.2</v>
      </c>
      <c r="N1206" s="209">
        <v>0.2</v>
      </c>
      <c r="O1206" s="209">
        <v>0.2</v>
      </c>
      <c r="P1206" s="209">
        <v>0.1</v>
      </c>
      <c r="Q1206" s="209">
        <f t="shared" si="480"/>
        <v>7.4</v>
      </c>
      <c r="R1206" s="209">
        <v>7.2</v>
      </c>
      <c r="S1206" s="210">
        <f t="shared" si="481"/>
        <v>102.77777777777779</v>
      </c>
    </row>
    <row r="1207" spans="1:19" ht="13.5" customHeight="1" x14ac:dyDescent="0.15">
      <c r="A1207" s="204"/>
      <c r="B1207" s="189"/>
      <c r="C1207" s="379" t="s">
        <v>227</v>
      </c>
      <c r="D1207" s="195" t="s">
        <v>72</v>
      </c>
      <c r="E1207" s="205">
        <v>1.8</v>
      </c>
      <c r="F1207" s="205">
        <v>5.7</v>
      </c>
      <c r="G1207" s="205">
        <v>13.5</v>
      </c>
      <c r="H1207" s="205">
        <v>24.4</v>
      </c>
      <c r="I1207" s="205">
        <v>23.8</v>
      </c>
      <c r="J1207" s="205">
        <v>11.2</v>
      </c>
      <c r="K1207" s="205">
        <v>8.6</v>
      </c>
      <c r="L1207" s="205">
        <v>1.5</v>
      </c>
      <c r="M1207" s="205">
        <v>1.6</v>
      </c>
      <c r="N1207" s="205">
        <v>2.1</v>
      </c>
      <c r="O1207" s="205">
        <v>6.8</v>
      </c>
      <c r="P1207" s="205">
        <v>1.7</v>
      </c>
      <c r="Q1207" s="205">
        <f t="shared" si="480"/>
        <v>102.69999999999999</v>
      </c>
      <c r="R1207" s="205">
        <v>149</v>
      </c>
      <c r="S1207" s="206">
        <f>IF(Q1207=0,"－",Q1207/R1207*100)</f>
        <v>68.926174496644293</v>
      </c>
    </row>
    <row r="1208" spans="1:19" ht="13.5" customHeight="1" x14ac:dyDescent="0.15">
      <c r="A1208" s="204"/>
      <c r="B1208" s="189"/>
      <c r="C1208" s="380"/>
      <c r="D1208" s="198" t="s">
        <v>73</v>
      </c>
      <c r="E1208" s="207">
        <v>1.1000000000000001</v>
      </c>
      <c r="F1208" s="207">
        <v>3.4</v>
      </c>
      <c r="G1208" s="207">
        <v>8.1999999999999993</v>
      </c>
      <c r="H1208" s="207">
        <v>14.9</v>
      </c>
      <c r="I1208" s="207">
        <v>15.7</v>
      </c>
      <c r="J1208" s="207">
        <v>8.6</v>
      </c>
      <c r="K1208" s="207">
        <v>5.2</v>
      </c>
      <c r="L1208" s="207">
        <v>0.9</v>
      </c>
      <c r="M1208" s="207">
        <v>1</v>
      </c>
      <c r="N1208" s="207">
        <v>1.5</v>
      </c>
      <c r="O1208" s="207">
        <v>4.2</v>
      </c>
      <c r="P1208" s="207">
        <v>1</v>
      </c>
      <c r="Q1208" s="207">
        <f t="shared" si="480"/>
        <v>65.7</v>
      </c>
      <c r="R1208" s="207">
        <v>91.1</v>
      </c>
      <c r="S1208" s="208">
        <f t="shared" si="481"/>
        <v>72.118551042810111</v>
      </c>
    </row>
    <row r="1209" spans="1:19" ht="13.5" customHeight="1" x14ac:dyDescent="0.15">
      <c r="A1209" s="204"/>
      <c r="B1209" s="189"/>
      <c r="C1209" s="380"/>
      <c r="D1209" s="198" t="s">
        <v>74</v>
      </c>
      <c r="E1209" s="207">
        <f t="shared" ref="E1209:P1209" si="484">+E1207-E1208</f>
        <v>0.7</v>
      </c>
      <c r="F1209" s="207">
        <f t="shared" si="484"/>
        <v>2.3000000000000003</v>
      </c>
      <c r="G1209" s="207">
        <f t="shared" si="484"/>
        <v>5.3000000000000007</v>
      </c>
      <c r="H1209" s="207">
        <f t="shared" si="484"/>
        <v>9.4999999999999982</v>
      </c>
      <c r="I1209" s="207">
        <f t="shared" si="484"/>
        <v>8.1000000000000014</v>
      </c>
      <c r="J1209" s="207">
        <f t="shared" si="484"/>
        <v>2.5999999999999996</v>
      </c>
      <c r="K1209" s="207">
        <f t="shared" si="484"/>
        <v>3.3999999999999995</v>
      </c>
      <c r="L1209" s="207">
        <f t="shared" si="484"/>
        <v>0.6</v>
      </c>
      <c r="M1209" s="207">
        <f t="shared" si="484"/>
        <v>0.60000000000000009</v>
      </c>
      <c r="N1209" s="207">
        <f t="shared" si="484"/>
        <v>0.60000000000000009</v>
      </c>
      <c r="O1209" s="207">
        <f t="shared" si="484"/>
        <v>2.5999999999999996</v>
      </c>
      <c r="P1209" s="207">
        <f t="shared" si="484"/>
        <v>0.7</v>
      </c>
      <c r="Q1209" s="207">
        <f t="shared" si="480"/>
        <v>37.000000000000007</v>
      </c>
      <c r="R1209" s="207">
        <v>57.9</v>
      </c>
      <c r="S1209" s="208">
        <f t="shared" si="481"/>
        <v>63.903281519861842</v>
      </c>
    </row>
    <row r="1210" spans="1:19" ht="13.5" customHeight="1" x14ac:dyDescent="0.15">
      <c r="A1210" s="204"/>
      <c r="B1210" s="189"/>
      <c r="C1210" s="380"/>
      <c r="D1210" s="198" t="s">
        <v>75</v>
      </c>
      <c r="E1210" s="207">
        <f t="shared" ref="E1210:P1210" si="485">+E1207-E1211</f>
        <v>1.2000000000000002</v>
      </c>
      <c r="F1210" s="207">
        <f t="shared" si="485"/>
        <v>4.4000000000000004</v>
      </c>
      <c r="G1210" s="207">
        <f t="shared" si="485"/>
        <v>12</v>
      </c>
      <c r="H1210" s="207">
        <f t="shared" si="485"/>
        <v>21.299999999999997</v>
      </c>
      <c r="I1210" s="207">
        <f t="shared" si="485"/>
        <v>19.3</v>
      </c>
      <c r="J1210" s="207">
        <f t="shared" si="485"/>
        <v>8.8999999999999986</v>
      </c>
      <c r="K1210" s="207">
        <f t="shared" si="485"/>
        <v>7.1</v>
      </c>
      <c r="L1210" s="207">
        <f t="shared" si="485"/>
        <v>1</v>
      </c>
      <c r="M1210" s="207">
        <f t="shared" si="485"/>
        <v>1.2000000000000002</v>
      </c>
      <c r="N1210" s="207">
        <f t="shared" si="485"/>
        <v>1.6</v>
      </c>
      <c r="O1210" s="207">
        <f t="shared" si="485"/>
        <v>6.2</v>
      </c>
      <c r="P1210" s="207">
        <f t="shared" si="485"/>
        <v>1.1000000000000001</v>
      </c>
      <c r="Q1210" s="207">
        <f t="shared" si="480"/>
        <v>85.299999999999983</v>
      </c>
      <c r="R1210" s="207">
        <v>131.5</v>
      </c>
      <c r="S1210" s="208">
        <f t="shared" si="481"/>
        <v>64.86692015209124</v>
      </c>
    </row>
    <row r="1211" spans="1:19" ht="13.5" customHeight="1" x14ac:dyDescent="0.15">
      <c r="A1211" s="204"/>
      <c r="B1211" s="189"/>
      <c r="C1211" s="380"/>
      <c r="D1211" s="198" t="s">
        <v>76</v>
      </c>
      <c r="E1211" s="207">
        <v>0.6</v>
      </c>
      <c r="F1211" s="207">
        <v>1.3</v>
      </c>
      <c r="G1211" s="207">
        <v>1.5</v>
      </c>
      <c r="H1211" s="207">
        <v>3.1</v>
      </c>
      <c r="I1211" s="207">
        <v>4.5</v>
      </c>
      <c r="J1211" s="207">
        <v>2.2999999999999998</v>
      </c>
      <c r="K1211" s="207">
        <v>1.5</v>
      </c>
      <c r="L1211" s="207">
        <v>0.5</v>
      </c>
      <c r="M1211" s="207">
        <v>0.4</v>
      </c>
      <c r="N1211" s="207">
        <v>0.5</v>
      </c>
      <c r="O1211" s="207">
        <v>0.6</v>
      </c>
      <c r="P1211" s="207">
        <v>0.6</v>
      </c>
      <c r="Q1211" s="207">
        <f t="shared" si="480"/>
        <v>17.400000000000006</v>
      </c>
      <c r="R1211" s="207">
        <v>17.5</v>
      </c>
      <c r="S1211" s="208">
        <f t="shared" si="481"/>
        <v>99.428571428571473</v>
      </c>
    </row>
    <row r="1212" spans="1:19" ht="13.5" customHeight="1" thickBot="1" x14ac:dyDescent="0.2">
      <c r="A1212" s="204"/>
      <c r="B1212" s="189"/>
      <c r="C1212" s="381"/>
      <c r="D1212" s="201" t="s">
        <v>77</v>
      </c>
      <c r="E1212" s="209">
        <v>0.8</v>
      </c>
      <c r="F1212" s="209">
        <v>1.7</v>
      </c>
      <c r="G1212" s="209">
        <v>1.8</v>
      </c>
      <c r="H1212" s="209">
        <v>4.0999999999999996</v>
      </c>
      <c r="I1212" s="209">
        <v>5.9</v>
      </c>
      <c r="J1212" s="209">
        <v>3.1</v>
      </c>
      <c r="K1212" s="209">
        <v>2.1</v>
      </c>
      <c r="L1212" s="209">
        <v>0.9</v>
      </c>
      <c r="M1212" s="209">
        <v>0.7</v>
      </c>
      <c r="N1212" s="209">
        <v>0.8</v>
      </c>
      <c r="O1212" s="209">
        <v>0.9</v>
      </c>
      <c r="P1212" s="209">
        <v>1</v>
      </c>
      <c r="Q1212" s="209">
        <f t="shared" si="480"/>
        <v>23.799999999999997</v>
      </c>
      <c r="R1212" s="209">
        <v>26</v>
      </c>
      <c r="S1212" s="210">
        <f t="shared" si="481"/>
        <v>91.538461538461519</v>
      </c>
    </row>
    <row r="1213" spans="1:19" ht="13.5" customHeight="1" x14ac:dyDescent="0.15">
      <c r="A1213" s="204"/>
      <c r="B1213" s="189"/>
      <c r="C1213" s="379" t="s">
        <v>228</v>
      </c>
      <c r="D1213" s="195" t="s">
        <v>72</v>
      </c>
      <c r="E1213" s="205">
        <v>31.8</v>
      </c>
      <c r="F1213" s="205">
        <v>87.8</v>
      </c>
      <c r="G1213" s="205">
        <v>87.6</v>
      </c>
      <c r="H1213" s="205">
        <v>127.8</v>
      </c>
      <c r="I1213" s="205">
        <v>158.6</v>
      </c>
      <c r="J1213" s="205">
        <v>112.6</v>
      </c>
      <c r="K1213" s="205">
        <v>101.3</v>
      </c>
      <c r="L1213" s="205">
        <v>42.3</v>
      </c>
      <c r="M1213" s="205">
        <v>31.5</v>
      </c>
      <c r="N1213" s="205">
        <v>43.9</v>
      </c>
      <c r="O1213" s="205">
        <v>47</v>
      </c>
      <c r="P1213" s="205">
        <v>42.3</v>
      </c>
      <c r="Q1213" s="205">
        <f t="shared" si="480"/>
        <v>914.49999999999989</v>
      </c>
      <c r="R1213" s="205">
        <v>940.39999999999986</v>
      </c>
      <c r="S1213" s="206">
        <f t="shared" si="481"/>
        <v>97.24585282858358</v>
      </c>
    </row>
    <row r="1214" spans="1:19" ht="13.5" customHeight="1" x14ac:dyDescent="0.15">
      <c r="A1214" s="204"/>
      <c r="B1214" s="189"/>
      <c r="C1214" s="380"/>
      <c r="D1214" s="198" t="s">
        <v>73</v>
      </c>
      <c r="E1214" s="207">
        <v>6.5</v>
      </c>
      <c r="F1214" s="207">
        <v>45.9</v>
      </c>
      <c r="G1214" s="207">
        <v>56.9</v>
      </c>
      <c r="H1214" s="207">
        <v>90.9</v>
      </c>
      <c r="I1214" s="207">
        <v>113.2</v>
      </c>
      <c r="J1214" s="207">
        <v>78.400000000000006</v>
      </c>
      <c r="K1214" s="207">
        <v>49.4</v>
      </c>
      <c r="L1214" s="207">
        <v>18.100000000000001</v>
      </c>
      <c r="M1214" s="207">
        <v>8</v>
      </c>
      <c r="N1214" s="207">
        <v>10.9</v>
      </c>
      <c r="O1214" s="207">
        <v>21.5</v>
      </c>
      <c r="P1214" s="207">
        <v>14.4</v>
      </c>
      <c r="Q1214" s="207">
        <f t="shared" si="480"/>
        <v>514.09999999999991</v>
      </c>
      <c r="R1214" s="207">
        <v>532.5</v>
      </c>
      <c r="S1214" s="208">
        <f t="shared" si="481"/>
        <v>96.544600938967122</v>
      </c>
    </row>
    <row r="1215" spans="1:19" ht="13.5" customHeight="1" x14ac:dyDescent="0.15">
      <c r="A1215" s="204"/>
      <c r="B1215" s="189"/>
      <c r="C1215" s="380"/>
      <c r="D1215" s="198" t="s">
        <v>74</v>
      </c>
      <c r="E1215" s="207">
        <f t="shared" ref="E1215:P1215" si="486">+E1213-E1214</f>
        <v>25.3</v>
      </c>
      <c r="F1215" s="207">
        <f t="shared" si="486"/>
        <v>41.9</v>
      </c>
      <c r="G1215" s="207">
        <f t="shared" si="486"/>
        <v>30.699999999999996</v>
      </c>
      <c r="H1215" s="207">
        <f t="shared" si="486"/>
        <v>36.899999999999991</v>
      </c>
      <c r="I1215" s="207">
        <f t="shared" si="486"/>
        <v>45.399999999999991</v>
      </c>
      <c r="J1215" s="207">
        <f t="shared" si="486"/>
        <v>34.199999999999989</v>
      </c>
      <c r="K1215" s="207">
        <f t="shared" si="486"/>
        <v>51.9</v>
      </c>
      <c r="L1215" s="207">
        <f t="shared" si="486"/>
        <v>24.199999999999996</v>
      </c>
      <c r="M1215" s="207">
        <f t="shared" si="486"/>
        <v>23.5</v>
      </c>
      <c r="N1215" s="207">
        <f t="shared" si="486"/>
        <v>33</v>
      </c>
      <c r="O1215" s="207">
        <f t="shared" si="486"/>
        <v>25.5</v>
      </c>
      <c r="P1215" s="207">
        <f t="shared" si="486"/>
        <v>27.9</v>
      </c>
      <c r="Q1215" s="207">
        <f t="shared" si="480"/>
        <v>400.39999999999992</v>
      </c>
      <c r="R1215" s="207">
        <v>407.9</v>
      </c>
      <c r="S1215" s="208">
        <f t="shared" si="481"/>
        <v>98.161314047560666</v>
      </c>
    </row>
    <row r="1216" spans="1:19" ht="13.5" customHeight="1" x14ac:dyDescent="0.15">
      <c r="A1216" s="204"/>
      <c r="B1216" s="189"/>
      <c r="C1216" s="380"/>
      <c r="D1216" s="198" t="s">
        <v>75</v>
      </c>
      <c r="E1216" s="207">
        <f t="shared" ref="E1216:P1216" si="487">+E1213-E1217</f>
        <v>24.1</v>
      </c>
      <c r="F1216" s="207">
        <f t="shared" si="487"/>
        <v>70.599999999999994</v>
      </c>
      <c r="G1216" s="207">
        <f t="shared" si="487"/>
        <v>66.599999999999994</v>
      </c>
      <c r="H1216" s="207">
        <f t="shared" si="487"/>
        <v>103.5</v>
      </c>
      <c r="I1216" s="207">
        <f t="shared" si="487"/>
        <v>127.89999999999999</v>
      </c>
      <c r="J1216" s="207">
        <f t="shared" si="487"/>
        <v>90.899999999999991</v>
      </c>
      <c r="K1216" s="207">
        <f t="shared" si="487"/>
        <v>81.3</v>
      </c>
      <c r="L1216" s="207">
        <f t="shared" si="487"/>
        <v>31.699999999999996</v>
      </c>
      <c r="M1216" s="207">
        <f t="shared" si="487"/>
        <v>26.2</v>
      </c>
      <c r="N1216" s="207">
        <f t="shared" si="487"/>
        <v>36.6</v>
      </c>
      <c r="O1216" s="207">
        <f t="shared" si="487"/>
        <v>38.4</v>
      </c>
      <c r="P1216" s="207">
        <f t="shared" si="487"/>
        <v>35.599999999999994</v>
      </c>
      <c r="Q1216" s="207">
        <f t="shared" si="480"/>
        <v>733.4</v>
      </c>
      <c r="R1216" s="207">
        <v>732.19999999999993</v>
      </c>
      <c r="S1216" s="208">
        <f t="shared" si="481"/>
        <v>100.16388964763728</v>
      </c>
    </row>
    <row r="1217" spans="1:19" ht="13.5" customHeight="1" x14ac:dyDescent="0.15">
      <c r="A1217" s="204"/>
      <c r="B1217" s="211"/>
      <c r="C1217" s="380"/>
      <c r="D1217" s="198" t="s">
        <v>76</v>
      </c>
      <c r="E1217" s="207">
        <v>7.7</v>
      </c>
      <c r="F1217" s="207">
        <v>17.2</v>
      </c>
      <c r="G1217" s="207">
        <v>21</v>
      </c>
      <c r="H1217" s="207">
        <v>24.3</v>
      </c>
      <c r="I1217" s="207">
        <v>30.7</v>
      </c>
      <c r="J1217" s="207">
        <v>21.7</v>
      </c>
      <c r="K1217" s="207">
        <v>20</v>
      </c>
      <c r="L1217" s="207">
        <v>10.6</v>
      </c>
      <c r="M1217" s="207">
        <v>5.3</v>
      </c>
      <c r="N1217" s="207">
        <v>7.3</v>
      </c>
      <c r="O1217" s="207">
        <v>8.6</v>
      </c>
      <c r="P1217" s="207">
        <v>6.7</v>
      </c>
      <c r="Q1217" s="207">
        <f t="shared" si="480"/>
        <v>181.10000000000002</v>
      </c>
      <c r="R1217" s="207">
        <v>208.19999999999996</v>
      </c>
      <c r="S1217" s="208">
        <f t="shared" si="481"/>
        <v>86.983669548511074</v>
      </c>
    </row>
    <row r="1218" spans="1:19" ht="13.5" customHeight="1" thickBot="1" x14ac:dyDescent="0.2">
      <c r="A1218" s="204"/>
      <c r="B1218" s="211"/>
      <c r="C1218" s="381"/>
      <c r="D1218" s="201" t="s">
        <v>77</v>
      </c>
      <c r="E1218" s="209">
        <v>9.5</v>
      </c>
      <c r="F1218" s="209">
        <v>18.399999999999999</v>
      </c>
      <c r="G1218" s="209">
        <v>21.9</v>
      </c>
      <c r="H1218" s="209">
        <v>25.8</v>
      </c>
      <c r="I1218" s="209">
        <v>33</v>
      </c>
      <c r="J1218" s="209">
        <v>23.1</v>
      </c>
      <c r="K1218" s="209">
        <v>21.7</v>
      </c>
      <c r="L1218" s="209">
        <v>11.6</v>
      </c>
      <c r="M1218" s="209">
        <v>6.1</v>
      </c>
      <c r="N1218" s="209">
        <v>8.8000000000000007</v>
      </c>
      <c r="O1218" s="209">
        <v>9.6</v>
      </c>
      <c r="P1218" s="209">
        <v>7.7</v>
      </c>
      <c r="Q1218" s="209">
        <f t="shared" si="480"/>
        <v>197.19999999999996</v>
      </c>
      <c r="R1218" s="209">
        <v>223.6</v>
      </c>
      <c r="S1218" s="210">
        <f t="shared" si="481"/>
        <v>88.19320214669051</v>
      </c>
    </row>
    <row r="1219" spans="1:19" ht="13.5" customHeight="1" x14ac:dyDescent="0.15">
      <c r="A1219" s="204"/>
      <c r="B1219" s="211"/>
      <c r="C1219" s="379" t="s">
        <v>229</v>
      </c>
      <c r="D1219" s="195" t="s">
        <v>72</v>
      </c>
      <c r="E1219" s="205">
        <v>8.1</v>
      </c>
      <c r="F1219" s="205">
        <v>25.7</v>
      </c>
      <c r="G1219" s="205">
        <v>15.9</v>
      </c>
      <c r="H1219" s="205">
        <v>19.2</v>
      </c>
      <c r="I1219" s="205">
        <v>21.2</v>
      </c>
      <c r="J1219" s="205">
        <v>18.100000000000001</v>
      </c>
      <c r="K1219" s="205">
        <v>10.8</v>
      </c>
      <c r="L1219" s="205">
        <v>7</v>
      </c>
      <c r="M1219" s="205">
        <v>6</v>
      </c>
      <c r="N1219" s="205">
        <v>7.5</v>
      </c>
      <c r="O1219" s="205">
        <v>6.9</v>
      </c>
      <c r="P1219" s="205">
        <v>9</v>
      </c>
      <c r="Q1219" s="205">
        <f t="shared" si="480"/>
        <v>155.4</v>
      </c>
      <c r="R1219" s="205">
        <v>158.1</v>
      </c>
      <c r="S1219" s="206">
        <f t="shared" si="481"/>
        <v>98.292220113851997</v>
      </c>
    </row>
    <row r="1220" spans="1:19" ht="13.5" customHeight="1" x14ac:dyDescent="0.15">
      <c r="A1220" s="204"/>
      <c r="B1220" s="211"/>
      <c r="C1220" s="380"/>
      <c r="D1220" s="198" t="s">
        <v>73</v>
      </c>
      <c r="E1220" s="207">
        <v>1.2</v>
      </c>
      <c r="F1220" s="207">
        <v>5</v>
      </c>
      <c r="G1220" s="207">
        <v>2.6</v>
      </c>
      <c r="H1220" s="207">
        <v>3.3</v>
      </c>
      <c r="I1220" s="207">
        <v>3.7</v>
      </c>
      <c r="J1220" s="207">
        <v>3.1</v>
      </c>
      <c r="K1220" s="207">
        <v>1.6</v>
      </c>
      <c r="L1220" s="207">
        <v>1.2</v>
      </c>
      <c r="M1220" s="207">
        <v>0.9</v>
      </c>
      <c r="N1220" s="207">
        <v>1.2</v>
      </c>
      <c r="O1220" s="207">
        <v>2.2000000000000002</v>
      </c>
      <c r="P1220" s="207">
        <v>2.5</v>
      </c>
      <c r="Q1220" s="207">
        <f t="shared" si="480"/>
        <v>28.5</v>
      </c>
      <c r="R1220" s="207">
        <v>31.000000000000004</v>
      </c>
      <c r="S1220" s="208">
        <f t="shared" si="481"/>
        <v>91.93548387096773</v>
      </c>
    </row>
    <row r="1221" spans="1:19" ht="13.5" customHeight="1" x14ac:dyDescent="0.15">
      <c r="A1221" s="204"/>
      <c r="B1221" s="211"/>
      <c r="C1221" s="380"/>
      <c r="D1221" s="198" t="s">
        <v>74</v>
      </c>
      <c r="E1221" s="207">
        <f t="shared" ref="E1221:P1221" si="488">+E1219-E1220</f>
        <v>6.8999999999999995</v>
      </c>
      <c r="F1221" s="207">
        <f t="shared" si="488"/>
        <v>20.7</v>
      </c>
      <c r="G1221" s="207">
        <f t="shared" si="488"/>
        <v>13.3</v>
      </c>
      <c r="H1221" s="207">
        <f t="shared" si="488"/>
        <v>15.899999999999999</v>
      </c>
      <c r="I1221" s="207">
        <f t="shared" si="488"/>
        <v>17.5</v>
      </c>
      <c r="J1221" s="207">
        <f t="shared" si="488"/>
        <v>15.000000000000002</v>
      </c>
      <c r="K1221" s="207">
        <f t="shared" si="488"/>
        <v>9.2000000000000011</v>
      </c>
      <c r="L1221" s="207">
        <f t="shared" si="488"/>
        <v>5.8</v>
      </c>
      <c r="M1221" s="207">
        <f t="shared" si="488"/>
        <v>5.0999999999999996</v>
      </c>
      <c r="N1221" s="207">
        <f t="shared" si="488"/>
        <v>6.3</v>
      </c>
      <c r="O1221" s="207">
        <f t="shared" si="488"/>
        <v>4.7</v>
      </c>
      <c r="P1221" s="207">
        <f t="shared" si="488"/>
        <v>6.5</v>
      </c>
      <c r="Q1221" s="207">
        <f t="shared" si="480"/>
        <v>126.89999999999999</v>
      </c>
      <c r="R1221" s="207">
        <v>127.1</v>
      </c>
      <c r="S1221" s="208">
        <f t="shared" si="481"/>
        <v>99.842643587726201</v>
      </c>
    </row>
    <row r="1222" spans="1:19" ht="13.5" customHeight="1" x14ac:dyDescent="0.15">
      <c r="A1222" s="204"/>
      <c r="B1222" s="211"/>
      <c r="C1222" s="380"/>
      <c r="D1222" s="198" t="s">
        <v>75</v>
      </c>
      <c r="E1222" s="207">
        <f t="shared" ref="E1222:P1222" si="489">+E1219-E1223</f>
        <v>7.5</v>
      </c>
      <c r="F1222" s="207">
        <f t="shared" si="489"/>
        <v>25</v>
      </c>
      <c r="G1222" s="207">
        <f t="shared" si="489"/>
        <v>15.200000000000001</v>
      </c>
      <c r="H1222" s="207">
        <f t="shared" si="489"/>
        <v>18.2</v>
      </c>
      <c r="I1222" s="207">
        <f t="shared" si="489"/>
        <v>20.2</v>
      </c>
      <c r="J1222" s="207">
        <f t="shared" si="489"/>
        <v>17.200000000000003</v>
      </c>
      <c r="K1222" s="207">
        <f t="shared" si="489"/>
        <v>9.5</v>
      </c>
      <c r="L1222" s="207">
        <f t="shared" si="489"/>
        <v>6</v>
      </c>
      <c r="M1222" s="207">
        <f t="shared" si="489"/>
        <v>5.3</v>
      </c>
      <c r="N1222" s="207">
        <f t="shared" si="489"/>
        <v>6.5</v>
      </c>
      <c r="O1222" s="207">
        <f t="shared" si="489"/>
        <v>5.9</v>
      </c>
      <c r="P1222" s="207">
        <f t="shared" si="489"/>
        <v>8.1</v>
      </c>
      <c r="Q1222" s="207">
        <f t="shared" si="480"/>
        <v>144.60000000000002</v>
      </c>
      <c r="R1222" s="207">
        <v>145.30000000000001</v>
      </c>
      <c r="S1222" s="208">
        <f t="shared" si="481"/>
        <v>99.518238128011021</v>
      </c>
    </row>
    <row r="1223" spans="1:19" ht="13.5" customHeight="1" x14ac:dyDescent="0.15">
      <c r="A1223" s="204"/>
      <c r="B1223" s="211"/>
      <c r="C1223" s="380"/>
      <c r="D1223" s="198" t="s">
        <v>76</v>
      </c>
      <c r="E1223" s="207">
        <v>0.6</v>
      </c>
      <c r="F1223" s="207">
        <v>0.7</v>
      </c>
      <c r="G1223" s="207">
        <v>0.7</v>
      </c>
      <c r="H1223" s="207">
        <v>1</v>
      </c>
      <c r="I1223" s="207">
        <v>1</v>
      </c>
      <c r="J1223" s="207">
        <v>0.9</v>
      </c>
      <c r="K1223" s="207">
        <v>1.3</v>
      </c>
      <c r="L1223" s="207">
        <v>1</v>
      </c>
      <c r="M1223" s="207">
        <v>0.7</v>
      </c>
      <c r="N1223" s="207">
        <v>1</v>
      </c>
      <c r="O1223" s="207">
        <v>1</v>
      </c>
      <c r="P1223" s="207">
        <v>0.9</v>
      </c>
      <c r="Q1223" s="207">
        <f t="shared" si="480"/>
        <v>10.8</v>
      </c>
      <c r="R1223" s="207">
        <v>12.799999999999999</v>
      </c>
      <c r="S1223" s="208">
        <f t="shared" si="481"/>
        <v>84.375000000000014</v>
      </c>
    </row>
    <row r="1224" spans="1:19" ht="13.5" customHeight="1" thickBot="1" x14ac:dyDescent="0.2">
      <c r="A1224" s="204"/>
      <c r="B1224" s="211"/>
      <c r="C1224" s="381"/>
      <c r="D1224" s="201" t="s">
        <v>77</v>
      </c>
      <c r="E1224" s="209">
        <v>0.7</v>
      </c>
      <c r="F1224" s="209">
        <v>0.8</v>
      </c>
      <c r="G1224" s="209">
        <v>0.9</v>
      </c>
      <c r="H1224" s="209">
        <v>1</v>
      </c>
      <c r="I1224" s="209">
        <v>1.2</v>
      </c>
      <c r="J1224" s="209">
        <v>1</v>
      </c>
      <c r="K1224" s="209">
        <v>1.4</v>
      </c>
      <c r="L1224" s="209">
        <v>1.1000000000000001</v>
      </c>
      <c r="M1224" s="209">
        <v>0.7</v>
      </c>
      <c r="N1224" s="209">
        <v>1.1000000000000001</v>
      </c>
      <c r="O1224" s="209">
        <v>1.3</v>
      </c>
      <c r="P1224" s="209">
        <v>1</v>
      </c>
      <c r="Q1224" s="209">
        <f t="shared" si="480"/>
        <v>12.2</v>
      </c>
      <c r="R1224" s="209">
        <v>13.7</v>
      </c>
      <c r="S1224" s="210">
        <f t="shared" si="481"/>
        <v>89.051094890510953</v>
      </c>
    </row>
    <row r="1225" spans="1:19" ht="13.5" customHeight="1" x14ac:dyDescent="0.15">
      <c r="A1225" s="204"/>
      <c r="B1225" s="211"/>
      <c r="C1225" s="379" t="s">
        <v>230</v>
      </c>
      <c r="D1225" s="195" t="s">
        <v>72</v>
      </c>
      <c r="E1225" s="205">
        <v>42.3</v>
      </c>
      <c r="F1225" s="205">
        <v>77.400000000000006</v>
      </c>
      <c r="G1225" s="205">
        <v>62.5</v>
      </c>
      <c r="H1225" s="205">
        <v>71.099999999999994</v>
      </c>
      <c r="I1225" s="205">
        <v>76.8</v>
      </c>
      <c r="J1225" s="205">
        <v>74</v>
      </c>
      <c r="K1225" s="205">
        <v>60.8</v>
      </c>
      <c r="L1225" s="205">
        <v>29.8</v>
      </c>
      <c r="M1225" s="205">
        <v>22.9</v>
      </c>
      <c r="N1225" s="205">
        <v>24.1</v>
      </c>
      <c r="O1225" s="205">
        <v>22.6</v>
      </c>
      <c r="P1225" s="205">
        <v>36.5</v>
      </c>
      <c r="Q1225" s="205">
        <f t="shared" si="480"/>
        <v>600.80000000000007</v>
      </c>
      <c r="R1225" s="205">
        <v>798.3</v>
      </c>
      <c r="S1225" s="206">
        <f t="shared" si="481"/>
        <v>75.259927345609441</v>
      </c>
    </row>
    <row r="1226" spans="1:19" ht="13.5" customHeight="1" x14ac:dyDescent="0.15">
      <c r="A1226" s="204"/>
      <c r="B1226" s="211"/>
      <c r="C1226" s="380"/>
      <c r="D1226" s="198" t="s">
        <v>73</v>
      </c>
      <c r="E1226" s="207">
        <v>0.4</v>
      </c>
      <c r="F1226" s="207">
        <v>0.5</v>
      </c>
      <c r="G1226" s="207">
        <v>0.6</v>
      </c>
      <c r="H1226" s="207">
        <v>0.9</v>
      </c>
      <c r="I1226" s="207">
        <v>1.3</v>
      </c>
      <c r="J1226" s="207">
        <v>1.4</v>
      </c>
      <c r="K1226" s="207">
        <v>0.8</v>
      </c>
      <c r="L1226" s="207">
        <v>0.7</v>
      </c>
      <c r="M1226" s="207">
        <v>0.7</v>
      </c>
      <c r="N1226" s="207">
        <v>0.4</v>
      </c>
      <c r="O1226" s="207">
        <v>0.4</v>
      </c>
      <c r="P1226" s="207">
        <v>0.5</v>
      </c>
      <c r="Q1226" s="207">
        <f t="shared" si="480"/>
        <v>8.6</v>
      </c>
      <c r="R1226" s="207">
        <v>8.1999999999999993</v>
      </c>
      <c r="S1226" s="208">
        <f t="shared" si="481"/>
        <v>104.8780487804878</v>
      </c>
    </row>
    <row r="1227" spans="1:19" ht="13.5" customHeight="1" x14ac:dyDescent="0.15">
      <c r="A1227" s="204"/>
      <c r="B1227" s="211"/>
      <c r="C1227" s="380"/>
      <c r="D1227" s="198" t="s">
        <v>74</v>
      </c>
      <c r="E1227" s="207">
        <f t="shared" ref="E1227:P1227" si="490">+E1225-E1226</f>
        <v>41.9</v>
      </c>
      <c r="F1227" s="207">
        <f t="shared" si="490"/>
        <v>76.900000000000006</v>
      </c>
      <c r="G1227" s="207">
        <f t="shared" si="490"/>
        <v>61.9</v>
      </c>
      <c r="H1227" s="207">
        <f t="shared" si="490"/>
        <v>70.199999999999989</v>
      </c>
      <c r="I1227" s="207">
        <f t="shared" si="490"/>
        <v>75.5</v>
      </c>
      <c r="J1227" s="207">
        <f t="shared" si="490"/>
        <v>72.599999999999994</v>
      </c>
      <c r="K1227" s="207">
        <f t="shared" si="490"/>
        <v>60</v>
      </c>
      <c r="L1227" s="207">
        <f t="shared" si="490"/>
        <v>29.1</v>
      </c>
      <c r="M1227" s="207">
        <f t="shared" si="490"/>
        <v>22.2</v>
      </c>
      <c r="N1227" s="207">
        <f t="shared" si="490"/>
        <v>23.700000000000003</v>
      </c>
      <c r="O1227" s="207">
        <f t="shared" si="490"/>
        <v>22.200000000000003</v>
      </c>
      <c r="P1227" s="207">
        <f t="shared" si="490"/>
        <v>36</v>
      </c>
      <c r="Q1227" s="207">
        <f t="shared" si="480"/>
        <v>592.20000000000005</v>
      </c>
      <c r="R1227" s="207">
        <v>790.10000000000014</v>
      </c>
      <c r="S1227" s="208">
        <f t="shared" si="481"/>
        <v>74.952537653461576</v>
      </c>
    </row>
    <row r="1228" spans="1:19" ht="13.5" customHeight="1" x14ac:dyDescent="0.15">
      <c r="A1228" s="204"/>
      <c r="B1228" s="189"/>
      <c r="C1228" s="380"/>
      <c r="D1228" s="198" t="s">
        <v>75</v>
      </c>
      <c r="E1228" s="207">
        <f t="shared" ref="E1228:P1228" si="491">+E1225-E1229</f>
        <v>41.9</v>
      </c>
      <c r="F1228" s="207">
        <f t="shared" si="491"/>
        <v>76.900000000000006</v>
      </c>
      <c r="G1228" s="207">
        <f t="shared" si="491"/>
        <v>61.9</v>
      </c>
      <c r="H1228" s="207">
        <f t="shared" si="491"/>
        <v>70.199999999999989</v>
      </c>
      <c r="I1228" s="207">
        <f t="shared" si="491"/>
        <v>75.5</v>
      </c>
      <c r="J1228" s="207">
        <f t="shared" si="491"/>
        <v>72.599999999999994</v>
      </c>
      <c r="K1228" s="207">
        <f t="shared" si="491"/>
        <v>60</v>
      </c>
      <c r="L1228" s="207">
        <f t="shared" si="491"/>
        <v>29.1</v>
      </c>
      <c r="M1228" s="207">
        <f t="shared" si="491"/>
        <v>22.2</v>
      </c>
      <c r="N1228" s="207">
        <f t="shared" si="491"/>
        <v>23.700000000000003</v>
      </c>
      <c r="O1228" s="207">
        <f t="shared" si="491"/>
        <v>22.200000000000003</v>
      </c>
      <c r="P1228" s="207">
        <f t="shared" si="491"/>
        <v>36</v>
      </c>
      <c r="Q1228" s="207">
        <f t="shared" si="480"/>
        <v>592.20000000000005</v>
      </c>
      <c r="R1228" s="207">
        <v>790.10000000000014</v>
      </c>
      <c r="S1228" s="208">
        <f t="shared" si="481"/>
        <v>74.952537653461576</v>
      </c>
    </row>
    <row r="1229" spans="1:19" ht="13.5" customHeight="1" x14ac:dyDescent="0.15">
      <c r="A1229" s="204"/>
      <c r="B1229" s="189"/>
      <c r="C1229" s="380"/>
      <c r="D1229" s="198" t="s">
        <v>76</v>
      </c>
      <c r="E1229" s="207">
        <v>0.4</v>
      </c>
      <c r="F1229" s="207">
        <v>0.5</v>
      </c>
      <c r="G1229" s="207">
        <v>0.6</v>
      </c>
      <c r="H1229" s="207">
        <v>0.9</v>
      </c>
      <c r="I1229" s="207">
        <v>1.3</v>
      </c>
      <c r="J1229" s="207">
        <v>1.4</v>
      </c>
      <c r="K1229" s="207">
        <v>0.8</v>
      </c>
      <c r="L1229" s="207">
        <v>0.7</v>
      </c>
      <c r="M1229" s="207">
        <v>0.7</v>
      </c>
      <c r="N1229" s="207">
        <v>0.4</v>
      </c>
      <c r="O1229" s="207">
        <v>0.4</v>
      </c>
      <c r="P1229" s="207">
        <v>0.5</v>
      </c>
      <c r="Q1229" s="207">
        <f t="shared" si="480"/>
        <v>8.6</v>
      </c>
      <c r="R1229" s="207">
        <v>8.1999999999999993</v>
      </c>
      <c r="S1229" s="208">
        <f t="shared" si="481"/>
        <v>104.8780487804878</v>
      </c>
    </row>
    <row r="1230" spans="1:19" ht="13.5" customHeight="1" thickBot="1" x14ac:dyDescent="0.2">
      <c r="A1230" s="204"/>
      <c r="B1230" s="189"/>
      <c r="C1230" s="381"/>
      <c r="D1230" s="201" t="s">
        <v>77</v>
      </c>
      <c r="E1230" s="209">
        <v>0.4</v>
      </c>
      <c r="F1230" s="209">
        <v>0.5</v>
      </c>
      <c r="G1230" s="209">
        <v>0.6</v>
      </c>
      <c r="H1230" s="209">
        <v>0.9</v>
      </c>
      <c r="I1230" s="209">
        <v>1.3</v>
      </c>
      <c r="J1230" s="209">
        <v>1.4</v>
      </c>
      <c r="K1230" s="209">
        <v>0.8</v>
      </c>
      <c r="L1230" s="209">
        <v>0.7</v>
      </c>
      <c r="M1230" s="209">
        <v>0.7</v>
      </c>
      <c r="N1230" s="209">
        <v>0.4</v>
      </c>
      <c r="O1230" s="209">
        <v>0.4</v>
      </c>
      <c r="P1230" s="209">
        <v>0.5</v>
      </c>
      <c r="Q1230" s="209">
        <f t="shared" si="480"/>
        <v>8.6</v>
      </c>
      <c r="R1230" s="209">
        <v>8.1999999999999993</v>
      </c>
      <c r="S1230" s="210">
        <f t="shared" si="481"/>
        <v>104.8780487804878</v>
      </c>
    </row>
    <row r="1231" spans="1:19" ht="13.5" customHeight="1" x14ac:dyDescent="0.15">
      <c r="A1231" s="204"/>
      <c r="B1231" s="370" t="s">
        <v>342</v>
      </c>
      <c r="C1231" s="372"/>
      <c r="D1231" s="195" t="s">
        <v>72</v>
      </c>
      <c r="E1231" s="205">
        <f t="shared" ref="E1231:R1231" si="492">+E1237+E1243+E1249+E1258+E1264</f>
        <v>35.700000000000003</v>
      </c>
      <c r="F1231" s="205">
        <f t="shared" si="492"/>
        <v>152.30000000000001</v>
      </c>
      <c r="G1231" s="205">
        <f t="shared" si="492"/>
        <v>172.3</v>
      </c>
      <c r="H1231" s="205">
        <f t="shared" si="492"/>
        <v>253.7</v>
      </c>
      <c r="I1231" s="205">
        <f t="shared" si="492"/>
        <v>417</v>
      </c>
      <c r="J1231" s="205">
        <f t="shared" si="492"/>
        <v>392.5</v>
      </c>
      <c r="K1231" s="205">
        <f t="shared" si="492"/>
        <v>182.6</v>
      </c>
      <c r="L1231" s="205">
        <f t="shared" si="492"/>
        <v>34.700000000000003</v>
      </c>
      <c r="M1231" s="205">
        <f t="shared" si="492"/>
        <v>27.3</v>
      </c>
      <c r="N1231" s="205">
        <f t="shared" si="492"/>
        <v>67.3</v>
      </c>
      <c r="O1231" s="205">
        <f t="shared" si="492"/>
        <v>77.300000000000011</v>
      </c>
      <c r="P1231" s="205">
        <f t="shared" si="492"/>
        <v>34.799999999999997</v>
      </c>
      <c r="Q1231" s="205">
        <f t="shared" si="492"/>
        <v>1847.5000000000005</v>
      </c>
      <c r="R1231" s="205">
        <f t="shared" si="492"/>
        <v>1905.1999999999998</v>
      </c>
      <c r="S1231" s="206">
        <f t="shared" ref="S1231:S1254" si="493">IF(Q1231=0,"－",Q1231/R1231*100)</f>
        <v>96.971446567289547</v>
      </c>
    </row>
    <row r="1232" spans="1:19" ht="13.5" customHeight="1" x14ac:dyDescent="0.15">
      <c r="A1232" s="204"/>
      <c r="B1232" s="373"/>
      <c r="C1232" s="375"/>
      <c r="D1232" s="198" t="s">
        <v>73</v>
      </c>
      <c r="E1232" s="207">
        <f t="shared" ref="E1232:Q1236" si="494">+E1238+E1244+E1250+E1259+E1265</f>
        <v>10.1</v>
      </c>
      <c r="F1232" s="207">
        <f t="shared" si="494"/>
        <v>50.099999999999994</v>
      </c>
      <c r="G1232" s="207">
        <f t="shared" si="494"/>
        <v>65.600000000000009</v>
      </c>
      <c r="H1232" s="207">
        <f t="shared" si="494"/>
        <v>108</v>
      </c>
      <c r="I1232" s="207">
        <f t="shared" si="494"/>
        <v>163.6</v>
      </c>
      <c r="J1232" s="207">
        <f t="shared" si="494"/>
        <v>176.6</v>
      </c>
      <c r="K1232" s="207">
        <f t="shared" si="494"/>
        <v>64.3</v>
      </c>
      <c r="L1232" s="207">
        <f t="shared" si="494"/>
        <v>10.8</v>
      </c>
      <c r="M1232" s="207">
        <f t="shared" si="494"/>
        <v>6.1</v>
      </c>
      <c r="N1232" s="207">
        <f t="shared" si="494"/>
        <v>10.1</v>
      </c>
      <c r="O1232" s="207">
        <f t="shared" si="494"/>
        <v>14.5</v>
      </c>
      <c r="P1232" s="207">
        <f t="shared" si="494"/>
        <v>12.000000000000002</v>
      </c>
      <c r="Q1232" s="207">
        <f t="shared" si="494"/>
        <v>691.80000000000007</v>
      </c>
      <c r="R1232" s="207">
        <f>+R1238+R1244+R1250+R1259+R1265</f>
        <v>723.9</v>
      </c>
      <c r="S1232" s="208">
        <f t="shared" si="493"/>
        <v>95.565685868213862</v>
      </c>
    </row>
    <row r="1233" spans="1:19" ht="13.5" customHeight="1" x14ac:dyDescent="0.15">
      <c r="A1233" s="204"/>
      <c r="B1233" s="373"/>
      <c r="C1233" s="375"/>
      <c r="D1233" s="198" t="s">
        <v>74</v>
      </c>
      <c r="E1233" s="207">
        <f t="shared" si="494"/>
        <v>25.6</v>
      </c>
      <c r="F1233" s="207">
        <f t="shared" si="494"/>
        <v>102.2</v>
      </c>
      <c r="G1233" s="207">
        <f t="shared" si="494"/>
        <v>106.7</v>
      </c>
      <c r="H1233" s="207">
        <f t="shared" si="494"/>
        <v>145.69999999999999</v>
      </c>
      <c r="I1233" s="207">
        <f t="shared" si="494"/>
        <v>253.39999999999998</v>
      </c>
      <c r="J1233" s="207">
        <f t="shared" si="494"/>
        <v>215.9</v>
      </c>
      <c r="K1233" s="207">
        <f t="shared" si="494"/>
        <v>118.30000000000001</v>
      </c>
      <c r="L1233" s="207">
        <f t="shared" si="494"/>
        <v>23.900000000000002</v>
      </c>
      <c r="M1233" s="207">
        <f t="shared" si="494"/>
        <v>21.2</v>
      </c>
      <c r="N1233" s="207">
        <f t="shared" si="494"/>
        <v>57.2</v>
      </c>
      <c r="O1233" s="207">
        <f t="shared" si="494"/>
        <v>62.800000000000004</v>
      </c>
      <c r="P1233" s="207">
        <f t="shared" si="494"/>
        <v>22.8</v>
      </c>
      <c r="Q1233" s="207">
        <f t="shared" si="494"/>
        <v>1155.7</v>
      </c>
      <c r="R1233" s="207">
        <f>+R1239+R1245+R1251+R1260+R1266</f>
        <v>1181.3000000000002</v>
      </c>
      <c r="S1233" s="208">
        <f t="shared" si="493"/>
        <v>97.832895962075668</v>
      </c>
    </row>
    <row r="1234" spans="1:19" ht="13.5" customHeight="1" x14ac:dyDescent="0.15">
      <c r="A1234" s="204"/>
      <c r="B1234" s="373"/>
      <c r="C1234" s="375"/>
      <c r="D1234" s="198" t="s">
        <v>75</v>
      </c>
      <c r="E1234" s="207">
        <f t="shared" si="494"/>
        <v>25.9</v>
      </c>
      <c r="F1234" s="207">
        <f t="shared" si="494"/>
        <v>138</v>
      </c>
      <c r="G1234" s="207">
        <f t="shared" si="494"/>
        <v>154.80000000000001</v>
      </c>
      <c r="H1234" s="207">
        <f t="shared" si="494"/>
        <v>227.1</v>
      </c>
      <c r="I1234" s="207">
        <f t="shared" si="494"/>
        <v>370.2</v>
      </c>
      <c r="J1234" s="207">
        <f t="shared" si="494"/>
        <v>367.1</v>
      </c>
      <c r="K1234" s="207">
        <f t="shared" si="494"/>
        <v>167.39999999999998</v>
      </c>
      <c r="L1234" s="207">
        <f t="shared" si="494"/>
        <v>24.3</v>
      </c>
      <c r="M1234" s="207">
        <f t="shared" si="494"/>
        <v>17.799999999999997</v>
      </c>
      <c r="N1234" s="207">
        <f t="shared" si="494"/>
        <v>58.9</v>
      </c>
      <c r="O1234" s="207">
        <f t="shared" si="494"/>
        <v>64</v>
      </c>
      <c r="P1234" s="207">
        <f t="shared" si="494"/>
        <v>23.1</v>
      </c>
      <c r="Q1234" s="207">
        <f t="shared" si="494"/>
        <v>1638.6000000000004</v>
      </c>
      <c r="R1234" s="207">
        <f>+R1240+R1246+R1252+R1261+R1267</f>
        <v>1689</v>
      </c>
      <c r="S1234" s="208">
        <f t="shared" si="493"/>
        <v>97.01598579040855</v>
      </c>
    </row>
    <row r="1235" spans="1:19" ht="13.5" customHeight="1" x14ac:dyDescent="0.15">
      <c r="A1235" s="204"/>
      <c r="B1235" s="373"/>
      <c r="C1235" s="375"/>
      <c r="D1235" s="198" t="s">
        <v>76</v>
      </c>
      <c r="E1235" s="207">
        <f t="shared" si="494"/>
        <v>9.8000000000000007</v>
      </c>
      <c r="F1235" s="207">
        <f t="shared" si="494"/>
        <v>14.3</v>
      </c>
      <c r="G1235" s="207">
        <f t="shared" si="494"/>
        <v>17.5</v>
      </c>
      <c r="H1235" s="207">
        <f t="shared" si="494"/>
        <v>26.6</v>
      </c>
      <c r="I1235" s="207">
        <f t="shared" si="494"/>
        <v>46.8</v>
      </c>
      <c r="J1235" s="207">
        <f t="shared" si="494"/>
        <v>25.4</v>
      </c>
      <c r="K1235" s="207">
        <f t="shared" si="494"/>
        <v>15.2</v>
      </c>
      <c r="L1235" s="207">
        <f t="shared" si="494"/>
        <v>10.4</v>
      </c>
      <c r="M1235" s="207">
        <f t="shared" si="494"/>
        <v>9.4999999999999982</v>
      </c>
      <c r="N1235" s="207">
        <f t="shared" si="494"/>
        <v>8.4</v>
      </c>
      <c r="O1235" s="207">
        <f t="shared" si="494"/>
        <v>13.3</v>
      </c>
      <c r="P1235" s="207">
        <f t="shared" si="494"/>
        <v>11.7</v>
      </c>
      <c r="Q1235" s="207">
        <f t="shared" si="494"/>
        <v>208.90000000000003</v>
      </c>
      <c r="R1235" s="207">
        <f>+R1241+R1247+R1253+R1262+R1268</f>
        <v>216.2</v>
      </c>
      <c r="S1235" s="208">
        <f t="shared" si="493"/>
        <v>96.62349676225719</v>
      </c>
    </row>
    <row r="1236" spans="1:19" ht="13.5" customHeight="1" thickBot="1" x14ac:dyDescent="0.2">
      <c r="A1236" s="204"/>
      <c r="B1236" s="373"/>
      <c r="C1236" s="378"/>
      <c r="D1236" s="201" t="s">
        <v>77</v>
      </c>
      <c r="E1236" s="209">
        <f t="shared" si="494"/>
        <v>11.5</v>
      </c>
      <c r="F1236" s="209">
        <f t="shared" si="494"/>
        <v>17.099999999999998</v>
      </c>
      <c r="G1236" s="209">
        <f t="shared" si="494"/>
        <v>21.099999999999998</v>
      </c>
      <c r="H1236" s="209">
        <f t="shared" si="494"/>
        <v>32.700000000000003</v>
      </c>
      <c r="I1236" s="209">
        <f t="shared" si="494"/>
        <v>54.400000000000006</v>
      </c>
      <c r="J1236" s="209">
        <f t="shared" si="494"/>
        <v>31.1</v>
      </c>
      <c r="K1236" s="209">
        <f t="shared" si="494"/>
        <v>19.8</v>
      </c>
      <c r="L1236" s="209">
        <f t="shared" si="494"/>
        <v>13.7</v>
      </c>
      <c r="M1236" s="209">
        <f t="shared" si="494"/>
        <v>12.799999999999999</v>
      </c>
      <c r="N1236" s="209">
        <f t="shared" si="494"/>
        <v>11</v>
      </c>
      <c r="O1236" s="209">
        <f t="shared" si="494"/>
        <v>16</v>
      </c>
      <c r="P1236" s="209">
        <f t="shared" si="494"/>
        <v>14.5</v>
      </c>
      <c r="Q1236" s="209">
        <f t="shared" si="494"/>
        <v>255.7</v>
      </c>
      <c r="R1236" s="209">
        <f>+R1242+R1248+R1254+R1263+R1269</f>
        <v>270.10000000000002</v>
      </c>
      <c r="S1236" s="210">
        <f t="shared" si="493"/>
        <v>94.6686412439837</v>
      </c>
    </row>
    <row r="1237" spans="1:19" ht="13.5" customHeight="1" x14ac:dyDescent="0.15">
      <c r="A1237" s="204"/>
      <c r="B1237" s="204"/>
      <c r="C1237" s="379" t="s">
        <v>231</v>
      </c>
      <c r="D1237" s="195" t="s">
        <v>72</v>
      </c>
      <c r="E1237" s="205">
        <v>12.1</v>
      </c>
      <c r="F1237" s="205">
        <v>29.3</v>
      </c>
      <c r="G1237" s="205">
        <v>26.5</v>
      </c>
      <c r="H1237" s="205">
        <v>41.2</v>
      </c>
      <c r="I1237" s="205">
        <v>53.2</v>
      </c>
      <c r="J1237" s="205">
        <v>116.2</v>
      </c>
      <c r="K1237" s="299">
        <v>30.6</v>
      </c>
      <c r="L1237" s="299">
        <v>10.7</v>
      </c>
      <c r="M1237" s="299">
        <v>9.8000000000000007</v>
      </c>
      <c r="N1237" s="299">
        <v>26.1</v>
      </c>
      <c r="O1237" s="299">
        <v>10.199999999999999</v>
      </c>
      <c r="P1237" s="299">
        <v>11.1</v>
      </c>
      <c r="Q1237" s="205">
        <f t="shared" ref="Q1237:Q1254" si="495">SUM(E1237:P1237)</f>
        <v>377.00000000000006</v>
      </c>
      <c r="R1237" s="205">
        <v>393.6</v>
      </c>
      <c r="S1237" s="206">
        <f t="shared" si="493"/>
        <v>95.782520325203251</v>
      </c>
    </row>
    <row r="1238" spans="1:19" ht="13.5" customHeight="1" x14ac:dyDescent="0.15">
      <c r="A1238" s="204"/>
      <c r="B1238" s="189"/>
      <c r="C1238" s="380"/>
      <c r="D1238" s="198" t="s">
        <v>73</v>
      </c>
      <c r="E1238" s="207">
        <v>3.6</v>
      </c>
      <c r="F1238" s="207">
        <v>11.4</v>
      </c>
      <c r="G1238" s="207">
        <v>12.5</v>
      </c>
      <c r="H1238" s="207">
        <v>20</v>
      </c>
      <c r="I1238" s="207">
        <v>29.8</v>
      </c>
      <c r="J1238" s="207">
        <v>61</v>
      </c>
      <c r="K1238" s="300">
        <v>13.8</v>
      </c>
      <c r="L1238" s="300">
        <v>2.9</v>
      </c>
      <c r="M1238" s="300">
        <v>2.2000000000000002</v>
      </c>
      <c r="N1238" s="300">
        <v>6.1</v>
      </c>
      <c r="O1238" s="300">
        <v>3.2</v>
      </c>
      <c r="P1238" s="300">
        <v>3.1</v>
      </c>
      <c r="Q1238" s="207">
        <f t="shared" si="495"/>
        <v>169.6</v>
      </c>
      <c r="R1238" s="207">
        <v>188.1</v>
      </c>
      <c r="S1238" s="208">
        <f t="shared" si="493"/>
        <v>90.164805954279643</v>
      </c>
    </row>
    <row r="1239" spans="1:19" ht="13.5" customHeight="1" x14ac:dyDescent="0.15">
      <c r="A1239" s="204"/>
      <c r="B1239" s="189"/>
      <c r="C1239" s="380"/>
      <c r="D1239" s="198" t="s">
        <v>74</v>
      </c>
      <c r="E1239" s="207">
        <f t="shared" ref="E1239:P1239" si="496">+E1237-E1238</f>
        <v>8.5</v>
      </c>
      <c r="F1239" s="207">
        <f t="shared" si="496"/>
        <v>17.899999999999999</v>
      </c>
      <c r="G1239" s="207">
        <f t="shared" si="496"/>
        <v>14</v>
      </c>
      <c r="H1239" s="207">
        <f t="shared" si="496"/>
        <v>21.200000000000003</v>
      </c>
      <c r="I1239" s="207">
        <f t="shared" si="496"/>
        <v>23.400000000000002</v>
      </c>
      <c r="J1239" s="207">
        <f t="shared" si="496"/>
        <v>55.2</v>
      </c>
      <c r="K1239" s="300">
        <f t="shared" si="496"/>
        <v>16.8</v>
      </c>
      <c r="L1239" s="300">
        <f t="shared" si="496"/>
        <v>7.7999999999999989</v>
      </c>
      <c r="M1239" s="300">
        <f t="shared" si="496"/>
        <v>7.6000000000000005</v>
      </c>
      <c r="N1239" s="300">
        <f t="shared" si="496"/>
        <v>20</v>
      </c>
      <c r="O1239" s="300">
        <f t="shared" si="496"/>
        <v>6.9999999999999991</v>
      </c>
      <c r="P1239" s="300">
        <f t="shared" si="496"/>
        <v>8</v>
      </c>
      <c r="Q1239" s="207">
        <f t="shared" si="495"/>
        <v>207.4</v>
      </c>
      <c r="R1239" s="207">
        <v>205.5</v>
      </c>
      <c r="S1239" s="208">
        <f t="shared" si="493"/>
        <v>100.92457420924575</v>
      </c>
    </row>
    <row r="1240" spans="1:19" ht="13.5" customHeight="1" x14ac:dyDescent="0.15">
      <c r="A1240" s="204"/>
      <c r="B1240" s="189"/>
      <c r="C1240" s="380"/>
      <c r="D1240" s="198" t="s">
        <v>75</v>
      </c>
      <c r="E1240" s="207">
        <f t="shared" ref="E1240:P1240" si="497">+E1237-E1241</f>
        <v>8.8999999999999986</v>
      </c>
      <c r="F1240" s="207">
        <f t="shared" si="497"/>
        <v>24.1</v>
      </c>
      <c r="G1240" s="207">
        <f t="shared" si="497"/>
        <v>20.399999999999999</v>
      </c>
      <c r="H1240" s="207">
        <f t="shared" si="497"/>
        <v>29.800000000000004</v>
      </c>
      <c r="I1240" s="207">
        <f t="shared" si="497"/>
        <v>37.400000000000006</v>
      </c>
      <c r="J1240" s="207">
        <f t="shared" si="497"/>
        <v>106.60000000000001</v>
      </c>
      <c r="K1240" s="300">
        <f t="shared" si="497"/>
        <v>24.700000000000003</v>
      </c>
      <c r="L1240" s="300">
        <f t="shared" si="497"/>
        <v>6.2999999999999989</v>
      </c>
      <c r="M1240" s="300">
        <f t="shared" si="497"/>
        <v>5.7000000000000011</v>
      </c>
      <c r="N1240" s="300">
        <f t="shared" si="497"/>
        <v>22.900000000000002</v>
      </c>
      <c r="O1240" s="300">
        <f t="shared" si="497"/>
        <v>6.6</v>
      </c>
      <c r="P1240" s="300">
        <f t="shared" si="497"/>
        <v>7.6999999999999993</v>
      </c>
      <c r="Q1240" s="207">
        <f t="shared" si="495"/>
        <v>301.10000000000002</v>
      </c>
      <c r="R1240" s="207">
        <v>323.09999999999997</v>
      </c>
      <c r="S1240" s="208">
        <f t="shared" si="493"/>
        <v>93.190962550294046</v>
      </c>
    </row>
    <row r="1241" spans="1:19" ht="13.5" customHeight="1" x14ac:dyDescent="0.15">
      <c r="A1241" s="204"/>
      <c r="B1241" s="189"/>
      <c r="C1241" s="380"/>
      <c r="D1241" s="198" t="s">
        <v>76</v>
      </c>
      <c r="E1241" s="207">
        <v>3.2</v>
      </c>
      <c r="F1241" s="207">
        <v>5.2</v>
      </c>
      <c r="G1241" s="207">
        <v>6.1</v>
      </c>
      <c r="H1241" s="207">
        <v>11.4</v>
      </c>
      <c r="I1241" s="207">
        <v>15.8</v>
      </c>
      <c r="J1241" s="207">
        <v>9.6</v>
      </c>
      <c r="K1241" s="300">
        <v>5.9</v>
      </c>
      <c r="L1241" s="300">
        <v>4.4000000000000004</v>
      </c>
      <c r="M1241" s="300">
        <v>4.0999999999999996</v>
      </c>
      <c r="N1241" s="300">
        <v>3.2</v>
      </c>
      <c r="O1241" s="300">
        <v>3.6</v>
      </c>
      <c r="P1241" s="300">
        <v>3.4</v>
      </c>
      <c r="Q1241" s="207">
        <f t="shared" si="495"/>
        <v>75.900000000000006</v>
      </c>
      <c r="R1241" s="207">
        <v>70.5</v>
      </c>
      <c r="S1241" s="208">
        <f t="shared" si="493"/>
        <v>107.65957446808511</v>
      </c>
    </row>
    <row r="1242" spans="1:19" ht="13.5" customHeight="1" thickBot="1" x14ac:dyDescent="0.2">
      <c r="A1242" s="204"/>
      <c r="B1242" s="189"/>
      <c r="C1242" s="381"/>
      <c r="D1242" s="201" t="s">
        <v>77</v>
      </c>
      <c r="E1242" s="209">
        <v>3.8</v>
      </c>
      <c r="F1242" s="209">
        <v>6.4</v>
      </c>
      <c r="G1242" s="209">
        <v>7.2</v>
      </c>
      <c r="H1242" s="209">
        <v>13.4</v>
      </c>
      <c r="I1242" s="209">
        <v>18.8</v>
      </c>
      <c r="J1242" s="209">
        <v>11.4</v>
      </c>
      <c r="K1242" s="301">
        <v>7.5</v>
      </c>
      <c r="L1242" s="301">
        <v>5.8</v>
      </c>
      <c r="M1242" s="301">
        <v>5.5</v>
      </c>
      <c r="N1242" s="301">
        <v>4.2</v>
      </c>
      <c r="O1242" s="301">
        <v>4.7</v>
      </c>
      <c r="P1242" s="301">
        <v>4.5999999999999996</v>
      </c>
      <c r="Q1242" s="209">
        <f t="shared" si="495"/>
        <v>93.3</v>
      </c>
      <c r="R1242" s="209">
        <v>87.6</v>
      </c>
      <c r="S1242" s="210">
        <f t="shared" si="493"/>
        <v>106.50684931506848</v>
      </c>
    </row>
    <row r="1243" spans="1:19" ht="13.5" customHeight="1" x14ac:dyDescent="0.15">
      <c r="A1243" s="204"/>
      <c r="B1243" s="189"/>
      <c r="C1243" s="379" t="s">
        <v>232</v>
      </c>
      <c r="D1243" s="195" t="s">
        <v>72</v>
      </c>
      <c r="E1243" s="205">
        <v>3.9</v>
      </c>
      <c r="F1243" s="205">
        <v>25.8</v>
      </c>
      <c r="G1243" s="205">
        <v>47.5</v>
      </c>
      <c r="H1243" s="205">
        <v>34.5</v>
      </c>
      <c r="I1243" s="205">
        <v>52</v>
      </c>
      <c r="J1243" s="205">
        <v>70.900000000000006</v>
      </c>
      <c r="K1243" s="299">
        <v>31.4</v>
      </c>
      <c r="L1243" s="299">
        <v>3.6</v>
      </c>
      <c r="M1243" s="299">
        <v>1.6</v>
      </c>
      <c r="N1243" s="299">
        <v>2.2000000000000002</v>
      </c>
      <c r="O1243" s="299">
        <v>4.0999999999999996</v>
      </c>
      <c r="P1243" s="299">
        <v>4.8</v>
      </c>
      <c r="Q1243" s="205">
        <f t="shared" si="495"/>
        <v>282.30000000000007</v>
      </c>
      <c r="R1243" s="205">
        <v>275.5</v>
      </c>
      <c r="S1243" s="206">
        <f t="shared" si="493"/>
        <v>102.46823956442834</v>
      </c>
    </row>
    <row r="1244" spans="1:19" ht="13.5" customHeight="1" x14ac:dyDescent="0.15">
      <c r="A1244" s="204"/>
      <c r="B1244" s="189"/>
      <c r="C1244" s="380"/>
      <c r="D1244" s="198" t="s">
        <v>73</v>
      </c>
      <c r="E1244" s="207">
        <v>1.7</v>
      </c>
      <c r="F1244" s="207">
        <v>8.4</v>
      </c>
      <c r="G1244" s="207">
        <v>14.6</v>
      </c>
      <c r="H1244" s="207">
        <v>18</v>
      </c>
      <c r="I1244" s="207">
        <v>29</v>
      </c>
      <c r="J1244" s="207">
        <v>32.1</v>
      </c>
      <c r="K1244" s="302">
        <v>10.5</v>
      </c>
      <c r="L1244" s="302">
        <v>1.7</v>
      </c>
      <c r="M1244" s="302">
        <v>0.7</v>
      </c>
      <c r="N1244" s="302">
        <v>0.9</v>
      </c>
      <c r="O1244" s="302">
        <v>2</v>
      </c>
      <c r="P1244" s="302">
        <v>2.2999999999999998</v>
      </c>
      <c r="Q1244" s="207">
        <f t="shared" si="495"/>
        <v>121.90000000000002</v>
      </c>
      <c r="R1244" s="207">
        <v>124</v>
      </c>
      <c r="S1244" s="208">
        <f t="shared" si="493"/>
        <v>98.306451612903246</v>
      </c>
    </row>
    <row r="1245" spans="1:19" ht="13.5" customHeight="1" x14ac:dyDescent="0.15">
      <c r="A1245" s="204"/>
      <c r="B1245" s="189"/>
      <c r="C1245" s="380"/>
      <c r="D1245" s="198" t="s">
        <v>74</v>
      </c>
      <c r="E1245" s="207">
        <f t="shared" ref="E1245:P1245" si="498">+E1243-E1244</f>
        <v>2.2000000000000002</v>
      </c>
      <c r="F1245" s="207">
        <f t="shared" si="498"/>
        <v>17.399999999999999</v>
      </c>
      <c r="G1245" s="207">
        <f t="shared" si="498"/>
        <v>32.9</v>
      </c>
      <c r="H1245" s="207">
        <f t="shared" si="498"/>
        <v>16.5</v>
      </c>
      <c r="I1245" s="207">
        <f t="shared" si="498"/>
        <v>23</v>
      </c>
      <c r="J1245" s="207">
        <f t="shared" si="498"/>
        <v>38.800000000000004</v>
      </c>
      <c r="K1245" s="300">
        <f t="shared" si="498"/>
        <v>20.9</v>
      </c>
      <c r="L1245" s="300">
        <f t="shared" si="498"/>
        <v>1.9000000000000001</v>
      </c>
      <c r="M1245" s="300">
        <f t="shared" si="498"/>
        <v>0.90000000000000013</v>
      </c>
      <c r="N1245" s="300">
        <f t="shared" si="498"/>
        <v>1.3000000000000003</v>
      </c>
      <c r="O1245" s="300">
        <f t="shared" si="498"/>
        <v>2.0999999999999996</v>
      </c>
      <c r="P1245" s="300">
        <f t="shared" si="498"/>
        <v>2.5</v>
      </c>
      <c r="Q1245" s="207">
        <f t="shared" si="495"/>
        <v>160.40000000000003</v>
      </c>
      <c r="R1245" s="207">
        <v>151.50000000000003</v>
      </c>
      <c r="S1245" s="208">
        <f t="shared" si="493"/>
        <v>105.87458745874588</v>
      </c>
    </row>
    <row r="1246" spans="1:19" ht="13.5" customHeight="1" x14ac:dyDescent="0.15">
      <c r="A1246" s="204"/>
      <c r="B1246" s="189"/>
      <c r="C1246" s="380"/>
      <c r="D1246" s="198" t="s">
        <v>75</v>
      </c>
      <c r="E1246" s="207">
        <f t="shared" ref="E1246:P1246" si="499">+E1243-E1247</f>
        <v>3.2</v>
      </c>
      <c r="F1246" s="207">
        <f t="shared" si="499"/>
        <v>24.6</v>
      </c>
      <c r="G1246" s="207">
        <f t="shared" si="499"/>
        <v>46.1</v>
      </c>
      <c r="H1246" s="207">
        <f t="shared" si="499"/>
        <v>32.6</v>
      </c>
      <c r="I1246" s="207">
        <f t="shared" si="499"/>
        <v>49.9</v>
      </c>
      <c r="J1246" s="207">
        <f t="shared" si="499"/>
        <v>69.300000000000011</v>
      </c>
      <c r="K1246" s="300">
        <f t="shared" si="499"/>
        <v>29.9</v>
      </c>
      <c r="L1246" s="300">
        <f t="shared" si="499"/>
        <v>2.7</v>
      </c>
      <c r="M1246" s="300">
        <f t="shared" si="499"/>
        <v>1</v>
      </c>
      <c r="N1246" s="300">
        <f t="shared" si="499"/>
        <v>1.7000000000000002</v>
      </c>
      <c r="O1246" s="300">
        <f t="shared" si="499"/>
        <v>3.3</v>
      </c>
      <c r="P1246" s="300">
        <f t="shared" si="499"/>
        <v>4.3</v>
      </c>
      <c r="Q1246" s="207">
        <f t="shared" si="495"/>
        <v>268.60000000000002</v>
      </c>
      <c r="R1246" s="207">
        <v>260.60000000000008</v>
      </c>
      <c r="S1246" s="208">
        <f t="shared" si="493"/>
        <v>103.06983883346122</v>
      </c>
    </row>
    <row r="1247" spans="1:19" ht="13.5" customHeight="1" x14ac:dyDescent="0.15">
      <c r="A1247" s="204"/>
      <c r="B1247" s="189"/>
      <c r="C1247" s="380"/>
      <c r="D1247" s="198" t="s">
        <v>76</v>
      </c>
      <c r="E1247" s="207">
        <v>0.7</v>
      </c>
      <c r="F1247" s="207">
        <v>1.2</v>
      </c>
      <c r="G1247" s="207">
        <v>1.4</v>
      </c>
      <c r="H1247" s="207">
        <v>1.9</v>
      </c>
      <c r="I1247" s="207">
        <v>2.1</v>
      </c>
      <c r="J1247" s="207">
        <v>1.6</v>
      </c>
      <c r="K1247" s="300">
        <v>1.5</v>
      </c>
      <c r="L1247" s="300">
        <v>0.9</v>
      </c>
      <c r="M1247" s="300">
        <v>0.6</v>
      </c>
      <c r="N1247" s="300">
        <v>0.5</v>
      </c>
      <c r="O1247" s="300">
        <v>0.8</v>
      </c>
      <c r="P1247" s="300">
        <v>0.5</v>
      </c>
      <c r="Q1247" s="207">
        <f t="shared" si="495"/>
        <v>13.7</v>
      </c>
      <c r="R1247" s="207">
        <v>14.9</v>
      </c>
      <c r="S1247" s="208">
        <f t="shared" si="493"/>
        <v>91.946308724832207</v>
      </c>
    </row>
    <row r="1248" spans="1:19" ht="13.5" customHeight="1" thickBot="1" x14ac:dyDescent="0.2">
      <c r="A1248" s="204"/>
      <c r="B1248" s="189"/>
      <c r="C1248" s="381"/>
      <c r="D1248" s="201" t="s">
        <v>77</v>
      </c>
      <c r="E1248" s="209">
        <v>1.1000000000000001</v>
      </c>
      <c r="F1248" s="209">
        <v>1.7</v>
      </c>
      <c r="G1248" s="209">
        <v>2.4</v>
      </c>
      <c r="H1248" s="209">
        <v>2.8</v>
      </c>
      <c r="I1248" s="209">
        <v>3.4</v>
      </c>
      <c r="J1248" s="209">
        <v>2.9</v>
      </c>
      <c r="K1248" s="301">
        <v>2.2999999999999998</v>
      </c>
      <c r="L1248" s="301">
        <v>1.4</v>
      </c>
      <c r="M1248" s="301">
        <v>1.2</v>
      </c>
      <c r="N1248" s="301">
        <v>1</v>
      </c>
      <c r="O1248" s="301">
        <v>1.3</v>
      </c>
      <c r="P1248" s="301">
        <v>1.1000000000000001</v>
      </c>
      <c r="Q1248" s="209">
        <f t="shared" si="495"/>
        <v>22.599999999999998</v>
      </c>
      <c r="R1248" s="209">
        <v>28.299999999999997</v>
      </c>
      <c r="S1248" s="210">
        <f t="shared" si="493"/>
        <v>79.858657243816253</v>
      </c>
    </row>
    <row r="1249" spans="1:19" ht="13.5" customHeight="1" x14ac:dyDescent="0.15">
      <c r="A1249" s="204"/>
      <c r="B1249" s="189"/>
      <c r="C1249" s="379" t="s">
        <v>233</v>
      </c>
      <c r="D1249" s="195" t="s">
        <v>72</v>
      </c>
      <c r="E1249" s="205">
        <v>6.3</v>
      </c>
      <c r="F1249" s="205">
        <v>25.6</v>
      </c>
      <c r="G1249" s="205">
        <v>19.7</v>
      </c>
      <c r="H1249" s="205">
        <v>45.8</v>
      </c>
      <c r="I1249" s="205">
        <v>65.8</v>
      </c>
      <c r="J1249" s="205">
        <v>42.4</v>
      </c>
      <c r="K1249" s="299">
        <v>21.1</v>
      </c>
      <c r="L1249" s="299">
        <v>8.3000000000000007</v>
      </c>
      <c r="M1249" s="299">
        <v>4.5</v>
      </c>
      <c r="N1249" s="299">
        <v>6.7</v>
      </c>
      <c r="O1249" s="299">
        <v>34.6</v>
      </c>
      <c r="P1249" s="299">
        <v>8.4</v>
      </c>
      <c r="Q1249" s="205">
        <f t="shared" si="495"/>
        <v>289.2</v>
      </c>
      <c r="R1249" s="205">
        <v>335.7</v>
      </c>
      <c r="S1249" s="206">
        <f t="shared" si="493"/>
        <v>86.148346738159063</v>
      </c>
    </row>
    <row r="1250" spans="1:19" ht="13.5" customHeight="1" x14ac:dyDescent="0.15">
      <c r="A1250" s="204"/>
      <c r="B1250" s="189"/>
      <c r="C1250" s="380"/>
      <c r="D1250" s="198" t="s">
        <v>73</v>
      </c>
      <c r="E1250" s="207">
        <v>0.9</v>
      </c>
      <c r="F1250" s="207">
        <v>8.1</v>
      </c>
      <c r="G1250" s="207">
        <v>7.2</v>
      </c>
      <c r="H1250" s="207">
        <v>15.4</v>
      </c>
      <c r="I1250" s="207">
        <v>19.399999999999999</v>
      </c>
      <c r="J1250" s="207">
        <v>13.2</v>
      </c>
      <c r="K1250" s="300">
        <v>9.1</v>
      </c>
      <c r="L1250" s="300">
        <v>2.6</v>
      </c>
      <c r="M1250" s="300">
        <v>1.3</v>
      </c>
      <c r="N1250" s="300">
        <v>1.9</v>
      </c>
      <c r="O1250" s="300">
        <v>4</v>
      </c>
      <c r="P1250" s="300">
        <v>2.2000000000000002</v>
      </c>
      <c r="Q1250" s="207">
        <f t="shared" si="495"/>
        <v>85.3</v>
      </c>
      <c r="R1250" s="207">
        <v>109.4</v>
      </c>
      <c r="S1250" s="208">
        <f t="shared" si="493"/>
        <v>77.970749542961599</v>
      </c>
    </row>
    <row r="1251" spans="1:19" ht="13.5" customHeight="1" x14ac:dyDescent="0.15">
      <c r="A1251" s="204"/>
      <c r="B1251" s="189"/>
      <c r="C1251" s="380"/>
      <c r="D1251" s="198" t="s">
        <v>74</v>
      </c>
      <c r="E1251" s="207">
        <f t="shared" ref="E1251:P1251" si="500">+E1249-E1250</f>
        <v>5.3999999999999995</v>
      </c>
      <c r="F1251" s="207">
        <f t="shared" si="500"/>
        <v>17.5</v>
      </c>
      <c r="G1251" s="207">
        <f t="shared" si="500"/>
        <v>12.5</v>
      </c>
      <c r="H1251" s="207">
        <f t="shared" si="500"/>
        <v>30.4</v>
      </c>
      <c r="I1251" s="207">
        <f t="shared" si="500"/>
        <v>46.4</v>
      </c>
      <c r="J1251" s="207">
        <f t="shared" si="500"/>
        <v>29.2</v>
      </c>
      <c r="K1251" s="300">
        <f t="shared" si="500"/>
        <v>12.000000000000002</v>
      </c>
      <c r="L1251" s="300">
        <f t="shared" si="500"/>
        <v>5.7000000000000011</v>
      </c>
      <c r="M1251" s="300">
        <f t="shared" si="500"/>
        <v>3.2</v>
      </c>
      <c r="N1251" s="300">
        <f t="shared" si="500"/>
        <v>4.8000000000000007</v>
      </c>
      <c r="O1251" s="300">
        <f t="shared" si="500"/>
        <v>30.6</v>
      </c>
      <c r="P1251" s="300">
        <f t="shared" si="500"/>
        <v>6.2</v>
      </c>
      <c r="Q1251" s="207">
        <f t="shared" si="495"/>
        <v>203.89999999999995</v>
      </c>
      <c r="R1251" s="207">
        <v>226.3</v>
      </c>
      <c r="S1251" s="208">
        <f t="shared" si="493"/>
        <v>90.101634997790512</v>
      </c>
    </row>
    <row r="1252" spans="1:19" ht="13.5" customHeight="1" x14ac:dyDescent="0.15">
      <c r="A1252" s="204"/>
      <c r="B1252" s="189"/>
      <c r="C1252" s="380"/>
      <c r="D1252" s="198" t="s">
        <v>75</v>
      </c>
      <c r="E1252" s="207">
        <f t="shared" ref="E1252:P1252" si="501">+E1249-E1253</f>
        <v>3.8</v>
      </c>
      <c r="F1252" s="207">
        <f t="shared" si="501"/>
        <v>22.3</v>
      </c>
      <c r="G1252" s="207">
        <f t="shared" si="501"/>
        <v>15.7</v>
      </c>
      <c r="H1252" s="207">
        <f t="shared" si="501"/>
        <v>41.199999999999996</v>
      </c>
      <c r="I1252" s="207">
        <f t="shared" si="501"/>
        <v>60.599999999999994</v>
      </c>
      <c r="J1252" s="207">
        <f t="shared" si="501"/>
        <v>37.699999999999996</v>
      </c>
      <c r="K1252" s="300">
        <f t="shared" si="501"/>
        <v>16</v>
      </c>
      <c r="L1252" s="300">
        <f t="shared" si="501"/>
        <v>4.7000000000000011</v>
      </c>
      <c r="M1252" s="300">
        <f t="shared" si="501"/>
        <v>1.2999999999999998</v>
      </c>
      <c r="N1252" s="300">
        <f t="shared" si="501"/>
        <v>3.7</v>
      </c>
      <c r="O1252" s="300">
        <f t="shared" si="501"/>
        <v>31.700000000000003</v>
      </c>
      <c r="P1252" s="300">
        <f t="shared" si="501"/>
        <v>5.5</v>
      </c>
      <c r="Q1252" s="207">
        <f t="shared" si="495"/>
        <v>244.2</v>
      </c>
      <c r="R1252" s="207">
        <v>290.59999999999997</v>
      </c>
      <c r="S1252" s="208">
        <f t="shared" si="493"/>
        <v>84.033035099793537</v>
      </c>
    </row>
    <row r="1253" spans="1:19" ht="13.5" customHeight="1" x14ac:dyDescent="0.15">
      <c r="A1253" s="204"/>
      <c r="B1253" s="189"/>
      <c r="C1253" s="380"/>
      <c r="D1253" s="198" t="s">
        <v>76</v>
      </c>
      <c r="E1253" s="207">
        <v>2.5</v>
      </c>
      <c r="F1253" s="207">
        <v>3.3</v>
      </c>
      <c r="G1253" s="207">
        <v>4</v>
      </c>
      <c r="H1253" s="207">
        <v>4.5999999999999996</v>
      </c>
      <c r="I1253" s="207">
        <v>5.2</v>
      </c>
      <c r="J1253" s="207">
        <v>4.7</v>
      </c>
      <c r="K1253" s="300">
        <v>5.0999999999999996</v>
      </c>
      <c r="L1253" s="300">
        <v>3.6</v>
      </c>
      <c r="M1253" s="300">
        <v>3.2</v>
      </c>
      <c r="N1253" s="300">
        <v>3</v>
      </c>
      <c r="O1253" s="300">
        <v>2.9</v>
      </c>
      <c r="P1253" s="300">
        <v>2.9</v>
      </c>
      <c r="Q1253" s="207">
        <f t="shared" si="495"/>
        <v>45</v>
      </c>
      <c r="R1253" s="207">
        <v>45.099999999999994</v>
      </c>
      <c r="S1253" s="208">
        <f t="shared" si="493"/>
        <v>99.778270509977844</v>
      </c>
    </row>
    <row r="1254" spans="1:19" ht="13.5" customHeight="1" thickBot="1" x14ac:dyDescent="0.2">
      <c r="A1254" s="204"/>
      <c r="B1254" s="189"/>
      <c r="C1254" s="381"/>
      <c r="D1254" s="201" t="s">
        <v>77</v>
      </c>
      <c r="E1254" s="209">
        <v>3.1</v>
      </c>
      <c r="F1254" s="209">
        <v>4.0999999999999996</v>
      </c>
      <c r="G1254" s="209">
        <v>5.0999999999999996</v>
      </c>
      <c r="H1254" s="209">
        <v>5.8</v>
      </c>
      <c r="I1254" s="209">
        <v>6.3</v>
      </c>
      <c r="J1254" s="209">
        <v>5.8</v>
      </c>
      <c r="K1254" s="301">
        <v>6.1</v>
      </c>
      <c r="L1254" s="301">
        <v>4.4000000000000004</v>
      </c>
      <c r="M1254" s="301">
        <v>4</v>
      </c>
      <c r="N1254" s="301">
        <v>3.6</v>
      </c>
      <c r="O1254" s="301">
        <v>3.4</v>
      </c>
      <c r="P1254" s="301">
        <v>3.6</v>
      </c>
      <c r="Q1254" s="209">
        <f t="shared" si="495"/>
        <v>55.3</v>
      </c>
      <c r="R1254" s="209">
        <v>56.7</v>
      </c>
      <c r="S1254" s="210">
        <f t="shared" si="493"/>
        <v>97.53086419753086</v>
      </c>
    </row>
    <row r="1255" spans="1:19" ht="18.75" customHeight="1" x14ac:dyDescent="0.2">
      <c r="A1255" s="303" t="str">
        <f>$A$1</f>
        <v>５　平成28年度市町村別・月別観光入込客数</v>
      </c>
    </row>
    <row r="1256" spans="1:19" ht="13.5" customHeight="1" thickBot="1" x14ac:dyDescent="0.2">
      <c r="S1256" s="190" t="s">
        <v>370</v>
      </c>
    </row>
    <row r="1257" spans="1:19" ht="13.5" customHeight="1" thickBot="1" x14ac:dyDescent="0.2">
      <c r="A1257" s="191" t="s">
        <v>58</v>
      </c>
      <c r="B1257" s="191" t="s">
        <v>353</v>
      </c>
      <c r="C1257" s="191" t="s">
        <v>59</v>
      </c>
      <c r="D1257" s="192" t="s">
        <v>60</v>
      </c>
      <c r="E1257" s="193" t="s">
        <v>61</v>
      </c>
      <c r="F1257" s="193" t="s">
        <v>62</v>
      </c>
      <c r="G1257" s="193" t="s">
        <v>63</v>
      </c>
      <c r="H1257" s="193" t="s">
        <v>64</v>
      </c>
      <c r="I1257" s="193" t="s">
        <v>65</v>
      </c>
      <c r="J1257" s="193" t="s">
        <v>66</v>
      </c>
      <c r="K1257" s="193" t="s">
        <v>67</v>
      </c>
      <c r="L1257" s="193" t="s">
        <v>68</v>
      </c>
      <c r="M1257" s="193" t="s">
        <v>69</v>
      </c>
      <c r="N1257" s="193" t="s">
        <v>36</v>
      </c>
      <c r="O1257" s="193" t="s">
        <v>37</v>
      </c>
      <c r="P1257" s="193" t="s">
        <v>38</v>
      </c>
      <c r="Q1257" s="193" t="s">
        <v>354</v>
      </c>
      <c r="R1257" s="193" t="str">
        <f>$R$3</f>
        <v>27年度</v>
      </c>
      <c r="S1257" s="194" t="s">
        <v>71</v>
      </c>
    </row>
    <row r="1258" spans="1:19" ht="13.5" customHeight="1" x14ac:dyDescent="0.15">
      <c r="A1258" s="204"/>
      <c r="B1258" s="189"/>
      <c r="C1258" s="379" t="s">
        <v>234</v>
      </c>
      <c r="D1258" s="195" t="s">
        <v>72</v>
      </c>
      <c r="E1258" s="205">
        <v>4.7</v>
      </c>
      <c r="F1258" s="205">
        <v>28</v>
      </c>
      <c r="G1258" s="205">
        <v>27.1</v>
      </c>
      <c r="H1258" s="205">
        <v>41.7</v>
      </c>
      <c r="I1258" s="205">
        <v>90.9</v>
      </c>
      <c r="J1258" s="205">
        <v>72.3</v>
      </c>
      <c r="K1258" s="299">
        <v>32.6</v>
      </c>
      <c r="L1258" s="299">
        <v>7</v>
      </c>
      <c r="M1258" s="299">
        <v>2.2000000000000002</v>
      </c>
      <c r="N1258" s="299">
        <v>28.6</v>
      </c>
      <c r="O1258" s="299">
        <v>19</v>
      </c>
      <c r="P1258" s="299">
        <v>5.9</v>
      </c>
      <c r="Q1258" s="205">
        <f t="shared" ref="Q1258:Q1269" si="502">SUM(E1258:P1258)</f>
        <v>360</v>
      </c>
      <c r="R1258" s="205">
        <v>345.09999999999997</v>
      </c>
      <c r="S1258" s="206">
        <f t="shared" ref="S1258:S1269" si="503">IF(Q1258=0,"－",Q1258/R1258*100)</f>
        <v>104.31758910460738</v>
      </c>
    </row>
    <row r="1259" spans="1:19" ht="13.5" customHeight="1" x14ac:dyDescent="0.15">
      <c r="A1259" s="204"/>
      <c r="B1259" s="189"/>
      <c r="C1259" s="380"/>
      <c r="D1259" s="198" t="s">
        <v>73</v>
      </c>
      <c r="E1259" s="207">
        <v>2.2999999999999998</v>
      </c>
      <c r="F1259" s="207">
        <v>10.9</v>
      </c>
      <c r="G1259" s="207">
        <v>14.3</v>
      </c>
      <c r="H1259" s="207">
        <v>21.8</v>
      </c>
      <c r="I1259" s="207">
        <v>36.200000000000003</v>
      </c>
      <c r="J1259" s="207">
        <v>36.9</v>
      </c>
      <c r="K1259" s="300">
        <v>14</v>
      </c>
      <c r="L1259" s="300">
        <v>2.8</v>
      </c>
      <c r="M1259" s="300">
        <v>0.8</v>
      </c>
      <c r="N1259" s="300">
        <v>0.5</v>
      </c>
      <c r="O1259" s="300">
        <v>2.4</v>
      </c>
      <c r="P1259" s="300">
        <v>3.6</v>
      </c>
      <c r="Q1259" s="207">
        <f t="shared" si="502"/>
        <v>146.50000000000003</v>
      </c>
      <c r="R1259" s="207">
        <v>136.1</v>
      </c>
      <c r="S1259" s="208">
        <f t="shared" si="503"/>
        <v>107.64144011756065</v>
      </c>
    </row>
    <row r="1260" spans="1:19" ht="13.5" customHeight="1" x14ac:dyDescent="0.15">
      <c r="A1260" s="204"/>
      <c r="B1260" s="189"/>
      <c r="C1260" s="380"/>
      <c r="D1260" s="198" t="s">
        <v>74</v>
      </c>
      <c r="E1260" s="207">
        <f t="shared" ref="E1260:P1260" si="504">+E1258-E1259</f>
        <v>2.4000000000000004</v>
      </c>
      <c r="F1260" s="207">
        <f t="shared" si="504"/>
        <v>17.100000000000001</v>
      </c>
      <c r="G1260" s="207">
        <f t="shared" si="504"/>
        <v>12.8</v>
      </c>
      <c r="H1260" s="207">
        <f t="shared" si="504"/>
        <v>19.900000000000002</v>
      </c>
      <c r="I1260" s="207">
        <f t="shared" si="504"/>
        <v>54.7</v>
      </c>
      <c r="J1260" s="207">
        <f t="shared" si="504"/>
        <v>35.4</v>
      </c>
      <c r="K1260" s="300">
        <f t="shared" si="504"/>
        <v>18.600000000000001</v>
      </c>
      <c r="L1260" s="300">
        <f t="shared" si="504"/>
        <v>4.2</v>
      </c>
      <c r="M1260" s="300">
        <f t="shared" si="504"/>
        <v>1.4000000000000001</v>
      </c>
      <c r="N1260" s="300">
        <f t="shared" si="504"/>
        <v>28.1</v>
      </c>
      <c r="O1260" s="300">
        <f t="shared" si="504"/>
        <v>16.600000000000001</v>
      </c>
      <c r="P1260" s="300">
        <f t="shared" si="504"/>
        <v>2.3000000000000003</v>
      </c>
      <c r="Q1260" s="207">
        <f t="shared" si="502"/>
        <v>213.5</v>
      </c>
      <c r="R1260" s="207">
        <v>208.99999999999997</v>
      </c>
      <c r="S1260" s="208">
        <f t="shared" si="503"/>
        <v>102.15311004784691</v>
      </c>
    </row>
    <row r="1261" spans="1:19" ht="13.5" customHeight="1" x14ac:dyDescent="0.15">
      <c r="A1261" s="204"/>
      <c r="B1261" s="189"/>
      <c r="C1261" s="380"/>
      <c r="D1261" s="198" t="s">
        <v>75</v>
      </c>
      <c r="E1261" s="207">
        <f t="shared" ref="E1261:P1261" si="505">+E1258-E1262</f>
        <v>4.4000000000000004</v>
      </c>
      <c r="F1261" s="207">
        <f t="shared" si="505"/>
        <v>27.6</v>
      </c>
      <c r="G1261" s="207">
        <f t="shared" si="505"/>
        <v>26.400000000000002</v>
      </c>
      <c r="H1261" s="207">
        <f t="shared" si="505"/>
        <v>40.900000000000006</v>
      </c>
      <c r="I1261" s="207">
        <f t="shared" si="505"/>
        <v>89.600000000000009</v>
      </c>
      <c r="J1261" s="207">
        <f t="shared" si="505"/>
        <v>71.3</v>
      </c>
      <c r="K1261" s="300">
        <f t="shared" si="505"/>
        <v>32.1</v>
      </c>
      <c r="L1261" s="300">
        <f t="shared" si="505"/>
        <v>6.6</v>
      </c>
      <c r="M1261" s="300">
        <f t="shared" si="505"/>
        <v>1.7000000000000002</v>
      </c>
      <c r="N1261" s="300">
        <f t="shared" si="505"/>
        <v>28</v>
      </c>
      <c r="O1261" s="300">
        <f t="shared" si="505"/>
        <v>18.399999999999999</v>
      </c>
      <c r="P1261" s="300">
        <f t="shared" si="505"/>
        <v>5.3000000000000007</v>
      </c>
      <c r="Q1261" s="207">
        <f t="shared" si="502"/>
        <v>352.30000000000007</v>
      </c>
      <c r="R1261" s="207">
        <v>337</v>
      </c>
      <c r="S1261" s="208">
        <f t="shared" si="503"/>
        <v>104.54005934718103</v>
      </c>
    </row>
    <row r="1262" spans="1:19" ht="13.5" customHeight="1" x14ac:dyDescent="0.15">
      <c r="A1262" s="204"/>
      <c r="B1262" s="189"/>
      <c r="C1262" s="380"/>
      <c r="D1262" s="198" t="s">
        <v>76</v>
      </c>
      <c r="E1262" s="207">
        <v>0.3</v>
      </c>
      <c r="F1262" s="207">
        <v>0.4</v>
      </c>
      <c r="G1262" s="207">
        <v>0.7</v>
      </c>
      <c r="H1262" s="207">
        <v>0.8</v>
      </c>
      <c r="I1262" s="207">
        <v>1.3</v>
      </c>
      <c r="J1262" s="207">
        <v>1</v>
      </c>
      <c r="K1262" s="300">
        <v>0.5</v>
      </c>
      <c r="L1262" s="300">
        <v>0.4</v>
      </c>
      <c r="M1262" s="300">
        <v>0.5</v>
      </c>
      <c r="N1262" s="300">
        <v>0.6</v>
      </c>
      <c r="O1262" s="300">
        <v>0.6</v>
      </c>
      <c r="P1262" s="300">
        <v>0.6</v>
      </c>
      <c r="Q1262" s="207">
        <f t="shared" si="502"/>
        <v>7.6999999999999993</v>
      </c>
      <c r="R1262" s="207">
        <v>8.1000000000000014</v>
      </c>
      <c r="S1262" s="208">
        <f t="shared" si="503"/>
        <v>95.061728395061706</v>
      </c>
    </row>
    <row r="1263" spans="1:19" ht="13.5" customHeight="1" thickBot="1" x14ac:dyDescent="0.2">
      <c r="A1263" s="204"/>
      <c r="B1263" s="189"/>
      <c r="C1263" s="381"/>
      <c r="D1263" s="201" t="s">
        <v>77</v>
      </c>
      <c r="E1263" s="209">
        <v>0.4</v>
      </c>
      <c r="F1263" s="209">
        <v>0.7</v>
      </c>
      <c r="G1263" s="209">
        <v>1.1000000000000001</v>
      </c>
      <c r="H1263" s="209">
        <v>2.2000000000000002</v>
      </c>
      <c r="I1263" s="209">
        <v>3.1</v>
      </c>
      <c r="J1263" s="209">
        <v>2.2999999999999998</v>
      </c>
      <c r="K1263" s="301">
        <v>1.7</v>
      </c>
      <c r="L1263" s="301">
        <v>1</v>
      </c>
      <c r="M1263" s="301">
        <v>1</v>
      </c>
      <c r="N1263" s="301">
        <v>1.1000000000000001</v>
      </c>
      <c r="O1263" s="301">
        <v>1.1000000000000001</v>
      </c>
      <c r="P1263" s="301">
        <v>0.9</v>
      </c>
      <c r="Q1263" s="209">
        <f t="shared" si="502"/>
        <v>16.599999999999998</v>
      </c>
      <c r="R1263" s="209">
        <v>16.599999999999998</v>
      </c>
      <c r="S1263" s="210">
        <f t="shared" si="503"/>
        <v>100</v>
      </c>
    </row>
    <row r="1264" spans="1:19" ht="13.5" customHeight="1" x14ac:dyDescent="0.15">
      <c r="A1264" s="204"/>
      <c r="B1264" s="189"/>
      <c r="C1264" s="379" t="s">
        <v>235</v>
      </c>
      <c r="D1264" s="195" t="s">
        <v>72</v>
      </c>
      <c r="E1264" s="205">
        <v>8.6999999999999993</v>
      </c>
      <c r="F1264" s="205">
        <v>43.6</v>
      </c>
      <c r="G1264" s="205">
        <v>51.5</v>
      </c>
      <c r="H1264" s="205">
        <v>90.5</v>
      </c>
      <c r="I1264" s="205">
        <v>155.1</v>
      </c>
      <c r="J1264" s="205">
        <v>90.7</v>
      </c>
      <c r="K1264" s="299">
        <v>66.900000000000006</v>
      </c>
      <c r="L1264" s="299">
        <v>5.0999999999999996</v>
      </c>
      <c r="M1264" s="299">
        <v>9.1999999999999993</v>
      </c>
      <c r="N1264" s="299">
        <v>3.7</v>
      </c>
      <c r="O1264" s="299">
        <v>9.4</v>
      </c>
      <c r="P1264" s="299">
        <v>4.5999999999999996</v>
      </c>
      <c r="Q1264" s="205">
        <f t="shared" si="502"/>
        <v>539.00000000000011</v>
      </c>
      <c r="R1264" s="205">
        <v>555.29999999999984</v>
      </c>
      <c r="S1264" s="206">
        <f t="shared" si="503"/>
        <v>97.064649738879936</v>
      </c>
    </row>
    <row r="1265" spans="1:19" ht="13.5" customHeight="1" x14ac:dyDescent="0.15">
      <c r="A1265" s="204"/>
      <c r="B1265" s="189"/>
      <c r="C1265" s="380"/>
      <c r="D1265" s="198" t="s">
        <v>73</v>
      </c>
      <c r="E1265" s="207">
        <v>1.6</v>
      </c>
      <c r="F1265" s="207">
        <v>11.3</v>
      </c>
      <c r="G1265" s="207">
        <v>17</v>
      </c>
      <c r="H1265" s="207">
        <v>32.799999999999997</v>
      </c>
      <c r="I1265" s="207">
        <v>49.2</v>
      </c>
      <c r="J1265" s="207">
        <v>33.4</v>
      </c>
      <c r="K1265" s="300">
        <v>16.899999999999999</v>
      </c>
      <c r="L1265" s="300">
        <v>0.8</v>
      </c>
      <c r="M1265" s="300">
        <v>1.1000000000000001</v>
      </c>
      <c r="N1265" s="300">
        <v>0.7</v>
      </c>
      <c r="O1265" s="300">
        <v>2.9</v>
      </c>
      <c r="P1265" s="300">
        <v>0.8</v>
      </c>
      <c r="Q1265" s="207">
        <f t="shared" si="502"/>
        <v>168.50000000000003</v>
      </c>
      <c r="R1265" s="207">
        <v>166.29999999999998</v>
      </c>
      <c r="S1265" s="208">
        <f t="shared" si="503"/>
        <v>101.32291040288636</v>
      </c>
    </row>
    <row r="1266" spans="1:19" ht="13.5" customHeight="1" x14ac:dyDescent="0.15">
      <c r="A1266" s="204"/>
      <c r="B1266" s="189"/>
      <c r="C1266" s="380"/>
      <c r="D1266" s="198" t="s">
        <v>74</v>
      </c>
      <c r="E1266" s="207">
        <f t="shared" ref="E1266:P1266" si="506">+E1264-E1265</f>
        <v>7.1</v>
      </c>
      <c r="F1266" s="207">
        <f t="shared" si="506"/>
        <v>32.299999999999997</v>
      </c>
      <c r="G1266" s="207">
        <f t="shared" si="506"/>
        <v>34.5</v>
      </c>
      <c r="H1266" s="207">
        <f t="shared" si="506"/>
        <v>57.7</v>
      </c>
      <c r="I1266" s="207">
        <f t="shared" si="506"/>
        <v>105.89999999999999</v>
      </c>
      <c r="J1266" s="207">
        <f t="shared" si="506"/>
        <v>57.300000000000004</v>
      </c>
      <c r="K1266" s="300">
        <f t="shared" si="506"/>
        <v>50.000000000000007</v>
      </c>
      <c r="L1266" s="300">
        <f t="shared" si="506"/>
        <v>4.3</v>
      </c>
      <c r="M1266" s="300">
        <f t="shared" si="506"/>
        <v>8.1</v>
      </c>
      <c r="N1266" s="300">
        <f t="shared" si="506"/>
        <v>3</v>
      </c>
      <c r="O1266" s="300">
        <f t="shared" si="506"/>
        <v>6.5</v>
      </c>
      <c r="P1266" s="300">
        <f t="shared" si="506"/>
        <v>3.8</v>
      </c>
      <c r="Q1266" s="207">
        <f t="shared" si="502"/>
        <v>370.50000000000006</v>
      </c>
      <c r="R1266" s="207">
        <v>389.00000000000011</v>
      </c>
      <c r="S1266" s="208">
        <f t="shared" si="503"/>
        <v>95.244215938303327</v>
      </c>
    </row>
    <row r="1267" spans="1:19" ht="13.5" customHeight="1" x14ac:dyDescent="0.15">
      <c r="A1267" s="204"/>
      <c r="B1267" s="189"/>
      <c r="C1267" s="380"/>
      <c r="D1267" s="198" t="s">
        <v>75</v>
      </c>
      <c r="E1267" s="207">
        <f t="shared" ref="E1267:P1267" si="507">+E1264-E1268</f>
        <v>5.6</v>
      </c>
      <c r="F1267" s="207">
        <f t="shared" si="507"/>
        <v>39.4</v>
      </c>
      <c r="G1267" s="207">
        <f t="shared" si="507"/>
        <v>46.2</v>
      </c>
      <c r="H1267" s="207">
        <f t="shared" si="507"/>
        <v>82.6</v>
      </c>
      <c r="I1267" s="207">
        <f t="shared" si="507"/>
        <v>132.69999999999999</v>
      </c>
      <c r="J1267" s="207">
        <f t="shared" si="507"/>
        <v>82.2</v>
      </c>
      <c r="K1267" s="300">
        <f t="shared" si="507"/>
        <v>64.7</v>
      </c>
      <c r="L1267" s="300">
        <f t="shared" si="507"/>
        <v>3.9999999999999996</v>
      </c>
      <c r="M1267" s="300">
        <f t="shared" si="507"/>
        <v>8.1</v>
      </c>
      <c r="N1267" s="300">
        <f t="shared" si="507"/>
        <v>2.6</v>
      </c>
      <c r="O1267" s="300">
        <f t="shared" si="507"/>
        <v>4</v>
      </c>
      <c r="P1267" s="300">
        <f t="shared" si="507"/>
        <v>0.29999999999999982</v>
      </c>
      <c r="Q1267" s="207">
        <f t="shared" si="502"/>
        <v>472.40000000000003</v>
      </c>
      <c r="R1267" s="207">
        <v>477.70000000000005</v>
      </c>
      <c r="S1267" s="208">
        <f t="shared" si="503"/>
        <v>98.890517060916892</v>
      </c>
    </row>
    <row r="1268" spans="1:19" ht="13.5" customHeight="1" x14ac:dyDescent="0.15">
      <c r="A1268" s="204"/>
      <c r="B1268" s="189"/>
      <c r="C1268" s="380"/>
      <c r="D1268" s="198" t="s">
        <v>76</v>
      </c>
      <c r="E1268" s="207">
        <v>3.1</v>
      </c>
      <c r="F1268" s="207">
        <v>4.2</v>
      </c>
      <c r="G1268" s="207">
        <v>5.3</v>
      </c>
      <c r="H1268" s="207">
        <v>7.9</v>
      </c>
      <c r="I1268" s="207">
        <v>22.4</v>
      </c>
      <c r="J1268" s="207">
        <v>8.5</v>
      </c>
      <c r="K1268" s="300">
        <v>2.2000000000000002</v>
      </c>
      <c r="L1268" s="300">
        <v>1.1000000000000001</v>
      </c>
      <c r="M1268" s="300">
        <v>1.1000000000000001</v>
      </c>
      <c r="N1268" s="300">
        <v>1.1000000000000001</v>
      </c>
      <c r="O1268" s="300">
        <v>5.4</v>
      </c>
      <c r="P1268" s="300">
        <v>4.3</v>
      </c>
      <c r="Q1268" s="207">
        <f t="shared" si="502"/>
        <v>66.600000000000009</v>
      </c>
      <c r="R1268" s="207">
        <v>77.600000000000009</v>
      </c>
      <c r="S1268" s="208">
        <f t="shared" si="503"/>
        <v>85.824742268041248</v>
      </c>
    </row>
    <row r="1269" spans="1:19" ht="13.5" customHeight="1" thickBot="1" x14ac:dyDescent="0.2">
      <c r="A1269" s="258"/>
      <c r="B1269" s="216"/>
      <c r="C1269" s="381"/>
      <c r="D1269" s="201" t="s">
        <v>77</v>
      </c>
      <c r="E1269" s="209">
        <v>3.1</v>
      </c>
      <c r="F1269" s="209">
        <v>4.2</v>
      </c>
      <c r="G1269" s="209">
        <v>5.3</v>
      </c>
      <c r="H1269" s="209">
        <v>8.5</v>
      </c>
      <c r="I1269" s="209">
        <v>22.8</v>
      </c>
      <c r="J1269" s="209">
        <v>8.6999999999999993</v>
      </c>
      <c r="K1269" s="301">
        <v>2.2000000000000002</v>
      </c>
      <c r="L1269" s="301">
        <v>1.1000000000000001</v>
      </c>
      <c r="M1269" s="301">
        <v>1.1000000000000001</v>
      </c>
      <c r="N1269" s="301">
        <v>1.1000000000000001</v>
      </c>
      <c r="O1269" s="301">
        <v>5.5</v>
      </c>
      <c r="P1269" s="301">
        <v>4.3</v>
      </c>
      <c r="Q1269" s="209">
        <f t="shared" si="502"/>
        <v>67.90000000000002</v>
      </c>
      <c r="R1269" s="209">
        <v>80.900000000000006</v>
      </c>
      <c r="S1269" s="210">
        <f t="shared" si="503"/>
        <v>83.930778739184191</v>
      </c>
    </row>
    <row r="1271" spans="1:19" ht="13.5" customHeight="1" x14ac:dyDescent="0.15">
      <c r="A1271" s="189">
        <v>1</v>
      </c>
      <c r="B1271" s="187">
        <v>2</v>
      </c>
      <c r="C1271" s="189">
        <v>3</v>
      </c>
      <c r="D1271" s="187">
        <v>4</v>
      </c>
      <c r="E1271" s="189">
        <v>5</v>
      </c>
      <c r="F1271" s="187">
        <v>6</v>
      </c>
      <c r="G1271" s="189">
        <v>7</v>
      </c>
      <c r="H1271" s="187">
        <v>8</v>
      </c>
      <c r="I1271" s="189">
        <v>9</v>
      </c>
      <c r="J1271" s="187">
        <v>10</v>
      </c>
      <c r="K1271" s="189">
        <v>11</v>
      </c>
      <c r="L1271" s="187">
        <v>12</v>
      </c>
      <c r="M1271" s="189">
        <v>13</v>
      </c>
      <c r="N1271" s="187">
        <v>14</v>
      </c>
      <c r="O1271" s="189">
        <v>15</v>
      </c>
      <c r="P1271" s="187">
        <v>16</v>
      </c>
      <c r="Q1271" s="189">
        <v>17</v>
      </c>
      <c r="R1271" s="187">
        <v>18</v>
      </c>
      <c r="S1271" s="189">
        <v>19</v>
      </c>
    </row>
  </sheetData>
  <mergeCells count="200">
    <mergeCell ref="B1231:C1236"/>
    <mergeCell ref="C1264:C1269"/>
    <mergeCell ref="C1237:C1242"/>
    <mergeCell ref="C1243:C1248"/>
    <mergeCell ref="C1249:C1254"/>
    <mergeCell ref="C1258:C1263"/>
    <mergeCell ref="C1207:C1212"/>
    <mergeCell ref="C1213:C1218"/>
    <mergeCell ref="C1219:C1224"/>
    <mergeCell ref="C1225:C1230"/>
    <mergeCell ref="C1180:C1185"/>
    <mergeCell ref="C1186:C1191"/>
    <mergeCell ref="C1192:C1197"/>
    <mergeCell ref="C1201:C1206"/>
    <mergeCell ref="C1156:C1161"/>
    <mergeCell ref="C1162:C1167"/>
    <mergeCell ref="A1168:C1173"/>
    <mergeCell ref="B1174:C1179"/>
    <mergeCell ref="C1129:C1134"/>
    <mergeCell ref="C1135:C1140"/>
    <mergeCell ref="C1144:C1149"/>
    <mergeCell ref="C1150:C1155"/>
    <mergeCell ref="C1105:C1110"/>
    <mergeCell ref="C1111:C1116"/>
    <mergeCell ref="C1117:C1122"/>
    <mergeCell ref="C1123:C1128"/>
    <mergeCell ref="C1078:C1083"/>
    <mergeCell ref="C1087:C1092"/>
    <mergeCell ref="C1093:C1098"/>
    <mergeCell ref="C1099:C1104"/>
    <mergeCell ref="C1054:C1059"/>
    <mergeCell ref="C1060:C1065"/>
    <mergeCell ref="C1066:C1071"/>
    <mergeCell ref="C1072:C1077"/>
    <mergeCell ref="A1036:C1041"/>
    <mergeCell ref="B1042:C1047"/>
    <mergeCell ref="C1048:C1053"/>
    <mergeCell ref="C1030:C1035"/>
    <mergeCell ref="C1003:C1008"/>
    <mergeCell ref="C1009:C1014"/>
    <mergeCell ref="C1015:C1020"/>
    <mergeCell ref="C1021:C1026"/>
    <mergeCell ref="C946:C951"/>
    <mergeCell ref="C952:C957"/>
    <mergeCell ref="C958:C963"/>
    <mergeCell ref="C997:C1002"/>
    <mergeCell ref="C991:C996"/>
    <mergeCell ref="C964:C969"/>
    <mergeCell ref="C973:C978"/>
    <mergeCell ref="C979:C984"/>
    <mergeCell ref="C985:C990"/>
    <mergeCell ref="C940:C945"/>
    <mergeCell ref="C889:C894"/>
    <mergeCell ref="C895:C900"/>
    <mergeCell ref="C901:C906"/>
    <mergeCell ref="A907:C912"/>
    <mergeCell ref="B916:C921"/>
    <mergeCell ref="C922:C927"/>
    <mergeCell ref="C928:C933"/>
    <mergeCell ref="C934:C939"/>
    <mergeCell ref="C865:C870"/>
    <mergeCell ref="C871:C876"/>
    <mergeCell ref="C877:C882"/>
    <mergeCell ref="C883:C888"/>
    <mergeCell ref="C850:C855"/>
    <mergeCell ref="B838:C843"/>
    <mergeCell ref="C844:C849"/>
    <mergeCell ref="C859:C864"/>
    <mergeCell ref="C814:C819"/>
    <mergeCell ref="C820:C825"/>
    <mergeCell ref="C826:C831"/>
    <mergeCell ref="C832:C837"/>
    <mergeCell ref="C787:C792"/>
    <mergeCell ref="C793:C798"/>
    <mergeCell ref="C802:C807"/>
    <mergeCell ref="C808:C813"/>
    <mergeCell ref="C757:C762"/>
    <mergeCell ref="C763:C768"/>
    <mergeCell ref="C769:C774"/>
    <mergeCell ref="B781:C786"/>
    <mergeCell ref="C730:C735"/>
    <mergeCell ref="C736:C741"/>
    <mergeCell ref="C745:C750"/>
    <mergeCell ref="C751:C756"/>
    <mergeCell ref="C775:C780"/>
    <mergeCell ref="C706:C711"/>
    <mergeCell ref="C712:C717"/>
    <mergeCell ref="C718:C723"/>
    <mergeCell ref="C724:C729"/>
    <mergeCell ref="C679:C684"/>
    <mergeCell ref="C688:C693"/>
    <mergeCell ref="C694:C699"/>
    <mergeCell ref="C700:C705"/>
    <mergeCell ref="C655:C660"/>
    <mergeCell ref="C661:C666"/>
    <mergeCell ref="C667:C672"/>
    <mergeCell ref="C673:C678"/>
    <mergeCell ref="C433:C438"/>
    <mergeCell ref="C427:C432"/>
    <mergeCell ref="B439:C444"/>
    <mergeCell ref="C445:C450"/>
    <mergeCell ref="B631:C636"/>
    <mergeCell ref="C637:C642"/>
    <mergeCell ref="C643:C648"/>
    <mergeCell ref="C649:C654"/>
    <mergeCell ref="C478:C483"/>
    <mergeCell ref="A622:C627"/>
    <mergeCell ref="C604:C609"/>
    <mergeCell ref="C616:C621"/>
    <mergeCell ref="C610:C615"/>
    <mergeCell ref="C586:C591"/>
    <mergeCell ref="C592:C597"/>
    <mergeCell ref="C598:C603"/>
    <mergeCell ref="C541:C546"/>
    <mergeCell ref="C547:C552"/>
    <mergeCell ref="C580:C585"/>
    <mergeCell ref="C553:C558"/>
    <mergeCell ref="C559:C564"/>
    <mergeCell ref="C565:C570"/>
    <mergeCell ref="B574:C579"/>
    <mergeCell ref="C535:C540"/>
    <mergeCell ref="C508:C513"/>
    <mergeCell ref="C523:C528"/>
    <mergeCell ref="C529:C534"/>
    <mergeCell ref="C451:C456"/>
    <mergeCell ref="C460:C465"/>
    <mergeCell ref="C466:C471"/>
    <mergeCell ref="C472:C477"/>
    <mergeCell ref="C502:C507"/>
    <mergeCell ref="C517:C522"/>
    <mergeCell ref="B496:C501"/>
    <mergeCell ref="C421:C426"/>
    <mergeCell ref="C403:C408"/>
    <mergeCell ref="C409:C414"/>
    <mergeCell ref="C415:C420"/>
    <mergeCell ref="C154:C159"/>
    <mergeCell ref="C160:C165"/>
    <mergeCell ref="C166:C171"/>
    <mergeCell ref="B364:C369"/>
    <mergeCell ref="C370:C375"/>
    <mergeCell ref="C376:C381"/>
    <mergeCell ref="C382:C387"/>
    <mergeCell ref="C388:C393"/>
    <mergeCell ref="C394:C399"/>
    <mergeCell ref="C358:C363"/>
    <mergeCell ref="C352:C357"/>
    <mergeCell ref="C331:C336"/>
    <mergeCell ref="C337:C342"/>
    <mergeCell ref="C346:C351"/>
    <mergeCell ref="C238:C243"/>
    <mergeCell ref="C244:C249"/>
    <mergeCell ref="C211:C216"/>
    <mergeCell ref="C217:C222"/>
    <mergeCell ref="C325:C330"/>
    <mergeCell ref="C79:C84"/>
    <mergeCell ref="C85:C90"/>
    <mergeCell ref="C223:C228"/>
    <mergeCell ref="C193:C198"/>
    <mergeCell ref="C199:C204"/>
    <mergeCell ref="C205:C210"/>
    <mergeCell ref="B16:C21"/>
    <mergeCell ref="C22:C27"/>
    <mergeCell ref="C28:C33"/>
    <mergeCell ref="C34:C39"/>
    <mergeCell ref="C40:C45"/>
    <mergeCell ref="C46:C51"/>
    <mergeCell ref="C52:C57"/>
    <mergeCell ref="C61:C66"/>
    <mergeCell ref="C130:C135"/>
    <mergeCell ref="C136:C141"/>
    <mergeCell ref="C142:C147"/>
    <mergeCell ref="C148:C153"/>
    <mergeCell ref="C103:C108"/>
    <mergeCell ref="C109:C114"/>
    <mergeCell ref="C118:C123"/>
    <mergeCell ref="C124:C129"/>
    <mergeCell ref="A4:C9"/>
    <mergeCell ref="C484:C489"/>
    <mergeCell ref="A490:C495"/>
    <mergeCell ref="C301:C306"/>
    <mergeCell ref="C307:C312"/>
    <mergeCell ref="C313:C318"/>
    <mergeCell ref="C319:C324"/>
    <mergeCell ref="C91:C96"/>
    <mergeCell ref="C97:C102"/>
    <mergeCell ref="C274:C279"/>
    <mergeCell ref="C280:C285"/>
    <mergeCell ref="C289:C294"/>
    <mergeCell ref="C295:C300"/>
    <mergeCell ref="C250:C255"/>
    <mergeCell ref="C256:C261"/>
    <mergeCell ref="C262:C267"/>
    <mergeCell ref="C268:C273"/>
    <mergeCell ref="B232:C237"/>
    <mergeCell ref="A10:C15"/>
    <mergeCell ref="B175:C180"/>
    <mergeCell ref="C181:C186"/>
    <mergeCell ref="C187:C192"/>
    <mergeCell ref="C67:C72"/>
    <mergeCell ref="C73:C78"/>
  </mergeCells>
  <phoneticPr fontId="3"/>
  <pageMargins left="0.82677165354330717" right="0.39370078740157483" top="0.53" bottom="0.59055118110236227" header="0.51181102362204722" footer="0.35433070866141736"/>
  <headerFooter alignWithMargins="0">
    <oddFooter>&amp;C&amp;P</oddFooter>
  </headerFooter>
  <rowBreaks count="1" manualBreakCount="1">
    <brk id="57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4"/>
  </sheetPr>
  <dimension ref="A1:X41"/>
  <sheetViews>
    <sheetView view="pageBreakPreview" zoomScale="70" zoomScaleNormal="100" zoomScaleSheetLayoutView="70" workbookViewId="0">
      <pane xSplit="2" ySplit="4" topLeftCell="C5" activePane="bottomRight" state="frozen"/>
      <selection activeCell="B35" sqref="B34:L35"/>
      <selection pane="topRight" activeCell="B35" sqref="B34:L35"/>
      <selection pane="bottomLeft" activeCell="B35" sqref="B34:L35"/>
      <selection pane="bottomRight" activeCell="K2" sqref="K2"/>
    </sheetView>
  </sheetViews>
  <sheetFormatPr defaultColWidth="8.625" defaultRowHeight="13.5" customHeight="1" x14ac:dyDescent="0.15"/>
  <cols>
    <col min="1" max="1" width="8.375" style="64" customWidth="1"/>
    <col min="2" max="2" width="10.25" style="64" customWidth="1"/>
    <col min="3" max="3" width="9.375" style="64" customWidth="1"/>
    <col min="4" max="4" width="8.625" style="64" customWidth="1"/>
    <col min="5" max="5" width="9.375" style="64" customWidth="1"/>
    <col min="6" max="20" width="8.625" style="64" customWidth="1"/>
    <col min="21" max="21" width="9.125" style="64" customWidth="1"/>
    <col min="22" max="22" width="10.125" style="64" customWidth="1"/>
    <col min="23" max="23" width="9.875" style="64" customWidth="1"/>
    <col min="24" max="25" width="9.25" style="64" customWidth="1"/>
    <col min="26" max="16384" width="8.625" style="64"/>
  </cols>
  <sheetData>
    <row r="1" spans="1:24" ht="18.75" x14ac:dyDescent="0.15">
      <c r="A1" s="63" t="s">
        <v>405</v>
      </c>
    </row>
    <row r="2" spans="1:24" ht="14.25" thickBot="1" x14ac:dyDescent="0.2">
      <c r="X2" s="65" t="s">
        <v>146</v>
      </c>
    </row>
    <row r="3" spans="1:24" ht="20.25" customHeight="1" x14ac:dyDescent="0.15">
      <c r="A3" s="400" t="s">
        <v>237</v>
      </c>
      <c r="B3" s="391" t="s">
        <v>238</v>
      </c>
      <c r="C3" s="397" t="s">
        <v>239</v>
      </c>
      <c r="D3" s="398"/>
      <c r="E3" s="398"/>
      <c r="F3" s="398"/>
      <c r="G3" s="398"/>
      <c r="H3" s="398"/>
      <c r="I3" s="398"/>
      <c r="J3" s="398"/>
      <c r="K3" s="402"/>
      <c r="L3" s="402"/>
      <c r="M3" s="403"/>
      <c r="N3" s="397" t="s">
        <v>240</v>
      </c>
      <c r="O3" s="398"/>
      <c r="P3" s="398"/>
      <c r="Q3" s="399"/>
      <c r="R3" s="391" t="s">
        <v>241</v>
      </c>
      <c r="S3" s="391"/>
      <c r="T3" s="395" t="s">
        <v>316</v>
      </c>
      <c r="U3" s="391" t="s">
        <v>317</v>
      </c>
      <c r="V3" s="391" t="s">
        <v>242</v>
      </c>
      <c r="W3" s="387" t="s">
        <v>399</v>
      </c>
      <c r="X3" s="389" t="s">
        <v>41</v>
      </c>
    </row>
    <row r="4" spans="1:24" ht="20.25" customHeight="1" thickBot="1" x14ac:dyDescent="0.2">
      <c r="A4" s="401"/>
      <c r="B4" s="392"/>
      <c r="C4" s="304" t="s">
        <v>243</v>
      </c>
      <c r="D4" s="304" t="s">
        <v>244</v>
      </c>
      <c r="E4" s="304" t="s">
        <v>245</v>
      </c>
      <c r="F4" s="304" t="s">
        <v>246</v>
      </c>
      <c r="G4" s="305" t="s">
        <v>247</v>
      </c>
      <c r="H4" s="305" t="s">
        <v>312</v>
      </c>
      <c r="I4" s="304" t="s">
        <v>313</v>
      </c>
      <c r="J4" s="304" t="s">
        <v>314</v>
      </c>
      <c r="K4" s="304" t="s">
        <v>393</v>
      </c>
      <c r="L4" s="304" t="s">
        <v>394</v>
      </c>
      <c r="M4" s="304" t="s">
        <v>395</v>
      </c>
      <c r="N4" s="304" t="s">
        <v>248</v>
      </c>
      <c r="O4" s="304" t="s">
        <v>249</v>
      </c>
      <c r="P4" s="304" t="s">
        <v>250</v>
      </c>
      <c r="Q4" s="304" t="s">
        <v>251</v>
      </c>
      <c r="R4" s="304" t="s">
        <v>315</v>
      </c>
      <c r="S4" s="304" t="s">
        <v>252</v>
      </c>
      <c r="T4" s="396"/>
      <c r="U4" s="392"/>
      <c r="V4" s="392"/>
      <c r="W4" s="388"/>
      <c r="X4" s="390"/>
    </row>
    <row r="5" spans="1:24" ht="20.25" customHeight="1" x14ac:dyDescent="0.15">
      <c r="A5" s="393" t="s">
        <v>26</v>
      </c>
      <c r="B5" s="321" t="s">
        <v>343</v>
      </c>
      <c r="C5" s="68">
        <v>53367</v>
      </c>
      <c r="D5" s="68">
        <v>30850</v>
      </c>
      <c r="E5" s="68">
        <v>86874</v>
      </c>
      <c r="F5" s="68">
        <v>20791</v>
      </c>
      <c r="G5" s="68">
        <v>8281</v>
      </c>
      <c r="H5" s="68">
        <v>13970</v>
      </c>
      <c r="I5" s="68">
        <v>27248</v>
      </c>
      <c r="J5" s="68">
        <v>424</v>
      </c>
      <c r="K5" s="68">
        <v>2906</v>
      </c>
      <c r="L5" s="68">
        <v>1560</v>
      </c>
      <c r="M5" s="68">
        <v>441</v>
      </c>
      <c r="N5" s="68">
        <v>615</v>
      </c>
      <c r="O5" s="68">
        <v>877</v>
      </c>
      <c r="P5" s="68">
        <v>310</v>
      </c>
      <c r="Q5" s="68">
        <v>397</v>
      </c>
      <c r="R5" s="68">
        <v>4373</v>
      </c>
      <c r="S5" s="68">
        <v>785</v>
      </c>
      <c r="T5" s="68">
        <v>2703</v>
      </c>
      <c r="U5" s="68">
        <v>7087</v>
      </c>
      <c r="V5" s="68">
        <f>SUM(C5:U5)</f>
        <v>263859</v>
      </c>
      <c r="W5" s="68">
        <v>261823</v>
      </c>
      <c r="X5" s="69">
        <f>V5/W5*100</f>
        <v>100.77762457843657</v>
      </c>
    </row>
    <row r="6" spans="1:24" ht="20.25" customHeight="1" x14ac:dyDescent="0.15">
      <c r="A6" s="394"/>
      <c r="B6" s="322" t="s">
        <v>77</v>
      </c>
      <c r="C6" s="70">
        <v>58798</v>
      </c>
      <c r="D6" s="70">
        <v>32779</v>
      </c>
      <c r="E6" s="70">
        <v>90874</v>
      </c>
      <c r="F6" s="70">
        <v>24138</v>
      </c>
      <c r="G6" s="70">
        <v>9641</v>
      </c>
      <c r="H6" s="70">
        <v>16465</v>
      </c>
      <c r="I6" s="70">
        <v>35037</v>
      </c>
      <c r="J6" s="70">
        <v>451</v>
      </c>
      <c r="K6" s="70">
        <v>3374</v>
      </c>
      <c r="L6" s="70">
        <v>1983</v>
      </c>
      <c r="M6" s="70">
        <v>583</v>
      </c>
      <c r="N6" s="70">
        <v>854</v>
      </c>
      <c r="O6" s="70">
        <v>1207</v>
      </c>
      <c r="P6" s="70">
        <v>420</v>
      </c>
      <c r="Q6" s="70">
        <v>611</v>
      </c>
      <c r="R6" s="70">
        <v>5306</v>
      </c>
      <c r="S6" s="70">
        <v>1026</v>
      </c>
      <c r="T6" s="70">
        <v>4438</v>
      </c>
      <c r="U6" s="70">
        <v>8629</v>
      </c>
      <c r="V6" s="70">
        <f t="shared" ref="V6:V16" si="0">SUM(C6:U6)</f>
        <v>296614</v>
      </c>
      <c r="W6" s="70">
        <v>301964</v>
      </c>
      <c r="X6" s="71">
        <f t="shared" ref="X6:X34" si="1">V6/W6*100</f>
        <v>98.228265621067408</v>
      </c>
    </row>
    <row r="7" spans="1:24" ht="20.25" customHeight="1" x14ac:dyDescent="0.15">
      <c r="A7" s="394" t="s">
        <v>27</v>
      </c>
      <c r="B7" s="322" t="s">
        <v>343</v>
      </c>
      <c r="C7" s="70">
        <v>64815</v>
      </c>
      <c r="D7" s="70">
        <v>31988</v>
      </c>
      <c r="E7" s="70">
        <v>107456</v>
      </c>
      <c r="F7" s="70">
        <v>33133</v>
      </c>
      <c r="G7" s="70">
        <v>21190</v>
      </c>
      <c r="H7" s="70">
        <v>22639</v>
      </c>
      <c r="I7" s="70">
        <v>24263</v>
      </c>
      <c r="J7" s="70">
        <v>556</v>
      </c>
      <c r="K7" s="70">
        <v>3804</v>
      </c>
      <c r="L7" s="70">
        <v>2442</v>
      </c>
      <c r="M7" s="70">
        <v>380</v>
      </c>
      <c r="N7" s="70">
        <v>620</v>
      </c>
      <c r="O7" s="70">
        <v>886</v>
      </c>
      <c r="P7" s="70">
        <v>684</v>
      </c>
      <c r="Q7" s="70">
        <v>595</v>
      </c>
      <c r="R7" s="70">
        <v>6938</v>
      </c>
      <c r="S7" s="70">
        <v>1149</v>
      </c>
      <c r="T7" s="70">
        <v>2321</v>
      </c>
      <c r="U7" s="70">
        <v>7456</v>
      </c>
      <c r="V7" s="70">
        <f t="shared" si="0"/>
        <v>333315</v>
      </c>
      <c r="W7" s="70">
        <v>338775</v>
      </c>
      <c r="X7" s="71">
        <f t="shared" si="1"/>
        <v>98.388310825769324</v>
      </c>
    </row>
    <row r="8" spans="1:24" ht="20.25" customHeight="1" x14ac:dyDescent="0.15">
      <c r="A8" s="394"/>
      <c r="B8" s="322" t="s">
        <v>77</v>
      </c>
      <c r="C8" s="70">
        <v>73212</v>
      </c>
      <c r="D8" s="70">
        <v>35113</v>
      </c>
      <c r="E8" s="70">
        <v>113515</v>
      </c>
      <c r="F8" s="70">
        <v>38003</v>
      </c>
      <c r="G8" s="70">
        <v>24258</v>
      </c>
      <c r="H8" s="70">
        <v>25432</v>
      </c>
      <c r="I8" s="70">
        <v>29584</v>
      </c>
      <c r="J8" s="70">
        <v>631</v>
      </c>
      <c r="K8" s="70">
        <v>4737</v>
      </c>
      <c r="L8" s="70">
        <v>2854</v>
      </c>
      <c r="M8" s="70">
        <v>493</v>
      </c>
      <c r="N8" s="70">
        <v>915</v>
      </c>
      <c r="O8" s="70">
        <v>1147</v>
      </c>
      <c r="P8" s="70">
        <v>907</v>
      </c>
      <c r="Q8" s="70">
        <v>731</v>
      </c>
      <c r="R8" s="70">
        <v>8202</v>
      </c>
      <c r="S8" s="70">
        <v>1389</v>
      </c>
      <c r="T8" s="70">
        <v>3128</v>
      </c>
      <c r="U8" s="70">
        <v>8833</v>
      </c>
      <c r="V8" s="70">
        <f t="shared" si="0"/>
        <v>373084</v>
      </c>
      <c r="W8" s="70">
        <v>386762</v>
      </c>
      <c r="X8" s="71">
        <f t="shared" si="1"/>
        <v>96.463458147387797</v>
      </c>
    </row>
    <row r="9" spans="1:24" ht="20.25" customHeight="1" x14ac:dyDescent="0.15">
      <c r="A9" s="394" t="s">
        <v>28</v>
      </c>
      <c r="B9" s="322" t="s">
        <v>343</v>
      </c>
      <c r="C9" s="70">
        <v>69757</v>
      </c>
      <c r="D9" s="70">
        <v>40077</v>
      </c>
      <c r="E9" s="70">
        <v>117991</v>
      </c>
      <c r="F9" s="70">
        <v>38459</v>
      </c>
      <c r="G9" s="70">
        <v>24083</v>
      </c>
      <c r="H9" s="70">
        <v>16161</v>
      </c>
      <c r="I9" s="70">
        <v>13901</v>
      </c>
      <c r="J9" s="70">
        <v>334</v>
      </c>
      <c r="K9" s="70">
        <v>1741</v>
      </c>
      <c r="L9" s="70">
        <v>940</v>
      </c>
      <c r="M9" s="70">
        <v>195</v>
      </c>
      <c r="N9" s="70">
        <v>824</v>
      </c>
      <c r="O9" s="70">
        <v>765</v>
      </c>
      <c r="P9" s="70">
        <v>885</v>
      </c>
      <c r="Q9" s="70">
        <v>373</v>
      </c>
      <c r="R9" s="70">
        <v>6903</v>
      </c>
      <c r="S9" s="70">
        <v>1389</v>
      </c>
      <c r="T9" s="70">
        <v>2280</v>
      </c>
      <c r="U9" s="70">
        <v>7843</v>
      </c>
      <c r="V9" s="70">
        <f t="shared" si="0"/>
        <v>344901</v>
      </c>
      <c r="W9" s="70">
        <v>328324</v>
      </c>
      <c r="X9" s="71">
        <f t="shared" si="1"/>
        <v>105.04897601150083</v>
      </c>
    </row>
    <row r="10" spans="1:24" ht="20.25" customHeight="1" x14ac:dyDescent="0.15">
      <c r="A10" s="394"/>
      <c r="B10" s="322" t="s">
        <v>77</v>
      </c>
      <c r="C10" s="70">
        <v>80646</v>
      </c>
      <c r="D10" s="70">
        <v>45090</v>
      </c>
      <c r="E10" s="70">
        <v>127521</v>
      </c>
      <c r="F10" s="70">
        <v>45932</v>
      </c>
      <c r="G10" s="70">
        <v>29451</v>
      </c>
      <c r="H10" s="70">
        <v>18928</v>
      </c>
      <c r="I10" s="70">
        <v>17220</v>
      </c>
      <c r="J10" s="70">
        <v>451</v>
      </c>
      <c r="K10" s="70">
        <v>2118</v>
      </c>
      <c r="L10" s="70">
        <v>1524</v>
      </c>
      <c r="M10" s="70">
        <v>308</v>
      </c>
      <c r="N10" s="70">
        <v>1059</v>
      </c>
      <c r="O10" s="70">
        <v>1075</v>
      </c>
      <c r="P10" s="70">
        <v>1201</v>
      </c>
      <c r="Q10" s="70">
        <v>486</v>
      </c>
      <c r="R10" s="70">
        <v>8911</v>
      </c>
      <c r="S10" s="70">
        <v>1847</v>
      </c>
      <c r="T10" s="70">
        <v>3104</v>
      </c>
      <c r="U10" s="70">
        <v>9588</v>
      </c>
      <c r="V10" s="70">
        <f t="shared" si="0"/>
        <v>396460</v>
      </c>
      <c r="W10" s="70">
        <v>382378</v>
      </c>
      <c r="X10" s="71">
        <f t="shared" si="1"/>
        <v>103.68274325405751</v>
      </c>
    </row>
    <row r="11" spans="1:24" ht="20.25" customHeight="1" x14ac:dyDescent="0.15">
      <c r="A11" s="394" t="s">
        <v>29</v>
      </c>
      <c r="B11" s="322" t="s">
        <v>343</v>
      </c>
      <c r="C11" s="70">
        <v>129600</v>
      </c>
      <c r="D11" s="70">
        <v>79483</v>
      </c>
      <c r="E11" s="70">
        <v>143326</v>
      </c>
      <c r="F11" s="70">
        <v>58691</v>
      </c>
      <c r="G11" s="70">
        <v>23170</v>
      </c>
      <c r="H11" s="70">
        <v>24941</v>
      </c>
      <c r="I11" s="70">
        <v>34485</v>
      </c>
      <c r="J11" s="70">
        <v>587</v>
      </c>
      <c r="K11" s="70">
        <v>6499</v>
      </c>
      <c r="L11" s="70">
        <v>2165</v>
      </c>
      <c r="M11" s="70">
        <v>1125</v>
      </c>
      <c r="N11" s="70">
        <v>964</v>
      </c>
      <c r="O11" s="70">
        <v>1142</v>
      </c>
      <c r="P11" s="70">
        <v>943</v>
      </c>
      <c r="Q11" s="70">
        <v>797</v>
      </c>
      <c r="R11" s="70">
        <v>11102</v>
      </c>
      <c r="S11" s="70">
        <v>1434</v>
      </c>
      <c r="T11" s="70">
        <v>2864</v>
      </c>
      <c r="U11" s="70">
        <v>16083</v>
      </c>
      <c r="V11" s="70">
        <f t="shared" si="0"/>
        <v>539401</v>
      </c>
      <c r="W11" s="70">
        <v>522069</v>
      </c>
      <c r="X11" s="71">
        <f t="shared" si="1"/>
        <v>103.31986768032577</v>
      </c>
    </row>
    <row r="12" spans="1:24" ht="20.25" customHeight="1" x14ac:dyDescent="0.15">
      <c r="A12" s="394"/>
      <c r="B12" s="322" t="s">
        <v>77</v>
      </c>
      <c r="C12" s="70">
        <v>151945</v>
      </c>
      <c r="D12" s="70">
        <v>95260</v>
      </c>
      <c r="E12" s="70">
        <v>156831</v>
      </c>
      <c r="F12" s="70">
        <v>69818</v>
      </c>
      <c r="G12" s="70">
        <v>27068</v>
      </c>
      <c r="H12" s="70">
        <v>28763</v>
      </c>
      <c r="I12" s="70">
        <v>40909</v>
      </c>
      <c r="J12" s="70">
        <v>747</v>
      </c>
      <c r="K12" s="70">
        <v>7819</v>
      </c>
      <c r="L12" s="70">
        <v>2558</v>
      </c>
      <c r="M12" s="70">
        <v>1555</v>
      </c>
      <c r="N12" s="70">
        <v>1346</v>
      </c>
      <c r="O12" s="70">
        <v>1721</v>
      </c>
      <c r="P12" s="70">
        <v>1218</v>
      </c>
      <c r="Q12" s="70">
        <v>1155</v>
      </c>
      <c r="R12" s="70">
        <v>13173</v>
      </c>
      <c r="S12" s="70">
        <v>1983</v>
      </c>
      <c r="T12" s="70">
        <v>3928</v>
      </c>
      <c r="U12" s="70">
        <v>19269</v>
      </c>
      <c r="V12" s="70">
        <f t="shared" si="0"/>
        <v>627066</v>
      </c>
      <c r="W12" s="70">
        <v>616810</v>
      </c>
      <c r="X12" s="71">
        <f t="shared" si="1"/>
        <v>101.66274865841993</v>
      </c>
    </row>
    <row r="13" spans="1:24" ht="20.25" customHeight="1" x14ac:dyDescent="0.15">
      <c r="A13" s="394" t="s">
        <v>30</v>
      </c>
      <c r="B13" s="322" t="s">
        <v>343</v>
      </c>
      <c r="C13" s="70">
        <v>109375</v>
      </c>
      <c r="D13" s="70">
        <v>104458</v>
      </c>
      <c r="E13" s="70">
        <v>109090</v>
      </c>
      <c r="F13" s="70">
        <v>45852</v>
      </c>
      <c r="G13" s="70">
        <v>7497</v>
      </c>
      <c r="H13" s="70">
        <v>6720</v>
      </c>
      <c r="I13" s="70">
        <v>10959</v>
      </c>
      <c r="J13" s="70">
        <v>163</v>
      </c>
      <c r="K13" s="70">
        <v>554</v>
      </c>
      <c r="L13" s="70">
        <v>528</v>
      </c>
      <c r="M13" s="70">
        <v>254</v>
      </c>
      <c r="N13" s="70">
        <v>1011</v>
      </c>
      <c r="O13" s="70">
        <v>1256</v>
      </c>
      <c r="P13" s="70">
        <v>1328</v>
      </c>
      <c r="Q13" s="70">
        <v>1029</v>
      </c>
      <c r="R13" s="70">
        <v>5653</v>
      </c>
      <c r="S13" s="70">
        <v>1124</v>
      </c>
      <c r="T13" s="70">
        <v>1331</v>
      </c>
      <c r="U13" s="70">
        <v>11522</v>
      </c>
      <c r="V13" s="70">
        <f t="shared" si="0"/>
        <v>419704</v>
      </c>
      <c r="W13" s="70">
        <v>420594</v>
      </c>
      <c r="X13" s="71">
        <f t="shared" si="1"/>
        <v>99.788394508718625</v>
      </c>
    </row>
    <row r="14" spans="1:24" ht="20.25" customHeight="1" x14ac:dyDescent="0.15">
      <c r="A14" s="394"/>
      <c r="B14" s="322" t="s">
        <v>77</v>
      </c>
      <c r="C14" s="70">
        <v>128816</v>
      </c>
      <c r="D14" s="70">
        <v>125773</v>
      </c>
      <c r="E14" s="70">
        <v>117384</v>
      </c>
      <c r="F14" s="70">
        <v>54868</v>
      </c>
      <c r="G14" s="70">
        <v>9311</v>
      </c>
      <c r="H14" s="70">
        <v>8526</v>
      </c>
      <c r="I14" s="70">
        <v>13671</v>
      </c>
      <c r="J14" s="70">
        <v>207</v>
      </c>
      <c r="K14" s="70">
        <v>721</v>
      </c>
      <c r="L14" s="70">
        <v>638</v>
      </c>
      <c r="M14" s="70">
        <v>402</v>
      </c>
      <c r="N14" s="70">
        <v>1507</v>
      </c>
      <c r="O14" s="70">
        <v>1764</v>
      </c>
      <c r="P14" s="70">
        <v>1674</v>
      </c>
      <c r="Q14" s="70">
        <v>1449</v>
      </c>
      <c r="R14" s="70">
        <v>7578</v>
      </c>
      <c r="S14" s="70">
        <v>1635</v>
      </c>
      <c r="T14" s="70">
        <v>2004</v>
      </c>
      <c r="U14" s="70">
        <v>14818</v>
      </c>
      <c r="V14" s="70">
        <f t="shared" si="0"/>
        <v>492746</v>
      </c>
      <c r="W14" s="70">
        <v>500659</v>
      </c>
      <c r="X14" s="71">
        <f t="shared" si="1"/>
        <v>98.419483121246202</v>
      </c>
    </row>
    <row r="15" spans="1:24" ht="20.25" customHeight="1" x14ac:dyDescent="0.15">
      <c r="A15" s="394" t="s">
        <v>31</v>
      </c>
      <c r="B15" s="322" t="s">
        <v>343</v>
      </c>
      <c r="C15" s="70">
        <v>64551</v>
      </c>
      <c r="D15" s="70">
        <v>53755</v>
      </c>
      <c r="E15" s="70">
        <v>97638</v>
      </c>
      <c r="F15" s="70">
        <v>29172</v>
      </c>
      <c r="G15" s="70">
        <v>11388</v>
      </c>
      <c r="H15" s="70">
        <v>11704</v>
      </c>
      <c r="I15" s="70">
        <v>6810</v>
      </c>
      <c r="J15" s="70">
        <v>193</v>
      </c>
      <c r="K15" s="70">
        <v>1148</v>
      </c>
      <c r="L15" s="70">
        <v>1153</v>
      </c>
      <c r="M15" s="70">
        <v>473</v>
      </c>
      <c r="N15" s="70">
        <v>753</v>
      </c>
      <c r="O15" s="70">
        <v>674</v>
      </c>
      <c r="P15" s="70">
        <v>510</v>
      </c>
      <c r="Q15" s="70">
        <v>671</v>
      </c>
      <c r="R15" s="70">
        <v>5463</v>
      </c>
      <c r="S15" s="70">
        <v>1030</v>
      </c>
      <c r="T15" s="70">
        <v>2425</v>
      </c>
      <c r="U15" s="70">
        <v>8544</v>
      </c>
      <c r="V15" s="70">
        <f t="shared" si="0"/>
        <v>298055</v>
      </c>
      <c r="W15" s="70">
        <v>297435</v>
      </c>
      <c r="X15" s="71">
        <f t="shared" si="1"/>
        <v>100.20844890480274</v>
      </c>
    </row>
    <row r="16" spans="1:24" ht="20.25" customHeight="1" thickBot="1" x14ac:dyDescent="0.2">
      <c r="A16" s="406"/>
      <c r="B16" s="323" t="s">
        <v>77</v>
      </c>
      <c r="C16" s="85">
        <v>73621</v>
      </c>
      <c r="D16" s="85">
        <v>65291</v>
      </c>
      <c r="E16" s="85">
        <v>104009</v>
      </c>
      <c r="F16" s="85">
        <v>32670</v>
      </c>
      <c r="G16" s="85">
        <v>13840</v>
      </c>
      <c r="H16" s="85">
        <v>14082</v>
      </c>
      <c r="I16" s="85">
        <v>7939</v>
      </c>
      <c r="J16" s="85">
        <v>275</v>
      </c>
      <c r="K16" s="85">
        <v>1570</v>
      </c>
      <c r="L16" s="85">
        <v>1395</v>
      </c>
      <c r="M16" s="85">
        <v>725</v>
      </c>
      <c r="N16" s="85">
        <v>1084</v>
      </c>
      <c r="O16" s="85">
        <v>940</v>
      </c>
      <c r="P16" s="85">
        <v>610</v>
      </c>
      <c r="Q16" s="85">
        <v>986</v>
      </c>
      <c r="R16" s="85">
        <v>6572</v>
      </c>
      <c r="S16" s="85">
        <v>1423</v>
      </c>
      <c r="T16" s="85">
        <v>3294</v>
      </c>
      <c r="U16" s="85">
        <v>11040</v>
      </c>
      <c r="V16" s="85">
        <f t="shared" si="0"/>
        <v>341366</v>
      </c>
      <c r="W16" s="85">
        <v>341654</v>
      </c>
      <c r="X16" s="86">
        <f t="shared" si="1"/>
        <v>99.915704191960288</v>
      </c>
    </row>
    <row r="17" spans="1:24" ht="20.25" customHeight="1" x14ac:dyDescent="0.15">
      <c r="A17" s="393" t="s">
        <v>253</v>
      </c>
      <c r="B17" s="321" t="s">
        <v>343</v>
      </c>
      <c r="C17" s="68">
        <f t="shared" ref="C17:R17" si="2">C5+C7+C9+C11+C13+C15</f>
        <v>491465</v>
      </c>
      <c r="D17" s="68">
        <f t="shared" si="2"/>
        <v>340611</v>
      </c>
      <c r="E17" s="68">
        <f t="shared" si="2"/>
        <v>662375</v>
      </c>
      <c r="F17" s="68">
        <f t="shared" si="2"/>
        <v>226098</v>
      </c>
      <c r="G17" s="68">
        <f t="shared" si="2"/>
        <v>95609</v>
      </c>
      <c r="H17" s="68">
        <f t="shared" si="2"/>
        <v>96135</v>
      </c>
      <c r="I17" s="68">
        <f t="shared" si="2"/>
        <v>117666</v>
      </c>
      <c r="J17" s="68">
        <f t="shared" si="2"/>
        <v>2257</v>
      </c>
      <c r="K17" s="68">
        <f t="shared" ref="K17:M18" si="3">K5+K7+K9+K11+K13+K15</f>
        <v>16652</v>
      </c>
      <c r="L17" s="68">
        <f t="shared" si="3"/>
        <v>8788</v>
      </c>
      <c r="M17" s="68">
        <f t="shared" si="3"/>
        <v>2868</v>
      </c>
      <c r="N17" s="68">
        <f t="shared" si="2"/>
        <v>4787</v>
      </c>
      <c r="O17" s="68">
        <f t="shared" si="2"/>
        <v>5600</v>
      </c>
      <c r="P17" s="68">
        <f t="shared" si="2"/>
        <v>4660</v>
      </c>
      <c r="Q17" s="68">
        <f t="shared" si="2"/>
        <v>3862</v>
      </c>
      <c r="R17" s="68">
        <f t="shared" si="2"/>
        <v>40432</v>
      </c>
      <c r="S17" s="68">
        <f t="shared" ref="S17:V18" si="4">S5+S7+S9+S11+S13+S15</f>
        <v>6911</v>
      </c>
      <c r="T17" s="68">
        <f t="shared" si="4"/>
        <v>13924</v>
      </c>
      <c r="U17" s="68">
        <f t="shared" si="4"/>
        <v>58535</v>
      </c>
      <c r="V17" s="68">
        <f t="shared" si="4"/>
        <v>2199235</v>
      </c>
      <c r="W17" s="68">
        <v>2169020</v>
      </c>
      <c r="X17" s="69">
        <f t="shared" si="1"/>
        <v>101.39302542161899</v>
      </c>
    </row>
    <row r="18" spans="1:24" ht="20.25" customHeight="1" thickBot="1" x14ac:dyDescent="0.2">
      <c r="A18" s="405"/>
      <c r="B18" s="320" t="s">
        <v>77</v>
      </c>
      <c r="C18" s="72">
        <f t="shared" ref="C18:R18" si="5">C6+C8+C10+C12+C14+C16</f>
        <v>567038</v>
      </c>
      <c r="D18" s="72">
        <f t="shared" si="5"/>
        <v>399306</v>
      </c>
      <c r="E18" s="72">
        <f t="shared" si="5"/>
        <v>710134</v>
      </c>
      <c r="F18" s="72">
        <f t="shared" si="5"/>
        <v>265429</v>
      </c>
      <c r="G18" s="72">
        <f t="shared" si="5"/>
        <v>113569</v>
      </c>
      <c r="H18" s="72">
        <f t="shared" si="5"/>
        <v>112196</v>
      </c>
      <c r="I18" s="72">
        <f t="shared" si="5"/>
        <v>144360</v>
      </c>
      <c r="J18" s="72">
        <f t="shared" si="5"/>
        <v>2762</v>
      </c>
      <c r="K18" s="72">
        <f t="shared" si="3"/>
        <v>20339</v>
      </c>
      <c r="L18" s="72">
        <f t="shared" si="3"/>
        <v>10952</v>
      </c>
      <c r="M18" s="72">
        <f t="shared" si="3"/>
        <v>4066</v>
      </c>
      <c r="N18" s="72">
        <f t="shared" si="5"/>
        <v>6765</v>
      </c>
      <c r="O18" s="72">
        <f t="shared" si="5"/>
        <v>7854</v>
      </c>
      <c r="P18" s="72">
        <f t="shared" si="5"/>
        <v>6030</v>
      </c>
      <c r="Q18" s="72">
        <f t="shared" si="5"/>
        <v>5418</v>
      </c>
      <c r="R18" s="72">
        <f t="shared" si="5"/>
        <v>49742</v>
      </c>
      <c r="S18" s="72">
        <f t="shared" si="4"/>
        <v>9303</v>
      </c>
      <c r="T18" s="72">
        <f t="shared" si="4"/>
        <v>19896</v>
      </c>
      <c r="U18" s="72">
        <f t="shared" si="4"/>
        <v>72177</v>
      </c>
      <c r="V18" s="72">
        <f t="shared" si="4"/>
        <v>2527336</v>
      </c>
      <c r="W18" s="72">
        <v>2530227</v>
      </c>
      <c r="X18" s="73">
        <f t="shared" si="1"/>
        <v>99.885741476950486</v>
      </c>
    </row>
    <row r="19" spans="1:24" ht="20.25" customHeight="1" x14ac:dyDescent="0.15">
      <c r="A19" s="404" t="s">
        <v>67</v>
      </c>
      <c r="B19" s="324" t="s">
        <v>343</v>
      </c>
      <c r="C19" s="76">
        <v>76413</v>
      </c>
      <c r="D19" s="76">
        <v>53292</v>
      </c>
      <c r="E19" s="76">
        <v>145595</v>
      </c>
      <c r="F19" s="76">
        <v>40199</v>
      </c>
      <c r="G19" s="76">
        <v>18825</v>
      </c>
      <c r="H19" s="76">
        <v>19274</v>
      </c>
      <c r="I19" s="76">
        <v>26891</v>
      </c>
      <c r="J19" s="76">
        <v>272</v>
      </c>
      <c r="K19" s="76">
        <v>2068</v>
      </c>
      <c r="L19" s="76">
        <v>2426</v>
      </c>
      <c r="M19" s="76">
        <v>493</v>
      </c>
      <c r="N19" s="76">
        <v>1014</v>
      </c>
      <c r="O19" s="76">
        <v>1251</v>
      </c>
      <c r="P19" s="76">
        <v>513</v>
      </c>
      <c r="Q19" s="76">
        <v>820</v>
      </c>
      <c r="R19" s="76">
        <v>8926</v>
      </c>
      <c r="S19" s="76">
        <v>1776</v>
      </c>
      <c r="T19" s="76">
        <v>3073</v>
      </c>
      <c r="U19" s="76">
        <v>14325</v>
      </c>
      <c r="V19" s="76">
        <f t="shared" ref="V19:V30" si="6">SUM(C19:U19)</f>
        <v>417446</v>
      </c>
      <c r="W19" s="76">
        <v>397513</v>
      </c>
      <c r="X19" s="77">
        <f t="shared" si="1"/>
        <v>105.01442720112297</v>
      </c>
    </row>
    <row r="20" spans="1:24" ht="20.25" customHeight="1" x14ac:dyDescent="0.15">
      <c r="A20" s="394"/>
      <c r="B20" s="322" t="s">
        <v>77</v>
      </c>
      <c r="C20" s="70">
        <v>88357</v>
      </c>
      <c r="D20" s="70">
        <v>69500</v>
      </c>
      <c r="E20" s="70">
        <v>155121</v>
      </c>
      <c r="F20" s="70">
        <v>44694</v>
      </c>
      <c r="G20" s="70">
        <v>21124</v>
      </c>
      <c r="H20" s="70">
        <v>21170</v>
      </c>
      <c r="I20" s="70">
        <v>31379</v>
      </c>
      <c r="J20" s="70">
        <v>338</v>
      </c>
      <c r="K20" s="70">
        <v>2463</v>
      </c>
      <c r="L20" s="70">
        <v>2797</v>
      </c>
      <c r="M20" s="70">
        <v>793</v>
      </c>
      <c r="N20" s="70">
        <v>1556</v>
      </c>
      <c r="O20" s="70">
        <v>1595</v>
      </c>
      <c r="P20" s="70">
        <v>577</v>
      </c>
      <c r="Q20" s="70">
        <v>1135</v>
      </c>
      <c r="R20" s="70">
        <v>10034</v>
      </c>
      <c r="S20" s="70">
        <v>2108</v>
      </c>
      <c r="T20" s="70">
        <v>3762</v>
      </c>
      <c r="U20" s="70">
        <v>16855</v>
      </c>
      <c r="V20" s="70">
        <f t="shared" si="6"/>
        <v>475358</v>
      </c>
      <c r="W20" s="70">
        <v>454387</v>
      </c>
      <c r="X20" s="71">
        <f t="shared" si="1"/>
        <v>104.61522886878365</v>
      </c>
    </row>
    <row r="21" spans="1:24" ht="20.25" customHeight="1" x14ac:dyDescent="0.15">
      <c r="A21" s="394" t="s">
        <v>68</v>
      </c>
      <c r="B21" s="322" t="s">
        <v>343</v>
      </c>
      <c r="C21" s="70">
        <v>58495</v>
      </c>
      <c r="D21" s="70">
        <v>49618</v>
      </c>
      <c r="E21" s="70">
        <v>100794</v>
      </c>
      <c r="F21" s="70">
        <v>26614</v>
      </c>
      <c r="G21" s="70">
        <v>12803</v>
      </c>
      <c r="H21" s="70">
        <v>16257</v>
      </c>
      <c r="I21" s="70">
        <v>13935</v>
      </c>
      <c r="J21" s="70">
        <v>367</v>
      </c>
      <c r="K21" s="70">
        <v>1405</v>
      </c>
      <c r="L21" s="70">
        <v>818</v>
      </c>
      <c r="M21" s="70">
        <v>285</v>
      </c>
      <c r="N21" s="70">
        <v>550</v>
      </c>
      <c r="O21" s="70">
        <v>649</v>
      </c>
      <c r="P21" s="70">
        <v>218</v>
      </c>
      <c r="Q21" s="70">
        <v>224</v>
      </c>
      <c r="R21" s="70">
        <v>4180</v>
      </c>
      <c r="S21" s="70">
        <v>825</v>
      </c>
      <c r="T21" s="70">
        <v>2130</v>
      </c>
      <c r="U21" s="70">
        <v>10543</v>
      </c>
      <c r="V21" s="70">
        <f t="shared" si="6"/>
        <v>300710</v>
      </c>
      <c r="W21" s="70">
        <v>277934</v>
      </c>
      <c r="X21" s="71">
        <f t="shared" si="1"/>
        <v>108.1947512718847</v>
      </c>
    </row>
    <row r="22" spans="1:24" ht="20.25" customHeight="1" x14ac:dyDescent="0.15">
      <c r="A22" s="394"/>
      <c r="B22" s="322" t="s">
        <v>77</v>
      </c>
      <c r="C22" s="70">
        <v>66403</v>
      </c>
      <c r="D22" s="70">
        <v>58617</v>
      </c>
      <c r="E22" s="70">
        <v>106798</v>
      </c>
      <c r="F22" s="70">
        <v>30787</v>
      </c>
      <c r="G22" s="70">
        <v>15246</v>
      </c>
      <c r="H22" s="70">
        <v>18381</v>
      </c>
      <c r="I22" s="70">
        <v>17206</v>
      </c>
      <c r="J22" s="70">
        <v>402</v>
      </c>
      <c r="K22" s="70">
        <v>1601</v>
      </c>
      <c r="L22" s="70">
        <v>998</v>
      </c>
      <c r="M22" s="70">
        <v>463</v>
      </c>
      <c r="N22" s="70">
        <v>968</v>
      </c>
      <c r="O22" s="70">
        <v>858</v>
      </c>
      <c r="P22" s="70">
        <v>326</v>
      </c>
      <c r="Q22" s="70">
        <v>421</v>
      </c>
      <c r="R22" s="70">
        <v>5112</v>
      </c>
      <c r="S22" s="70">
        <v>1032</v>
      </c>
      <c r="T22" s="70">
        <v>2765</v>
      </c>
      <c r="U22" s="70">
        <v>12282</v>
      </c>
      <c r="V22" s="70">
        <f t="shared" si="6"/>
        <v>340666</v>
      </c>
      <c r="W22" s="70">
        <v>323923</v>
      </c>
      <c r="X22" s="71">
        <f t="shared" si="1"/>
        <v>105.16882098523415</v>
      </c>
    </row>
    <row r="23" spans="1:24" ht="20.25" customHeight="1" x14ac:dyDescent="0.15">
      <c r="A23" s="394" t="s">
        <v>69</v>
      </c>
      <c r="B23" s="322" t="s">
        <v>343</v>
      </c>
      <c r="C23" s="70">
        <v>122445</v>
      </c>
      <c r="D23" s="70">
        <v>68592</v>
      </c>
      <c r="E23" s="70">
        <v>121040</v>
      </c>
      <c r="F23" s="70">
        <v>64155</v>
      </c>
      <c r="G23" s="70">
        <v>73405</v>
      </c>
      <c r="H23" s="70">
        <v>49146</v>
      </c>
      <c r="I23" s="70">
        <v>33742</v>
      </c>
      <c r="J23" s="70">
        <v>1128</v>
      </c>
      <c r="K23" s="70">
        <v>13273</v>
      </c>
      <c r="L23" s="70">
        <v>4571</v>
      </c>
      <c r="M23" s="70">
        <v>538</v>
      </c>
      <c r="N23" s="70">
        <v>607</v>
      </c>
      <c r="O23" s="70">
        <v>1764</v>
      </c>
      <c r="P23" s="70">
        <v>397</v>
      </c>
      <c r="Q23" s="70">
        <v>299</v>
      </c>
      <c r="R23" s="70">
        <v>7831</v>
      </c>
      <c r="S23" s="70">
        <v>1377</v>
      </c>
      <c r="T23" s="70">
        <v>9681</v>
      </c>
      <c r="U23" s="70">
        <v>28640</v>
      </c>
      <c r="V23" s="70">
        <f t="shared" si="6"/>
        <v>602631</v>
      </c>
      <c r="W23" s="70">
        <v>533576</v>
      </c>
      <c r="X23" s="71">
        <f t="shared" si="1"/>
        <v>112.9419239246143</v>
      </c>
    </row>
    <row r="24" spans="1:24" ht="20.25" customHeight="1" x14ac:dyDescent="0.15">
      <c r="A24" s="394"/>
      <c r="B24" s="322" t="s">
        <v>77</v>
      </c>
      <c r="C24" s="70">
        <v>152619</v>
      </c>
      <c r="D24" s="70">
        <v>77674</v>
      </c>
      <c r="E24" s="70">
        <v>138300</v>
      </c>
      <c r="F24" s="70">
        <v>95289</v>
      </c>
      <c r="G24" s="70">
        <v>111026</v>
      </c>
      <c r="H24" s="70">
        <v>61238</v>
      </c>
      <c r="I24" s="70">
        <v>43244</v>
      </c>
      <c r="J24" s="70">
        <v>1443</v>
      </c>
      <c r="K24" s="70">
        <v>17655</v>
      </c>
      <c r="L24" s="70">
        <v>6813</v>
      </c>
      <c r="M24" s="70">
        <v>731</v>
      </c>
      <c r="N24" s="70">
        <v>1423</v>
      </c>
      <c r="O24" s="70">
        <v>3126</v>
      </c>
      <c r="P24" s="70">
        <v>779</v>
      </c>
      <c r="Q24" s="70">
        <v>609</v>
      </c>
      <c r="R24" s="70">
        <v>11734</v>
      </c>
      <c r="S24" s="70">
        <v>2055</v>
      </c>
      <c r="T24" s="70">
        <v>21052</v>
      </c>
      <c r="U24" s="70">
        <v>39634</v>
      </c>
      <c r="V24" s="70">
        <f t="shared" si="6"/>
        <v>786444</v>
      </c>
      <c r="W24" s="70">
        <v>723955</v>
      </c>
      <c r="X24" s="71">
        <f t="shared" si="1"/>
        <v>108.63161384340188</v>
      </c>
    </row>
    <row r="25" spans="1:24" ht="20.25" customHeight="1" x14ac:dyDescent="0.15">
      <c r="A25" s="394" t="s">
        <v>36</v>
      </c>
      <c r="B25" s="322" t="s">
        <v>343</v>
      </c>
      <c r="C25" s="70">
        <v>218545</v>
      </c>
      <c r="D25" s="70">
        <v>91819</v>
      </c>
      <c r="E25" s="70">
        <v>122664</v>
      </c>
      <c r="F25" s="70">
        <v>61483</v>
      </c>
      <c r="G25" s="70">
        <v>14360</v>
      </c>
      <c r="H25" s="70">
        <v>17230</v>
      </c>
      <c r="I25" s="70">
        <v>31908</v>
      </c>
      <c r="J25" s="70">
        <v>444</v>
      </c>
      <c r="K25" s="70">
        <v>6978</v>
      </c>
      <c r="L25" s="70">
        <v>1799</v>
      </c>
      <c r="M25" s="70">
        <v>375</v>
      </c>
      <c r="N25" s="70">
        <v>1315</v>
      </c>
      <c r="O25" s="70">
        <v>1983</v>
      </c>
      <c r="P25" s="70">
        <v>864</v>
      </c>
      <c r="Q25" s="70">
        <v>662</v>
      </c>
      <c r="R25" s="70">
        <v>9815</v>
      </c>
      <c r="S25" s="70">
        <v>1941</v>
      </c>
      <c r="T25" s="70">
        <v>29771</v>
      </c>
      <c r="U25" s="70">
        <v>30835</v>
      </c>
      <c r="V25" s="70">
        <f t="shared" si="6"/>
        <v>644791</v>
      </c>
      <c r="W25" s="70">
        <v>547704</v>
      </c>
      <c r="X25" s="71">
        <f t="shared" si="1"/>
        <v>117.72618056468458</v>
      </c>
    </row>
    <row r="26" spans="1:24" ht="20.25" customHeight="1" x14ac:dyDescent="0.15">
      <c r="A26" s="394"/>
      <c r="B26" s="322" t="s">
        <v>77</v>
      </c>
      <c r="C26" s="70">
        <v>267092</v>
      </c>
      <c r="D26" s="70">
        <v>104929</v>
      </c>
      <c r="E26" s="70">
        <v>139672</v>
      </c>
      <c r="F26" s="70">
        <v>90251</v>
      </c>
      <c r="G26" s="70">
        <v>24039</v>
      </c>
      <c r="H26" s="70">
        <v>21475</v>
      </c>
      <c r="I26" s="70">
        <v>42568</v>
      </c>
      <c r="J26" s="70">
        <v>543</v>
      </c>
      <c r="K26" s="70">
        <v>9262</v>
      </c>
      <c r="L26" s="70">
        <v>2688</v>
      </c>
      <c r="M26" s="70">
        <v>592</v>
      </c>
      <c r="N26" s="70">
        <v>2183</v>
      </c>
      <c r="O26" s="70">
        <v>4368</v>
      </c>
      <c r="P26" s="70">
        <v>2026</v>
      </c>
      <c r="Q26" s="70">
        <v>1659</v>
      </c>
      <c r="R26" s="70">
        <v>16932</v>
      </c>
      <c r="S26" s="70">
        <v>3809</v>
      </c>
      <c r="T26" s="70">
        <v>91914</v>
      </c>
      <c r="U26" s="70">
        <v>49928</v>
      </c>
      <c r="V26" s="70">
        <f t="shared" si="6"/>
        <v>875930</v>
      </c>
      <c r="W26" s="70">
        <v>788315</v>
      </c>
      <c r="X26" s="71">
        <f t="shared" si="1"/>
        <v>111.11421195841764</v>
      </c>
    </row>
    <row r="27" spans="1:24" ht="20.25" customHeight="1" x14ac:dyDescent="0.15">
      <c r="A27" s="394" t="s">
        <v>37</v>
      </c>
      <c r="B27" s="322" t="s">
        <v>343</v>
      </c>
      <c r="C27" s="70">
        <v>184599</v>
      </c>
      <c r="D27" s="70">
        <v>83881</v>
      </c>
      <c r="E27" s="70">
        <v>160629</v>
      </c>
      <c r="F27" s="70">
        <v>60861</v>
      </c>
      <c r="G27" s="70">
        <v>15574</v>
      </c>
      <c r="H27" s="70">
        <v>18009</v>
      </c>
      <c r="I27" s="70">
        <v>41860</v>
      </c>
      <c r="J27" s="70">
        <v>751</v>
      </c>
      <c r="K27" s="70">
        <v>5238</v>
      </c>
      <c r="L27" s="70">
        <v>4002</v>
      </c>
      <c r="M27" s="70">
        <v>378</v>
      </c>
      <c r="N27" s="70">
        <v>730</v>
      </c>
      <c r="O27" s="70">
        <v>3084</v>
      </c>
      <c r="P27" s="70">
        <v>1709</v>
      </c>
      <c r="Q27" s="70">
        <v>1598</v>
      </c>
      <c r="R27" s="70">
        <v>17872</v>
      </c>
      <c r="S27" s="70">
        <v>2588</v>
      </c>
      <c r="T27" s="70">
        <v>26620</v>
      </c>
      <c r="U27" s="70">
        <v>27972</v>
      </c>
      <c r="V27" s="70">
        <f t="shared" si="6"/>
        <v>657955</v>
      </c>
      <c r="W27" s="70">
        <v>638831</v>
      </c>
      <c r="X27" s="71">
        <f t="shared" si="1"/>
        <v>102.99359298468609</v>
      </c>
    </row>
    <row r="28" spans="1:24" ht="20.25" customHeight="1" x14ac:dyDescent="0.15">
      <c r="A28" s="394"/>
      <c r="B28" s="322" t="s">
        <v>77</v>
      </c>
      <c r="C28" s="70">
        <v>227879</v>
      </c>
      <c r="D28" s="70">
        <v>98710</v>
      </c>
      <c r="E28" s="70">
        <v>178799</v>
      </c>
      <c r="F28" s="70">
        <v>88549</v>
      </c>
      <c r="G28" s="70">
        <v>25529</v>
      </c>
      <c r="H28" s="70">
        <v>21968</v>
      </c>
      <c r="I28" s="70">
        <v>56219</v>
      </c>
      <c r="J28" s="70">
        <v>896</v>
      </c>
      <c r="K28" s="70">
        <v>6614</v>
      </c>
      <c r="L28" s="70">
        <v>6249</v>
      </c>
      <c r="M28" s="70">
        <v>529</v>
      </c>
      <c r="N28" s="70">
        <v>1237</v>
      </c>
      <c r="O28" s="70">
        <v>7258</v>
      </c>
      <c r="P28" s="70">
        <v>3282</v>
      </c>
      <c r="Q28" s="70">
        <v>3047</v>
      </c>
      <c r="R28" s="70">
        <v>27856</v>
      </c>
      <c r="S28" s="70">
        <v>4817</v>
      </c>
      <c r="T28" s="70">
        <v>65694</v>
      </c>
      <c r="U28" s="70">
        <v>46384</v>
      </c>
      <c r="V28" s="70">
        <f t="shared" si="6"/>
        <v>871516</v>
      </c>
      <c r="W28" s="70">
        <v>862235</v>
      </c>
      <c r="X28" s="71">
        <f t="shared" si="1"/>
        <v>101.07638868753878</v>
      </c>
    </row>
    <row r="29" spans="1:24" ht="20.25" customHeight="1" x14ac:dyDescent="0.15">
      <c r="A29" s="394" t="s">
        <v>38</v>
      </c>
      <c r="B29" s="322" t="s">
        <v>343</v>
      </c>
      <c r="C29" s="70">
        <v>69146</v>
      </c>
      <c r="D29" s="70">
        <v>52361</v>
      </c>
      <c r="E29" s="70">
        <v>104680</v>
      </c>
      <c r="F29" s="70">
        <v>30377</v>
      </c>
      <c r="G29" s="70">
        <v>14254</v>
      </c>
      <c r="H29" s="70">
        <v>13494</v>
      </c>
      <c r="I29" s="70">
        <v>37189</v>
      </c>
      <c r="J29" s="70">
        <v>253</v>
      </c>
      <c r="K29" s="70">
        <v>3170</v>
      </c>
      <c r="L29" s="70">
        <v>1290</v>
      </c>
      <c r="M29" s="70">
        <v>235</v>
      </c>
      <c r="N29" s="70">
        <v>932</v>
      </c>
      <c r="O29" s="70">
        <v>1279</v>
      </c>
      <c r="P29" s="70">
        <v>420</v>
      </c>
      <c r="Q29" s="70">
        <v>421</v>
      </c>
      <c r="R29" s="70">
        <v>7080</v>
      </c>
      <c r="S29" s="70">
        <v>813</v>
      </c>
      <c r="T29" s="70">
        <v>8154</v>
      </c>
      <c r="U29" s="70">
        <v>14617</v>
      </c>
      <c r="V29" s="70">
        <f t="shared" si="6"/>
        <v>360165</v>
      </c>
      <c r="W29" s="70">
        <v>351995</v>
      </c>
      <c r="X29" s="71">
        <f t="shared" si="1"/>
        <v>102.32105569681387</v>
      </c>
    </row>
    <row r="30" spans="1:24" ht="20.25" customHeight="1" thickBot="1" x14ac:dyDescent="0.2">
      <c r="A30" s="406"/>
      <c r="B30" s="323" t="s">
        <v>77</v>
      </c>
      <c r="C30" s="85">
        <v>86030</v>
      </c>
      <c r="D30" s="85">
        <v>62280</v>
      </c>
      <c r="E30" s="85">
        <v>116561</v>
      </c>
      <c r="F30" s="85">
        <v>44313</v>
      </c>
      <c r="G30" s="85">
        <v>26603</v>
      </c>
      <c r="H30" s="85">
        <v>17712</v>
      </c>
      <c r="I30" s="85">
        <v>50219</v>
      </c>
      <c r="J30" s="85">
        <v>405</v>
      </c>
      <c r="K30" s="85">
        <v>4174</v>
      </c>
      <c r="L30" s="85">
        <v>1903</v>
      </c>
      <c r="M30" s="85">
        <v>323</v>
      </c>
      <c r="N30" s="85">
        <v>1462</v>
      </c>
      <c r="O30" s="85">
        <v>2764</v>
      </c>
      <c r="P30" s="85">
        <v>1098</v>
      </c>
      <c r="Q30" s="85">
        <v>816</v>
      </c>
      <c r="R30" s="85">
        <v>11369</v>
      </c>
      <c r="S30" s="85">
        <v>1459</v>
      </c>
      <c r="T30" s="85">
        <v>20984</v>
      </c>
      <c r="U30" s="85">
        <v>24158</v>
      </c>
      <c r="V30" s="85">
        <f t="shared" si="6"/>
        <v>474633</v>
      </c>
      <c r="W30" s="85">
        <v>478319</v>
      </c>
      <c r="X30" s="86">
        <f t="shared" si="1"/>
        <v>99.229384573893157</v>
      </c>
    </row>
    <row r="31" spans="1:24" ht="20.25" customHeight="1" x14ac:dyDescent="0.15">
      <c r="A31" s="393" t="s">
        <v>70</v>
      </c>
      <c r="B31" s="321" t="s">
        <v>343</v>
      </c>
      <c r="C31" s="68">
        <f>C19+C21+C23+C25+C27+C29</f>
        <v>729643</v>
      </c>
      <c r="D31" s="68">
        <f t="shared" ref="D31:N31" si="7">D19+D21+D23+D25+D27+D29</f>
        <v>399563</v>
      </c>
      <c r="E31" s="68">
        <f t="shared" si="7"/>
        <v>755402</v>
      </c>
      <c r="F31" s="68">
        <f t="shared" si="7"/>
        <v>283689</v>
      </c>
      <c r="G31" s="68">
        <f t="shared" si="7"/>
        <v>149221</v>
      </c>
      <c r="H31" s="68">
        <f t="shared" si="7"/>
        <v>133410</v>
      </c>
      <c r="I31" s="68">
        <f t="shared" si="7"/>
        <v>185525</v>
      </c>
      <c r="J31" s="68">
        <f t="shared" si="7"/>
        <v>3215</v>
      </c>
      <c r="K31" s="68">
        <f t="shared" ref="K31:M32" si="8">K19+K21+K23+K25+K27+K29</f>
        <v>32132</v>
      </c>
      <c r="L31" s="68">
        <f t="shared" si="8"/>
        <v>14906</v>
      </c>
      <c r="M31" s="68">
        <f t="shared" si="8"/>
        <v>2304</v>
      </c>
      <c r="N31" s="68">
        <f t="shared" si="7"/>
        <v>5148</v>
      </c>
      <c r="O31" s="68">
        <f t="shared" ref="O31:S32" si="9">O19+O21+O23+O25+O27+O29</f>
        <v>10010</v>
      </c>
      <c r="P31" s="68">
        <f t="shared" si="9"/>
        <v>4121</v>
      </c>
      <c r="Q31" s="68">
        <f t="shared" si="9"/>
        <v>4024</v>
      </c>
      <c r="R31" s="68">
        <f t="shared" si="9"/>
        <v>55704</v>
      </c>
      <c r="S31" s="68">
        <f t="shared" si="9"/>
        <v>9320</v>
      </c>
      <c r="T31" s="68">
        <f t="shared" ref="T31:V32" si="10">T19+T21+T23+T25+T27+T29</f>
        <v>79429</v>
      </c>
      <c r="U31" s="68">
        <f t="shared" si="10"/>
        <v>126932</v>
      </c>
      <c r="V31" s="68">
        <f t="shared" si="10"/>
        <v>2983698</v>
      </c>
      <c r="W31" s="68">
        <v>2747553</v>
      </c>
      <c r="X31" s="69">
        <f t="shared" si="1"/>
        <v>108.59473866382194</v>
      </c>
    </row>
    <row r="32" spans="1:24" ht="20.25" customHeight="1" thickBot="1" x14ac:dyDescent="0.2">
      <c r="A32" s="405"/>
      <c r="B32" s="320" t="s">
        <v>77</v>
      </c>
      <c r="C32" s="72">
        <f>C20+C22+C24+C26+C28+C30</f>
        <v>888380</v>
      </c>
      <c r="D32" s="72">
        <f t="shared" ref="D32:N32" si="11">D20+D22+D24+D26+D28+D30</f>
        <v>471710</v>
      </c>
      <c r="E32" s="72">
        <f t="shared" si="11"/>
        <v>835251</v>
      </c>
      <c r="F32" s="72">
        <f t="shared" si="11"/>
        <v>393883</v>
      </c>
      <c r="G32" s="72">
        <f t="shared" si="11"/>
        <v>223567</v>
      </c>
      <c r="H32" s="72">
        <f t="shared" si="11"/>
        <v>161944</v>
      </c>
      <c r="I32" s="72">
        <f t="shared" si="11"/>
        <v>240835</v>
      </c>
      <c r="J32" s="72">
        <f t="shared" si="11"/>
        <v>4027</v>
      </c>
      <c r="K32" s="72">
        <f t="shared" si="8"/>
        <v>41769</v>
      </c>
      <c r="L32" s="72">
        <f t="shared" si="8"/>
        <v>21448</v>
      </c>
      <c r="M32" s="72">
        <f t="shared" si="8"/>
        <v>3431</v>
      </c>
      <c r="N32" s="72">
        <f t="shared" si="11"/>
        <v>8829</v>
      </c>
      <c r="O32" s="72">
        <f t="shared" si="9"/>
        <v>19969</v>
      </c>
      <c r="P32" s="72">
        <f t="shared" si="9"/>
        <v>8088</v>
      </c>
      <c r="Q32" s="72">
        <f t="shared" si="9"/>
        <v>7687</v>
      </c>
      <c r="R32" s="72">
        <f t="shared" si="9"/>
        <v>83037</v>
      </c>
      <c r="S32" s="72">
        <f t="shared" si="9"/>
        <v>15280</v>
      </c>
      <c r="T32" s="72">
        <f t="shared" si="10"/>
        <v>206171</v>
      </c>
      <c r="U32" s="72">
        <f t="shared" si="10"/>
        <v>189241</v>
      </c>
      <c r="V32" s="72">
        <f t="shared" si="10"/>
        <v>3824547</v>
      </c>
      <c r="W32" s="72">
        <v>3631134</v>
      </c>
      <c r="X32" s="73">
        <f t="shared" si="1"/>
        <v>105.32651783161955</v>
      </c>
    </row>
    <row r="33" spans="1:24" ht="20.25" customHeight="1" x14ac:dyDescent="0.15">
      <c r="A33" s="404" t="s">
        <v>254</v>
      </c>
      <c r="B33" s="324" t="s">
        <v>343</v>
      </c>
      <c r="C33" s="76">
        <f t="shared" ref="C33:V33" si="12">C17+C31</f>
        <v>1221108</v>
      </c>
      <c r="D33" s="76">
        <f t="shared" si="12"/>
        <v>740174</v>
      </c>
      <c r="E33" s="76">
        <f t="shared" si="12"/>
        <v>1417777</v>
      </c>
      <c r="F33" s="76">
        <f t="shared" si="12"/>
        <v>509787</v>
      </c>
      <c r="G33" s="76">
        <f t="shared" si="12"/>
        <v>244830</v>
      </c>
      <c r="H33" s="76">
        <f t="shared" si="12"/>
        <v>229545</v>
      </c>
      <c r="I33" s="76">
        <f t="shared" si="12"/>
        <v>303191</v>
      </c>
      <c r="J33" s="76">
        <f t="shared" si="12"/>
        <v>5472</v>
      </c>
      <c r="K33" s="76">
        <f t="shared" ref="K33:M34" si="13">K17+K31</f>
        <v>48784</v>
      </c>
      <c r="L33" s="76">
        <f t="shared" si="13"/>
        <v>23694</v>
      </c>
      <c r="M33" s="76">
        <f t="shared" si="13"/>
        <v>5172</v>
      </c>
      <c r="N33" s="76">
        <f t="shared" si="12"/>
        <v>9935</v>
      </c>
      <c r="O33" s="76">
        <f t="shared" si="12"/>
        <v>15610</v>
      </c>
      <c r="P33" s="76">
        <f t="shared" si="12"/>
        <v>8781</v>
      </c>
      <c r="Q33" s="76">
        <f t="shared" si="12"/>
        <v>7886</v>
      </c>
      <c r="R33" s="76">
        <f t="shared" si="12"/>
        <v>96136</v>
      </c>
      <c r="S33" s="76">
        <f t="shared" si="12"/>
        <v>16231</v>
      </c>
      <c r="T33" s="76">
        <f t="shared" si="12"/>
        <v>93353</v>
      </c>
      <c r="U33" s="76">
        <f t="shared" si="12"/>
        <v>185467</v>
      </c>
      <c r="V33" s="76">
        <f t="shared" si="12"/>
        <v>5182933</v>
      </c>
      <c r="W33" s="76">
        <v>4916573</v>
      </c>
      <c r="X33" s="77">
        <f t="shared" si="1"/>
        <v>105.41759473519461</v>
      </c>
    </row>
    <row r="34" spans="1:24" ht="20.25" customHeight="1" thickBot="1" x14ac:dyDescent="0.2">
      <c r="A34" s="405"/>
      <c r="B34" s="320" t="s">
        <v>77</v>
      </c>
      <c r="C34" s="72">
        <f t="shared" ref="C34:V34" si="14">C18+C32</f>
        <v>1455418</v>
      </c>
      <c r="D34" s="72">
        <f t="shared" si="14"/>
        <v>871016</v>
      </c>
      <c r="E34" s="72">
        <f t="shared" si="14"/>
        <v>1545385</v>
      </c>
      <c r="F34" s="72">
        <f t="shared" si="14"/>
        <v>659312</v>
      </c>
      <c r="G34" s="72">
        <f t="shared" si="14"/>
        <v>337136</v>
      </c>
      <c r="H34" s="72">
        <f t="shared" si="14"/>
        <v>274140</v>
      </c>
      <c r="I34" s="72">
        <f t="shared" si="14"/>
        <v>385195</v>
      </c>
      <c r="J34" s="72">
        <f t="shared" si="14"/>
        <v>6789</v>
      </c>
      <c r="K34" s="72">
        <f t="shared" si="13"/>
        <v>62108</v>
      </c>
      <c r="L34" s="72">
        <f t="shared" si="13"/>
        <v>32400</v>
      </c>
      <c r="M34" s="72">
        <f t="shared" si="13"/>
        <v>7497</v>
      </c>
      <c r="N34" s="72">
        <f t="shared" si="14"/>
        <v>15594</v>
      </c>
      <c r="O34" s="72">
        <f t="shared" si="14"/>
        <v>27823</v>
      </c>
      <c r="P34" s="72">
        <f t="shared" si="14"/>
        <v>14118</v>
      </c>
      <c r="Q34" s="72">
        <f t="shared" si="14"/>
        <v>13105</v>
      </c>
      <c r="R34" s="72">
        <f t="shared" si="14"/>
        <v>132779</v>
      </c>
      <c r="S34" s="72">
        <f t="shared" si="14"/>
        <v>24583</v>
      </c>
      <c r="T34" s="72">
        <f t="shared" si="14"/>
        <v>226067</v>
      </c>
      <c r="U34" s="72">
        <f t="shared" si="14"/>
        <v>261418</v>
      </c>
      <c r="V34" s="72">
        <f t="shared" si="14"/>
        <v>6351883</v>
      </c>
      <c r="W34" s="72">
        <v>6161361</v>
      </c>
      <c r="X34" s="73">
        <f t="shared" si="1"/>
        <v>103.0922064134856</v>
      </c>
    </row>
    <row r="35" spans="1:24" ht="20.25" customHeight="1" thickBot="1" x14ac:dyDescent="0.2">
      <c r="B35" s="325"/>
    </row>
    <row r="36" spans="1:24" ht="20.25" customHeight="1" x14ac:dyDescent="0.15">
      <c r="A36" s="393" t="s">
        <v>255</v>
      </c>
      <c r="B36" s="321" t="s">
        <v>343</v>
      </c>
      <c r="C36" s="74">
        <f t="shared" ref="C36:I37" si="15">C33/C38*100</f>
        <v>96.105588742237856</v>
      </c>
      <c r="D36" s="74">
        <f t="shared" si="15"/>
        <v>136.76356735962395</v>
      </c>
      <c r="E36" s="74">
        <f t="shared" si="15"/>
        <v>92.299464474741256</v>
      </c>
      <c r="F36" s="74">
        <f t="shared" si="15"/>
        <v>102.99247436739229</v>
      </c>
      <c r="G36" s="74">
        <f t="shared" si="15"/>
        <v>114.76531774566286</v>
      </c>
      <c r="H36" s="74">
        <f t="shared" si="15"/>
        <v>153.09225751805735</v>
      </c>
      <c r="I36" s="74">
        <f t="shared" si="15"/>
        <v>104.75922285145656</v>
      </c>
      <c r="J36" s="74">
        <f>J33/J38*100</f>
        <v>206.64652567975833</v>
      </c>
      <c r="K36" s="312">
        <f t="shared" ref="K36:M37" si="16">IF(K38=0,"- ",K33/K38*100)</f>
        <v>126.8533686975063</v>
      </c>
      <c r="L36" s="312">
        <f t="shared" si="16"/>
        <v>123.48986292802418</v>
      </c>
      <c r="M36" s="312">
        <f t="shared" si="16"/>
        <v>166.30225080385853</v>
      </c>
      <c r="N36" s="74">
        <f t="shared" ref="N36:S36" si="17">N33/N38*100</f>
        <v>94.27785158474093</v>
      </c>
      <c r="O36" s="74">
        <f t="shared" si="17"/>
        <v>109.81357720717553</v>
      </c>
      <c r="P36" s="74">
        <f t="shared" si="17"/>
        <v>120.35361842105263</v>
      </c>
      <c r="Q36" s="74">
        <f t="shared" si="17"/>
        <v>119.88446336272422</v>
      </c>
      <c r="R36" s="74">
        <f t="shared" si="17"/>
        <v>130.64796694933679</v>
      </c>
      <c r="S36" s="74">
        <f t="shared" si="17"/>
        <v>125.77295621851997</v>
      </c>
      <c r="T36" s="74">
        <f t="shared" ref="T36:V37" si="18">T33/T38*100</f>
        <v>109.75862109508189</v>
      </c>
      <c r="U36" s="74">
        <f t="shared" si="18"/>
        <v>125.75653813033543</v>
      </c>
      <c r="V36" s="69">
        <f t="shared" si="18"/>
        <v>105.41759473519461</v>
      </c>
    </row>
    <row r="37" spans="1:24" ht="20.25" customHeight="1" thickBot="1" x14ac:dyDescent="0.2">
      <c r="A37" s="405"/>
      <c r="B37" s="320" t="s">
        <v>77</v>
      </c>
      <c r="C37" s="88">
        <f t="shared" si="15"/>
        <v>96.013579215830632</v>
      </c>
      <c r="D37" s="88">
        <f t="shared" si="15"/>
        <v>135.6591731016631</v>
      </c>
      <c r="E37" s="88">
        <f t="shared" si="15"/>
        <v>92.210263399079679</v>
      </c>
      <c r="F37" s="88">
        <f t="shared" si="15"/>
        <v>95.247396021438576</v>
      </c>
      <c r="G37" s="88">
        <f t="shared" si="15"/>
        <v>111.99415340663721</v>
      </c>
      <c r="H37" s="88">
        <f t="shared" si="15"/>
        <v>147.13712187895834</v>
      </c>
      <c r="I37" s="88">
        <f t="shared" si="15"/>
        <v>105.09034558584808</v>
      </c>
      <c r="J37" s="88">
        <f>J34/J39*100</f>
        <v>173.2771822358346</v>
      </c>
      <c r="K37" s="313">
        <f t="shared" si="16"/>
        <v>123.57587695736088</v>
      </c>
      <c r="L37" s="313">
        <f t="shared" si="16"/>
        <v>119.68969338751386</v>
      </c>
      <c r="M37" s="313">
        <f t="shared" si="16"/>
        <v>171.24257651895843</v>
      </c>
      <c r="N37" s="88">
        <f t="shared" ref="N37:S37" si="19">N34/N39*100</f>
        <v>96.312766351676856</v>
      </c>
      <c r="O37" s="88">
        <f t="shared" si="19"/>
        <v>97.307033189941592</v>
      </c>
      <c r="P37" s="88">
        <f t="shared" si="19"/>
        <v>120.95613433858807</v>
      </c>
      <c r="Q37" s="88">
        <f t="shared" si="19"/>
        <v>121.79368029739777</v>
      </c>
      <c r="R37" s="88">
        <f t="shared" si="19"/>
        <v>118.00375041103439</v>
      </c>
      <c r="S37" s="88">
        <f t="shared" si="19"/>
        <v>121.46351104303572</v>
      </c>
      <c r="T37" s="88">
        <f t="shared" si="18"/>
        <v>85.656422517173567</v>
      </c>
      <c r="U37" s="88">
        <f t="shared" si="18"/>
        <v>112.72876239758516</v>
      </c>
      <c r="V37" s="73">
        <f t="shared" si="18"/>
        <v>103.0922064134856</v>
      </c>
    </row>
    <row r="38" spans="1:24" ht="20.25" customHeight="1" x14ac:dyDescent="0.15">
      <c r="A38" s="404" t="s">
        <v>410</v>
      </c>
      <c r="B38" s="324" t="s">
        <v>343</v>
      </c>
      <c r="C38" s="76">
        <v>1270590</v>
      </c>
      <c r="D38" s="76">
        <v>541207</v>
      </c>
      <c r="E38" s="76">
        <v>1536062</v>
      </c>
      <c r="F38" s="76">
        <v>494975</v>
      </c>
      <c r="G38" s="76">
        <v>213331</v>
      </c>
      <c r="H38" s="76">
        <v>149939</v>
      </c>
      <c r="I38" s="76">
        <v>289417</v>
      </c>
      <c r="J38" s="185">
        <v>2648</v>
      </c>
      <c r="K38" s="317">
        <v>38457</v>
      </c>
      <c r="L38" s="317">
        <v>19187</v>
      </c>
      <c r="M38" s="317">
        <v>3110</v>
      </c>
      <c r="N38" s="76">
        <v>10538</v>
      </c>
      <c r="O38" s="76">
        <v>14215</v>
      </c>
      <c r="P38" s="76">
        <v>7296</v>
      </c>
      <c r="Q38" s="76">
        <v>6578</v>
      </c>
      <c r="R38" s="76">
        <v>73584</v>
      </c>
      <c r="S38" s="76">
        <v>12905</v>
      </c>
      <c r="T38" s="76">
        <v>85053</v>
      </c>
      <c r="U38" s="76">
        <v>147481</v>
      </c>
      <c r="V38" s="87">
        <f>SUM(C38:U38)</f>
        <v>4916573</v>
      </c>
    </row>
    <row r="39" spans="1:24" ht="20.25" customHeight="1" thickBot="1" x14ac:dyDescent="0.2">
      <c r="A39" s="405"/>
      <c r="B39" s="320" t="s">
        <v>77</v>
      </c>
      <c r="C39" s="72">
        <v>1515846</v>
      </c>
      <c r="D39" s="72">
        <v>642062</v>
      </c>
      <c r="E39" s="72">
        <v>1675936</v>
      </c>
      <c r="F39" s="72">
        <v>692210</v>
      </c>
      <c r="G39" s="72">
        <v>301030</v>
      </c>
      <c r="H39" s="72">
        <v>186316</v>
      </c>
      <c r="I39" s="72">
        <v>366537</v>
      </c>
      <c r="J39" s="186">
        <v>3918</v>
      </c>
      <c r="K39" s="318">
        <v>50259</v>
      </c>
      <c r="L39" s="318">
        <v>27070</v>
      </c>
      <c r="M39" s="318">
        <v>4378</v>
      </c>
      <c r="N39" s="72">
        <v>16191</v>
      </c>
      <c r="O39" s="72">
        <v>28593</v>
      </c>
      <c r="P39" s="72">
        <v>11672</v>
      </c>
      <c r="Q39" s="72">
        <v>10760</v>
      </c>
      <c r="R39" s="72">
        <v>112521</v>
      </c>
      <c r="S39" s="72">
        <v>20239</v>
      </c>
      <c r="T39" s="72">
        <v>263923</v>
      </c>
      <c r="U39" s="72">
        <v>231900</v>
      </c>
      <c r="V39" s="75">
        <f>SUM(C39:U39)</f>
        <v>6161361</v>
      </c>
    </row>
    <row r="40" spans="1:24" ht="20.25" customHeight="1" x14ac:dyDescent="0.15">
      <c r="A40" s="62"/>
      <c r="B40" s="61"/>
      <c r="C40" s="64" t="s">
        <v>412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</row>
    <row r="41" spans="1:24" ht="20.25" customHeight="1" x14ac:dyDescent="0.15"/>
  </sheetData>
  <mergeCells count="27">
    <mergeCell ref="A7:A8"/>
    <mergeCell ref="A25:A26"/>
    <mergeCell ref="A27:A28"/>
    <mergeCell ref="A38:A39"/>
    <mergeCell ref="A29:A30"/>
    <mergeCell ref="A31:A32"/>
    <mergeCell ref="A33:A34"/>
    <mergeCell ref="A36:A37"/>
    <mergeCell ref="A23:A24"/>
    <mergeCell ref="A9:A10"/>
    <mergeCell ref="A11:A12"/>
    <mergeCell ref="A13:A14"/>
    <mergeCell ref="A15:A16"/>
    <mergeCell ref="A17:A18"/>
    <mergeCell ref="A19:A20"/>
    <mergeCell ref="A21:A22"/>
    <mergeCell ref="W3:W4"/>
    <mergeCell ref="X3:X4"/>
    <mergeCell ref="U3:U4"/>
    <mergeCell ref="V3:V4"/>
    <mergeCell ref="A5:A6"/>
    <mergeCell ref="R3:S3"/>
    <mergeCell ref="T3:T4"/>
    <mergeCell ref="N3:Q3"/>
    <mergeCell ref="A3:A4"/>
    <mergeCell ref="B3:B4"/>
    <mergeCell ref="C3:M3"/>
  </mergeCells>
  <phoneticPr fontId="3"/>
  <pageMargins left="0.47244094488188981" right="0.39370078740157483" top="0.86614173228346458" bottom="0.59055118110236227" header="0.51181102362204722" footer="0.35433070866141736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34"/>
  </sheetPr>
  <dimension ref="A1:Y128"/>
  <sheetViews>
    <sheetView view="pageBreakPreview" topLeftCell="B1" zoomScale="70" zoomScaleNormal="70" zoomScaleSheetLayoutView="70" workbookViewId="0">
      <pane xSplit="4" ySplit="4" topLeftCell="F5" activePane="bottomRight" state="frozen"/>
      <selection activeCell="B35" sqref="B34:L35"/>
      <selection pane="topRight" activeCell="B35" sqref="B34:L35"/>
      <selection pane="bottomLeft" activeCell="B35" sqref="B34:L35"/>
      <selection pane="bottomRight" activeCell="L2" sqref="L2"/>
    </sheetView>
  </sheetViews>
  <sheetFormatPr defaultColWidth="8.625" defaultRowHeight="13.5" customHeight="1" x14ac:dyDescent="0.15"/>
  <cols>
    <col min="1" max="1" width="4.875" customWidth="1"/>
    <col min="2" max="2" width="6.875" customWidth="1"/>
    <col min="3" max="3" width="3.625" customWidth="1"/>
    <col min="4" max="4" width="7.25" customWidth="1"/>
    <col min="5" max="5" width="10.75" customWidth="1"/>
    <col min="6" max="6" width="9.5" customWidth="1"/>
    <col min="7" max="7" width="8.875" customWidth="1"/>
    <col min="8" max="8" width="9.625" customWidth="1"/>
    <col min="9" max="12" width="8.875" customWidth="1"/>
    <col min="13" max="16" width="8.375" customWidth="1"/>
    <col min="17" max="22" width="8.5" customWidth="1"/>
    <col min="23" max="24" width="9.125" customWidth="1"/>
    <col min="25" max="25" width="9.25" customWidth="1"/>
    <col min="26" max="26" width="8.25" customWidth="1"/>
  </cols>
  <sheetData>
    <row r="1" spans="1:25" ht="21.75" customHeight="1" x14ac:dyDescent="0.2">
      <c r="A1" t="s">
        <v>387</v>
      </c>
      <c r="B1" s="1" t="s">
        <v>406</v>
      </c>
    </row>
    <row r="2" spans="1:25" ht="13.5" customHeight="1" thickBot="1" x14ac:dyDescent="0.2">
      <c r="Y2" s="10" t="s">
        <v>236</v>
      </c>
    </row>
    <row r="3" spans="1:25" ht="13.5" customHeight="1" x14ac:dyDescent="0.15">
      <c r="B3" s="367" t="s">
        <v>24</v>
      </c>
      <c r="C3" s="412" t="s">
        <v>353</v>
      </c>
      <c r="D3" s="412"/>
      <c r="E3" s="412" t="s">
        <v>238</v>
      </c>
      <c r="F3" s="397" t="s">
        <v>239</v>
      </c>
      <c r="G3" s="398"/>
      <c r="H3" s="398"/>
      <c r="I3" s="398"/>
      <c r="J3" s="398"/>
      <c r="K3" s="398"/>
      <c r="L3" s="398"/>
      <c r="M3" s="398"/>
      <c r="N3" s="402"/>
      <c r="O3" s="402"/>
      <c r="P3" s="403"/>
      <c r="Q3" s="397" t="s">
        <v>240</v>
      </c>
      <c r="R3" s="398"/>
      <c r="S3" s="398"/>
      <c r="T3" s="399"/>
      <c r="U3" s="391" t="s">
        <v>241</v>
      </c>
      <c r="V3" s="391"/>
      <c r="W3" s="395" t="s">
        <v>316</v>
      </c>
      <c r="X3" s="391" t="s">
        <v>317</v>
      </c>
      <c r="Y3" s="389" t="s">
        <v>242</v>
      </c>
    </row>
    <row r="4" spans="1:25" ht="13.5" customHeight="1" thickBot="1" x14ac:dyDescent="0.2">
      <c r="B4" s="369"/>
      <c r="C4" s="413"/>
      <c r="D4" s="413"/>
      <c r="E4" s="413"/>
      <c r="F4" s="66" t="s">
        <v>243</v>
      </c>
      <c r="G4" s="66" t="s">
        <v>244</v>
      </c>
      <c r="H4" s="66" t="s">
        <v>245</v>
      </c>
      <c r="I4" s="66" t="s">
        <v>246</v>
      </c>
      <c r="J4" s="67" t="s">
        <v>247</v>
      </c>
      <c r="K4" s="67" t="s">
        <v>312</v>
      </c>
      <c r="L4" s="66" t="s">
        <v>313</v>
      </c>
      <c r="M4" s="66" t="s">
        <v>314</v>
      </c>
      <c r="N4" s="304" t="s">
        <v>396</v>
      </c>
      <c r="O4" s="304" t="s">
        <v>394</v>
      </c>
      <c r="P4" s="304" t="s">
        <v>395</v>
      </c>
      <c r="Q4" s="304" t="s">
        <v>248</v>
      </c>
      <c r="R4" s="304" t="s">
        <v>249</v>
      </c>
      <c r="S4" s="304" t="s">
        <v>250</v>
      </c>
      <c r="T4" s="304" t="s">
        <v>251</v>
      </c>
      <c r="U4" s="304" t="s">
        <v>315</v>
      </c>
      <c r="V4" s="304" t="s">
        <v>252</v>
      </c>
      <c r="W4" s="396"/>
      <c r="X4" s="392"/>
      <c r="Y4" s="390"/>
    </row>
    <row r="5" spans="1:25" ht="13.5" customHeight="1" x14ac:dyDescent="0.15">
      <c r="B5" s="340" t="s">
        <v>16</v>
      </c>
      <c r="C5" s="415"/>
      <c r="D5" s="407"/>
      <c r="E5" s="146" t="s">
        <v>343</v>
      </c>
      <c r="F5" s="41">
        <f>F11+F17+F23+F29+F35</f>
        <v>881314</v>
      </c>
      <c r="G5" s="41">
        <f t="shared" ref="G5:Y5" si="0">G11+G17+G23+G29+G35</f>
        <v>664266</v>
      </c>
      <c r="H5" s="41">
        <f t="shared" si="0"/>
        <v>852651</v>
      </c>
      <c r="I5" s="41">
        <f t="shared" si="0"/>
        <v>370363</v>
      </c>
      <c r="J5" s="41">
        <f t="shared" si="0"/>
        <v>163039</v>
      </c>
      <c r="K5" s="41">
        <f t="shared" si="0"/>
        <v>173904</v>
      </c>
      <c r="L5" s="41">
        <f t="shared" si="0"/>
        <v>229288</v>
      </c>
      <c r="M5" s="41">
        <f t="shared" si="0"/>
        <v>2377</v>
      </c>
      <c r="N5" s="41">
        <f t="shared" ref="N5:P8" si="1">N11+N17+N23+N29+N35</f>
        <v>35578</v>
      </c>
      <c r="O5" s="41">
        <f t="shared" si="1"/>
        <v>20584</v>
      </c>
      <c r="P5" s="41">
        <f t="shared" si="1"/>
        <v>4147</v>
      </c>
      <c r="Q5" s="41">
        <f t="shared" si="0"/>
        <v>8121</v>
      </c>
      <c r="R5" s="41">
        <f t="shared" si="0"/>
        <v>11403</v>
      </c>
      <c r="S5" s="41">
        <f t="shared" si="0"/>
        <v>5005</v>
      </c>
      <c r="T5" s="41">
        <f t="shared" si="0"/>
        <v>5273</v>
      </c>
      <c r="U5" s="41">
        <f t="shared" si="0"/>
        <v>74458</v>
      </c>
      <c r="V5" s="41">
        <f t="shared" si="0"/>
        <v>12210</v>
      </c>
      <c r="W5" s="41">
        <f t="shared" si="0"/>
        <v>77175</v>
      </c>
      <c r="X5" s="41">
        <f t="shared" si="0"/>
        <v>151704</v>
      </c>
      <c r="Y5" s="42">
        <f t="shared" si="0"/>
        <v>3742860</v>
      </c>
    </row>
    <row r="6" spans="1:25" ht="13.5" customHeight="1" x14ac:dyDescent="0.15">
      <c r="B6" s="341"/>
      <c r="C6" s="416"/>
      <c r="D6" s="408"/>
      <c r="E6" s="23" t="s">
        <v>77</v>
      </c>
      <c r="F6" s="40">
        <f>F12+F18+F24+F30+F36</f>
        <v>1045948</v>
      </c>
      <c r="G6" s="40">
        <f t="shared" ref="G6:Y6" si="2">G12+G18+G24+G30+G36</f>
        <v>765535</v>
      </c>
      <c r="H6" s="40">
        <f t="shared" si="2"/>
        <v>940655</v>
      </c>
      <c r="I6" s="40">
        <f t="shared" si="2"/>
        <v>481643</v>
      </c>
      <c r="J6" s="40">
        <f t="shared" si="2"/>
        <v>231417</v>
      </c>
      <c r="K6" s="40">
        <f t="shared" si="2"/>
        <v>210918</v>
      </c>
      <c r="L6" s="40">
        <f t="shared" si="2"/>
        <v>299046</v>
      </c>
      <c r="M6" s="40">
        <f t="shared" si="2"/>
        <v>3402</v>
      </c>
      <c r="N6" s="40">
        <f t="shared" si="1"/>
        <v>47689</v>
      </c>
      <c r="O6" s="40">
        <f t="shared" si="1"/>
        <v>28989</v>
      </c>
      <c r="P6" s="40">
        <f t="shared" si="1"/>
        <v>6328</v>
      </c>
      <c r="Q6" s="40">
        <f t="shared" si="2"/>
        <v>12543</v>
      </c>
      <c r="R6" s="40">
        <f t="shared" si="2"/>
        <v>21391</v>
      </c>
      <c r="S6" s="40">
        <f t="shared" si="2"/>
        <v>8119</v>
      </c>
      <c r="T6" s="40">
        <f t="shared" si="2"/>
        <v>9225</v>
      </c>
      <c r="U6" s="40">
        <f t="shared" si="2"/>
        <v>104735</v>
      </c>
      <c r="V6" s="40">
        <f t="shared" si="2"/>
        <v>18860</v>
      </c>
      <c r="W6" s="40">
        <f t="shared" si="2"/>
        <v>176483</v>
      </c>
      <c r="X6" s="40">
        <f t="shared" si="2"/>
        <v>218807</v>
      </c>
      <c r="Y6" s="43">
        <f t="shared" si="2"/>
        <v>4631733</v>
      </c>
    </row>
    <row r="7" spans="1:25" ht="13.5" customHeight="1" x14ac:dyDescent="0.15">
      <c r="B7" s="38"/>
      <c r="C7" s="11"/>
      <c r="D7" s="409" t="s">
        <v>410</v>
      </c>
      <c r="E7" s="23" t="s">
        <v>343</v>
      </c>
      <c r="F7" s="40">
        <f t="shared" ref="F7:Y7" si="3">F13+F19+F25+F31+F37</f>
        <v>924659</v>
      </c>
      <c r="G7" s="40">
        <f t="shared" si="3"/>
        <v>486850</v>
      </c>
      <c r="H7" s="40">
        <f t="shared" si="3"/>
        <v>896451</v>
      </c>
      <c r="I7" s="40">
        <f t="shared" si="3"/>
        <v>358843</v>
      </c>
      <c r="J7" s="40">
        <f t="shared" si="3"/>
        <v>143151</v>
      </c>
      <c r="K7" s="40">
        <f t="shared" si="3"/>
        <v>115397</v>
      </c>
      <c r="L7" s="40">
        <f t="shared" si="3"/>
        <v>229773</v>
      </c>
      <c r="M7" s="40">
        <f t="shared" si="3"/>
        <v>2113</v>
      </c>
      <c r="N7" s="311">
        <f t="shared" si="1"/>
        <v>27080</v>
      </c>
      <c r="O7" s="311">
        <f t="shared" si="1"/>
        <v>15859</v>
      </c>
      <c r="P7" s="311">
        <f t="shared" si="1"/>
        <v>2450</v>
      </c>
      <c r="Q7" s="40">
        <f t="shared" si="3"/>
        <v>8275</v>
      </c>
      <c r="R7" s="40">
        <f t="shared" si="3"/>
        <v>10926</v>
      </c>
      <c r="S7" s="40">
        <f t="shared" si="3"/>
        <v>4526</v>
      </c>
      <c r="T7" s="40">
        <f t="shared" si="3"/>
        <v>4460</v>
      </c>
      <c r="U7" s="40">
        <f t="shared" si="3"/>
        <v>56581</v>
      </c>
      <c r="V7" s="40">
        <f t="shared" si="3"/>
        <v>9742</v>
      </c>
      <c r="W7" s="40">
        <f t="shared" si="3"/>
        <v>71992</v>
      </c>
      <c r="X7" s="40">
        <f t="shared" si="3"/>
        <v>100156</v>
      </c>
      <c r="Y7" s="43">
        <f t="shared" si="3"/>
        <v>3469284</v>
      </c>
    </row>
    <row r="8" spans="1:25" ht="13.5" customHeight="1" x14ac:dyDescent="0.15">
      <c r="B8" s="38"/>
      <c r="C8" s="11"/>
      <c r="D8" s="409"/>
      <c r="E8" s="23" t="s">
        <v>77</v>
      </c>
      <c r="F8" s="40">
        <f t="shared" ref="F8:Y8" si="4">F14+F20+F26+F32+F38</f>
        <v>1117902</v>
      </c>
      <c r="G8" s="40">
        <f t="shared" si="4"/>
        <v>575121</v>
      </c>
      <c r="H8" s="40">
        <f t="shared" si="4"/>
        <v>989056</v>
      </c>
      <c r="I8" s="40">
        <f t="shared" si="4"/>
        <v>523368</v>
      </c>
      <c r="J8" s="40">
        <f t="shared" si="4"/>
        <v>214123</v>
      </c>
      <c r="K8" s="40">
        <f t="shared" si="4"/>
        <v>147190</v>
      </c>
      <c r="L8" s="40">
        <f t="shared" si="4"/>
        <v>300030</v>
      </c>
      <c r="M8" s="40">
        <f t="shared" si="4"/>
        <v>3158</v>
      </c>
      <c r="N8" s="311">
        <f t="shared" si="1"/>
        <v>37852</v>
      </c>
      <c r="O8" s="311">
        <f t="shared" si="1"/>
        <v>23278</v>
      </c>
      <c r="P8" s="311">
        <f t="shared" si="1"/>
        <v>3459</v>
      </c>
      <c r="Q8" s="40">
        <f t="shared" si="4"/>
        <v>12277</v>
      </c>
      <c r="R8" s="40">
        <f t="shared" si="4"/>
        <v>23792</v>
      </c>
      <c r="S8" s="40">
        <f t="shared" si="4"/>
        <v>7599</v>
      </c>
      <c r="T8" s="40">
        <f t="shared" si="4"/>
        <v>7678</v>
      </c>
      <c r="U8" s="40">
        <f t="shared" si="4"/>
        <v>89031</v>
      </c>
      <c r="V8" s="40">
        <f t="shared" si="4"/>
        <v>16338</v>
      </c>
      <c r="W8" s="40">
        <f t="shared" si="4"/>
        <v>221386</v>
      </c>
      <c r="X8" s="40">
        <f t="shared" si="4"/>
        <v>161706</v>
      </c>
      <c r="Y8" s="43">
        <f t="shared" si="4"/>
        <v>4474344</v>
      </c>
    </row>
    <row r="9" spans="1:25" ht="13.5" customHeight="1" x14ac:dyDescent="0.15">
      <c r="B9" s="38"/>
      <c r="C9" s="11"/>
      <c r="D9" s="410" t="s">
        <v>41</v>
      </c>
      <c r="E9" s="23" t="s">
        <v>343</v>
      </c>
      <c r="F9" s="24">
        <f>IF(F7=0,"- ",F5/F7*100)</f>
        <v>95.312325949349969</v>
      </c>
      <c r="G9" s="24">
        <f t="shared" ref="G9:Y9" si="5">IF(G7=0,"- ",G5/G7*100)</f>
        <v>136.44161446030606</v>
      </c>
      <c r="H9" s="24">
        <f t="shared" si="5"/>
        <v>95.114066468775206</v>
      </c>
      <c r="I9" s="24">
        <f t="shared" si="5"/>
        <v>103.21031760407755</v>
      </c>
      <c r="J9" s="24">
        <f t="shared" si="5"/>
        <v>113.89302205363568</v>
      </c>
      <c r="K9" s="24">
        <f t="shared" si="5"/>
        <v>150.70062479960484</v>
      </c>
      <c r="L9" s="24">
        <f t="shared" si="5"/>
        <v>99.788922110082552</v>
      </c>
      <c r="M9" s="181">
        <f t="shared" si="5"/>
        <v>112.49408424041647</v>
      </c>
      <c r="N9" s="181">
        <f t="shared" ref="N9:P10" si="6">IF(N7=0,"- ",N5/N7*100)</f>
        <v>131.38109305760707</v>
      </c>
      <c r="O9" s="181">
        <f t="shared" si="6"/>
        <v>129.79380793240432</v>
      </c>
      <c r="P9" s="181">
        <f t="shared" si="6"/>
        <v>169.26530612244898</v>
      </c>
      <c r="Q9" s="181">
        <f t="shared" si="5"/>
        <v>98.138972809667663</v>
      </c>
      <c r="R9" s="181">
        <f t="shared" si="5"/>
        <v>104.36573311367381</v>
      </c>
      <c r="S9" s="181">
        <f t="shared" si="5"/>
        <v>110.58329650905878</v>
      </c>
      <c r="T9" s="181">
        <f t="shared" si="5"/>
        <v>118.22869955156952</v>
      </c>
      <c r="U9" s="181">
        <f t="shared" si="5"/>
        <v>131.59541188738268</v>
      </c>
      <c r="V9" s="181">
        <f t="shared" si="5"/>
        <v>125.33360706220489</v>
      </c>
      <c r="W9" s="181">
        <f t="shared" si="5"/>
        <v>107.19941104567174</v>
      </c>
      <c r="X9" s="181">
        <f t="shared" si="5"/>
        <v>151.46771037181998</v>
      </c>
      <c r="Y9" s="183">
        <f t="shared" si="5"/>
        <v>107.88566171002432</v>
      </c>
    </row>
    <row r="10" spans="1:25" ht="13.5" customHeight="1" thickBot="1" x14ac:dyDescent="0.2">
      <c r="B10" s="38"/>
      <c r="C10" s="37"/>
      <c r="D10" s="411"/>
      <c r="E10" s="29" t="s">
        <v>77</v>
      </c>
      <c r="F10" s="26">
        <f>IF(F8=0,"- ",F6/F8*100)</f>
        <v>93.563478730693745</v>
      </c>
      <c r="G10" s="26">
        <f t="shared" ref="G10:Y10" si="7">IF(G8=0,"- ",G6/G8*100)</f>
        <v>133.10851107853824</v>
      </c>
      <c r="H10" s="26">
        <f t="shared" si="7"/>
        <v>95.106343826840941</v>
      </c>
      <c r="I10" s="26">
        <f t="shared" si="7"/>
        <v>92.027598171840836</v>
      </c>
      <c r="J10" s="26">
        <f t="shared" si="7"/>
        <v>108.07666621521275</v>
      </c>
      <c r="K10" s="26">
        <f t="shared" si="7"/>
        <v>143.29641959372239</v>
      </c>
      <c r="L10" s="26">
        <f t="shared" si="7"/>
        <v>99.67203279672033</v>
      </c>
      <c r="M10" s="182">
        <f t="shared" si="7"/>
        <v>107.72640911969602</v>
      </c>
      <c r="N10" s="182">
        <f t="shared" si="6"/>
        <v>125.98805875515164</v>
      </c>
      <c r="O10" s="182">
        <f t="shared" si="6"/>
        <v>124.53389466449008</v>
      </c>
      <c r="P10" s="182">
        <f t="shared" si="6"/>
        <v>182.94304712344609</v>
      </c>
      <c r="Q10" s="182">
        <f t="shared" si="7"/>
        <v>102.16665309114606</v>
      </c>
      <c r="R10" s="182">
        <f t="shared" si="7"/>
        <v>89.908372562205784</v>
      </c>
      <c r="S10" s="182">
        <f t="shared" si="7"/>
        <v>106.84300565863929</v>
      </c>
      <c r="T10" s="182">
        <f t="shared" si="7"/>
        <v>120.14847616566814</v>
      </c>
      <c r="U10" s="182">
        <f t="shared" si="7"/>
        <v>117.63879996855029</v>
      </c>
      <c r="V10" s="182">
        <f t="shared" si="7"/>
        <v>115.4364059248378</v>
      </c>
      <c r="W10" s="182">
        <f t="shared" si="7"/>
        <v>79.717326298862616</v>
      </c>
      <c r="X10" s="182">
        <f t="shared" si="7"/>
        <v>135.31161490606408</v>
      </c>
      <c r="Y10" s="184">
        <f t="shared" si="7"/>
        <v>103.51758827662781</v>
      </c>
    </row>
    <row r="11" spans="1:25" ht="13.5" customHeight="1" x14ac:dyDescent="0.15">
      <c r="B11" s="414"/>
      <c r="C11" s="340" t="s">
        <v>0</v>
      </c>
      <c r="D11" s="407"/>
      <c r="E11" s="146" t="s">
        <v>343</v>
      </c>
      <c r="F11" s="41">
        <f>'41～47頁'!E8</f>
        <v>6549</v>
      </c>
      <c r="G11" s="41">
        <f>'41～47頁'!F8</f>
        <v>3515</v>
      </c>
      <c r="H11" s="41">
        <f>'41～47頁'!G8</f>
        <v>15115</v>
      </c>
      <c r="I11" s="41">
        <f>'41～47頁'!H8</f>
        <v>454</v>
      </c>
      <c r="J11" s="41">
        <f>'41～47頁'!I8</f>
        <v>496</v>
      </c>
      <c r="K11" s="41">
        <f>'41～47頁'!J8</f>
        <v>3374</v>
      </c>
      <c r="L11" s="41">
        <f>'41～47頁'!K8</f>
        <v>2803</v>
      </c>
      <c r="M11" s="41">
        <f>'41～47頁'!L8</f>
        <v>29</v>
      </c>
      <c r="N11" s="41">
        <f>'41～47頁'!M8</f>
        <v>130</v>
      </c>
      <c r="O11" s="41">
        <f>'41～47頁'!N8</f>
        <v>12</v>
      </c>
      <c r="P11" s="41">
        <f>'41～47頁'!O8</f>
        <v>34</v>
      </c>
      <c r="Q11" s="41">
        <f>'41～47頁'!P8</f>
        <v>46</v>
      </c>
      <c r="R11" s="41">
        <f>'41～47頁'!Q8</f>
        <v>9</v>
      </c>
      <c r="S11" s="41">
        <f>'41～47頁'!R8</f>
        <v>10</v>
      </c>
      <c r="T11" s="41">
        <f>'41～47頁'!S8</f>
        <v>4</v>
      </c>
      <c r="U11" s="41">
        <f>'41～47頁'!T8</f>
        <v>95</v>
      </c>
      <c r="V11" s="41">
        <f>'41～47頁'!U8</f>
        <v>19</v>
      </c>
      <c r="W11" s="41">
        <f>'41～47頁'!V8</f>
        <v>39</v>
      </c>
      <c r="X11" s="41">
        <f>'41～47頁'!W8</f>
        <v>366</v>
      </c>
      <c r="Y11" s="42">
        <f>SUM(F11:X11)</f>
        <v>33099</v>
      </c>
    </row>
    <row r="12" spans="1:25" ht="13.5" customHeight="1" x14ac:dyDescent="0.15">
      <c r="B12" s="414"/>
      <c r="C12" s="341"/>
      <c r="D12" s="408"/>
      <c r="E12" s="23" t="s">
        <v>77</v>
      </c>
      <c r="F12" s="40">
        <f>'41～47頁'!E9</f>
        <v>6650</v>
      </c>
      <c r="G12" s="40">
        <f>'41～47頁'!F9</f>
        <v>3573</v>
      </c>
      <c r="H12" s="40">
        <f>'41～47頁'!G9</f>
        <v>15165</v>
      </c>
      <c r="I12" s="40">
        <f>'41～47頁'!H9</f>
        <v>458</v>
      </c>
      <c r="J12" s="40">
        <f>'41～47頁'!I9</f>
        <v>513</v>
      </c>
      <c r="K12" s="40">
        <f>'41～47頁'!J9</f>
        <v>3379</v>
      </c>
      <c r="L12" s="40">
        <f>'41～47頁'!K9</f>
        <v>3414</v>
      </c>
      <c r="M12" s="40">
        <f>'41～47頁'!L9</f>
        <v>29</v>
      </c>
      <c r="N12" s="40">
        <f>'41～47頁'!M9</f>
        <v>132</v>
      </c>
      <c r="O12" s="40">
        <f>'41～47頁'!N9</f>
        <v>20</v>
      </c>
      <c r="P12" s="40">
        <f>'41～47頁'!O9</f>
        <v>274</v>
      </c>
      <c r="Q12" s="40">
        <f>'41～47頁'!P9</f>
        <v>72</v>
      </c>
      <c r="R12" s="40">
        <f>'41～47頁'!Q9</f>
        <v>9</v>
      </c>
      <c r="S12" s="40">
        <f>'41～47頁'!R9</f>
        <v>15</v>
      </c>
      <c r="T12" s="40">
        <f>'41～47頁'!S9</f>
        <v>4</v>
      </c>
      <c r="U12" s="40">
        <f>'41～47頁'!T9</f>
        <v>110</v>
      </c>
      <c r="V12" s="40">
        <f>'41～47頁'!U9</f>
        <v>47</v>
      </c>
      <c r="W12" s="40">
        <f>'41～47頁'!V9</f>
        <v>51</v>
      </c>
      <c r="X12" s="40">
        <f>'41～47頁'!W9</f>
        <v>1130</v>
      </c>
      <c r="Y12" s="43">
        <f>SUM(F12:X12)</f>
        <v>35045</v>
      </c>
    </row>
    <row r="13" spans="1:25" ht="13.5" customHeight="1" x14ac:dyDescent="0.15">
      <c r="B13" s="35"/>
      <c r="C13" s="38"/>
      <c r="D13" s="409" t="str">
        <f>$D$7</f>
        <v>27年度</v>
      </c>
      <c r="E13" s="23" t="s">
        <v>343</v>
      </c>
      <c r="F13" s="40">
        <v>10268</v>
      </c>
      <c r="G13" s="40">
        <v>1030</v>
      </c>
      <c r="H13" s="40">
        <v>14957</v>
      </c>
      <c r="I13" s="40">
        <v>558</v>
      </c>
      <c r="J13" s="40">
        <v>1706</v>
      </c>
      <c r="K13" s="40">
        <v>590</v>
      </c>
      <c r="L13" s="40">
        <v>3695</v>
      </c>
      <c r="M13" s="40">
        <v>9</v>
      </c>
      <c r="N13" s="311">
        <v>82</v>
      </c>
      <c r="O13" s="311">
        <v>19</v>
      </c>
      <c r="P13" s="311">
        <v>7</v>
      </c>
      <c r="Q13" s="40">
        <v>8</v>
      </c>
      <c r="R13" s="40">
        <v>21</v>
      </c>
      <c r="S13" s="40">
        <v>0</v>
      </c>
      <c r="T13" s="40">
        <v>13</v>
      </c>
      <c r="U13" s="40">
        <v>48</v>
      </c>
      <c r="V13" s="40">
        <v>1</v>
      </c>
      <c r="W13" s="40">
        <v>45</v>
      </c>
      <c r="X13" s="40">
        <v>176</v>
      </c>
      <c r="Y13" s="43">
        <f>SUM(F13:X13)</f>
        <v>33233</v>
      </c>
    </row>
    <row r="14" spans="1:25" ht="13.5" customHeight="1" x14ac:dyDescent="0.15">
      <c r="B14" s="35"/>
      <c r="C14" s="38"/>
      <c r="D14" s="409"/>
      <c r="E14" s="23" t="s">
        <v>77</v>
      </c>
      <c r="F14" s="40">
        <v>10403</v>
      </c>
      <c r="G14" s="40">
        <v>2104</v>
      </c>
      <c r="H14" s="40">
        <v>14984</v>
      </c>
      <c r="I14" s="40">
        <v>570</v>
      </c>
      <c r="J14" s="40">
        <v>1722</v>
      </c>
      <c r="K14" s="40">
        <v>622</v>
      </c>
      <c r="L14" s="40">
        <v>3849</v>
      </c>
      <c r="M14" s="40">
        <v>9</v>
      </c>
      <c r="N14" s="311">
        <v>82</v>
      </c>
      <c r="O14" s="311">
        <v>30</v>
      </c>
      <c r="P14" s="311">
        <v>36</v>
      </c>
      <c r="Q14" s="40">
        <v>8</v>
      </c>
      <c r="R14" s="40">
        <v>32</v>
      </c>
      <c r="S14" s="40">
        <v>0</v>
      </c>
      <c r="T14" s="40">
        <v>30</v>
      </c>
      <c r="U14" s="40">
        <v>99</v>
      </c>
      <c r="V14" s="40">
        <v>1</v>
      </c>
      <c r="W14" s="40">
        <v>45</v>
      </c>
      <c r="X14" s="40">
        <v>619</v>
      </c>
      <c r="Y14" s="43">
        <f>SUM(F14:X14)</f>
        <v>35245</v>
      </c>
    </row>
    <row r="15" spans="1:25" ht="13.5" customHeight="1" x14ac:dyDescent="0.15">
      <c r="B15" s="35"/>
      <c r="C15" s="38"/>
      <c r="D15" s="410" t="s">
        <v>41</v>
      </c>
      <c r="E15" s="23" t="s">
        <v>343</v>
      </c>
      <c r="F15" s="24">
        <f>IF(F13=0,"- ",F11/F13*100)</f>
        <v>63.78067783404753</v>
      </c>
      <c r="G15" s="24">
        <f t="shared" ref="G15:Y15" si="8">IF(G13=0,"- ",G11/G13*100)</f>
        <v>341.26213592233012</v>
      </c>
      <c r="H15" s="24">
        <f t="shared" si="8"/>
        <v>101.05636156983353</v>
      </c>
      <c r="I15" s="24">
        <f t="shared" si="8"/>
        <v>81.362007168458788</v>
      </c>
      <c r="J15" s="24">
        <f t="shared" si="8"/>
        <v>29.073856975381005</v>
      </c>
      <c r="K15" s="24">
        <f t="shared" si="8"/>
        <v>571.86440677966107</v>
      </c>
      <c r="L15" s="24">
        <f t="shared" si="8"/>
        <v>75.859269282814608</v>
      </c>
      <c r="M15" s="181">
        <f t="shared" si="8"/>
        <v>322.22222222222223</v>
      </c>
      <c r="N15" s="181">
        <f t="shared" ref="N15:P16" si="9">IF(N13=0,"- ",N11/N13*100)</f>
        <v>158.53658536585365</v>
      </c>
      <c r="O15" s="181">
        <f t="shared" si="9"/>
        <v>63.157894736842103</v>
      </c>
      <c r="P15" s="181">
        <f t="shared" si="9"/>
        <v>485.71428571428567</v>
      </c>
      <c r="Q15" s="181">
        <f t="shared" si="8"/>
        <v>575</v>
      </c>
      <c r="R15" s="181">
        <f t="shared" si="8"/>
        <v>42.857142857142854</v>
      </c>
      <c r="S15" s="181" t="str">
        <f t="shared" si="8"/>
        <v xml:space="preserve">- </v>
      </c>
      <c r="T15" s="181">
        <f t="shared" si="8"/>
        <v>30.76923076923077</v>
      </c>
      <c r="U15" s="181">
        <f t="shared" si="8"/>
        <v>197.91666666666669</v>
      </c>
      <c r="V15" s="181">
        <f t="shared" si="8"/>
        <v>1900</v>
      </c>
      <c r="W15" s="181">
        <f t="shared" si="8"/>
        <v>86.666666666666671</v>
      </c>
      <c r="X15" s="181">
        <f t="shared" si="8"/>
        <v>207.95454545454547</v>
      </c>
      <c r="Y15" s="183">
        <f t="shared" si="8"/>
        <v>99.596786326843798</v>
      </c>
    </row>
    <row r="16" spans="1:25" ht="13.5" customHeight="1" thickBot="1" x14ac:dyDescent="0.2">
      <c r="B16" s="35"/>
      <c r="C16" s="44"/>
      <c r="D16" s="411"/>
      <c r="E16" s="29" t="s">
        <v>77</v>
      </c>
      <c r="F16" s="26">
        <f>IF(F14=0,"- ",F12/F14*100)</f>
        <v>63.923868114966844</v>
      </c>
      <c r="G16" s="26">
        <f t="shared" ref="G16:Y16" si="10">IF(G14=0,"- ",G12/G14*100)</f>
        <v>169.81939163498097</v>
      </c>
      <c r="H16" s="26">
        <f t="shared" si="10"/>
        <v>101.2079551521623</v>
      </c>
      <c r="I16" s="26">
        <f t="shared" si="10"/>
        <v>80.350877192982466</v>
      </c>
      <c r="J16" s="26">
        <f t="shared" si="10"/>
        <v>29.790940766550523</v>
      </c>
      <c r="K16" s="26">
        <f t="shared" si="10"/>
        <v>543.24758842443725</v>
      </c>
      <c r="L16" s="26">
        <f t="shared" si="10"/>
        <v>88.698363211223693</v>
      </c>
      <c r="M16" s="182">
        <f t="shared" si="10"/>
        <v>322.22222222222223</v>
      </c>
      <c r="N16" s="182">
        <f t="shared" si="9"/>
        <v>160.97560975609758</v>
      </c>
      <c r="O16" s="182">
        <f t="shared" si="9"/>
        <v>66.666666666666657</v>
      </c>
      <c r="P16" s="182">
        <f t="shared" si="9"/>
        <v>761.11111111111109</v>
      </c>
      <c r="Q16" s="182">
        <f t="shared" si="10"/>
        <v>900</v>
      </c>
      <c r="R16" s="182">
        <f t="shared" si="10"/>
        <v>28.125</v>
      </c>
      <c r="S16" s="182" t="str">
        <f t="shared" si="10"/>
        <v xml:space="preserve">- </v>
      </c>
      <c r="T16" s="182">
        <f t="shared" si="10"/>
        <v>13.333333333333334</v>
      </c>
      <c r="U16" s="182">
        <f t="shared" si="10"/>
        <v>111.11111111111111</v>
      </c>
      <c r="V16" s="182">
        <f t="shared" si="10"/>
        <v>4700</v>
      </c>
      <c r="W16" s="182">
        <f t="shared" si="10"/>
        <v>113.33333333333333</v>
      </c>
      <c r="X16" s="182">
        <f t="shared" si="10"/>
        <v>182.55250403877221</v>
      </c>
      <c r="Y16" s="184">
        <f t="shared" si="10"/>
        <v>99.432543623208971</v>
      </c>
    </row>
    <row r="17" spans="2:25" ht="13.5" customHeight="1" x14ac:dyDescent="0.15">
      <c r="B17" s="414"/>
      <c r="C17" s="340" t="s">
        <v>318</v>
      </c>
      <c r="D17" s="407"/>
      <c r="E17" s="146" t="s">
        <v>343</v>
      </c>
      <c r="F17" s="41">
        <f>'41～47頁'!E58</f>
        <v>562312</v>
      </c>
      <c r="G17" s="41">
        <f>'41～47頁'!F58</f>
        <v>413900</v>
      </c>
      <c r="H17" s="41">
        <f>'41～47頁'!G58</f>
        <v>460461</v>
      </c>
      <c r="I17" s="41">
        <f>'41～47頁'!H58</f>
        <v>223012</v>
      </c>
      <c r="J17" s="41">
        <f>'41～47頁'!I58</f>
        <v>93737</v>
      </c>
      <c r="K17" s="41">
        <f>'41～47頁'!J58</f>
        <v>107942</v>
      </c>
      <c r="L17" s="41">
        <f>'41～47頁'!K58</f>
        <v>159997</v>
      </c>
      <c r="M17" s="41">
        <f>'41～47頁'!L58</f>
        <v>1918</v>
      </c>
      <c r="N17" s="41">
        <f>'41～47頁'!M58</f>
        <v>25724</v>
      </c>
      <c r="O17" s="41">
        <f>'41～47頁'!N58</f>
        <v>15099</v>
      </c>
      <c r="P17" s="41">
        <f>'41～47頁'!O58</f>
        <v>2659</v>
      </c>
      <c r="Q17" s="41">
        <f>'41～47頁'!P58</f>
        <v>5507</v>
      </c>
      <c r="R17" s="41">
        <f>'41～47頁'!Q58</f>
        <v>6653</v>
      </c>
      <c r="S17" s="41">
        <f>'41～47頁'!R58</f>
        <v>3101</v>
      </c>
      <c r="T17" s="41">
        <f>'41～47頁'!S58</f>
        <v>3222</v>
      </c>
      <c r="U17" s="41">
        <f>'41～47頁'!T58</f>
        <v>53013</v>
      </c>
      <c r="V17" s="41">
        <f>'41～47頁'!U58</f>
        <v>8026</v>
      </c>
      <c r="W17" s="41">
        <f>'41～47頁'!V58</f>
        <v>25697</v>
      </c>
      <c r="X17" s="41">
        <f>'41～47頁'!W58</f>
        <v>72569</v>
      </c>
      <c r="Y17" s="42">
        <f>SUM(F17:X17)</f>
        <v>2244549</v>
      </c>
    </row>
    <row r="18" spans="2:25" ht="13.5" customHeight="1" x14ac:dyDescent="0.15">
      <c r="B18" s="414"/>
      <c r="C18" s="341"/>
      <c r="D18" s="408"/>
      <c r="E18" s="23" t="s">
        <v>77</v>
      </c>
      <c r="F18" s="40">
        <f>'41～47頁'!E59</f>
        <v>671741</v>
      </c>
      <c r="G18" s="40">
        <f>'41～47頁'!F59</f>
        <v>476225</v>
      </c>
      <c r="H18" s="40">
        <f>'41～47頁'!G59</f>
        <v>518872</v>
      </c>
      <c r="I18" s="40">
        <f>'41～47頁'!H59</f>
        <v>262153</v>
      </c>
      <c r="J18" s="40">
        <f>'41～47頁'!I59</f>
        <v>118667</v>
      </c>
      <c r="K18" s="40">
        <f>'41～47頁'!J59</f>
        <v>132728</v>
      </c>
      <c r="L18" s="40">
        <f>'41～47頁'!K59</f>
        <v>209446</v>
      </c>
      <c r="M18" s="40">
        <f>'41～47頁'!L59</f>
        <v>2650</v>
      </c>
      <c r="N18" s="40">
        <f>'41～47頁'!M59</f>
        <v>32883</v>
      </c>
      <c r="O18" s="40">
        <f>'41～47頁'!N59</f>
        <v>20199</v>
      </c>
      <c r="P18" s="40">
        <f>'41～47頁'!O59</f>
        <v>3535</v>
      </c>
      <c r="Q18" s="40">
        <f>'41～47頁'!P59</f>
        <v>7653</v>
      </c>
      <c r="R18" s="40">
        <f>'41～47頁'!Q59</f>
        <v>8632</v>
      </c>
      <c r="S18" s="40">
        <f>'41～47頁'!R59</f>
        <v>4101</v>
      </c>
      <c r="T18" s="40">
        <f>'41～47頁'!S59</f>
        <v>4613</v>
      </c>
      <c r="U18" s="40">
        <f>'41～47頁'!T59</f>
        <v>65122</v>
      </c>
      <c r="V18" s="40">
        <f>'41～47頁'!U59</f>
        <v>10455</v>
      </c>
      <c r="W18" s="40">
        <f>'41～47頁'!V59</f>
        <v>32726</v>
      </c>
      <c r="X18" s="40">
        <f>'41～47頁'!W59</f>
        <v>95404</v>
      </c>
      <c r="Y18" s="43">
        <f>SUM(F18:X18)</f>
        <v>2677805</v>
      </c>
    </row>
    <row r="19" spans="2:25" ht="13.5" customHeight="1" x14ac:dyDescent="0.15">
      <c r="B19" s="35"/>
      <c r="C19" s="38"/>
      <c r="D19" s="409" t="str">
        <f>$D$7</f>
        <v>27年度</v>
      </c>
      <c r="E19" s="23" t="s">
        <v>343</v>
      </c>
      <c r="F19" s="40">
        <v>612511</v>
      </c>
      <c r="G19" s="40">
        <v>284462</v>
      </c>
      <c r="H19" s="40">
        <v>471402</v>
      </c>
      <c r="I19" s="40">
        <v>219412</v>
      </c>
      <c r="J19" s="40">
        <v>78735</v>
      </c>
      <c r="K19" s="40">
        <v>70602</v>
      </c>
      <c r="L19" s="40">
        <v>149099</v>
      </c>
      <c r="M19" s="40">
        <v>1526</v>
      </c>
      <c r="N19" s="311">
        <v>17617</v>
      </c>
      <c r="O19" s="311">
        <v>11892</v>
      </c>
      <c r="P19" s="311">
        <v>1463</v>
      </c>
      <c r="Q19" s="40">
        <v>6014</v>
      </c>
      <c r="R19" s="40">
        <v>5366</v>
      </c>
      <c r="S19" s="40">
        <v>2923</v>
      </c>
      <c r="T19" s="40">
        <v>2865</v>
      </c>
      <c r="U19" s="40">
        <v>39351</v>
      </c>
      <c r="V19" s="40">
        <v>6455</v>
      </c>
      <c r="W19" s="40">
        <v>19886</v>
      </c>
      <c r="X19" s="40">
        <v>51163</v>
      </c>
      <c r="Y19" s="43">
        <f>SUM(F19:X19)</f>
        <v>2052744</v>
      </c>
    </row>
    <row r="20" spans="2:25" ht="13.5" customHeight="1" x14ac:dyDescent="0.15">
      <c r="B20" s="35"/>
      <c r="C20" s="38"/>
      <c r="D20" s="409"/>
      <c r="E20" s="23" t="s">
        <v>77</v>
      </c>
      <c r="F20" s="40">
        <v>764393</v>
      </c>
      <c r="G20" s="40">
        <v>340590</v>
      </c>
      <c r="H20" s="40">
        <v>539118</v>
      </c>
      <c r="I20" s="40">
        <v>298631</v>
      </c>
      <c r="J20" s="40">
        <v>106789</v>
      </c>
      <c r="K20" s="40">
        <v>92411</v>
      </c>
      <c r="L20" s="40">
        <v>206501</v>
      </c>
      <c r="M20" s="40">
        <v>2389</v>
      </c>
      <c r="N20" s="311">
        <v>24545</v>
      </c>
      <c r="O20" s="311">
        <v>17360</v>
      </c>
      <c r="P20" s="311">
        <v>2187</v>
      </c>
      <c r="Q20" s="40">
        <v>8510</v>
      </c>
      <c r="R20" s="40">
        <v>7640</v>
      </c>
      <c r="S20" s="40">
        <v>4117</v>
      </c>
      <c r="T20" s="40">
        <v>3888</v>
      </c>
      <c r="U20" s="40">
        <v>53163</v>
      </c>
      <c r="V20" s="40">
        <v>9221</v>
      </c>
      <c r="W20" s="40">
        <v>27212</v>
      </c>
      <c r="X20" s="40">
        <v>71242</v>
      </c>
      <c r="Y20" s="43">
        <f>SUM(F20:X20)</f>
        <v>2579907</v>
      </c>
    </row>
    <row r="21" spans="2:25" ht="13.5" customHeight="1" x14ac:dyDescent="0.15">
      <c r="B21" s="35"/>
      <c r="C21" s="38"/>
      <c r="D21" s="410" t="s">
        <v>41</v>
      </c>
      <c r="E21" s="23" t="s">
        <v>343</v>
      </c>
      <c r="F21" s="24">
        <f>IF(F19=0,"- ",F17/F19*100)</f>
        <v>91.804392084387061</v>
      </c>
      <c r="G21" s="24">
        <f t="shared" ref="G21:Y21" si="11">IF(G19=0,"- ",G17/G19*100)</f>
        <v>145.50273850285802</v>
      </c>
      <c r="H21" s="24">
        <f t="shared" si="11"/>
        <v>97.679051001056422</v>
      </c>
      <c r="I21" s="24">
        <f t="shared" si="11"/>
        <v>101.64074891072504</v>
      </c>
      <c r="J21" s="24">
        <f t="shared" si="11"/>
        <v>119.0537880231155</v>
      </c>
      <c r="K21" s="24">
        <f t="shared" si="11"/>
        <v>152.88802016940031</v>
      </c>
      <c r="L21" s="24">
        <f t="shared" si="11"/>
        <v>107.30923748650225</v>
      </c>
      <c r="M21" s="181">
        <f t="shared" si="11"/>
        <v>125.68807339449542</v>
      </c>
      <c r="N21" s="181">
        <f t="shared" ref="N21:P22" si="12">IF(N19=0,"- ",N17/N19*100)</f>
        <v>146.01805074643809</v>
      </c>
      <c r="O21" s="181">
        <f t="shared" si="12"/>
        <v>126.96770938446014</v>
      </c>
      <c r="P21" s="181">
        <f t="shared" si="12"/>
        <v>181.74982911825018</v>
      </c>
      <c r="Q21" s="181">
        <f t="shared" si="11"/>
        <v>91.569670768207516</v>
      </c>
      <c r="R21" s="181">
        <f t="shared" si="11"/>
        <v>123.98434588147596</v>
      </c>
      <c r="S21" s="181">
        <f t="shared" si="11"/>
        <v>106.0896339377352</v>
      </c>
      <c r="T21" s="181">
        <f t="shared" si="11"/>
        <v>112.4607329842932</v>
      </c>
      <c r="U21" s="181">
        <f t="shared" si="11"/>
        <v>134.71830449035602</v>
      </c>
      <c r="V21" s="181">
        <f t="shared" si="11"/>
        <v>124.3377226955848</v>
      </c>
      <c r="W21" s="181">
        <f t="shared" si="11"/>
        <v>129.2215629085789</v>
      </c>
      <c r="X21" s="181">
        <f t="shared" si="11"/>
        <v>141.83882884115476</v>
      </c>
      <c r="Y21" s="183">
        <f t="shared" si="11"/>
        <v>109.34383439922368</v>
      </c>
    </row>
    <row r="22" spans="2:25" ht="13.5" customHeight="1" thickBot="1" x14ac:dyDescent="0.2">
      <c r="B22" s="35"/>
      <c r="C22" s="44"/>
      <c r="D22" s="411"/>
      <c r="E22" s="29" t="s">
        <v>77</v>
      </c>
      <c r="F22" s="26">
        <f>IF(F20=0,"- ",F18/F20*100)</f>
        <v>87.879009881042862</v>
      </c>
      <c r="G22" s="26">
        <f t="shared" ref="G22:Y22" si="13">IF(G20=0,"- ",G18/G20*100)</f>
        <v>139.8235415015121</v>
      </c>
      <c r="H22" s="26">
        <f t="shared" si="13"/>
        <v>96.244606932063121</v>
      </c>
      <c r="I22" s="26">
        <f t="shared" si="13"/>
        <v>87.784925208702376</v>
      </c>
      <c r="J22" s="26">
        <f t="shared" si="13"/>
        <v>111.12286846023467</v>
      </c>
      <c r="K22" s="26">
        <f t="shared" si="13"/>
        <v>143.6279230827499</v>
      </c>
      <c r="L22" s="26">
        <f t="shared" si="13"/>
        <v>101.42614321480283</v>
      </c>
      <c r="M22" s="182">
        <f t="shared" si="13"/>
        <v>110.92507325240686</v>
      </c>
      <c r="N22" s="182">
        <f t="shared" si="12"/>
        <v>133.97025870849458</v>
      </c>
      <c r="O22" s="182">
        <f t="shared" si="12"/>
        <v>116.3536866359447</v>
      </c>
      <c r="P22" s="182">
        <f t="shared" si="12"/>
        <v>161.63694558756288</v>
      </c>
      <c r="Q22" s="182">
        <f t="shared" si="13"/>
        <v>89.929494712103406</v>
      </c>
      <c r="R22" s="182">
        <f t="shared" si="13"/>
        <v>112.98429319371728</v>
      </c>
      <c r="S22" s="182">
        <f t="shared" si="13"/>
        <v>99.611367500607244</v>
      </c>
      <c r="T22" s="182">
        <f t="shared" si="13"/>
        <v>118.64711934156378</v>
      </c>
      <c r="U22" s="182">
        <f t="shared" si="13"/>
        <v>122.49496830502417</v>
      </c>
      <c r="V22" s="182">
        <f t="shared" si="13"/>
        <v>113.3824964754365</v>
      </c>
      <c r="W22" s="182">
        <f t="shared" si="13"/>
        <v>120.2631192121123</v>
      </c>
      <c r="X22" s="182">
        <f t="shared" si="13"/>
        <v>133.91538699082002</v>
      </c>
      <c r="Y22" s="184">
        <f t="shared" si="13"/>
        <v>103.79463290731023</v>
      </c>
    </row>
    <row r="23" spans="2:25" ht="13.5" customHeight="1" x14ac:dyDescent="0.15">
      <c r="B23" s="414"/>
      <c r="C23" s="340" t="s">
        <v>319</v>
      </c>
      <c r="D23" s="407"/>
      <c r="E23" s="146" t="s">
        <v>343</v>
      </c>
      <c r="F23" s="41">
        <f>'41～47頁'!E80</f>
        <v>91770</v>
      </c>
      <c r="G23" s="41">
        <f>'41～47頁'!F80</f>
        <v>56433</v>
      </c>
      <c r="H23" s="41">
        <f>'41～47頁'!G80</f>
        <v>55633</v>
      </c>
      <c r="I23" s="41">
        <f>'41～47頁'!H80</f>
        <v>74175</v>
      </c>
      <c r="J23" s="41">
        <f>'41～47頁'!I80</f>
        <v>36811</v>
      </c>
      <c r="K23" s="41">
        <f>'41～47頁'!J80</f>
        <v>19043</v>
      </c>
      <c r="L23" s="41">
        <f>'41～47頁'!K80</f>
        <v>33766</v>
      </c>
      <c r="M23" s="41">
        <f>'41～47頁'!L80</f>
        <v>186</v>
      </c>
      <c r="N23" s="41">
        <f>'41～47頁'!M80</f>
        <v>3990</v>
      </c>
      <c r="O23" s="41">
        <f>'41～47頁'!N80</f>
        <v>2419</v>
      </c>
      <c r="P23" s="41">
        <f>'41～47頁'!O80</f>
        <v>632</v>
      </c>
      <c r="Q23" s="41">
        <f>'41～47頁'!P80</f>
        <v>1389</v>
      </c>
      <c r="R23" s="41">
        <f>'41～47頁'!Q80</f>
        <v>3855</v>
      </c>
      <c r="S23" s="41">
        <f>'41～47頁'!R80</f>
        <v>1041</v>
      </c>
      <c r="T23" s="41">
        <f>'41～47頁'!S80</f>
        <v>1299</v>
      </c>
      <c r="U23" s="41">
        <f>'41～47頁'!T80</f>
        <v>14556</v>
      </c>
      <c r="V23" s="41">
        <f>'41～47頁'!U80</f>
        <v>3053</v>
      </c>
      <c r="W23" s="41">
        <f>'41～47頁'!V80</f>
        <v>48375</v>
      </c>
      <c r="X23" s="41">
        <f>'41～47頁'!W80</f>
        <v>36584</v>
      </c>
      <c r="Y23" s="42">
        <f>SUM(F23:X23)</f>
        <v>485010</v>
      </c>
    </row>
    <row r="24" spans="2:25" ht="13.5" customHeight="1" x14ac:dyDescent="0.15">
      <c r="B24" s="414"/>
      <c r="C24" s="341"/>
      <c r="D24" s="408"/>
      <c r="E24" s="23" t="s">
        <v>77</v>
      </c>
      <c r="F24" s="40">
        <f>'41～47頁'!E81</f>
        <v>134298</v>
      </c>
      <c r="G24" s="40">
        <f>'41～47頁'!F81</f>
        <v>86815</v>
      </c>
      <c r="H24" s="40">
        <f>'41～47頁'!G81</f>
        <v>78955</v>
      </c>
      <c r="I24" s="40">
        <f>'41～47頁'!H81</f>
        <v>140955</v>
      </c>
      <c r="J24" s="40">
        <f>'41～47頁'!I81</f>
        <v>79053</v>
      </c>
      <c r="K24" s="40">
        <f>'41～47頁'!J81</f>
        <v>30504</v>
      </c>
      <c r="L24" s="40">
        <f>'41～47頁'!K81</f>
        <v>52931</v>
      </c>
      <c r="M24" s="40">
        <f>'41～47頁'!L81</f>
        <v>466</v>
      </c>
      <c r="N24" s="40">
        <f>'41～47頁'!M81</f>
        <v>8740</v>
      </c>
      <c r="O24" s="40">
        <f>'41～47頁'!N81</f>
        <v>5598</v>
      </c>
      <c r="P24" s="40">
        <f>'41～47頁'!O81</f>
        <v>1337</v>
      </c>
      <c r="Q24" s="40">
        <f>'41～47頁'!P81</f>
        <v>3381</v>
      </c>
      <c r="R24" s="40">
        <f>'41～47頁'!Q81</f>
        <v>11619</v>
      </c>
      <c r="S24" s="40">
        <f>'41～47頁'!R81</f>
        <v>2893</v>
      </c>
      <c r="T24" s="40">
        <f>'41～47頁'!S81</f>
        <v>3745</v>
      </c>
      <c r="U24" s="40">
        <f>'41～47頁'!T81</f>
        <v>32277</v>
      </c>
      <c r="V24" s="40">
        <f>'41～47頁'!U81</f>
        <v>7122</v>
      </c>
      <c r="W24" s="40">
        <f>'41～47頁'!V81</f>
        <v>140243</v>
      </c>
      <c r="X24" s="40">
        <f>'41～47頁'!W81</f>
        <v>79386</v>
      </c>
      <c r="Y24" s="43">
        <f>SUM(F24:X24)</f>
        <v>900318</v>
      </c>
    </row>
    <row r="25" spans="2:25" ht="13.5" customHeight="1" x14ac:dyDescent="0.15">
      <c r="B25" s="35"/>
      <c r="C25" s="38"/>
      <c r="D25" s="409" t="str">
        <f>$D$7</f>
        <v>27年度</v>
      </c>
      <c r="E25" s="23" t="s">
        <v>343</v>
      </c>
      <c r="F25" s="40">
        <v>84253</v>
      </c>
      <c r="G25" s="40">
        <v>42588</v>
      </c>
      <c r="H25" s="40">
        <v>60272</v>
      </c>
      <c r="I25" s="40">
        <v>69499</v>
      </c>
      <c r="J25" s="40">
        <v>32935</v>
      </c>
      <c r="K25" s="40">
        <v>18043</v>
      </c>
      <c r="L25" s="40">
        <v>34581</v>
      </c>
      <c r="M25" s="40">
        <v>198</v>
      </c>
      <c r="N25" s="311">
        <v>4076</v>
      </c>
      <c r="O25" s="311">
        <v>1904</v>
      </c>
      <c r="P25" s="311">
        <v>317</v>
      </c>
      <c r="Q25" s="40">
        <v>984</v>
      </c>
      <c r="R25" s="40">
        <v>4930</v>
      </c>
      <c r="S25" s="40">
        <v>1150</v>
      </c>
      <c r="T25" s="40">
        <v>1351</v>
      </c>
      <c r="U25" s="40">
        <v>12265</v>
      </c>
      <c r="V25" s="40">
        <v>2501</v>
      </c>
      <c r="W25" s="40">
        <v>49827</v>
      </c>
      <c r="X25" s="40">
        <v>19863</v>
      </c>
      <c r="Y25" s="43">
        <f>SUM(F25:X25)</f>
        <v>441537</v>
      </c>
    </row>
    <row r="26" spans="2:25" ht="13.5" customHeight="1" x14ac:dyDescent="0.15">
      <c r="B26" s="35"/>
      <c r="C26" s="38"/>
      <c r="D26" s="409"/>
      <c r="E26" s="23" t="s">
        <v>77</v>
      </c>
      <c r="F26" s="40">
        <v>111618</v>
      </c>
      <c r="G26" s="40">
        <v>70112</v>
      </c>
      <c r="H26" s="40">
        <v>80544</v>
      </c>
      <c r="I26" s="40">
        <v>149496</v>
      </c>
      <c r="J26" s="40">
        <v>74684</v>
      </c>
      <c r="K26" s="40">
        <v>27599</v>
      </c>
      <c r="L26" s="40">
        <v>46315</v>
      </c>
      <c r="M26" s="40">
        <v>379</v>
      </c>
      <c r="N26" s="311">
        <v>7765</v>
      </c>
      <c r="O26" s="311">
        <v>3768</v>
      </c>
      <c r="P26" s="311">
        <v>544</v>
      </c>
      <c r="Q26" s="40">
        <v>2158</v>
      </c>
      <c r="R26" s="40">
        <v>15037</v>
      </c>
      <c r="S26" s="40">
        <v>2721</v>
      </c>
      <c r="T26" s="40">
        <v>3413</v>
      </c>
      <c r="U26" s="40">
        <v>30235</v>
      </c>
      <c r="V26" s="40">
        <v>6190</v>
      </c>
      <c r="W26" s="40">
        <v>191621</v>
      </c>
      <c r="X26" s="40">
        <v>59365</v>
      </c>
      <c r="Y26" s="43">
        <f>SUM(F26:X26)</f>
        <v>883564</v>
      </c>
    </row>
    <row r="27" spans="2:25" ht="13.5" customHeight="1" x14ac:dyDescent="0.15">
      <c r="B27" s="35"/>
      <c r="C27" s="38"/>
      <c r="D27" s="410" t="s">
        <v>41</v>
      </c>
      <c r="E27" s="23" t="s">
        <v>343</v>
      </c>
      <c r="F27" s="24">
        <f>IF(F25=0,"- ",F23/F25*100)</f>
        <v>108.92193749777456</v>
      </c>
      <c r="G27" s="24">
        <f t="shared" ref="G27:Y27" si="14">IF(G25=0,"- ",G23/G25*100)</f>
        <v>132.50915750915752</v>
      </c>
      <c r="H27" s="24">
        <f t="shared" si="14"/>
        <v>92.303225378285106</v>
      </c>
      <c r="I27" s="24">
        <f t="shared" si="14"/>
        <v>106.72815436193326</v>
      </c>
      <c r="J27" s="24">
        <f t="shared" si="14"/>
        <v>111.76863519052679</v>
      </c>
      <c r="K27" s="24">
        <f t="shared" si="14"/>
        <v>105.54231557944908</v>
      </c>
      <c r="L27" s="24">
        <f t="shared" si="14"/>
        <v>97.643214481940959</v>
      </c>
      <c r="M27" s="181">
        <f t="shared" si="14"/>
        <v>93.939393939393938</v>
      </c>
      <c r="N27" s="181">
        <f t="shared" ref="N27:P28" si="15">IF(N25=0,"- ",N23/N25*100)</f>
        <v>97.890088321884207</v>
      </c>
      <c r="O27" s="181">
        <f t="shared" si="15"/>
        <v>127.04831932773108</v>
      </c>
      <c r="P27" s="181">
        <f t="shared" si="15"/>
        <v>199.36908517350159</v>
      </c>
      <c r="Q27" s="181">
        <f t="shared" si="14"/>
        <v>141.15853658536585</v>
      </c>
      <c r="R27" s="181">
        <f t="shared" si="14"/>
        <v>78.194726166328593</v>
      </c>
      <c r="S27" s="181">
        <f t="shared" si="14"/>
        <v>90.521739130434781</v>
      </c>
      <c r="T27" s="181">
        <f t="shared" si="14"/>
        <v>96.150999259807548</v>
      </c>
      <c r="U27" s="181">
        <f t="shared" si="14"/>
        <v>118.67916836526702</v>
      </c>
      <c r="V27" s="181">
        <f t="shared" si="14"/>
        <v>122.07117153138745</v>
      </c>
      <c r="W27" s="181">
        <f t="shared" si="14"/>
        <v>97.085917273767237</v>
      </c>
      <c r="X27" s="181">
        <f t="shared" si="14"/>
        <v>184.18164426320294</v>
      </c>
      <c r="Y27" s="183">
        <f t="shared" si="14"/>
        <v>109.8458339844679</v>
      </c>
    </row>
    <row r="28" spans="2:25" ht="13.5" customHeight="1" thickBot="1" x14ac:dyDescent="0.2">
      <c r="B28" s="35"/>
      <c r="C28" s="44"/>
      <c r="D28" s="411"/>
      <c r="E28" s="29" t="s">
        <v>77</v>
      </c>
      <c r="F28" s="26">
        <f>IF(F26=0,"- ",F24/F26*100)</f>
        <v>120.31930333817127</v>
      </c>
      <c r="G28" s="26">
        <f t="shared" ref="G28:Y28" si="16">IF(G26=0,"- ",G24/G26*100)</f>
        <v>123.82331127339114</v>
      </c>
      <c r="H28" s="26">
        <f t="shared" si="16"/>
        <v>98.027165276122361</v>
      </c>
      <c r="I28" s="26">
        <f t="shared" si="16"/>
        <v>94.286803660298602</v>
      </c>
      <c r="J28" s="26">
        <f t="shared" si="16"/>
        <v>105.84998125435168</v>
      </c>
      <c r="K28" s="26">
        <f t="shared" si="16"/>
        <v>110.52574368636544</v>
      </c>
      <c r="L28" s="26">
        <f t="shared" si="16"/>
        <v>114.2847889452661</v>
      </c>
      <c r="M28" s="182">
        <f t="shared" si="16"/>
        <v>122.95514511873351</v>
      </c>
      <c r="N28" s="182">
        <f t="shared" si="15"/>
        <v>112.55634256278171</v>
      </c>
      <c r="O28" s="182">
        <f t="shared" si="15"/>
        <v>148.56687898089172</v>
      </c>
      <c r="P28" s="182">
        <f t="shared" si="15"/>
        <v>245.77205882352939</v>
      </c>
      <c r="Q28" s="182">
        <f t="shared" si="16"/>
        <v>156.67284522706208</v>
      </c>
      <c r="R28" s="182">
        <f t="shared" si="16"/>
        <v>77.269402141384575</v>
      </c>
      <c r="S28" s="182">
        <f t="shared" si="16"/>
        <v>106.32120543917678</v>
      </c>
      <c r="T28" s="182">
        <f t="shared" si="16"/>
        <v>109.72751245238793</v>
      </c>
      <c r="U28" s="182">
        <f t="shared" si="16"/>
        <v>106.75376219613031</v>
      </c>
      <c r="V28" s="182">
        <f t="shared" si="16"/>
        <v>115.05654281098545</v>
      </c>
      <c r="W28" s="182">
        <f t="shared" si="16"/>
        <v>73.187698634283294</v>
      </c>
      <c r="X28" s="182">
        <f t="shared" si="16"/>
        <v>133.72525899098795</v>
      </c>
      <c r="Y28" s="184">
        <f t="shared" si="16"/>
        <v>101.8961840907959</v>
      </c>
    </row>
    <row r="29" spans="2:25" ht="13.5" customHeight="1" x14ac:dyDescent="0.15">
      <c r="B29" s="414"/>
      <c r="C29" s="340" t="s">
        <v>258</v>
      </c>
      <c r="D29" s="407"/>
      <c r="E29" s="146" t="s">
        <v>343</v>
      </c>
      <c r="F29" s="41">
        <f>'41～47頁'!E122</f>
        <v>220232</v>
      </c>
      <c r="G29" s="41">
        <f>'41～47頁'!F122</f>
        <v>189212</v>
      </c>
      <c r="H29" s="41">
        <f>'41～47頁'!G122</f>
        <v>321301</v>
      </c>
      <c r="I29" s="41">
        <f>'41～47頁'!H122</f>
        <v>72609</v>
      </c>
      <c r="J29" s="41">
        <f>'41～47頁'!I122</f>
        <v>31983</v>
      </c>
      <c r="K29" s="41">
        <f>'41～47頁'!J122</f>
        <v>43523</v>
      </c>
      <c r="L29" s="41">
        <f>'41～47頁'!K122</f>
        <v>31961</v>
      </c>
      <c r="M29" s="41">
        <f>'41～47頁'!L122</f>
        <v>241</v>
      </c>
      <c r="N29" s="41">
        <f>'41～47頁'!M122</f>
        <v>5730</v>
      </c>
      <c r="O29" s="41">
        <f>'41～47頁'!N122</f>
        <v>3054</v>
      </c>
      <c r="P29" s="41">
        <f>'41～47頁'!O122</f>
        <v>705</v>
      </c>
      <c r="Q29" s="41">
        <f>'41～47頁'!P122</f>
        <v>1171</v>
      </c>
      <c r="R29" s="41">
        <f>'41～47頁'!Q122</f>
        <v>836</v>
      </c>
      <c r="S29" s="41">
        <f>'41～47頁'!R122</f>
        <v>834</v>
      </c>
      <c r="T29" s="41">
        <f>'41～47頁'!S122</f>
        <v>732</v>
      </c>
      <c r="U29" s="41">
        <f>'41～47頁'!T122</f>
        <v>6732</v>
      </c>
      <c r="V29" s="41">
        <f>'41～47頁'!U122</f>
        <v>1108</v>
      </c>
      <c r="W29" s="41">
        <f>'41～47頁'!V122</f>
        <v>3049</v>
      </c>
      <c r="X29" s="41">
        <f>'41～47頁'!W122</f>
        <v>42080</v>
      </c>
      <c r="Y29" s="42">
        <f>SUM(F29:X29)</f>
        <v>977093</v>
      </c>
    </row>
    <row r="30" spans="2:25" ht="13.5" customHeight="1" x14ac:dyDescent="0.15">
      <c r="B30" s="414"/>
      <c r="C30" s="341"/>
      <c r="D30" s="408"/>
      <c r="E30" s="23" t="s">
        <v>77</v>
      </c>
      <c r="F30" s="40">
        <f>'41～47頁'!E123</f>
        <v>232350</v>
      </c>
      <c r="G30" s="40">
        <f>'41～47頁'!F123</f>
        <v>192563</v>
      </c>
      <c r="H30" s="40">
        <f>'41～47頁'!G123</f>
        <v>327518</v>
      </c>
      <c r="I30" s="40">
        <f>'41～47頁'!H123</f>
        <v>77960</v>
      </c>
      <c r="J30" s="40">
        <f>'41～47頁'!I123</f>
        <v>33172</v>
      </c>
      <c r="K30" s="40">
        <f>'41～47頁'!J123</f>
        <v>44285</v>
      </c>
      <c r="L30" s="40">
        <f>'41～47頁'!K123</f>
        <v>32494</v>
      </c>
      <c r="M30" s="40">
        <f>'41～47頁'!L123</f>
        <v>246</v>
      </c>
      <c r="N30" s="40">
        <f>'41～47頁'!M123</f>
        <v>5930</v>
      </c>
      <c r="O30" s="40">
        <f>'41～47頁'!N123</f>
        <v>3172</v>
      </c>
      <c r="P30" s="40">
        <f>'41～47頁'!O123</f>
        <v>781</v>
      </c>
      <c r="Q30" s="40">
        <f>'41～47頁'!P123</f>
        <v>1429</v>
      </c>
      <c r="R30" s="40">
        <f>'41～47頁'!Q123</f>
        <v>1081</v>
      </c>
      <c r="S30" s="40">
        <f>'41～47頁'!R123</f>
        <v>1089</v>
      </c>
      <c r="T30" s="40">
        <f>'41～47頁'!S123</f>
        <v>845</v>
      </c>
      <c r="U30" s="40">
        <f>'41～47頁'!T123</f>
        <v>7160</v>
      </c>
      <c r="V30" s="40">
        <f>'41～47頁'!U123</f>
        <v>1228</v>
      </c>
      <c r="W30" s="40">
        <f>'41～47頁'!V123</f>
        <v>3443</v>
      </c>
      <c r="X30" s="40">
        <f>'41～47頁'!W123</f>
        <v>42761</v>
      </c>
      <c r="Y30" s="43">
        <f>SUM(F30:X30)</f>
        <v>1009507</v>
      </c>
    </row>
    <row r="31" spans="2:25" ht="13.5" customHeight="1" x14ac:dyDescent="0.15">
      <c r="B31" s="35"/>
      <c r="C31" s="38"/>
      <c r="D31" s="409" t="str">
        <f>$D$7</f>
        <v>27年度</v>
      </c>
      <c r="E31" s="23" t="s">
        <v>343</v>
      </c>
      <c r="F31" s="40">
        <v>217498</v>
      </c>
      <c r="G31" s="40">
        <v>158595</v>
      </c>
      <c r="H31" s="40">
        <v>349719</v>
      </c>
      <c r="I31" s="40">
        <v>69318</v>
      </c>
      <c r="J31" s="40">
        <v>29762</v>
      </c>
      <c r="K31" s="40">
        <v>26157</v>
      </c>
      <c r="L31" s="40">
        <v>42088</v>
      </c>
      <c r="M31" s="40">
        <v>379</v>
      </c>
      <c r="N31" s="311">
        <v>5303</v>
      </c>
      <c r="O31" s="311">
        <v>2037</v>
      </c>
      <c r="P31" s="311">
        <v>661</v>
      </c>
      <c r="Q31" s="40">
        <v>1256</v>
      </c>
      <c r="R31" s="40">
        <v>593</v>
      </c>
      <c r="S31" s="40">
        <v>439</v>
      </c>
      <c r="T31" s="40">
        <v>230</v>
      </c>
      <c r="U31" s="40">
        <v>4872</v>
      </c>
      <c r="V31" s="40">
        <v>779</v>
      </c>
      <c r="W31" s="40">
        <v>2220</v>
      </c>
      <c r="X31" s="40">
        <v>28900</v>
      </c>
      <c r="Y31" s="43">
        <f>SUM(F31:X31)</f>
        <v>940806</v>
      </c>
    </row>
    <row r="32" spans="2:25" ht="13.5" customHeight="1" x14ac:dyDescent="0.15">
      <c r="B32" s="35"/>
      <c r="C32" s="38"/>
      <c r="D32" s="409"/>
      <c r="E32" s="23" t="s">
        <v>77</v>
      </c>
      <c r="F32" s="40">
        <v>231324</v>
      </c>
      <c r="G32" s="40">
        <v>162134</v>
      </c>
      <c r="H32" s="40">
        <v>354283</v>
      </c>
      <c r="I32" s="40">
        <v>74604</v>
      </c>
      <c r="J32" s="40">
        <v>30915</v>
      </c>
      <c r="K32" s="40">
        <v>26553</v>
      </c>
      <c r="L32" s="40">
        <v>43001</v>
      </c>
      <c r="M32" s="40">
        <v>380</v>
      </c>
      <c r="N32" s="311">
        <v>5454</v>
      </c>
      <c r="O32" s="311">
        <v>2113</v>
      </c>
      <c r="P32" s="311">
        <v>688</v>
      </c>
      <c r="Q32" s="40">
        <v>1588</v>
      </c>
      <c r="R32" s="40">
        <v>1062</v>
      </c>
      <c r="S32" s="40">
        <v>745</v>
      </c>
      <c r="T32" s="40">
        <v>342</v>
      </c>
      <c r="U32" s="40">
        <v>5456</v>
      </c>
      <c r="V32" s="40">
        <v>920</v>
      </c>
      <c r="W32" s="40">
        <v>2489</v>
      </c>
      <c r="X32" s="40">
        <v>30283</v>
      </c>
      <c r="Y32" s="43">
        <f>SUM(F32:X32)</f>
        <v>974334</v>
      </c>
    </row>
    <row r="33" spans="2:25" ht="13.5" customHeight="1" x14ac:dyDescent="0.15">
      <c r="B33" s="35"/>
      <c r="C33" s="38"/>
      <c r="D33" s="410" t="s">
        <v>41</v>
      </c>
      <c r="E33" s="23" t="s">
        <v>343</v>
      </c>
      <c r="F33" s="24">
        <f>IF(F31=0,"- ",F29/F31*100)</f>
        <v>101.25702305308555</v>
      </c>
      <c r="G33" s="24">
        <f t="shared" ref="G33:Y33" si="17">IF(G31=0,"- ",G29/G31*100)</f>
        <v>119.30514833380623</v>
      </c>
      <c r="H33" s="24">
        <f t="shared" si="17"/>
        <v>91.874047449523772</v>
      </c>
      <c r="I33" s="24">
        <f t="shared" si="17"/>
        <v>104.74768458409072</v>
      </c>
      <c r="J33" s="24">
        <f t="shared" si="17"/>
        <v>107.4625361198844</v>
      </c>
      <c r="K33" s="24">
        <f t="shared" si="17"/>
        <v>166.39140574224874</v>
      </c>
      <c r="L33" s="24">
        <f t="shared" si="17"/>
        <v>75.938509789013494</v>
      </c>
      <c r="M33" s="181">
        <f t="shared" si="17"/>
        <v>63.58839050131926</v>
      </c>
      <c r="N33" s="181">
        <f t="shared" ref="N33:P34" si="18">IF(N31=0,"- ",N29/N31*100)</f>
        <v>108.05204601169149</v>
      </c>
      <c r="O33" s="181">
        <f t="shared" si="18"/>
        <v>149.92636229749633</v>
      </c>
      <c r="P33" s="181">
        <f t="shared" si="18"/>
        <v>106.65658093797276</v>
      </c>
      <c r="Q33" s="181">
        <f t="shared" si="17"/>
        <v>93.232484076433124</v>
      </c>
      <c r="R33" s="181">
        <f t="shared" si="17"/>
        <v>140.97807757166947</v>
      </c>
      <c r="S33" s="181">
        <f t="shared" si="17"/>
        <v>189.97722095671983</v>
      </c>
      <c r="T33" s="181">
        <f t="shared" si="17"/>
        <v>318.26086956521738</v>
      </c>
      <c r="U33" s="181">
        <f t="shared" si="17"/>
        <v>138.17733990147784</v>
      </c>
      <c r="V33" s="181">
        <f t="shared" si="17"/>
        <v>142.23363286264441</v>
      </c>
      <c r="W33" s="181">
        <f t="shared" si="17"/>
        <v>137.34234234234236</v>
      </c>
      <c r="X33" s="181">
        <f t="shared" si="17"/>
        <v>145.60553633217995</v>
      </c>
      <c r="Y33" s="183">
        <f t="shared" si="17"/>
        <v>103.85701196633525</v>
      </c>
    </row>
    <row r="34" spans="2:25" ht="13.5" customHeight="1" thickBot="1" x14ac:dyDescent="0.2">
      <c r="B34" s="35"/>
      <c r="C34" s="44"/>
      <c r="D34" s="411"/>
      <c r="E34" s="29" t="s">
        <v>77</v>
      </c>
      <c r="F34" s="26">
        <f>IF(F32=0,"- ",F30/F32*100)</f>
        <v>100.44353374487731</v>
      </c>
      <c r="G34" s="26">
        <f t="shared" ref="G34:Y34" si="19">IF(G32=0,"- ",G30/G32*100)</f>
        <v>118.76780934288922</v>
      </c>
      <c r="H34" s="26">
        <f t="shared" si="19"/>
        <v>92.445305024514298</v>
      </c>
      <c r="I34" s="26">
        <f t="shared" si="19"/>
        <v>104.49841831537184</v>
      </c>
      <c r="J34" s="26">
        <f t="shared" si="19"/>
        <v>107.30066310852338</v>
      </c>
      <c r="K34" s="26">
        <f t="shared" si="19"/>
        <v>166.77964825066846</v>
      </c>
      <c r="L34" s="26">
        <f t="shared" si="19"/>
        <v>75.565684518964673</v>
      </c>
      <c r="M34" s="182">
        <f t="shared" si="19"/>
        <v>64.736842105263165</v>
      </c>
      <c r="N34" s="182">
        <f t="shared" si="18"/>
        <v>108.72753942060874</v>
      </c>
      <c r="O34" s="182">
        <f t="shared" si="18"/>
        <v>150.1183151916706</v>
      </c>
      <c r="P34" s="182">
        <f t="shared" si="18"/>
        <v>113.51744186046511</v>
      </c>
      <c r="Q34" s="182">
        <f t="shared" si="19"/>
        <v>89.987405541561714</v>
      </c>
      <c r="R34" s="182">
        <f t="shared" si="19"/>
        <v>101.78907721280603</v>
      </c>
      <c r="S34" s="182">
        <f t="shared" si="19"/>
        <v>146.17449664429529</v>
      </c>
      <c r="T34" s="182">
        <f t="shared" si="19"/>
        <v>247.07602339181287</v>
      </c>
      <c r="U34" s="182">
        <f t="shared" si="19"/>
        <v>131.23167155425219</v>
      </c>
      <c r="V34" s="182">
        <f t="shared" si="19"/>
        <v>133.47826086956522</v>
      </c>
      <c r="W34" s="182">
        <f t="shared" si="19"/>
        <v>138.32864604258739</v>
      </c>
      <c r="X34" s="182">
        <f t="shared" si="19"/>
        <v>141.20463626457087</v>
      </c>
      <c r="Y34" s="184">
        <f t="shared" si="19"/>
        <v>103.60995305511251</v>
      </c>
    </row>
    <row r="35" spans="2:25" ht="13.5" customHeight="1" x14ac:dyDescent="0.15">
      <c r="B35" s="414"/>
      <c r="C35" s="340" t="s">
        <v>259</v>
      </c>
      <c r="D35" s="407"/>
      <c r="E35" s="146" t="s">
        <v>343</v>
      </c>
      <c r="F35" s="41">
        <f>'41～47頁'!E150</f>
        <v>451</v>
      </c>
      <c r="G35" s="41">
        <f>'41～47頁'!F150</f>
        <v>1206</v>
      </c>
      <c r="H35" s="41">
        <f>'41～47頁'!G150</f>
        <v>141</v>
      </c>
      <c r="I35" s="41">
        <f>'41～47頁'!H150</f>
        <v>113</v>
      </c>
      <c r="J35" s="41">
        <f>'41～47頁'!I150</f>
        <v>12</v>
      </c>
      <c r="K35" s="41">
        <f>'41～47頁'!J150</f>
        <v>22</v>
      </c>
      <c r="L35" s="41">
        <f>'41～47頁'!K150</f>
        <v>761</v>
      </c>
      <c r="M35" s="41">
        <f>'41～47頁'!L150</f>
        <v>3</v>
      </c>
      <c r="N35" s="41">
        <f>'41～47頁'!M150</f>
        <v>4</v>
      </c>
      <c r="O35" s="41">
        <f>'41～47頁'!N150</f>
        <v>0</v>
      </c>
      <c r="P35" s="41">
        <f>'41～47頁'!O150</f>
        <v>117</v>
      </c>
      <c r="Q35" s="41">
        <f>'41～47頁'!P150</f>
        <v>8</v>
      </c>
      <c r="R35" s="41">
        <f>'41～47頁'!Q150</f>
        <v>50</v>
      </c>
      <c r="S35" s="41">
        <f>'41～47頁'!R150</f>
        <v>19</v>
      </c>
      <c r="T35" s="41">
        <f>'41～47頁'!S150</f>
        <v>16</v>
      </c>
      <c r="U35" s="41">
        <f>'41～47頁'!T150</f>
        <v>62</v>
      </c>
      <c r="V35" s="41">
        <f>'41～47頁'!U150</f>
        <v>4</v>
      </c>
      <c r="W35" s="41">
        <f>'41～47頁'!V150</f>
        <v>15</v>
      </c>
      <c r="X35" s="41">
        <f>'41～47頁'!W150</f>
        <v>105</v>
      </c>
      <c r="Y35" s="42">
        <f>SUM(F35:X35)</f>
        <v>3109</v>
      </c>
    </row>
    <row r="36" spans="2:25" ht="13.5" customHeight="1" x14ac:dyDescent="0.15">
      <c r="B36" s="414"/>
      <c r="C36" s="341"/>
      <c r="D36" s="408"/>
      <c r="E36" s="23" t="s">
        <v>77</v>
      </c>
      <c r="F36" s="40">
        <f>'41～47頁'!E151</f>
        <v>909</v>
      </c>
      <c r="G36" s="40">
        <f>'41～47頁'!F151</f>
        <v>6359</v>
      </c>
      <c r="H36" s="40">
        <f>'41～47頁'!G151</f>
        <v>145</v>
      </c>
      <c r="I36" s="40">
        <f>'41～47頁'!H151</f>
        <v>117</v>
      </c>
      <c r="J36" s="40">
        <f>'41～47頁'!I151</f>
        <v>12</v>
      </c>
      <c r="K36" s="40">
        <f>'41～47頁'!J151</f>
        <v>22</v>
      </c>
      <c r="L36" s="40">
        <f>'41～47頁'!K151</f>
        <v>761</v>
      </c>
      <c r="M36" s="40">
        <f>'41～47頁'!L151</f>
        <v>11</v>
      </c>
      <c r="N36" s="40">
        <f>'41～47頁'!M151</f>
        <v>4</v>
      </c>
      <c r="O36" s="40">
        <f>'41～47頁'!N151</f>
        <v>0</v>
      </c>
      <c r="P36" s="40">
        <f>'41～47頁'!O151</f>
        <v>401</v>
      </c>
      <c r="Q36" s="40">
        <f>'41～47頁'!P151</f>
        <v>8</v>
      </c>
      <c r="R36" s="40">
        <f>'41～47頁'!Q151</f>
        <v>50</v>
      </c>
      <c r="S36" s="40">
        <f>'41～47頁'!R151</f>
        <v>21</v>
      </c>
      <c r="T36" s="40">
        <f>'41～47頁'!S151</f>
        <v>18</v>
      </c>
      <c r="U36" s="40">
        <f>'41～47頁'!T151</f>
        <v>66</v>
      </c>
      <c r="V36" s="40">
        <f>'41～47頁'!U151</f>
        <v>8</v>
      </c>
      <c r="W36" s="40">
        <f>'41～47頁'!V151</f>
        <v>20</v>
      </c>
      <c r="X36" s="40">
        <f>'41～47頁'!W151</f>
        <v>126</v>
      </c>
      <c r="Y36" s="43">
        <f>SUM(F36:X36)</f>
        <v>9058</v>
      </c>
    </row>
    <row r="37" spans="2:25" ht="13.5" customHeight="1" x14ac:dyDescent="0.15">
      <c r="B37" s="35"/>
      <c r="C37" s="38"/>
      <c r="D37" s="409" t="str">
        <f>$D$7</f>
        <v>27年度</v>
      </c>
      <c r="E37" s="23" t="s">
        <v>343</v>
      </c>
      <c r="F37" s="40">
        <v>129</v>
      </c>
      <c r="G37" s="40">
        <v>175</v>
      </c>
      <c r="H37" s="40">
        <v>101</v>
      </c>
      <c r="I37" s="40">
        <v>56</v>
      </c>
      <c r="J37" s="40">
        <v>13</v>
      </c>
      <c r="K37" s="40">
        <v>5</v>
      </c>
      <c r="L37" s="40">
        <v>310</v>
      </c>
      <c r="M37" s="40">
        <v>1</v>
      </c>
      <c r="N37" s="311">
        <v>2</v>
      </c>
      <c r="O37" s="311">
        <v>7</v>
      </c>
      <c r="P37" s="311">
        <v>2</v>
      </c>
      <c r="Q37" s="40">
        <v>13</v>
      </c>
      <c r="R37" s="40">
        <v>16</v>
      </c>
      <c r="S37" s="40">
        <v>14</v>
      </c>
      <c r="T37" s="40">
        <v>1</v>
      </c>
      <c r="U37" s="40">
        <v>45</v>
      </c>
      <c r="V37" s="40">
        <v>6</v>
      </c>
      <c r="W37" s="40">
        <v>14</v>
      </c>
      <c r="X37" s="40">
        <v>54</v>
      </c>
      <c r="Y37" s="43">
        <f>SUM(F37:X37)</f>
        <v>964</v>
      </c>
    </row>
    <row r="38" spans="2:25" ht="13.5" customHeight="1" x14ac:dyDescent="0.15">
      <c r="B38" s="35"/>
      <c r="C38" s="38"/>
      <c r="D38" s="409"/>
      <c r="E38" s="23" t="s">
        <v>77</v>
      </c>
      <c r="F38" s="40">
        <v>164</v>
      </c>
      <c r="G38" s="40">
        <v>181</v>
      </c>
      <c r="H38" s="40">
        <v>127</v>
      </c>
      <c r="I38" s="40">
        <v>67</v>
      </c>
      <c r="J38" s="40">
        <v>13</v>
      </c>
      <c r="K38" s="40">
        <v>5</v>
      </c>
      <c r="L38" s="40">
        <v>364</v>
      </c>
      <c r="M38" s="40">
        <v>1</v>
      </c>
      <c r="N38" s="311">
        <v>6</v>
      </c>
      <c r="O38" s="311">
        <v>7</v>
      </c>
      <c r="P38" s="311">
        <v>4</v>
      </c>
      <c r="Q38" s="40">
        <v>13</v>
      </c>
      <c r="R38" s="40">
        <v>21</v>
      </c>
      <c r="S38" s="40">
        <v>16</v>
      </c>
      <c r="T38" s="40">
        <v>5</v>
      </c>
      <c r="U38" s="40">
        <v>78</v>
      </c>
      <c r="V38" s="40">
        <v>6</v>
      </c>
      <c r="W38" s="40">
        <v>19</v>
      </c>
      <c r="X38" s="40">
        <v>197</v>
      </c>
      <c r="Y38" s="43">
        <f>SUM(F38:X38)</f>
        <v>1294</v>
      </c>
    </row>
    <row r="39" spans="2:25" ht="13.5" customHeight="1" x14ac:dyDescent="0.15">
      <c r="B39" s="35"/>
      <c r="C39" s="38"/>
      <c r="D39" s="410" t="s">
        <v>41</v>
      </c>
      <c r="E39" s="23" t="s">
        <v>343</v>
      </c>
      <c r="F39" s="24">
        <f>IF(F37=0,"- ",F35/F37*100)</f>
        <v>349.61240310077517</v>
      </c>
      <c r="G39" s="24">
        <f t="shared" ref="G39:Y39" si="20">IF(G37=0,"- ",G35/G37*100)</f>
        <v>689.14285714285711</v>
      </c>
      <c r="H39" s="24">
        <f t="shared" si="20"/>
        <v>139.60396039603958</v>
      </c>
      <c r="I39" s="24">
        <f t="shared" si="20"/>
        <v>201.78571428571428</v>
      </c>
      <c r="J39" s="24">
        <f t="shared" si="20"/>
        <v>92.307692307692307</v>
      </c>
      <c r="K39" s="24">
        <f t="shared" si="20"/>
        <v>440.00000000000006</v>
      </c>
      <c r="L39" s="24">
        <f t="shared" si="20"/>
        <v>245.48387096774195</v>
      </c>
      <c r="M39" s="181">
        <f t="shared" si="20"/>
        <v>300</v>
      </c>
      <c r="N39" s="181">
        <f t="shared" ref="N39:P40" si="21">IF(N37=0,"- ",N35/N37*100)</f>
        <v>200</v>
      </c>
      <c r="O39" s="181">
        <f t="shared" si="21"/>
        <v>0</v>
      </c>
      <c r="P39" s="181">
        <f t="shared" si="21"/>
        <v>5850</v>
      </c>
      <c r="Q39" s="181">
        <f t="shared" si="20"/>
        <v>61.53846153846154</v>
      </c>
      <c r="R39" s="181">
        <f t="shared" si="20"/>
        <v>312.5</v>
      </c>
      <c r="S39" s="181">
        <f t="shared" si="20"/>
        <v>135.71428571428572</v>
      </c>
      <c r="T39" s="181">
        <f t="shared" si="20"/>
        <v>1600</v>
      </c>
      <c r="U39" s="181">
        <f t="shared" si="20"/>
        <v>137.77777777777777</v>
      </c>
      <c r="V39" s="181">
        <f t="shared" si="20"/>
        <v>66.666666666666657</v>
      </c>
      <c r="W39" s="181">
        <f t="shared" si="20"/>
        <v>107.14285714285714</v>
      </c>
      <c r="X39" s="181">
        <f t="shared" si="20"/>
        <v>194.44444444444443</v>
      </c>
      <c r="Y39" s="183">
        <f t="shared" si="20"/>
        <v>322.51037344398344</v>
      </c>
    </row>
    <row r="40" spans="2:25" ht="13.5" customHeight="1" thickBot="1" x14ac:dyDescent="0.2">
      <c r="B40" s="36"/>
      <c r="C40" s="44"/>
      <c r="D40" s="411"/>
      <c r="E40" s="29" t="s">
        <v>77</v>
      </c>
      <c r="F40" s="26">
        <f>IF(F38=0,"- ",F36/F38*100)</f>
        <v>554.26829268292681</v>
      </c>
      <c r="G40" s="26">
        <f t="shared" ref="G40:Y40" si="22">IF(G38=0,"- ",G36/G38*100)</f>
        <v>3513.2596685082872</v>
      </c>
      <c r="H40" s="26">
        <f t="shared" si="22"/>
        <v>114.1732283464567</v>
      </c>
      <c r="I40" s="26">
        <f t="shared" si="22"/>
        <v>174.62686567164178</v>
      </c>
      <c r="J40" s="26">
        <f t="shared" si="22"/>
        <v>92.307692307692307</v>
      </c>
      <c r="K40" s="26">
        <f t="shared" si="22"/>
        <v>440.00000000000006</v>
      </c>
      <c r="L40" s="26">
        <f t="shared" si="22"/>
        <v>209.06593406593407</v>
      </c>
      <c r="M40" s="182">
        <f t="shared" si="22"/>
        <v>1100</v>
      </c>
      <c r="N40" s="182">
        <f t="shared" si="21"/>
        <v>66.666666666666657</v>
      </c>
      <c r="O40" s="182">
        <f t="shared" si="21"/>
        <v>0</v>
      </c>
      <c r="P40" s="182">
        <f t="shared" si="21"/>
        <v>10025</v>
      </c>
      <c r="Q40" s="182">
        <f t="shared" si="22"/>
        <v>61.53846153846154</v>
      </c>
      <c r="R40" s="182">
        <f t="shared" si="22"/>
        <v>238.0952380952381</v>
      </c>
      <c r="S40" s="182">
        <f t="shared" si="22"/>
        <v>131.25</v>
      </c>
      <c r="T40" s="182">
        <f t="shared" si="22"/>
        <v>360</v>
      </c>
      <c r="U40" s="182">
        <f t="shared" si="22"/>
        <v>84.615384615384613</v>
      </c>
      <c r="V40" s="182">
        <f t="shared" si="22"/>
        <v>133.33333333333331</v>
      </c>
      <c r="W40" s="182">
        <f t="shared" si="22"/>
        <v>105.26315789473684</v>
      </c>
      <c r="X40" s="182">
        <f t="shared" si="22"/>
        <v>63.959390862944169</v>
      </c>
      <c r="Y40" s="184">
        <f t="shared" si="22"/>
        <v>700</v>
      </c>
    </row>
    <row r="41" spans="2:25" ht="13.5" customHeight="1" x14ac:dyDescent="0.15">
      <c r="B41" s="340" t="s">
        <v>15</v>
      </c>
      <c r="C41" s="415"/>
      <c r="D41" s="407"/>
      <c r="E41" s="146" t="s">
        <v>343</v>
      </c>
      <c r="F41" s="41">
        <f>F47+F53</f>
        <v>104183</v>
      </c>
      <c r="G41" s="41">
        <f t="shared" ref="G41:Y41" si="23">G47+G53</f>
        <v>21884</v>
      </c>
      <c r="H41" s="41">
        <f t="shared" si="23"/>
        <v>248413</v>
      </c>
      <c r="I41" s="41">
        <f t="shared" si="23"/>
        <v>14606</v>
      </c>
      <c r="J41" s="41">
        <f t="shared" si="23"/>
        <v>15757</v>
      </c>
      <c r="K41" s="41">
        <f t="shared" si="23"/>
        <v>15125</v>
      </c>
      <c r="L41" s="41">
        <f t="shared" si="23"/>
        <v>20024</v>
      </c>
      <c r="M41" s="41">
        <f t="shared" si="23"/>
        <v>2654</v>
      </c>
      <c r="N41" s="41">
        <f t="shared" ref="N41:P44" si="24">N47+N53</f>
        <v>4717</v>
      </c>
      <c r="O41" s="41">
        <f t="shared" si="24"/>
        <v>570</v>
      </c>
      <c r="P41" s="41">
        <f t="shared" si="24"/>
        <v>181</v>
      </c>
      <c r="Q41" s="41">
        <f t="shared" si="23"/>
        <v>207</v>
      </c>
      <c r="R41" s="41">
        <f t="shared" si="23"/>
        <v>792</v>
      </c>
      <c r="S41" s="41">
        <f t="shared" si="23"/>
        <v>405</v>
      </c>
      <c r="T41" s="41">
        <f t="shared" si="23"/>
        <v>283</v>
      </c>
      <c r="U41" s="41">
        <f t="shared" si="23"/>
        <v>7133</v>
      </c>
      <c r="V41" s="41">
        <f t="shared" si="23"/>
        <v>1571</v>
      </c>
      <c r="W41" s="41">
        <f t="shared" si="23"/>
        <v>2904</v>
      </c>
      <c r="X41" s="41">
        <f t="shared" si="23"/>
        <v>7067</v>
      </c>
      <c r="Y41" s="42">
        <f t="shared" si="23"/>
        <v>468476</v>
      </c>
    </row>
    <row r="42" spans="2:25" ht="13.5" customHeight="1" x14ac:dyDescent="0.15">
      <c r="B42" s="341"/>
      <c r="C42" s="416"/>
      <c r="D42" s="408"/>
      <c r="E42" s="23" t="s">
        <v>77</v>
      </c>
      <c r="F42" s="40">
        <f>F48+F54</f>
        <v>107447</v>
      </c>
      <c r="G42" s="40">
        <f t="shared" ref="G42:Y42" si="25">G48+G54</f>
        <v>22393</v>
      </c>
      <c r="H42" s="40">
        <f t="shared" si="25"/>
        <v>251449</v>
      </c>
      <c r="I42" s="40">
        <f t="shared" si="25"/>
        <v>15378</v>
      </c>
      <c r="J42" s="40">
        <f t="shared" si="25"/>
        <v>16689</v>
      </c>
      <c r="K42" s="40">
        <f t="shared" si="25"/>
        <v>15946</v>
      </c>
      <c r="L42" s="40">
        <f t="shared" si="25"/>
        <v>21056</v>
      </c>
      <c r="M42" s="40">
        <f t="shared" si="25"/>
        <v>2664</v>
      </c>
      <c r="N42" s="40">
        <f t="shared" si="24"/>
        <v>5038</v>
      </c>
      <c r="O42" s="40">
        <f t="shared" si="24"/>
        <v>622</v>
      </c>
      <c r="P42" s="40">
        <f t="shared" si="24"/>
        <v>183</v>
      </c>
      <c r="Q42" s="40">
        <f t="shared" si="25"/>
        <v>213</v>
      </c>
      <c r="R42" s="40">
        <f t="shared" si="25"/>
        <v>977</v>
      </c>
      <c r="S42" s="40">
        <f t="shared" si="25"/>
        <v>464</v>
      </c>
      <c r="T42" s="40">
        <f t="shared" si="25"/>
        <v>512</v>
      </c>
      <c r="U42" s="40">
        <f t="shared" si="25"/>
        <v>7546</v>
      </c>
      <c r="V42" s="40">
        <f t="shared" si="25"/>
        <v>1662</v>
      </c>
      <c r="W42" s="40">
        <f t="shared" si="25"/>
        <v>3158</v>
      </c>
      <c r="X42" s="40">
        <f t="shared" si="25"/>
        <v>7430</v>
      </c>
      <c r="Y42" s="43">
        <f t="shared" si="25"/>
        <v>480827</v>
      </c>
    </row>
    <row r="43" spans="2:25" ht="13.5" customHeight="1" x14ac:dyDescent="0.15">
      <c r="B43" s="38"/>
      <c r="C43" s="11"/>
      <c r="D43" s="409" t="str">
        <f>$D$7</f>
        <v>27年度</v>
      </c>
      <c r="E43" s="23" t="s">
        <v>343</v>
      </c>
      <c r="F43" s="40">
        <f>F49+F55</f>
        <v>116023</v>
      </c>
      <c r="G43" s="40">
        <f t="shared" ref="G43:Y43" si="26">G49+G55</f>
        <v>23798</v>
      </c>
      <c r="H43" s="40">
        <f t="shared" si="26"/>
        <v>243112</v>
      </c>
      <c r="I43" s="40">
        <f t="shared" si="26"/>
        <v>14370</v>
      </c>
      <c r="J43" s="40">
        <f t="shared" si="26"/>
        <v>12699</v>
      </c>
      <c r="K43" s="40">
        <f t="shared" si="26"/>
        <v>10141</v>
      </c>
      <c r="L43" s="40">
        <f t="shared" si="26"/>
        <v>11732</v>
      </c>
      <c r="M43" s="40">
        <f t="shared" si="26"/>
        <v>159</v>
      </c>
      <c r="N43" s="311">
        <f t="shared" si="24"/>
        <v>4360</v>
      </c>
      <c r="O43" s="311">
        <f t="shared" si="24"/>
        <v>421</v>
      </c>
      <c r="P43" s="311">
        <f t="shared" si="24"/>
        <v>138</v>
      </c>
      <c r="Q43" s="40">
        <f t="shared" si="26"/>
        <v>124</v>
      </c>
      <c r="R43" s="40">
        <f t="shared" si="26"/>
        <v>655</v>
      </c>
      <c r="S43" s="40">
        <f t="shared" si="26"/>
        <v>426</v>
      </c>
      <c r="T43" s="40">
        <f t="shared" si="26"/>
        <v>207</v>
      </c>
      <c r="U43" s="40">
        <f t="shared" si="26"/>
        <v>4444</v>
      </c>
      <c r="V43" s="40">
        <f t="shared" si="26"/>
        <v>1413</v>
      </c>
      <c r="W43" s="40">
        <f t="shared" si="26"/>
        <v>1609</v>
      </c>
      <c r="X43" s="40">
        <f t="shared" si="26"/>
        <v>8042</v>
      </c>
      <c r="Y43" s="43">
        <f t="shared" si="26"/>
        <v>453873</v>
      </c>
    </row>
    <row r="44" spans="2:25" ht="13.5" customHeight="1" x14ac:dyDescent="0.15">
      <c r="B44" s="38"/>
      <c r="C44" s="11"/>
      <c r="D44" s="409"/>
      <c r="E44" s="23" t="s">
        <v>77</v>
      </c>
      <c r="F44" s="40">
        <f>F50+F56</f>
        <v>121630</v>
      </c>
      <c r="G44" s="40">
        <f t="shared" ref="G44:Y44" si="27">G50+G56</f>
        <v>24738</v>
      </c>
      <c r="H44" s="40">
        <f t="shared" si="27"/>
        <v>253656</v>
      </c>
      <c r="I44" s="40">
        <f t="shared" si="27"/>
        <v>15240</v>
      </c>
      <c r="J44" s="40">
        <f t="shared" si="27"/>
        <v>13735</v>
      </c>
      <c r="K44" s="40">
        <f t="shared" si="27"/>
        <v>10661</v>
      </c>
      <c r="L44" s="40">
        <f t="shared" si="27"/>
        <v>12711</v>
      </c>
      <c r="M44" s="40">
        <f t="shared" si="27"/>
        <v>240</v>
      </c>
      <c r="N44" s="311">
        <f t="shared" si="24"/>
        <v>4740</v>
      </c>
      <c r="O44" s="311">
        <f t="shared" si="24"/>
        <v>543</v>
      </c>
      <c r="P44" s="311">
        <f t="shared" si="24"/>
        <v>141</v>
      </c>
      <c r="Q44" s="40">
        <f t="shared" si="27"/>
        <v>194</v>
      </c>
      <c r="R44" s="40">
        <f t="shared" si="27"/>
        <v>731</v>
      </c>
      <c r="S44" s="40">
        <f t="shared" si="27"/>
        <v>475</v>
      </c>
      <c r="T44" s="40">
        <f t="shared" si="27"/>
        <v>277</v>
      </c>
      <c r="U44" s="40">
        <f t="shared" si="27"/>
        <v>5430</v>
      </c>
      <c r="V44" s="40">
        <f t="shared" si="27"/>
        <v>1505</v>
      </c>
      <c r="W44" s="40">
        <f t="shared" si="27"/>
        <v>1890</v>
      </c>
      <c r="X44" s="40">
        <f t="shared" si="27"/>
        <v>9566</v>
      </c>
      <c r="Y44" s="43">
        <f t="shared" si="27"/>
        <v>478103</v>
      </c>
    </row>
    <row r="45" spans="2:25" ht="13.5" customHeight="1" x14ac:dyDescent="0.15">
      <c r="B45" s="38"/>
      <c r="C45" s="11"/>
      <c r="D45" s="410" t="s">
        <v>41</v>
      </c>
      <c r="E45" s="23" t="s">
        <v>343</v>
      </c>
      <c r="F45" s="24">
        <f>IF(F43=0,"- ",F41/F43*100)</f>
        <v>89.795126828301292</v>
      </c>
      <c r="G45" s="24">
        <f t="shared" ref="G45:Y45" si="28">IF(G43=0,"- ",G41/G43*100)</f>
        <v>91.957307336750986</v>
      </c>
      <c r="H45" s="24">
        <f t="shared" si="28"/>
        <v>102.18047648820297</v>
      </c>
      <c r="I45" s="24">
        <f t="shared" si="28"/>
        <v>101.64231036882394</v>
      </c>
      <c r="J45" s="24">
        <f t="shared" si="28"/>
        <v>124.08063627057248</v>
      </c>
      <c r="K45" s="24">
        <f t="shared" si="28"/>
        <v>149.14702692042206</v>
      </c>
      <c r="L45" s="24">
        <f t="shared" si="28"/>
        <v>170.67848619161268</v>
      </c>
      <c r="M45" s="181">
        <f t="shared" si="28"/>
        <v>1669.182389937107</v>
      </c>
      <c r="N45" s="181">
        <f t="shared" ref="N45:P46" si="29">IF(N43=0,"- ",N41/N43*100)</f>
        <v>108.1880733944954</v>
      </c>
      <c r="O45" s="181">
        <f t="shared" si="29"/>
        <v>135.39192399049881</v>
      </c>
      <c r="P45" s="181">
        <f t="shared" si="29"/>
        <v>131.15942028985506</v>
      </c>
      <c r="Q45" s="181">
        <f t="shared" si="28"/>
        <v>166.93548387096774</v>
      </c>
      <c r="R45" s="181">
        <f t="shared" si="28"/>
        <v>120.91603053435114</v>
      </c>
      <c r="S45" s="181">
        <f t="shared" si="28"/>
        <v>95.070422535211264</v>
      </c>
      <c r="T45" s="181">
        <f t="shared" si="28"/>
        <v>136.71497584541063</v>
      </c>
      <c r="U45" s="181">
        <f t="shared" si="28"/>
        <v>160.5085508550855</v>
      </c>
      <c r="V45" s="181">
        <f t="shared" si="28"/>
        <v>111.18188251946212</v>
      </c>
      <c r="W45" s="181">
        <f t="shared" si="28"/>
        <v>180.48477315102548</v>
      </c>
      <c r="X45" s="181">
        <f t="shared" si="28"/>
        <v>87.876150211390197</v>
      </c>
      <c r="Y45" s="183">
        <f t="shared" si="28"/>
        <v>103.21741985092747</v>
      </c>
    </row>
    <row r="46" spans="2:25" ht="13.5" customHeight="1" thickBot="1" x14ac:dyDescent="0.2">
      <c r="B46" s="38"/>
      <c r="C46" s="37"/>
      <c r="D46" s="411"/>
      <c r="E46" s="29" t="s">
        <v>77</v>
      </c>
      <c r="F46" s="26">
        <f>IF(F44=0,"- ",F42/F44*100)</f>
        <v>88.339225520019738</v>
      </c>
      <c r="G46" s="26">
        <f t="shared" ref="G46:Y46" si="30">IF(G44=0,"- ",G42/G44*100)</f>
        <v>90.520656479909462</v>
      </c>
      <c r="H46" s="26">
        <f t="shared" si="30"/>
        <v>99.129923991547614</v>
      </c>
      <c r="I46" s="26">
        <f t="shared" si="30"/>
        <v>100.90551181102363</v>
      </c>
      <c r="J46" s="26">
        <f t="shared" si="30"/>
        <v>121.50709865307607</v>
      </c>
      <c r="K46" s="26">
        <f t="shared" si="30"/>
        <v>149.5732107682206</v>
      </c>
      <c r="L46" s="26">
        <f t="shared" si="30"/>
        <v>165.65179765557392</v>
      </c>
      <c r="M46" s="182">
        <f t="shared" si="30"/>
        <v>1110</v>
      </c>
      <c r="N46" s="182">
        <f t="shared" si="29"/>
        <v>106.28691983122363</v>
      </c>
      <c r="O46" s="182">
        <f t="shared" si="29"/>
        <v>114.548802946593</v>
      </c>
      <c r="P46" s="182">
        <f t="shared" si="29"/>
        <v>129.78723404255319</v>
      </c>
      <c r="Q46" s="182">
        <f t="shared" si="30"/>
        <v>109.79381443298971</v>
      </c>
      <c r="R46" s="182">
        <f t="shared" si="30"/>
        <v>133.65253077975376</v>
      </c>
      <c r="S46" s="182">
        <f t="shared" si="30"/>
        <v>97.68421052631578</v>
      </c>
      <c r="T46" s="182">
        <f t="shared" si="30"/>
        <v>184.8375451263538</v>
      </c>
      <c r="U46" s="182">
        <f t="shared" si="30"/>
        <v>138.96869244935544</v>
      </c>
      <c r="V46" s="182">
        <f t="shared" si="30"/>
        <v>110.43189368770766</v>
      </c>
      <c r="W46" s="182">
        <f t="shared" si="30"/>
        <v>167.08994708994709</v>
      </c>
      <c r="X46" s="182">
        <f t="shared" si="30"/>
        <v>77.670917833995404</v>
      </c>
      <c r="Y46" s="184">
        <f t="shared" si="30"/>
        <v>100.56975170622231</v>
      </c>
    </row>
    <row r="47" spans="2:25" ht="13.5" customHeight="1" x14ac:dyDescent="0.15">
      <c r="B47" s="414"/>
      <c r="C47" s="340" t="s">
        <v>256</v>
      </c>
      <c r="D47" s="407"/>
      <c r="E47" s="146" t="s">
        <v>343</v>
      </c>
      <c r="F47" s="41">
        <f>'41～47頁'!E168</f>
        <v>104077</v>
      </c>
      <c r="G47" s="41">
        <f>'41～47頁'!F168</f>
        <v>21858</v>
      </c>
      <c r="H47" s="41">
        <f>'41～47頁'!G168</f>
        <v>248327</v>
      </c>
      <c r="I47" s="41">
        <f>'41～47頁'!H168</f>
        <v>14550</v>
      </c>
      <c r="J47" s="41">
        <f>'41～47頁'!I168</f>
        <v>15732</v>
      </c>
      <c r="K47" s="41">
        <f>'41～47頁'!J168</f>
        <v>15122</v>
      </c>
      <c r="L47" s="41">
        <f>'41～47頁'!K168</f>
        <v>20018</v>
      </c>
      <c r="M47" s="41">
        <f>'41～47頁'!L168</f>
        <v>2654</v>
      </c>
      <c r="N47" s="41">
        <f>'41～47頁'!M168</f>
        <v>4709</v>
      </c>
      <c r="O47" s="41">
        <f>'41～47頁'!N168</f>
        <v>568</v>
      </c>
      <c r="P47" s="41">
        <f>'41～47頁'!O168</f>
        <v>181</v>
      </c>
      <c r="Q47" s="41">
        <f>'41～47頁'!P168</f>
        <v>202</v>
      </c>
      <c r="R47" s="41">
        <f>'41～47頁'!Q168</f>
        <v>788</v>
      </c>
      <c r="S47" s="41">
        <f>'41～47頁'!R168</f>
        <v>404</v>
      </c>
      <c r="T47" s="41">
        <f>'41～47頁'!S168</f>
        <v>280</v>
      </c>
      <c r="U47" s="41">
        <f>'41～47頁'!T168</f>
        <v>7082</v>
      </c>
      <c r="V47" s="41">
        <f>'41～47頁'!U168</f>
        <v>1567</v>
      </c>
      <c r="W47" s="41">
        <f>'41～47頁'!V168</f>
        <v>2896</v>
      </c>
      <c r="X47" s="41">
        <f>'41～47頁'!W168</f>
        <v>7048</v>
      </c>
      <c r="Y47" s="42">
        <f>SUM(F47:X47)</f>
        <v>468063</v>
      </c>
    </row>
    <row r="48" spans="2:25" ht="13.5" customHeight="1" x14ac:dyDescent="0.15">
      <c r="B48" s="414"/>
      <c r="C48" s="341"/>
      <c r="D48" s="408"/>
      <c r="E48" s="23" t="s">
        <v>77</v>
      </c>
      <c r="F48" s="40">
        <f>'41～47頁'!E169</f>
        <v>107297</v>
      </c>
      <c r="G48" s="40">
        <f>'41～47頁'!F169</f>
        <v>22367</v>
      </c>
      <c r="H48" s="40">
        <f>'41～47頁'!G169</f>
        <v>251358</v>
      </c>
      <c r="I48" s="40">
        <f>'41～47頁'!H169</f>
        <v>15314</v>
      </c>
      <c r="J48" s="40">
        <f>'41～47頁'!I169</f>
        <v>16664</v>
      </c>
      <c r="K48" s="40">
        <f>'41～47頁'!J169</f>
        <v>15943</v>
      </c>
      <c r="L48" s="40">
        <f>'41～47頁'!K169</f>
        <v>21050</v>
      </c>
      <c r="M48" s="40">
        <f>'41～47頁'!L169</f>
        <v>2664</v>
      </c>
      <c r="N48" s="40">
        <f>'41～47頁'!M169</f>
        <v>5026</v>
      </c>
      <c r="O48" s="40">
        <f>'41～47頁'!N169</f>
        <v>617</v>
      </c>
      <c r="P48" s="40">
        <f>'41～47頁'!O169</f>
        <v>183</v>
      </c>
      <c r="Q48" s="40">
        <f>'41～47頁'!P169</f>
        <v>208</v>
      </c>
      <c r="R48" s="40">
        <f>'41～47頁'!Q169</f>
        <v>965</v>
      </c>
      <c r="S48" s="40">
        <f>'41～47頁'!R169</f>
        <v>463</v>
      </c>
      <c r="T48" s="40">
        <f>'41～47頁'!S169</f>
        <v>507</v>
      </c>
      <c r="U48" s="40">
        <f>'41～47頁'!T169</f>
        <v>7491</v>
      </c>
      <c r="V48" s="40">
        <f>'41～47頁'!U169</f>
        <v>1658</v>
      </c>
      <c r="W48" s="40">
        <f>'41～47頁'!V169</f>
        <v>3150</v>
      </c>
      <c r="X48" s="40">
        <f>'41～47頁'!W169</f>
        <v>7411</v>
      </c>
      <c r="Y48" s="43">
        <f>SUM(F48:X48)</f>
        <v>480336</v>
      </c>
    </row>
    <row r="49" spans="2:25" ht="13.5" customHeight="1" x14ac:dyDescent="0.15">
      <c r="B49" s="35"/>
      <c r="C49" s="38"/>
      <c r="D49" s="409" t="str">
        <f>$D$7</f>
        <v>27年度</v>
      </c>
      <c r="E49" s="23" t="s">
        <v>343</v>
      </c>
      <c r="F49" s="40">
        <v>115972</v>
      </c>
      <c r="G49" s="40">
        <v>23786</v>
      </c>
      <c r="H49" s="40">
        <v>243066</v>
      </c>
      <c r="I49" s="40">
        <v>14364</v>
      </c>
      <c r="J49" s="40">
        <v>12689</v>
      </c>
      <c r="K49" s="40">
        <v>10138</v>
      </c>
      <c r="L49" s="40">
        <v>11728</v>
      </c>
      <c r="M49" s="40">
        <v>154</v>
      </c>
      <c r="N49" s="311">
        <v>4360</v>
      </c>
      <c r="O49" s="311">
        <v>421</v>
      </c>
      <c r="P49" s="311">
        <v>138</v>
      </c>
      <c r="Q49" s="40">
        <v>121</v>
      </c>
      <c r="R49" s="40">
        <v>655</v>
      </c>
      <c r="S49" s="40">
        <v>426</v>
      </c>
      <c r="T49" s="40">
        <v>204</v>
      </c>
      <c r="U49" s="40">
        <v>4420</v>
      </c>
      <c r="V49" s="40">
        <v>1410</v>
      </c>
      <c r="W49" s="40">
        <v>1607</v>
      </c>
      <c r="X49" s="40">
        <v>8026</v>
      </c>
      <c r="Y49" s="43">
        <f>SUM(F49:X49)</f>
        <v>453685</v>
      </c>
    </row>
    <row r="50" spans="2:25" ht="13.5" customHeight="1" x14ac:dyDescent="0.15">
      <c r="B50" s="35"/>
      <c r="C50" s="38"/>
      <c r="D50" s="409"/>
      <c r="E50" s="23" t="s">
        <v>77</v>
      </c>
      <c r="F50" s="40">
        <v>121579</v>
      </c>
      <c r="G50" s="40">
        <v>24724</v>
      </c>
      <c r="H50" s="40">
        <v>253604</v>
      </c>
      <c r="I50" s="40">
        <v>15234</v>
      </c>
      <c r="J50" s="40">
        <v>13725</v>
      </c>
      <c r="K50" s="40">
        <v>10656</v>
      </c>
      <c r="L50" s="40">
        <v>12707</v>
      </c>
      <c r="M50" s="40">
        <v>229</v>
      </c>
      <c r="N50" s="311">
        <v>4740</v>
      </c>
      <c r="O50" s="311">
        <v>543</v>
      </c>
      <c r="P50" s="311">
        <v>141</v>
      </c>
      <c r="Q50" s="40">
        <v>191</v>
      </c>
      <c r="R50" s="40">
        <v>731</v>
      </c>
      <c r="S50" s="40">
        <v>475</v>
      </c>
      <c r="T50" s="40">
        <v>274</v>
      </c>
      <c r="U50" s="40">
        <v>5396</v>
      </c>
      <c r="V50" s="40">
        <v>1502</v>
      </c>
      <c r="W50" s="40">
        <v>1888</v>
      </c>
      <c r="X50" s="40">
        <v>9549</v>
      </c>
      <c r="Y50" s="43">
        <f>SUM(F50:X50)</f>
        <v>477888</v>
      </c>
    </row>
    <row r="51" spans="2:25" ht="13.5" customHeight="1" x14ac:dyDescent="0.15">
      <c r="B51" s="35"/>
      <c r="C51" s="38"/>
      <c r="D51" s="410" t="s">
        <v>41</v>
      </c>
      <c r="E51" s="23" t="s">
        <v>343</v>
      </c>
      <c r="F51" s="24">
        <f>IF(F49=0,"- ",F47/F49*100)</f>
        <v>89.74321387921222</v>
      </c>
      <c r="G51" s="24">
        <f t="shared" ref="G51:Y51" si="31">IF(G49=0,"- ",G47/G49*100)</f>
        <v>91.894391658959051</v>
      </c>
      <c r="H51" s="24">
        <f t="shared" si="31"/>
        <v>102.16443270552031</v>
      </c>
      <c r="I51" s="24">
        <f t="shared" si="31"/>
        <v>101.29490392648289</v>
      </c>
      <c r="J51" s="24">
        <f t="shared" si="31"/>
        <v>123.98140121364962</v>
      </c>
      <c r="K51" s="24">
        <f t="shared" si="31"/>
        <v>149.16157032945355</v>
      </c>
      <c r="L51" s="24">
        <f t="shared" si="31"/>
        <v>170.6855388813097</v>
      </c>
      <c r="M51" s="181">
        <f t="shared" si="31"/>
        <v>1723.3766233766232</v>
      </c>
      <c r="N51" s="181">
        <f t="shared" ref="N51:P52" si="32">IF(N49=0,"- ",N47/N49*100)</f>
        <v>108.00458715596331</v>
      </c>
      <c r="O51" s="181">
        <f t="shared" si="32"/>
        <v>134.91686460807603</v>
      </c>
      <c r="P51" s="181">
        <f t="shared" si="32"/>
        <v>131.15942028985506</v>
      </c>
      <c r="Q51" s="181">
        <f t="shared" si="31"/>
        <v>166.94214876033058</v>
      </c>
      <c r="R51" s="181">
        <f t="shared" si="31"/>
        <v>120.30534351145039</v>
      </c>
      <c r="S51" s="181">
        <f t="shared" si="31"/>
        <v>94.835680751173712</v>
      </c>
      <c r="T51" s="181">
        <f t="shared" si="31"/>
        <v>137.25490196078431</v>
      </c>
      <c r="U51" s="181">
        <f t="shared" si="31"/>
        <v>160.22624434389141</v>
      </c>
      <c r="V51" s="181">
        <f t="shared" si="31"/>
        <v>111.13475177304966</v>
      </c>
      <c r="W51" s="181">
        <f t="shared" si="31"/>
        <v>180.21157436216552</v>
      </c>
      <c r="X51" s="181">
        <f t="shared" si="31"/>
        <v>87.814602541739347</v>
      </c>
      <c r="Y51" s="183">
        <f t="shared" si="31"/>
        <v>103.16915921840044</v>
      </c>
    </row>
    <row r="52" spans="2:25" ht="13.5" customHeight="1" thickBot="1" x14ac:dyDescent="0.2">
      <c r="B52" s="35"/>
      <c r="C52" s="44"/>
      <c r="D52" s="411"/>
      <c r="E52" s="29" t="s">
        <v>77</v>
      </c>
      <c r="F52" s="26">
        <f>IF(F50=0,"- ",F48/F50*100)</f>
        <v>88.252905518222718</v>
      </c>
      <c r="G52" s="26">
        <f t="shared" ref="G52:Y52" si="33">IF(G50=0,"- ",G48/G50*100)</f>
        <v>90.466752952596664</v>
      </c>
      <c r="H52" s="26">
        <f t="shared" si="33"/>
        <v>99.114367281273161</v>
      </c>
      <c r="I52" s="26">
        <f t="shared" si="33"/>
        <v>100.52514113167913</v>
      </c>
      <c r="J52" s="26">
        <f t="shared" si="33"/>
        <v>121.41347905282332</v>
      </c>
      <c r="K52" s="26">
        <f t="shared" si="33"/>
        <v>149.61524024024024</v>
      </c>
      <c r="L52" s="26">
        <f t="shared" si="33"/>
        <v>165.65672463996222</v>
      </c>
      <c r="M52" s="182">
        <f t="shared" si="33"/>
        <v>1163.3187772925764</v>
      </c>
      <c r="N52" s="182">
        <f t="shared" si="32"/>
        <v>106.03375527426159</v>
      </c>
      <c r="O52" s="182">
        <f t="shared" si="32"/>
        <v>113.62799263351751</v>
      </c>
      <c r="P52" s="182">
        <f t="shared" si="32"/>
        <v>129.78723404255319</v>
      </c>
      <c r="Q52" s="182">
        <f t="shared" si="33"/>
        <v>108.90052356020942</v>
      </c>
      <c r="R52" s="182">
        <f t="shared" si="33"/>
        <v>132.01094391244871</v>
      </c>
      <c r="S52" s="182">
        <f t="shared" si="33"/>
        <v>97.473684210526315</v>
      </c>
      <c r="T52" s="182">
        <f t="shared" si="33"/>
        <v>185.03649635036496</v>
      </c>
      <c r="U52" s="182">
        <f t="shared" si="33"/>
        <v>138.82505559673831</v>
      </c>
      <c r="V52" s="182">
        <f t="shared" si="33"/>
        <v>110.3861517976032</v>
      </c>
      <c r="W52" s="182">
        <f t="shared" si="33"/>
        <v>166.84322033898303</v>
      </c>
      <c r="X52" s="182">
        <f t="shared" si="33"/>
        <v>77.610220965546134</v>
      </c>
      <c r="Y52" s="184">
        <f t="shared" si="33"/>
        <v>100.51225391723584</v>
      </c>
    </row>
    <row r="53" spans="2:25" ht="13.5" customHeight="1" x14ac:dyDescent="0.15">
      <c r="B53" s="414"/>
      <c r="C53" s="340" t="s">
        <v>257</v>
      </c>
      <c r="D53" s="407"/>
      <c r="E53" s="146" t="s">
        <v>343</v>
      </c>
      <c r="F53" s="41">
        <f>'41～47頁'!E196</f>
        <v>106</v>
      </c>
      <c r="G53" s="41">
        <f>'41～47頁'!F196</f>
        <v>26</v>
      </c>
      <c r="H53" s="41">
        <f>'41～47頁'!G196</f>
        <v>86</v>
      </c>
      <c r="I53" s="41">
        <f>'41～47頁'!H196</f>
        <v>56</v>
      </c>
      <c r="J53" s="41">
        <f>'41～47頁'!I196</f>
        <v>25</v>
      </c>
      <c r="K53" s="41">
        <f>'41～47頁'!J196</f>
        <v>3</v>
      </c>
      <c r="L53" s="41">
        <f>'41～47頁'!K196</f>
        <v>6</v>
      </c>
      <c r="M53" s="41">
        <f>'41～47頁'!L196</f>
        <v>0</v>
      </c>
      <c r="N53" s="41">
        <f>'41～47頁'!M196</f>
        <v>8</v>
      </c>
      <c r="O53" s="41">
        <f>'41～47頁'!N196</f>
        <v>2</v>
      </c>
      <c r="P53" s="41">
        <f>'41～47頁'!O196</f>
        <v>0</v>
      </c>
      <c r="Q53" s="41">
        <f>'41～47頁'!P196</f>
        <v>5</v>
      </c>
      <c r="R53" s="41">
        <f>'41～47頁'!Q196</f>
        <v>4</v>
      </c>
      <c r="S53" s="41">
        <f>'41～47頁'!R196</f>
        <v>1</v>
      </c>
      <c r="T53" s="41">
        <f>'41～47頁'!S196</f>
        <v>3</v>
      </c>
      <c r="U53" s="41">
        <f>'41～47頁'!T196</f>
        <v>51</v>
      </c>
      <c r="V53" s="41">
        <f>'41～47頁'!U196</f>
        <v>4</v>
      </c>
      <c r="W53" s="41">
        <f>'41～47頁'!V196</f>
        <v>8</v>
      </c>
      <c r="X53" s="41">
        <f>'41～47頁'!W196</f>
        <v>19</v>
      </c>
      <c r="Y53" s="42">
        <f>SUM(F53:X53)</f>
        <v>413</v>
      </c>
    </row>
    <row r="54" spans="2:25" ht="13.5" customHeight="1" x14ac:dyDescent="0.15">
      <c r="B54" s="414"/>
      <c r="C54" s="341"/>
      <c r="D54" s="408"/>
      <c r="E54" s="23" t="s">
        <v>77</v>
      </c>
      <c r="F54" s="40">
        <f>'41～47頁'!E197</f>
        <v>150</v>
      </c>
      <c r="G54" s="40">
        <f>'41～47頁'!F197</f>
        <v>26</v>
      </c>
      <c r="H54" s="40">
        <f>'41～47頁'!G197</f>
        <v>91</v>
      </c>
      <c r="I54" s="40">
        <f>'41～47頁'!H197</f>
        <v>64</v>
      </c>
      <c r="J54" s="40">
        <f>'41～47頁'!I197</f>
        <v>25</v>
      </c>
      <c r="K54" s="40">
        <f>'41～47頁'!J197</f>
        <v>3</v>
      </c>
      <c r="L54" s="40">
        <f>'41～47頁'!K197</f>
        <v>6</v>
      </c>
      <c r="M54" s="40">
        <f>'41～47頁'!L197</f>
        <v>0</v>
      </c>
      <c r="N54" s="40">
        <f>'41～47頁'!M197</f>
        <v>12</v>
      </c>
      <c r="O54" s="40">
        <f>'41～47頁'!N197</f>
        <v>5</v>
      </c>
      <c r="P54" s="40">
        <f>'41～47頁'!O197</f>
        <v>0</v>
      </c>
      <c r="Q54" s="40">
        <f>'41～47頁'!P197</f>
        <v>5</v>
      </c>
      <c r="R54" s="40">
        <f>'41～47頁'!Q197</f>
        <v>12</v>
      </c>
      <c r="S54" s="40">
        <f>'41～47頁'!R197</f>
        <v>1</v>
      </c>
      <c r="T54" s="40">
        <f>'41～47頁'!S197</f>
        <v>5</v>
      </c>
      <c r="U54" s="40">
        <f>'41～47頁'!T197</f>
        <v>55</v>
      </c>
      <c r="V54" s="40">
        <f>'41～47頁'!U197</f>
        <v>4</v>
      </c>
      <c r="W54" s="40">
        <f>'41～47頁'!V197</f>
        <v>8</v>
      </c>
      <c r="X54" s="40">
        <f>'41～47頁'!W197</f>
        <v>19</v>
      </c>
      <c r="Y54" s="43">
        <f>SUM(F54:X54)</f>
        <v>491</v>
      </c>
    </row>
    <row r="55" spans="2:25" ht="13.5" customHeight="1" x14ac:dyDescent="0.15">
      <c r="B55" s="35"/>
      <c r="C55" s="38"/>
      <c r="D55" s="409" t="str">
        <f>$D$7</f>
        <v>27年度</v>
      </c>
      <c r="E55" s="23" t="s">
        <v>343</v>
      </c>
      <c r="F55" s="40">
        <v>51</v>
      </c>
      <c r="G55" s="40">
        <v>12</v>
      </c>
      <c r="H55" s="40">
        <v>46</v>
      </c>
      <c r="I55" s="40">
        <v>6</v>
      </c>
      <c r="J55" s="40">
        <v>10</v>
      </c>
      <c r="K55" s="40">
        <v>3</v>
      </c>
      <c r="L55" s="40">
        <v>4</v>
      </c>
      <c r="M55" s="40">
        <v>5</v>
      </c>
      <c r="N55" s="311">
        <v>0</v>
      </c>
      <c r="O55" s="311">
        <v>0</v>
      </c>
      <c r="P55" s="311">
        <v>0</v>
      </c>
      <c r="Q55" s="40">
        <v>3</v>
      </c>
      <c r="R55" s="40">
        <v>0</v>
      </c>
      <c r="S55" s="40">
        <v>0</v>
      </c>
      <c r="T55" s="40">
        <v>3</v>
      </c>
      <c r="U55" s="40">
        <v>24</v>
      </c>
      <c r="V55" s="40">
        <v>3</v>
      </c>
      <c r="W55" s="40">
        <v>2</v>
      </c>
      <c r="X55" s="40">
        <v>16</v>
      </c>
      <c r="Y55" s="43">
        <f>SUM(F55:X55)</f>
        <v>188</v>
      </c>
    </row>
    <row r="56" spans="2:25" ht="13.5" customHeight="1" x14ac:dyDescent="0.15">
      <c r="B56" s="35"/>
      <c r="C56" s="38"/>
      <c r="D56" s="409"/>
      <c r="E56" s="23" t="s">
        <v>77</v>
      </c>
      <c r="F56" s="40">
        <v>51</v>
      </c>
      <c r="G56" s="40">
        <v>14</v>
      </c>
      <c r="H56" s="40">
        <v>52</v>
      </c>
      <c r="I56" s="40">
        <v>6</v>
      </c>
      <c r="J56" s="40">
        <v>10</v>
      </c>
      <c r="K56" s="40">
        <v>5</v>
      </c>
      <c r="L56" s="40">
        <v>4</v>
      </c>
      <c r="M56" s="40">
        <v>11</v>
      </c>
      <c r="N56" s="311">
        <v>0</v>
      </c>
      <c r="O56" s="311">
        <v>0</v>
      </c>
      <c r="P56" s="311">
        <v>0</v>
      </c>
      <c r="Q56" s="40">
        <v>3</v>
      </c>
      <c r="R56" s="40">
        <v>0</v>
      </c>
      <c r="S56" s="40">
        <v>0</v>
      </c>
      <c r="T56" s="40">
        <v>3</v>
      </c>
      <c r="U56" s="40">
        <v>34</v>
      </c>
      <c r="V56" s="40">
        <v>3</v>
      </c>
      <c r="W56" s="40">
        <v>2</v>
      </c>
      <c r="X56" s="40">
        <v>17</v>
      </c>
      <c r="Y56" s="43">
        <f>SUM(F56:X56)</f>
        <v>215</v>
      </c>
    </row>
    <row r="57" spans="2:25" ht="13.5" customHeight="1" x14ac:dyDescent="0.15">
      <c r="B57" s="35"/>
      <c r="C57" s="38"/>
      <c r="D57" s="410" t="s">
        <v>41</v>
      </c>
      <c r="E57" s="23" t="s">
        <v>343</v>
      </c>
      <c r="F57" s="181">
        <f>IF(F55=0,"- ",F53/F55*100)</f>
        <v>207.84313725490199</v>
      </c>
      <c r="G57" s="181">
        <f t="shared" ref="G57:Y57" si="34">IF(G55=0,"- ",G53/G55*100)</f>
        <v>216.66666666666666</v>
      </c>
      <c r="H57" s="181">
        <f t="shared" si="34"/>
        <v>186.95652173913044</v>
      </c>
      <c r="I57" s="181">
        <f t="shared" si="34"/>
        <v>933.33333333333337</v>
      </c>
      <c r="J57" s="181">
        <f t="shared" si="34"/>
        <v>250</v>
      </c>
      <c r="K57" s="181">
        <f t="shared" si="34"/>
        <v>100</v>
      </c>
      <c r="L57" s="181">
        <f t="shared" si="34"/>
        <v>150</v>
      </c>
      <c r="M57" s="181">
        <f t="shared" si="34"/>
        <v>0</v>
      </c>
      <c r="N57" s="181" t="str">
        <f t="shared" ref="N57:P58" si="35">IF(N55=0,"- ",N53/N55*100)</f>
        <v xml:space="preserve">- </v>
      </c>
      <c r="O57" s="181" t="str">
        <f t="shared" si="35"/>
        <v xml:space="preserve">- </v>
      </c>
      <c r="P57" s="181" t="str">
        <f t="shared" si="35"/>
        <v xml:space="preserve">- </v>
      </c>
      <c r="Q57" s="181">
        <f t="shared" si="34"/>
        <v>166.66666666666669</v>
      </c>
      <c r="R57" s="181" t="str">
        <f t="shared" si="34"/>
        <v xml:space="preserve">- </v>
      </c>
      <c r="S57" s="181" t="str">
        <f t="shared" si="34"/>
        <v xml:space="preserve">- </v>
      </c>
      <c r="T57" s="181">
        <f t="shared" si="34"/>
        <v>100</v>
      </c>
      <c r="U57" s="181">
        <f t="shared" si="34"/>
        <v>212.5</v>
      </c>
      <c r="V57" s="181">
        <f t="shared" si="34"/>
        <v>133.33333333333331</v>
      </c>
      <c r="W57" s="181">
        <f t="shared" si="34"/>
        <v>400</v>
      </c>
      <c r="X57" s="181">
        <f t="shared" si="34"/>
        <v>118.75</v>
      </c>
      <c r="Y57" s="183">
        <f t="shared" si="34"/>
        <v>219.68085106382978</v>
      </c>
    </row>
    <row r="58" spans="2:25" ht="13.5" customHeight="1" thickBot="1" x14ac:dyDescent="0.2">
      <c r="B58" s="36"/>
      <c r="C58" s="44"/>
      <c r="D58" s="411"/>
      <c r="E58" s="29" t="s">
        <v>77</v>
      </c>
      <c r="F58" s="182">
        <f>IF(F56=0,"- ",F54/F56*100)</f>
        <v>294.11764705882354</v>
      </c>
      <c r="G58" s="182">
        <f t="shared" ref="G58:Y58" si="36">IF(G56=0,"- ",G54/G56*100)</f>
        <v>185.71428571428572</v>
      </c>
      <c r="H58" s="182">
        <f t="shared" si="36"/>
        <v>175</v>
      </c>
      <c r="I58" s="182">
        <f t="shared" si="36"/>
        <v>1066.6666666666665</v>
      </c>
      <c r="J58" s="182">
        <f t="shared" si="36"/>
        <v>250</v>
      </c>
      <c r="K58" s="182">
        <f t="shared" si="36"/>
        <v>60</v>
      </c>
      <c r="L58" s="182">
        <f t="shared" si="36"/>
        <v>150</v>
      </c>
      <c r="M58" s="182">
        <f t="shared" si="36"/>
        <v>0</v>
      </c>
      <c r="N58" s="182" t="str">
        <f t="shared" si="35"/>
        <v xml:space="preserve">- </v>
      </c>
      <c r="O58" s="182" t="str">
        <f t="shared" si="35"/>
        <v xml:space="preserve">- </v>
      </c>
      <c r="P58" s="182" t="str">
        <f t="shared" si="35"/>
        <v xml:space="preserve">- </v>
      </c>
      <c r="Q58" s="182">
        <f t="shared" si="36"/>
        <v>166.66666666666669</v>
      </c>
      <c r="R58" s="182" t="str">
        <f t="shared" si="36"/>
        <v xml:space="preserve">- </v>
      </c>
      <c r="S58" s="182" t="str">
        <f t="shared" si="36"/>
        <v xml:space="preserve">- </v>
      </c>
      <c r="T58" s="182">
        <f t="shared" si="36"/>
        <v>166.66666666666669</v>
      </c>
      <c r="U58" s="182">
        <f t="shared" si="36"/>
        <v>161.76470588235296</v>
      </c>
      <c r="V58" s="182">
        <f t="shared" si="36"/>
        <v>133.33333333333331</v>
      </c>
      <c r="W58" s="182">
        <f t="shared" si="36"/>
        <v>400</v>
      </c>
      <c r="X58" s="182">
        <f t="shared" si="36"/>
        <v>111.76470588235294</v>
      </c>
      <c r="Y58" s="184">
        <f t="shared" si="36"/>
        <v>228.37209302325584</v>
      </c>
    </row>
    <row r="59" spans="2:25" s="11" customFormat="1" ht="13.5" customHeight="1" x14ac:dyDescent="0.15">
      <c r="D59" s="45"/>
      <c r="F59" s="34" t="str">
        <f>'29　頁'!$C$40</f>
        <v>※27年度数値は、27年度報告書の数値であるため、５表及び６表の27年度数値と一致しないことがある。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</row>
    <row r="60" spans="2:25" s="11" customFormat="1" ht="13.5" customHeight="1" x14ac:dyDescent="0.15">
      <c r="D60" s="45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</row>
    <row r="61" spans="2:25" s="11" customFormat="1" ht="13.5" customHeight="1" x14ac:dyDescent="0.15">
      <c r="D61" s="45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</row>
    <row r="62" spans="2:25" s="11" customFormat="1" ht="13.5" customHeight="1" x14ac:dyDescent="0.15">
      <c r="D62" s="45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</row>
    <row r="63" spans="2:25" s="11" customFormat="1" ht="13.5" customHeight="1" x14ac:dyDescent="0.15">
      <c r="D63" s="45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</row>
    <row r="64" spans="2:25" ht="21" customHeight="1" x14ac:dyDescent="0.2">
      <c r="B64" s="1" t="str">
        <f>B1</f>
        <v>２　平成28年度振興局別・国別訪日外国人宿泊者数（延べ人数）</v>
      </c>
    </row>
    <row r="65" spans="2:25" ht="13.5" customHeight="1" thickBot="1" x14ac:dyDescent="0.2">
      <c r="Y65" s="10" t="s">
        <v>236</v>
      </c>
    </row>
    <row r="66" spans="2:25" ht="13.5" customHeight="1" x14ac:dyDescent="0.15">
      <c r="B66" s="367" t="s">
        <v>24</v>
      </c>
      <c r="C66" s="412" t="s">
        <v>353</v>
      </c>
      <c r="D66" s="412"/>
      <c r="E66" s="412" t="s">
        <v>238</v>
      </c>
      <c r="F66" s="397" t="s">
        <v>239</v>
      </c>
      <c r="G66" s="398"/>
      <c r="H66" s="398"/>
      <c r="I66" s="398"/>
      <c r="J66" s="398"/>
      <c r="K66" s="398"/>
      <c r="L66" s="398"/>
      <c r="M66" s="398"/>
      <c r="N66" s="402"/>
      <c r="O66" s="402"/>
      <c r="P66" s="403"/>
      <c r="Q66" s="397" t="s">
        <v>240</v>
      </c>
      <c r="R66" s="398"/>
      <c r="S66" s="398"/>
      <c r="T66" s="399"/>
      <c r="U66" s="391" t="s">
        <v>241</v>
      </c>
      <c r="V66" s="391"/>
      <c r="W66" s="395" t="s">
        <v>316</v>
      </c>
      <c r="X66" s="391" t="s">
        <v>317</v>
      </c>
      <c r="Y66" s="389" t="s">
        <v>242</v>
      </c>
    </row>
    <row r="67" spans="2:25" ht="13.5" customHeight="1" thickBot="1" x14ac:dyDescent="0.2">
      <c r="B67" s="369"/>
      <c r="C67" s="413"/>
      <c r="D67" s="413"/>
      <c r="E67" s="413"/>
      <c r="F67" s="66" t="s">
        <v>243</v>
      </c>
      <c r="G67" s="66" t="s">
        <v>244</v>
      </c>
      <c r="H67" s="66" t="s">
        <v>245</v>
      </c>
      <c r="I67" s="66" t="s">
        <v>246</v>
      </c>
      <c r="J67" s="67" t="s">
        <v>247</v>
      </c>
      <c r="K67" s="67" t="s">
        <v>312</v>
      </c>
      <c r="L67" s="66" t="s">
        <v>313</v>
      </c>
      <c r="M67" s="66" t="s">
        <v>314</v>
      </c>
      <c r="N67" s="304" t="s">
        <v>396</v>
      </c>
      <c r="O67" s="304" t="s">
        <v>394</v>
      </c>
      <c r="P67" s="304" t="s">
        <v>395</v>
      </c>
      <c r="Q67" s="304" t="s">
        <v>248</v>
      </c>
      <c r="R67" s="304" t="s">
        <v>249</v>
      </c>
      <c r="S67" s="304" t="s">
        <v>250</v>
      </c>
      <c r="T67" s="304" t="s">
        <v>251</v>
      </c>
      <c r="U67" s="304" t="s">
        <v>315</v>
      </c>
      <c r="V67" s="304" t="s">
        <v>252</v>
      </c>
      <c r="W67" s="396"/>
      <c r="X67" s="392"/>
      <c r="Y67" s="390"/>
    </row>
    <row r="68" spans="2:25" ht="13.5" customHeight="1" x14ac:dyDescent="0.15">
      <c r="B68" s="340" t="s">
        <v>17</v>
      </c>
      <c r="C68" s="415"/>
      <c r="D68" s="407"/>
      <c r="E68" s="146" t="s">
        <v>343</v>
      </c>
      <c r="F68" s="41">
        <f>F74+F80+F86</f>
        <v>160833</v>
      </c>
      <c r="G68" s="41">
        <f t="shared" ref="G68:Y68" si="37">G74+G80+G86</f>
        <v>41665</v>
      </c>
      <c r="H68" s="41">
        <f t="shared" si="37"/>
        <v>175347</v>
      </c>
      <c r="I68" s="41">
        <f t="shared" si="37"/>
        <v>65617</v>
      </c>
      <c r="J68" s="41">
        <f t="shared" si="37"/>
        <v>36161</v>
      </c>
      <c r="K68" s="41">
        <f t="shared" si="37"/>
        <v>24450</v>
      </c>
      <c r="L68" s="41">
        <f t="shared" si="37"/>
        <v>46282</v>
      </c>
      <c r="M68" s="41">
        <f t="shared" si="37"/>
        <v>293</v>
      </c>
      <c r="N68" s="41">
        <f t="shared" ref="N68:P71" si="38">N74+N80+N86</f>
        <v>6436</v>
      </c>
      <c r="O68" s="41">
        <f t="shared" si="38"/>
        <v>1834</v>
      </c>
      <c r="P68" s="41">
        <f t="shared" si="38"/>
        <v>421</v>
      </c>
      <c r="Q68" s="41">
        <f t="shared" si="37"/>
        <v>591</v>
      </c>
      <c r="R68" s="41">
        <f t="shared" si="37"/>
        <v>1454</v>
      </c>
      <c r="S68" s="41">
        <f t="shared" si="37"/>
        <v>1315</v>
      </c>
      <c r="T68" s="41">
        <f t="shared" si="37"/>
        <v>965</v>
      </c>
      <c r="U68" s="41">
        <f t="shared" si="37"/>
        <v>7137</v>
      </c>
      <c r="V68" s="41">
        <f t="shared" si="37"/>
        <v>1511</v>
      </c>
      <c r="W68" s="41">
        <f t="shared" si="37"/>
        <v>8664</v>
      </c>
      <c r="X68" s="41">
        <f t="shared" si="37"/>
        <v>14262</v>
      </c>
      <c r="Y68" s="42">
        <f t="shared" si="37"/>
        <v>595238</v>
      </c>
    </row>
    <row r="69" spans="2:25" ht="13.5" customHeight="1" x14ac:dyDescent="0.15">
      <c r="B69" s="341"/>
      <c r="C69" s="416"/>
      <c r="D69" s="408"/>
      <c r="E69" s="23" t="s">
        <v>77</v>
      </c>
      <c r="F69" s="40">
        <f>F75+F81+F87</f>
        <v>217557</v>
      </c>
      <c r="G69" s="40">
        <f t="shared" ref="G69:Y69" si="39">G75+G81+G87</f>
        <v>67039</v>
      </c>
      <c r="H69" s="40">
        <f t="shared" si="39"/>
        <v>203348</v>
      </c>
      <c r="I69" s="40">
        <f t="shared" si="39"/>
        <v>91901</v>
      </c>
      <c r="J69" s="40">
        <f t="shared" si="39"/>
        <v>49160</v>
      </c>
      <c r="K69" s="40">
        <f t="shared" si="39"/>
        <v>28309</v>
      </c>
      <c r="L69" s="40">
        <f t="shared" si="39"/>
        <v>56057</v>
      </c>
      <c r="M69" s="40">
        <f t="shared" si="39"/>
        <v>541</v>
      </c>
      <c r="N69" s="40">
        <f t="shared" si="38"/>
        <v>7222</v>
      </c>
      <c r="O69" s="40">
        <f t="shared" si="38"/>
        <v>2022</v>
      </c>
      <c r="P69" s="40">
        <f t="shared" si="38"/>
        <v>473</v>
      </c>
      <c r="Q69" s="40">
        <f t="shared" si="39"/>
        <v>1173</v>
      </c>
      <c r="R69" s="40">
        <f t="shared" si="39"/>
        <v>2724</v>
      </c>
      <c r="S69" s="40">
        <f t="shared" si="39"/>
        <v>2505</v>
      </c>
      <c r="T69" s="40">
        <f t="shared" si="39"/>
        <v>1609</v>
      </c>
      <c r="U69" s="40">
        <f t="shared" si="39"/>
        <v>11668</v>
      </c>
      <c r="V69" s="40">
        <f t="shared" si="39"/>
        <v>2650</v>
      </c>
      <c r="W69" s="40">
        <f t="shared" si="39"/>
        <v>31146</v>
      </c>
      <c r="X69" s="40">
        <f t="shared" si="39"/>
        <v>19263</v>
      </c>
      <c r="Y69" s="43">
        <f t="shared" si="39"/>
        <v>796367</v>
      </c>
    </row>
    <row r="70" spans="2:25" ht="13.5" customHeight="1" x14ac:dyDescent="0.15">
      <c r="B70" s="38"/>
      <c r="C70" s="11"/>
      <c r="D70" s="409" t="str">
        <f>$D$7</f>
        <v>27年度</v>
      </c>
      <c r="E70" s="23" t="s">
        <v>343</v>
      </c>
      <c r="F70" s="40">
        <f>F76+F82+F88</f>
        <v>153453</v>
      </c>
      <c r="G70" s="40">
        <f t="shared" ref="G70:Y70" si="40">G76+G82+G88</f>
        <v>21114</v>
      </c>
      <c r="H70" s="40">
        <f t="shared" si="40"/>
        <v>221069</v>
      </c>
      <c r="I70" s="40">
        <f t="shared" si="40"/>
        <v>61083</v>
      </c>
      <c r="J70" s="40">
        <f t="shared" si="40"/>
        <v>31583</v>
      </c>
      <c r="K70" s="40">
        <f t="shared" si="40"/>
        <v>14048</v>
      </c>
      <c r="L70" s="40">
        <f t="shared" si="40"/>
        <v>38937</v>
      </c>
      <c r="M70" s="40">
        <f t="shared" si="40"/>
        <v>134</v>
      </c>
      <c r="N70" s="311">
        <f t="shared" si="38"/>
        <v>5055</v>
      </c>
      <c r="O70" s="311">
        <f t="shared" si="38"/>
        <v>2435</v>
      </c>
      <c r="P70" s="311">
        <f t="shared" si="38"/>
        <v>341</v>
      </c>
      <c r="Q70" s="40">
        <f t="shared" si="40"/>
        <v>1252</v>
      </c>
      <c r="R70" s="40">
        <f t="shared" si="40"/>
        <v>1234</v>
      </c>
      <c r="S70" s="40">
        <f t="shared" si="40"/>
        <v>1118</v>
      </c>
      <c r="T70" s="40">
        <f t="shared" si="40"/>
        <v>860</v>
      </c>
      <c r="U70" s="40">
        <f t="shared" si="40"/>
        <v>5798</v>
      </c>
      <c r="V70" s="40">
        <f t="shared" si="40"/>
        <v>1206</v>
      </c>
      <c r="W70" s="40">
        <f t="shared" si="40"/>
        <v>7155</v>
      </c>
      <c r="X70" s="40">
        <f t="shared" si="40"/>
        <v>25147</v>
      </c>
      <c r="Y70" s="43">
        <f t="shared" si="40"/>
        <v>593022</v>
      </c>
    </row>
    <row r="71" spans="2:25" ht="13.5" customHeight="1" x14ac:dyDescent="0.15">
      <c r="B71" s="38"/>
      <c r="C71" s="11"/>
      <c r="D71" s="409"/>
      <c r="E71" s="23" t="s">
        <v>77</v>
      </c>
      <c r="F71" s="40">
        <f>F77+F83+F89</f>
        <v>191700</v>
      </c>
      <c r="G71" s="40">
        <f t="shared" ref="G71:Y71" si="41">G77+G83+G89</f>
        <v>30094</v>
      </c>
      <c r="H71" s="40">
        <f t="shared" si="41"/>
        <v>249613</v>
      </c>
      <c r="I71" s="40">
        <f t="shared" si="41"/>
        <v>81014</v>
      </c>
      <c r="J71" s="40">
        <f t="shared" si="41"/>
        <v>37963</v>
      </c>
      <c r="K71" s="40">
        <f t="shared" si="41"/>
        <v>15673</v>
      </c>
      <c r="L71" s="40">
        <f t="shared" si="41"/>
        <v>43597</v>
      </c>
      <c r="M71" s="40">
        <f t="shared" si="41"/>
        <v>183</v>
      </c>
      <c r="N71" s="311">
        <f t="shared" si="38"/>
        <v>5458</v>
      </c>
      <c r="O71" s="311">
        <f t="shared" si="38"/>
        <v>2690</v>
      </c>
      <c r="P71" s="311">
        <f t="shared" si="38"/>
        <v>502</v>
      </c>
      <c r="Q71" s="40">
        <f t="shared" si="41"/>
        <v>2377</v>
      </c>
      <c r="R71" s="40">
        <f t="shared" si="41"/>
        <v>2115</v>
      </c>
      <c r="S71" s="40">
        <f t="shared" si="41"/>
        <v>1819</v>
      </c>
      <c r="T71" s="40">
        <f t="shared" si="41"/>
        <v>1343</v>
      </c>
      <c r="U71" s="40">
        <f t="shared" si="41"/>
        <v>9440</v>
      </c>
      <c r="V71" s="40">
        <f t="shared" si="41"/>
        <v>1725</v>
      </c>
      <c r="W71" s="40">
        <f t="shared" si="41"/>
        <v>24868</v>
      </c>
      <c r="X71" s="40">
        <f t="shared" si="41"/>
        <v>34702</v>
      </c>
      <c r="Y71" s="43">
        <f t="shared" si="41"/>
        <v>736876</v>
      </c>
    </row>
    <row r="72" spans="2:25" ht="13.5" customHeight="1" x14ac:dyDescent="0.15">
      <c r="B72" s="38"/>
      <c r="C72" s="11"/>
      <c r="D72" s="410" t="s">
        <v>41</v>
      </c>
      <c r="E72" s="23" t="s">
        <v>343</v>
      </c>
      <c r="F72" s="181">
        <f>IF(F70=0,"- ",F68/F70*100)</f>
        <v>104.80929014095521</v>
      </c>
      <c r="G72" s="181">
        <f t="shared" ref="G72:Y72" si="42">IF(G70=0,"- ",G68/G70*100)</f>
        <v>197.33352278109311</v>
      </c>
      <c r="H72" s="181">
        <f t="shared" si="42"/>
        <v>79.317769565158386</v>
      </c>
      <c r="I72" s="181">
        <f t="shared" si="42"/>
        <v>107.42268716336787</v>
      </c>
      <c r="J72" s="181">
        <f t="shared" si="42"/>
        <v>114.49513979039357</v>
      </c>
      <c r="K72" s="181">
        <f t="shared" si="42"/>
        <v>174.04612756264237</v>
      </c>
      <c r="L72" s="181">
        <f t="shared" si="42"/>
        <v>118.8638056347433</v>
      </c>
      <c r="M72" s="181">
        <f t="shared" si="42"/>
        <v>218.65671641791047</v>
      </c>
      <c r="N72" s="181">
        <f t="shared" ref="N72:P73" si="43">IF(N70=0,"- ",N68/N70*100)</f>
        <v>127.31948565776459</v>
      </c>
      <c r="O72" s="181">
        <f t="shared" si="43"/>
        <v>75.318275154004112</v>
      </c>
      <c r="P72" s="181">
        <f t="shared" si="43"/>
        <v>123.46041055718476</v>
      </c>
      <c r="Q72" s="181">
        <f t="shared" si="42"/>
        <v>47.204472843450482</v>
      </c>
      <c r="R72" s="181">
        <f t="shared" si="42"/>
        <v>117.82820097244733</v>
      </c>
      <c r="S72" s="181">
        <f t="shared" si="42"/>
        <v>117.62075134168157</v>
      </c>
      <c r="T72" s="181">
        <f t="shared" si="42"/>
        <v>112.20930232558139</v>
      </c>
      <c r="U72" s="181">
        <f t="shared" si="42"/>
        <v>123.09417040358743</v>
      </c>
      <c r="V72" s="181">
        <f t="shared" si="42"/>
        <v>125.29021558872304</v>
      </c>
      <c r="W72" s="181">
        <f t="shared" si="42"/>
        <v>121.09014675052411</v>
      </c>
      <c r="X72" s="181">
        <f t="shared" si="42"/>
        <v>56.714518630452936</v>
      </c>
      <c r="Y72" s="183">
        <f t="shared" si="42"/>
        <v>100.37367922269324</v>
      </c>
    </row>
    <row r="73" spans="2:25" ht="13.5" customHeight="1" thickBot="1" x14ac:dyDescent="0.2">
      <c r="B73" s="38"/>
      <c r="C73" s="37"/>
      <c r="D73" s="411"/>
      <c r="E73" s="29" t="s">
        <v>77</v>
      </c>
      <c r="F73" s="182">
        <f>IF(F71=0,"- ",F69/F71*100)</f>
        <v>113.48826291079813</v>
      </c>
      <c r="G73" s="182">
        <f t="shared" ref="G73:Y73" si="44">IF(G71=0,"- ",G69/G71*100)</f>
        <v>222.76533528278063</v>
      </c>
      <c r="H73" s="182">
        <f t="shared" si="44"/>
        <v>81.465308297244135</v>
      </c>
      <c r="I73" s="182">
        <f t="shared" si="44"/>
        <v>113.43841805120103</v>
      </c>
      <c r="J73" s="182">
        <f t="shared" si="44"/>
        <v>129.49450781023629</v>
      </c>
      <c r="K73" s="182">
        <f t="shared" si="44"/>
        <v>180.62272698270911</v>
      </c>
      <c r="L73" s="182">
        <f t="shared" si="44"/>
        <v>128.57994816157074</v>
      </c>
      <c r="M73" s="182">
        <f t="shared" si="44"/>
        <v>295.62841530054646</v>
      </c>
      <c r="N73" s="182">
        <f t="shared" si="43"/>
        <v>132.31953096372297</v>
      </c>
      <c r="O73" s="182">
        <f t="shared" si="43"/>
        <v>75.167286245353154</v>
      </c>
      <c r="P73" s="182">
        <f t="shared" si="43"/>
        <v>94.223107569721122</v>
      </c>
      <c r="Q73" s="182">
        <f t="shared" si="44"/>
        <v>49.347917543121582</v>
      </c>
      <c r="R73" s="182">
        <f t="shared" si="44"/>
        <v>128.79432624113477</v>
      </c>
      <c r="S73" s="182">
        <f t="shared" si="44"/>
        <v>137.71302913688842</v>
      </c>
      <c r="T73" s="182">
        <f t="shared" si="44"/>
        <v>119.80640357408787</v>
      </c>
      <c r="U73" s="182">
        <f t="shared" si="44"/>
        <v>123.60169491525423</v>
      </c>
      <c r="V73" s="182">
        <f t="shared" si="44"/>
        <v>153.62318840579709</v>
      </c>
      <c r="W73" s="182">
        <f t="shared" si="44"/>
        <v>125.24529515843655</v>
      </c>
      <c r="X73" s="182">
        <f t="shared" si="44"/>
        <v>55.509768889401187</v>
      </c>
      <c r="Y73" s="184">
        <f t="shared" si="44"/>
        <v>108.07340719469762</v>
      </c>
    </row>
    <row r="74" spans="2:25" ht="13.5" customHeight="1" x14ac:dyDescent="0.15">
      <c r="B74" s="414"/>
      <c r="C74" s="340" t="s">
        <v>260</v>
      </c>
      <c r="D74" s="407"/>
      <c r="E74" s="146" t="s">
        <v>343</v>
      </c>
      <c r="F74" s="41">
        <f>'41～47頁'!E214</f>
        <v>159541</v>
      </c>
      <c r="G74" s="41">
        <f>'41～47頁'!F214</f>
        <v>40898</v>
      </c>
      <c r="H74" s="41">
        <f>'41～47頁'!G214</f>
        <v>170221</v>
      </c>
      <c r="I74" s="41">
        <f>'41～47頁'!H214</f>
        <v>62976</v>
      </c>
      <c r="J74" s="41">
        <f>'41～47頁'!I214</f>
        <v>35604</v>
      </c>
      <c r="K74" s="41">
        <f>'41～47頁'!J214</f>
        <v>24244</v>
      </c>
      <c r="L74" s="41">
        <f>'41～47頁'!K214</f>
        <v>45921</v>
      </c>
      <c r="M74" s="41">
        <f>'41～47頁'!L214</f>
        <v>278</v>
      </c>
      <c r="N74" s="41">
        <f>'41～47頁'!M214</f>
        <v>6403</v>
      </c>
      <c r="O74" s="41">
        <f>'41～47頁'!N214</f>
        <v>1819</v>
      </c>
      <c r="P74" s="41">
        <f>'41～47頁'!O214</f>
        <v>387</v>
      </c>
      <c r="Q74" s="41">
        <f>'41～47頁'!P214</f>
        <v>269</v>
      </c>
      <c r="R74" s="41">
        <f>'41～47頁'!Q214</f>
        <v>1296</v>
      </c>
      <c r="S74" s="41">
        <f>'41～47頁'!R214</f>
        <v>1082</v>
      </c>
      <c r="T74" s="41">
        <f>'41～47頁'!S214</f>
        <v>788</v>
      </c>
      <c r="U74" s="41">
        <f>'41～47頁'!T214</f>
        <v>6424</v>
      </c>
      <c r="V74" s="41">
        <f>'41～47頁'!U214</f>
        <v>1306</v>
      </c>
      <c r="W74" s="41">
        <f>'41～47頁'!V214</f>
        <v>8366</v>
      </c>
      <c r="X74" s="41">
        <f>'41～47頁'!W214</f>
        <v>12069</v>
      </c>
      <c r="Y74" s="42">
        <f>SUM(F74:X74)</f>
        <v>579892</v>
      </c>
    </row>
    <row r="75" spans="2:25" ht="13.5" customHeight="1" x14ac:dyDescent="0.15">
      <c r="B75" s="414"/>
      <c r="C75" s="341"/>
      <c r="D75" s="408"/>
      <c r="E75" s="23" t="s">
        <v>77</v>
      </c>
      <c r="F75" s="40">
        <f>'41～47頁'!E215</f>
        <v>215885</v>
      </c>
      <c r="G75" s="40">
        <f>'41～47頁'!F215</f>
        <v>65915</v>
      </c>
      <c r="H75" s="40">
        <f>'41～47頁'!G215</f>
        <v>197281</v>
      </c>
      <c r="I75" s="40">
        <f>'41～47頁'!H215</f>
        <v>88691</v>
      </c>
      <c r="J75" s="40">
        <f>'41～47頁'!I215</f>
        <v>48469</v>
      </c>
      <c r="K75" s="40">
        <f>'41～47頁'!J215</f>
        <v>28064</v>
      </c>
      <c r="L75" s="40">
        <f>'41～47頁'!K215</f>
        <v>55661</v>
      </c>
      <c r="M75" s="40">
        <f>'41～47頁'!L215</f>
        <v>515</v>
      </c>
      <c r="N75" s="40">
        <f>'41～47頁'!M215</f>
        <v>7180</v>
      </c>
      <c r="O75" s="40">
        <f>'41～47頁'!N215</f>
        <v>2001</v>
      </c>
      <c r="P75" s="40">
        <f>'41～47頁'!O215</f>
        <v>431</v>
      </c>
      <c r="Q75" s="40">
        <f>'41～47頁'!P215</f>
        <v>463</v>
      </c>
      <c r="R75" s="40">
        <f>'41～47頁'!Q215</f>
        <v>2458</v>
      </c>
      <c r="S75" s="40">
        <f>'41～47頁'!R215</f>
        <v>2136</v>
      </c>
      <c r="T75" s="40">
        <f>'41～47頁'!S215</f>
        <v>1296</v>
      </c>
      <c r="U75" s="40">
        <f>'41～47頁'!T215</f>
        <v>10528</v>
      </c>
      <c r="V75" s="40">
        <f>'41～47頁'!U215</f>
        <v>2242</v>
      </c>
      <c r="W75" s="40">
        <f>'41～47頁'!V215</f>
        <v>30703</v>
      </c>
      <c r="X75" s="40">
        <f>'41～47頁'!W215</f>
        <v>16290</v>
      </c>
      <c r="Y75" s="43">
        <f>SUM(F75:X75)</f>
        <v>776209</v>
      </c>
    </row>
    <row r="76" spans="2:25" ht="13.5" customHeight="1" x14ac:dyDescent="0.15">
      <c r="B76" s="35"/>
      <c r="C76" s="38"/>
      <c r="D76" s="409" t="str">
        <f>$D$7</f>
        <v>27年度</v>
      </c>
      <c r="E76" s="23" t="s">
        <v>343</v>
      </c>
      <c r="F76" s="40">
        <v>152149</v>
      </c>
      <c r="G76" s="40">
        <v>20423</v>
      </c>
      <c r="H76" s="40">
        <v>216671</v>
      </c>
      <c r="I76" s="40">
        <v>59714</v>
      </c>
      <c r="J76" s="40">
        <v>31074</v>
      </c>
      <c r="K76" s="40">
        <v>13915</v>
      </c>
      <c r="L76" s="40">
        <v>37799</v>
      </c>
      <c r="M76" s="40">
        <v>114</v>
      </c>
      <c r="N76" s="311">
        <v>5024</v>
      </c>
      <c r="O76" s="311">
        <v>2411</v>
      </c>
      <c r="P76" s="311">
        <v>328</v>
      </c>
      <c r="Q76" s="40">
        <v>349</v>
      </c>
      <c r="R76" s="40">
        <v>1103</v>
      </c>
      <c r="S76" s="40">
        <v>900</v>
      </c>
      <c r="T76" s="40">
        <v>625</v>
      </c>
      <c r="U76" s="40">
        <v>5224</v>
      </c>
      <c r="V76" s="40">
        <v>1104</v>
      </c>
      <c r="W76" s="40">
        <v>6916</v>
      </c>
      <c r="X76" s="40">
        <v>23665</v>
      </c>
      <c r="Y76" s="43">
        <f>SUM(F76:X76)</f>
        <v>579508</v>
      </c>
    </row>
    <row r="77" spans="2:25" ht="13.5" customHeight="1" x14ac:dyDescent="0.15">
      <c r="B77" s="35"/>
      <c r="C77" s="38"/>
      <c r="D77" s="409"/>
      <c r="E77" s="23" t="s">
        <v>77</v>
      </c>
      <c r="F77" s="40">
        <v>190066</v>
      </c>
      <c r="G77" s="40">
        <v>29179</v>
      </c>
      <c r="H77" s="40">
        <v>244468</v>
      </c>
      <c r="I77" s="40">
        <v>79251</v>
      </c>
      <c r="J77" s="40">
        <v>37328</v>
      </c>
      <c r="K77" s="40">
        <v>15516</v>
      </c>
      <c r="L77" s="40">
        <v>42399</v>
      </c>
      <c r="M77" s="40">
        <v>137</v>
      </c>
      <c r="N77" s="311">
        <v>5392</v>
      </c>
      <c r="O77" s="311">
        <v>2663</v>
      </c>
      <c r="P77" s="311">
        <v>489</v>
      </c>
      <c r="Q77" s="40">
        <v>536</v>
      </c>
      <c r="R77" s="40">
        <v>1940</v>
      </c>
      <c r="S77" s="40">
        <v>1481</v>
      </c>
      <c r="T77" s="40">
        <v>1020</v>
      </c>
      <c r="U77" s="40">
        <v>8676</v>
      </c>
      <c r="V77" s="40">
        <v>1597</v>
      </c>
      <c r="W77" s="40">
        <v>24528</v>
      </c>
      <c r="X77" s="40">
        <v>32767</v>
      </c>
      <c r="Y77" s="43">
        <f>SUM(F77:X77)</f>
        <v>719433</v>
      </c>
    </row>
    <row r="78" spans="2:25" ht="13.5" customHeight="1" x14ac:dyDescent="0.15">
      <c r="B78" s="35"/>
      <c r="C78" s="38"/>
      <c r="D78" s="410" t="s">
        <v>41</v>
      </c>
      <c r="E78" s="23" t="s">
        <v>343</v>
      </c>
      <c r="F78" s="181">
        <f>IF(F76=0,"- ",F74/F76*100)</f>
        <v>104.85839538873078</v>
      </c>
      <c r="G78" s="181">
        <f t="shared" ref="G78:Y78" si="45">IF(G76=0,"- ",G74/G76*100)</f>
        <v>200.25461489497135</v>
      </c>
      <c r="H78" s="181">
        <f t="shared" si="45"/>
        <v>78.561967222194014</v>
      </c>
      <c r="I78" s="181">
        <f t="shared" si="45"/>
        <v>105.46270556318451</v>
      </c>
      <c r="J78" s="181">
        <f t="shared" si="45"/>
        <v>114.57810388105811</v>
      </c>
      <c r="K78" s="181">
        <f t="shared" si="45"/>
        <v>174.22924901185769</v>
      </c>
      <c r="L78" s="181">
        <f t="shared" si="45"/>
        <v>121.48734093494538</v>
      </c>
      <c r="M78" s="181">
        <f t="shared" si="45"/>
        <v>243.85964912280701</v>
      </c>
      <c r="N78" s="181">
        <f t="shared" ref="N78:P79" si="46">IF(N76=0,"- ",N74/N76*100)</f>
        <v>127.44824840764331</v>
      </c>
      <c r="O78" s="181">
        <f t="shared" si="46"/>
        <v>75.445873081708839</v>
      </c>
      <c r="P78" s="181">
        <f t="shared" si="46"/>
        <v>117.98780487804879</v>
      </c>
      <c r="Q78" s="181">
        <f t="shared" si="45"/>
        <v>77.077363896848141</v>
      </c>
      <c r="R78" s="181">
        <f t="shared" si="45"/>
        <v>117.49773345421576</v>
      </c>
      <c r="S78" s="181">
        <f t="shared" si="45"/>
        <v>120.22222222222223</v>
      </c>
      <c r="T78" s="181">
        <f t="shared" si="45"/>
        <v>126.08</v>
      </c>
      <c r="U78" s="181">
        <f t="shared" si="45"/>
        <v>122.97090352220521</v>
      </c>
      <c r="V78" s="181">
        <f t="shared" si="45"/>
        <v>118.29710144927536</v>
      </c>
      <c r="W78" s="181">
        <f t="shared" si="45"/>
        <v>120.96587622903412</v>
      </c>
      <c r="X78" s="181">
        <f t="shared" si="45"/>
        <v>50.999366152545953</v>
      </c>
      <c r="Y78" s="183">
        <f t="shared" si="45"/>
        <v>100.06626310594504</v>
      </c>
    </row>
    <row r="79" spans="2:25" ht="13.5" customHeight="1" thickBot="1" x14ac:dyDescent="0.2">
      <c r="B79" s="35"/>
      <c r="C79" s="44"/>
      <c r="D79" s="411"/>
      <c r="E79" s="29" t="s">
        <v>77</v>
      </c>
      <c r="F79" s="182">
        <f>IF(F77=0,"- ",F75/F77*100)</f>
        <v>113.58422863636841</v>
      </c>
      <c r="G79" s="182">
        <f t="shared" ref="G79:Y79" si="47">IF(G77=0,"- ",G75/G77*100)</f>
        <v>225.89876280886938</v>
      </c>
      <c r="H79" s="182">
        <f t="shared" si="47"/>
        <v>80.6980872752262</v>
      </c>
      <c r="I79" s="182">
        <f t="shared" si="47"/>
        <v>111.91152162117828</v>
      </c>
      <c r="J79" s="182">
        <f t="shared" si="47"/>
        <v>129.84622803257608</v>
      </c>
      <c r="K79" s="182">
        <f t="shared" si="47"/>
        <v>180.87135859757672</v>
      </c>
      <c r="L79" s="182">
        <f t="shared" si="47"/>
        <v>131.27903959999057</v>
      </c>
      <c r="M79" s="182">
        <f t="shared" si="47"/>
        <v>375.91240875912411</v>
      </c>
      <c r="N79" s="182">
        <f t="shared" si="46"/>
        <v>133.16023738872406</v>
      </c>
      <c r="O79" s="182">
        <f t="shared" si="46"/>
        <v>75.140818625610223</v>
      </c>
      <c r="P79" s="182">
        <f t="shared" si="46"/>
        <v>88.139059304703466</v>
      </c>
      <c r="Q79" s="182">
        <f t="shared" si="47"/>
        <v>86.380597014925371</v>
      </c>
      <c r="R79" s="182">
        <f t="shared" si="47"/>
        <v>126.70103092783505</v>
      </c>
      <c r="S79" s="182">
        <f t="shared" si="47"/>
        <v>144.22687373396354</v>
      </c>
      <c r="T79" s="182">
        <f t="shared" si="47"/>
        <v>127.05882352941175</v>
      </c>
      <c r="U79" s="182">
        <f t="shared" si="47"/>
        <v>121.34624250806823</v>
      </c>
      <c r="V79" s="182">
        <f t="shared" si="47"/>
        <v>140.3882279273638</v>
      </c>
      <c r="W79" s="182">
        <f t="shared" si="47"/>
        <v>125.17530984996739</v>
      </c>
      <c r="X79" s="182">
        <f t="shared" si="47"/>
        <v>49.714651936399427</v>
      </c>
      <c r="Y79" s="184">
        <f t="shared" si="47"/>
        <v>107.89177032468625</v>
      </c>
    </row>
    <row r="80" spans="2:25" ht="13.5" customHeight="1" x14ac:dyDescent="0.15">
      <c r="B80" s="414"/>
      <c r="C80" s="340" t="s">
        <v>261</v>
      </c>
      <c r="D80" s="407"/>
      <c r="E80" s="146" t="s">
        <v>343</v>
      </c>
      <c r="F80" s="41">
        <f>'41～47頁'!E266</f>
        <v>91</v>
      </c>
      <c r="G80" s="41">
        <f>'41～47頁'!F266</f>
        <v>39</v>
      </c>
      <c r="H80" s="41">
        <f>'41～47頁'!G266</f>
        <v>108</v>
      </c>
      <c r="I80" s="41">
        <f>'41～47頁'!H266</f>
        <v>77</v>
      </c>
      <c r="J80" s="41">
        <f>'41～47頁'!I266</f>
        <v>5</v>
      </c>
      <c r="K80" s="41">
        <f>'41～47頁'!J266</f>
        <v>1</v>
      </c>
      <c r="L80" s="41">
        <f>'41～47頁'!K266</f>
        <v>6</v>
      </c>
      <c r="M80" s="41">
        <f>'41～47頁'!L266</f>
        <v>2</v>
      </c>
      <c r="N80" s="41">
        <f>'41～47頁'!M266</f>
        <v>1</v>
      </c>
      <c r="O80" s="41">
        <f>'41～47頁'!N266</f>
        <v>0</v>
      </c>
      <c r="P80" s="41">
        <f>'41～47頁'!O266</f>
        <v>4</v>
      </c>
      <c r="Q80" s="41">
        <f>'41～47頁'!P266</f>
        <v>35</v>
      </c>
      <c r="R80" s="41">
        <f>'41～47頁'!Q266</f>
        <v>8</v>
      </c>
      <c r="S80" s="41">
        <f>'41～47頁'!R266</f>
        <v>5</v>
      </c>
      <c r="T80" s="41">
        <f>'41～47頁'!S266</f>
        <v>6</v>
      </c>
      <c r="U80" s="41">
        <f>'41～47頁'!T266</f>
        <v>10</v>
      </c>
      <c r="V80" s="41">
        <f>'41～47頁'!U266</f>
        <v>18</v>
      </c>
      <c r="W80" s="41">
        <f>'41～47頁'!V266</f>
        <v>8</v>
      </c>
      <c r="X80" s="41">
        <f>'41～47頁'!W266</f>
        <v>37</v>
      </c>
      <c r="Y80" s="42">
        <f>SUM(F80:X80)</f>
        <v>461</v>
      </c>
    </row>
    <row r="81" spans="2:25" ht="13.5" customHeight="1" x14ac:dyDescent="0.15">
      <c r="B81" s="414"/>
      <c r="C81" s="341"/>
      <c r="D81" s="408"/>
      <c r="E81" s="23" t="s">
        <v>77</v>
      </c>
      <c r="F81" s="40">
        <f>'41～47頁'!E267</f>
        <v>185</v>
      </c>
      <c r="G81" s="40">
        <f>'41～47頁'!F267</f>
        <v>82</v>
      </c>
      <c r="H81" s="40">
        <f>'41～47頁'!G267</f>
        <v>132</v>
      </c>
      <c r="I81" s="40">
        <f>'41～47頁'!H267</f>
        <v>83</v>
      </c>
      <c r="J81" s="40">
        <f>'41～47頁'!I267</f>
        <v>5</v>
      </c>
      <c r="K81" s="40">
        <f>'41～47頁'!J267</f>
        <v>1</v>
      </c>
      <c r="L81" s="40">
        <f>'41～47頁'!K267</f>
        <v>9</v>
      </c>
      <c r="M81" s="40">
        <f>'41～47頁'!L267</f>
        <v>2</v>
      </c>
      <c r="N81" s="40">
        <f>'41～47頁'!M267</f>
        <v>1</v>
      </c>
      <c r="O81" s="40">
        <f>'41～47頁'!N267</f>
        <v>0</v>
      </c>
      <c r="P81" s="40">
        <f>'41～47頁'!O267</f>
        <v>12</v>
      </c>
      <c r="Q81" s="40">
        <f>'41～47頁'!P267</f>
        <v>68</v>
      </c>
      <c r="R81" s="40">
        <f>'41～47頁'!Q267</f>
        <v>8</v>
      </c>
      <c r="S81" s="40">
        <f>'41～47頁'!R267</f>
        <v>5</v>
      </c>
      <c r="T81" s="40">
        <f>'41～47頁'!S267</f>
        <v>66</v>
      </c>
      <c r="U81" s="40">
        <f>'41～47頁'!T267</f>
        <v>10</v>
      </c>
      <c r="V81" s="40">
        <f>'41～47頁'!U267</f>
        <v>18</v>
      </c>
      <c r="W81" s="40">
        <f>'41～47頁'!V267</f>
        <v>8</v>
      </c>
      <c r="X81" s="40">
        <f>'41～47頁'!W267</f>
        <v>40</v>
      </c>
      <c r="Y81" s="43">
        <f>SUM(F81:X81)</f>
        <v>735</v>
      </c>
    </row>
    <row r="82" spans="2:25" ht="13.5" customHeight="1" x14ac:dyDescent="0.15">
      <c r="B82" s="35"/>
      <c r="C82" s="38"/>
      <c r="D82" s="409" t="str">
        <f>$D$7</f>
        <v>27年度</v>
      </c>
      <c r="E82" s="23" t="s">
        <v>343</v>
      </c>
      <c r="F82" s="40">
        <v>77</v>
      </c>
      <c r="G82" s="40">
        <v>60</v>
      </c>
      <c r="H82" s="40">
        <v>127</v>
      </c>
      <c r="I82" s="40">
        <v>18</v>
      </c>
      <c r="J82" s="40">
        <v>8</v>
      </c>
      <c r="K82" s="40">
        <v>0</v>
      </c>
      <c r="L82" s="40">
        <v>1</v>
      </c>
      <c r="M82" s="40">
        <v>0</v>
      </c>
      <c r="N82" s="311">
        <v>8</v>
      </c>
      <c r="O82" s="311">
        <v>0</v>
      </c>
      <c r="P82" s="311">
        <v>0</v>
      </c>
      <c r="Q82" s="40">
        <v>87</v>
      </c>
      <c r="R82" s="40">
        <v>1</v>
      </c>
      <c r="S82" s="40">
        <v>3</v>
      </c>
      <c r="T82" s="40">
        <v>1</v>
      </c>
      <c r="U82" s="40">
        <v>15</v>
      </c>
      <c r="V82" s="40">
        <v>3</v>
      </c>
      <c r="W82" s="40">
        <v>0</v>
      </c>
      <c r="X82" s="40">
        <v>7</v>
      </c>
      <c r="Y82" s="43">
        <f>SUM(F82:X82)</f>
        <v>416</v>
      </c>
    </row>
    <row r="83" spans="2:25" ht="13.5" customHeight="1" x14ac:dyDescent="0.15">
      <c r="B83" s="35"/>
      <c r="C83" s="38"/>
      <c r="D83" s="409"/>
      <c r="E83" s="23" t="s">
        <v>77</v>
      </c>
      <c r="F83" s="40">
        <v>81</v>
      </c>
      <c r="G83" s="40">
        <v>112</v>
      </c>
      <c r="H83" s="40">
        <v>129</v>
      </c>
      <c r="I83" s="40">
        <v>18</v>
      </c>
      <c r="J83" s="40">
        <v>8</v>
      </c>
      <c r="K83" s="40">
        <v>0</v>
      </c>
      <c r="L83" s="40">
        <v>1</v>
      </c>
      <c r="M83" s="40">
        <v>0</v>
      </c>
      <c r="N83" s="311">
        <v>16</v>
      </c>
      <c r="O83" s="311">
        <v>0</v>
      </c>
      <c r="P83" s="311">
        <v>0</v>
      </c>
      <c r="Q83" s="40">
        <v>282</v>
      </c>
      <c r="R83" s="40">
        <v>1</v>
      </c>
      <c r="S83" s="40">
        <v>3</v>
      </c>
      <c r="T83" s="40">
        <v>1</v>
      </c>
      <c r="U83" s="40">
        <v>21</v>
      </c>
      <c r="V83" s="40">
        <v>3</v>
      </c>
      <c r="W83" s="40">
        <v>0</v>
      </c>
      <c r="X83" s="40">
        <v>9</v>
      </c>
      <c r="Y83" s="43">
        <f>SUM(F83:X83)</f>
        <v>685</v>
      </c>
    </row>
    <row r="84" spans="2:25" ht="13.5" customHeight="1" x14ac:dyDescent="0.15">
      <c r="B84" s="35"/>
      <c r="C84" s="38"/>
      <c r="D84" s="410" t="s">
        <v>41</v>
      </c>
      <c r="E84" s="23" t="s">
        <v>343</v>
      </c>
      <c r="F84" s="181">
        <f>IF(F82=0,"- ",F80/F82*100)</f>
        <v>118.18181818181819</v>
      </c>
      <c r="G84" s="181">
        <f t="shared" ref="G84:Y84" si="48">IF(G82=0,"- ",G80/G82*100)</f>
        <v>65</v>
      </c>
      <c r="H84" s="181">
        <f t="shared" si="48"/>
        <v>85.039370078740163</v>
      </c>
      <c r="I84" s="181">
        <f t="shared" si="48"/>
        <v>427.77777777777777</v>
      </c>
      <c r="J84" s="181">
        <f t="shared" si="48"/>
        <v>62.5</v>
      </c>
      <c r="K84" s="181" t="str">
        <f t="shared" si="48"/>
        <v xml:space="preserve">- </v>
      </c>
      <c r="L84" s="181">
        <f t="shared" si="48"/>
        <v>600</v>
      </c>
      <c r="M84" s="181" t="str">
        <f t="shared" si="48"/>
        <v xml:space="preserve">- </v>
      </c>
      <c r="N84" s="181">
        <f t="shared" ref="N84:P85" si="49">IF(N82=0,"- ",N80/N82*100)</f>
        <v>12.5</v>
      </c>
      <c r="O84" s="181" t="str">
        <f t="shared" si="49"/>
        <v xml:space="preserve">- </v>
      </c>
      <c r="P84" s="181" t="str">
        <f t="shared" si="49"/>
        <v xml:space="preserve">- </v>
      </c>
      <c r="Q84" s="181">
        <f t="shared" si="48"/>
        <v>40.229885057471265</v>
      </c>
      <c r="R84" s="181">
        <f t="shared" si="48"/>
        <v>800</v>
      </c>
      <c r="S84" s="181">
        <f t="shared" si="48"/>
        <v>166.66666666666669</v>
      </c>
      <c r="T84" s="181">
        <f t="shared" si="48"/>
        <v>600</v>
      </c>
      <c r="U84" s="181">
        <f t="shared" si="48"/>
        <v>66.666666666666657</v>
      </c>
      <c r="V84" s="181">
        <f t="shared" si="48"/>
        <v>600</v>
      </c>
      <c r="W84" s="181" t="str">
        <f t="shared" si="48"/>
        <v xml:space="preserve">- </v>
      </c>
      <c r="X84" s="181">
        <f t="shared" si="48"/>
        <v>528.57142857142856</v>
      </c>
      <c r="Y84" s="183">
        <f t="shared" si="48"/>
        <v>110.81730769230769</v>
      </c>
    </row>
    <row r="85" spans="2:25" ht="13.5" customHeight="1" thickBot="1" x14ac:dyDescent="0.2">
      <c r="B85" s="35"/>
      <c r="C85" s="44"/>
      <c r="D85" s="411"/>
      <c r="E85" s="29" t="s">
        <v>77</v>
      </c>
      <c r="F85" s="182">
        <f>IF(F83=0,"- ",F81/F83*100)</f>
        <v>228.39506172839506</v>
      </c>
      <c r="G85" s="182">
        <f t="shared" ref="G85:Y85" si="50">IF(G83=0,"- ",G81/G83*100)</f>
        <v>73.214285714285708</v>
      </c>
      <c r="H85" s="182">
        <f t="shared" si="50"/>
        <v>102.32558139534885</v>
      </c>
      <c r="I85" s="182">
        <f t="shared" si="50"/>
        <v>461.11111111111109</v>
      </c>
      <c r="J85" s="182">
        <f t="shared" si="50"/>
        <v>62.5</v>
      </c>
      <c r="K85" s="182" t="str">
        <f t="shared" si="50"/>
        <v xml:space="preserve">- </v>
      </c>
      <c r="L85" s="182">
        <f t="shared" si="50"/>
        <v>900</v>
      </c>
      <c r="M85" s="182" t="str">
        <f t="shared" si="50"/>
        <v xml:space="preserve">- </v>
      </c>
      <c r="N85" s="182">
        <f t="shared" si="49"/>
        <v>6.25</v>
      </c>
      <c r="O85" s="182" t="str">
        <f t="shared" si="49"/>
        <v xml:space="preserve">- </v>
      </c>
      <c r="P85" s="182" t="str">
        <f t="shared" si="49"/>
        <v xml:space="preserve">- </v>
      </c>
      <c r="Q85" s="182">
        <f t="shared" si="50"/>
        <v>24.113475177304963</v>
      </c>
      <c r="R85" s="182">
        <f t="shared" si="50"/>
        <v>800</v>
      </c>
      <c r="S85" s="182">
        <f t="shared" si="50"/>
        <v>166.66666666666669</v>
      </c>
      <c r="T85" s="182">
        <f t="shared" si="50"/>
        <v>6600</v>
      </c>
      <c r="U85" s="182">
        <f t="shared" si="50"/>
        <v>47.619047619047613</v>
      </c>
      <c r="V85" s="182">
        <f t="shared" si="50"/>
        <v>600</v>
      </c>
      <c r="W85" s="182" t="str">
        <f t="shared" si="50"/>
        <v xml:space="preserve">- </v>
      </c>
      <c r="X85" s="182">
        <f t="shared" si="50"/>
        <v>444.44444444444446</v>
      </c>
      <c r="Y85" s="184">
        <f t="shared" si="50"/>
        <v>107.2992700729927</v>
      </c>
    </row>
    <row r="86" spans="2:25" ht="13.5" customHeight="1" x14ac:dyDescent="0.15">
      <c r="B86" s="414"/>
      <c r="C86" s="340" t="s">
        <v>262</v>
      </c>
      <c r="D86" s="407"/>
      <c r="E86" s="146" t="s">
        <v>343</v>
      </c>
      <c r="F86" s="41">
        <f>'41～47頁'!E284</f>
        <v>1201</v>
      </c>
      <c r="G86" s="41">
        <f>'41～47頁'!F284</f>
        <v>728</v>
      </c>
      <c r="H86" s="41">
        <f>'41～47頁'!G284</f>
        <v>5018</v>
      </c>
      <c r="I86" s="41">
        <f>'41～47頁'!H284</f>
        <v>2564</v>
      </c>
      <c r="J86" s="41">
        <f>'41～47頁'!I284</f>
        <v>552</v>
      </c>
      <c r="K86" s="41">
        <f>'41～47頁'!J284</f>
        <v>205</v>
      </c>
      <c r="L86" s="41">
        <f>'41～47頁'!K284</f>
        <v>355</v>
      </c>
      <c r="M86" s="41">
        <f>'41～47頁'!L284</f>
        <v>13</v>
      </c>
      <c r="N86" s="41">
        <f>'41～47頁'!M284</f>
        <v>32</v>
      </c>
      <c r="O86" s="41">
        <f>'41～47頁'!N284</f>
        <v>15</v>
      </c>
      <c r="P86" s="41">
        <f>'41～47頁'!O284</f>
        <v>30</v>
      </c>
      <c r="Q86" s="41">
        <f>'41～47頁'!P284</f>
        <v>287</v>
      </c>
      <c r="R86" s="41">
        <f>'41～47頁'!Q284</f>
        <v>150</v>
      </c>
      <c r="S86" s="41">
        <f>'41～47頁'!R284</f>
        <v>228</v>
      </c>
      <c r="T86" s="41">
        <f>'41～47頁'!S284</f>
        <v>171</v>
      </c>
      <c r="U86" s="41">
        <f>'41～47頁'!T284</f>
        <v>703</v>
      </c>
      <c r="V86" s="41">
        <f>'41～47頁'!U284</f>
        <v>187</v>
      </c>
      <c r="W86" s="41">
        <f>'41～47頁'!V284</f>
        <v>290</v>
      </c>
      <c r="X86" s="41">
        <f>'41～47頁'!W284</f>
        <v>2156</v>
      </c>
      <c r="Y86" s="42">
        <f>SUM(F86:X86)</f>
        <v>14885</v>
      </c>
    </row>
    <row r="87" spans="2:25" ht="13.5" customHeight="1" x14ac:dyDescent="0.15">
      <c r="B87" s="414"/>
      <c r="C87" s="341"/>
      <c r="D87" s="408"/>
      <c r="E87" s="23" t="s">
        <v>77</v>
      </c>
      <c r="F87" s="40">
        <f>'41～47頁'!E285</f>
        <v>1487</v>
      </c>
      <c r="G87" s="40">
        <f>'41～47頁'!F285</f>
        <v>1042</v>
      </c>
      <c r="H87" s="40">
        <f>'41～47頁'!G285</f>
        <v>5935</v>
      </c>
      <c r="I87" s="40">
        <f>'41～47頁'!H285</f>
        <v>3127</v>
      </c>
      <c r="J87" s="40">
        <f>'41～47頁'!I285</f>
        <v>686</v>
      </c>
      <c r="K87" s="40">
        <f>'41～47頁'!J285</f>
        <v>244</v>
      </c>
      <c r="L87" s="40">
        <f>'41～47頁'!K285</f>
        <v>387</v>
      </c>
      <c r="M87" s="40">
        <f>'41～47頁'!L285</f>
        <v>24</v>
      </c>
      <c r="N87" s="40">
        <f>'41～47頁'!M285</f>
        <v>41</v>
      </c>
      <c r="O87" s="40">
        <f>'41～47頁'!N285</f>
        <v>21</v>
      </c>
      <c r="P87" s="40">
        <f>'41～47頁'!O285</f>
        <v>30</v>
      </c>
      <c r="Q87" s="40">
        <f>'41～47頁'!P285</f>
        <v>642</v>
      </c>
      <c r="R87" s="40">
        <f>'41～47頁'!Q285</f>
        <v>258</v>
      </c>
      <c r="S87" s="40">
        <f>'41～47頁'!R285</f>
        <v>364</v>
      </c>
      <c r="T87" s="40">
        <f>'41～47頁'!S285</f>
        <v>247</v>
      </c>
      <c r="U87" s="40">
        <f>'41～47頁'!T285</f>
        <v>1130</v>
      </c>
      <c r="V87" s="40">
        <f>'41～47頁'!U285</f>
        <v>390</v>
      </c>
      <c r="W87" s="40">
        <f>'41～47頁'!V285</f>
        <v>435</v>
      </c>
      <c r="X87" s="40">
        <f>'41～47頁'!W285</f>
        <v>2933</v>
      </c>
      <c r="Y87" s="43">
        <f>SUM(F87:X87)</f>
        <v>19423</v>
      </c>
    </row>
    <row r="88" spans="2:25" ht="13.5" customHeight="1" x14ac:dyDescent="0.15">
      <c r="B88" s="35"/>
      <c r="C88" s="38"/>
      <c r="D88" s="409" t="str">
        <f>$D$7</f>
        <v>27年度</v>
      </c>
      <c r="E88" s="23" t="s">
        <v>343</v>
      </c>
      <c r="F88" s="40">
        <v>1227</v>
      </c>
      <c r="G88" s="40">
        <v>631</v>
      </c>
      <c r="H88" s="40">
        <v>4271</v>
      </c>
      <c r="I88" s="40">
        <v>1351</v>
      </c>
      <c r="J88" s="40">
        <v>501</v>
      </c>
      <c r="K88" s="40">
        <v>133</v>
      </c>
      <c r="L88" s="40">
        <v>1137</v>
      </c>
      <c r="M88" s="40">
        <v>20</v>
      </c>
      <c r="N88" s="311">
        <v>23</v>
      </c>
      <c r="O88" s="311">
        <v>24</v>
      </c>
      <c r="P88" s="311">
        <v>13</v>
      </c>
      <c r="Q88" s="40">
        <v>816</v>
      </c>
      <c r="R88" s="40">
        <v>130</v>
      </c>
      <c r="S88" s="40">
        <v>215</v>
      </c>
      <c r="T88" s="40">
        <v>234</v>
      </c>
      <c r="U88" s="40">
        <v>559</v>
      </c>
      <c r="V88" s="40">
        <v>99</v>
      </c>
      <c r="W88" s="40">
        <v>239</v>
      </c>
      <c r="X88" s="40">
        <v>1475</v>
      </c>
      <c r="Y88" s="43">
        <f>SUM(F88:X88)</f>
        <v>13098</v>
      </c>
    </row>
    <row r="89" spans="2:25" ht="13.5" customHeight="1" x14ac:dyDescent="0.15">
      <c r="B89" s="35"/>
      <c r="C89" s="38"/>
      <c r="D89" s="409"/>
      <c r="E89" s="23" t="s">
        <v>77</v>
      </c>
      <c r="F89" s="40">
        <v>1553</v>
      </c>
      <c r="G89" s="40">
        <v>803</v>
      </c>
      <c r="H89" s="40">
        <v>5016</v>
      </c>
      <c r="I89" s="40">
        <v>1745</v>
      </c>
      <c r="J89" s="40">
        <v>627</v>
      </c>
      <c r="K89" s="40">
        <v>157</v>
      </c>
      <c r="L89" s="40">
        <v>1197</v>
      </c>
      <c r="M89" s="40">
        <v>46</v>
      </c>
      <c r="N89" s="311">
        <v>50</v>
      </c>
      <c r="O89" s="311">
        <v>27</v>
      </c>
      <c r="P89" s="311">
        <v>13</v>
      </c>
      <c r="Q89" s="40">
        <v>1559</v>
      </c>
      <c r="R89" s="40">
        <v>174</v>
      </c>
      <c r="S89" s="40">
        <v>335</v>
      </c>
      <c r="T89" s="40">
        <v>322</v>
      </c>
      <c r="U89" s="40">
        <v>743</v>
      </c>
      <c r="V89" s="40">
        <v>125</v>
      </c>
      <c r="W89" s="40">
        <v>340</v>
      </c>
      <c r="X89" s="40">
        <v>1926</v>
      </c>
      <c r="Y89" s="43">
        <f>SUM(F89:X89)</f>
        <v>16758</v>
      </c>
    </row>
    <row r="90" spans="2:25" ht="13.5" customHeight="1" x14ac:dyDescent="0.15">
      <c r="B90" s="35"/>
      <c r="C90" s="38"/>
      <c r="D90" s="410" t="s">
        <v>41</v>
      </c>
      <c r="E90" s="23" t="s">
        <v>343</v>
      </c>
      <c r="F90" s="181">
        <f>IF(F88=0,"- ",F86/F88*100)</f>
        <v>97.881010594947028</v>
      </c>
      <c r="G90" s="181">
        <f t="shared" ref="G90:Y90" si="51">IF(G88=0,"- ",G86/G88*100)</f>
        <v>115.37242472266244</v>
      </c>
      <c r="H90" s="181">
        <f t="shared" si="51"/>
        <v>117.49004916881292</v>
      </c>
      <c r="I90" s="181">
        <f t="shared" si="51"/>
        <v>189.78534418948928</v>
      </c>
      <c r="J90" s="181">
        <f t="shared" si="51"/>
        <v>110.17964071856288</v>
      </c>
      <c r="K90" s="181">
        <f t="shared" si="51"/>
        <v>154.13533834586465</v>
      </c>
      <c r="L90" s="181">
        <f t="shared" si="51"/>
        <v>31.222515391380828</v>
      </c>
      <c r="M90" s="181">
        <f t="shared" si="51"/>
        <v>65</v>
      </c>
      <c r="N90" s="181">
        <f t="shared" ref="N90:P91" si="52">IF(N88=0,"- ",N86/N88*100)</f>
        <v>139.13043478260869</v>
      </c>
      <c r="O90" s="181">
        <f t="shared" si="52"/>
        <v>62.5</v>
      </c>
      <c r="P90" s="181">
        <f t="shared" si="52"/>
        <v>230.76923076923075</v>
      </c>
      <c r="Q90" s="181">
        <f t="shared" si="51"/>
        <v>35.171568627450981</v>
      </c>
      <c r="R90" s="181">
        <f t="shared" si="51"/>
        <v>115.38461538461537</v>
      </c>
      <c r="S90" s="181">
        <f t="shared" si="51"/>
        <v>106.04651162790697</v>
      </c>
      <c r="T90" s="181">
        <f t="shared" si="51"/>
        <v>73.076923076923066</v>
      </c>
      <c r="U90" s="181">
        <f t="shared" si="51"/>
        <v>125.7602862254025</v>
      </c>
      <c r="V90" s="181">
        <f t="shared" si="51"/>
        <v>188.88888888888889</v>
      </c>
      <c r="W90" s="181">
        <f t="shared" si="51"/>
        <v>121.33891213389121</v>
      </c>
      <c r="X90" s="181">
        <f t="shared" si="51"/>
        <v>146.16949152542372</v>
      </c>
      <c r="Y90" s="183">
        <f t="shared" si="51"/>
        <v>113.64330432127043</v>
      </c>
    </row>
    <row r="91" spans="2:25" ht="13.5" customHeight="1" thickBot="1" x14ac:dyDescent="0.2">
      <c r="B91" s="35"/>
      <c r="C91" s="38"/>
      <c r="D91" s="417"/>
      <c r="E91" s="29" t="s">
        <v>77</v>
      </c>
      <c r="F91" s="182">
        <f>IF(F89=0,"- ",F87/F89*100)</f>
        <v>95.750160978750813</v>
      </c>
      <c r="G91" s="182">
        <f t="shared" ref="G91:Y91" si="53">IF(G89=0,"- ",G87/G89*100)</f>
        <v>129.76338729763387</v>
      </c>
      <c r="H91" s="182">
        <f t="shared" si="53"/>
        <v>118.3213716108453</v>
      </c>
      <c r="I91" s="182">
        <f t="shared" si="53"/>
        <v>179.19770773638967</v>
      </c>
      <c r="J91" s="182">
        <f t="shared" si="53"/>
        <v>109.40988835725678</v>
      </c>
      <c r="K91" s="182">
        <f t="shared" si="53"/>
        <v>155.4140127388535</v>
      </c>
      <c r="L91" s="182">
        <f t="shared" si="53"/>
        <v>32.330827067669169</v>
      </c>
      <c r="M91" s="182">
        <f t="shared" si="53"/>
        <v>52.173913043478258</v>
      </c>
      <c r="N91" s="182">
        <f t="shared" si="52"/>
        <v>82</v>
      </c>
      <c r="O91" s="182">
        <f t="shared" si="52"/>
        <v>77.777777777777786</v>
      </c>
      <c r="P91" s="182">
        <f t="shared" si="52"/>
        <v>230.76923076923075</v>
      </c>
      <c r="Q91" s="182">
        <f t="shared" si="53"/>
        <v>41.180243745991021</v>
      </c>
      <c r="R91" s="182">
        <f t="shared" si="53"/>
        <v>148.27586206896552</v>
      </c>
      <c r="S91" s="182">
        <f t="shared" si="53"/>
        <v>108.65671641791043</v>
      </c>
      <c r="T91" s="182">
        <f t="shared" si="53"/>
        <v>76.708074534161483</v>
      </c>
      <c r="U91" s="182">
        <f t="shared" si="53"/>
        <v>152.08613728129205</v>
      </c>
      <c r="V91" s="182">
        <f t="shared" si="53"/>
        <v>312</v>
      </c>
      <c r="W91" s="182">
        <f t="shared" si="53"/>
        <v>127.94117647058823</v>
      </c>
      <c r="X91" s="182">
        <f t="shared" si="53"/>
        <v>152.28452751817238</v>
      </c>
      <c r="Y91" s="184">
        <f t="shared" si="53"/>
        <v>115.90285236901778</v>
      </c>
    </row>
    <row r="92" spans="2:25" ht="13.5" customHeight="1" x14ac:dyDescent="0.15">
      <c r="B92" s="418" t="s">
        <v>18</v>
      </c>
      <c r="C92" s="340" t="s">
        <v>320</v>
      </c>
      <c r="D92" s="407"/>
      <c r="E92" s="146" t="s">
        <v>343</v>
      </c>
      <c r="F92" s="41">
        <f>'41～47頁'!E308</f>
        <v>19754</v>
      </c>
      <c r="G92" s="41">
        <f>'41～47頁'!F308</f>
        <v>5088</v>
      </c>
      <c r="H92" s="41">
        <f>'41～47頁'!G308</f>
        <v>30291</v>
      </c>
      <c r="I92" s="41">
        <f>'41～47頁'!H308</f>
        <v>24251</v>
      </c>
      <c r="J92" s="41">
        <f>'41～47頁'!I308</f>
        <v>11288</v>
      </c>
      <c r="K92" s="41">
        <f>'41～47頁'!J308</f>
        <v>5119</v>
      </c>
      <c r="L92" s="41">
        <f>'41～47頁'!K308</f>
        <v>3706</v>
      </c>
      <c r="M92" s="41">
        <f>'41～47頁'!L308</f>
        <v>76</v>
      </c>
      <c r="N92" s="41">
        <f>'41～47頁'!M308</f>
        <v>701</v>
      </c>
      <c r="O92" s="41">
        <f>'41～47頁'!N308</f>
        <v>323</v>
      </c>
      <c r="P92" s="41">
        <f>'41～47頁'!O308</f>
        <v>250</v>
      </c>
      <c r="Q92" s="41">
        <f>'41～47頁'!P308</f>
        <v>111</v>
      </c>
      <c r="R92" s="41">
        <f>'41～47頁'!Q308</f>
        <v>674</v>
      </c>
      <c r="S92" s="41">
        <f>'41～47頁'!R308</f>
        <v>934</v>
      </c>
      <c r="T92" s="41">
        <f>'41～47頁'!S308</f>
        <v>732</v>
      </c>
      <c r="U92" s="41">
        <f>'41～47頁'!T308</f>
        <v>2788</v>
      </c>
      <c r="V92" s="41">
        <f>'41～47頁'!U308</f>
        <v>381</v>
      </c>
      <c r="W92" s="41">
        <f>'41～47頁'!V308</f>
        <v>1067</v>
      </c>
      <c r="X92" s="41">
        <f>'41～47頁'!W308</f>
        <v>3985</v>
      </c>
      <c r="Y92" s="42">
        <f>SUM(F92:X92)</f>
        <v>111519</v>
      </c>
    </row>
    <row r="93" spans="2:25" ht="13.5" customHeight="1" x14ac:dyDescent="0.15">
      <c r="B93" s="419"/>
      <c r="C93" s="341"/>
      <c r="D93" s="408"/>
      <c r="E93" s="23" t="s">
        <v>77</v>
      </c>
      <c r="F93" s="40">
        <f>'41～47頁'!E309</f>
        <v>21024</v>
      </c>
      <c r="G93" s="40">
        <f>'41～47頁'!F309</f>
        <v>6062</v>
      </c>
      <c r="H93" s="40">
        <f>'41～47頁'!G309</f>
        <v>31370</v>
      </c>
      <c r="I93" s="40">
        <f>'41～47頁'!H309</f>
        <v>25307</v>
      </c>
      <c r="J93" s="40">
        <f>'41～47頁'!I309</f>
        <v>11824</v>
      </c>
      <c r="K93" s="40">
        <f>'41～47頁'!J309</f>
        <v>5270</v>
      </c>
      <c r="L93" s="40">
        <f>'41～47頁'!K309</f>
        <v>3893</v>
      </c>
      <c r="M93" s="40">
        <f>'41～47頁'!L309</f>
        <v>100</v>
      </c>
      <c r="N93" s="40">
        <f>'41～47頁'!M309</f>
        <v>710</v>
      </c>
      <c r="O93" s="40">
        <f>'41～47頁'!N309</f>
        <v>362</v>
      </c>
      <c r="P93" s="40">
        <f>'41～47頁'!O309</f>
        <v>255</v>
      </c>
      <c r="Q93" s="40">
        <f>'41～47頁'!P309</f>
        <v>123</v>
      </c>
      <c r="R93" s="40">
        <f>'41～47頁'!Q309</f>
        <v>784</v>
      </c>
      <c r="S93" s="40">
        <f>'41～47頁'!R309</f>
        <v>1063</v>
      </c>
      <c r="T93" s="40">
        <f>'41～47頁'!S309</f>
        <v>810</v>
      </c>
      <c r="U93" s="40">
        <f>'41～47頁'!T309</f>
        <v>2990</v>
      </c>
      <c r="V93" s="40">
        <f>'41～47頁'!U309</f>
        <v>560</v>
      </c>
      <c r="W93" s="40">
        <f>'41～47頁'!V309</f>
        <v>1241</v>
      </c>
      <c r="X93" s="40">
        <f>'41～47頁'!W309</f>
        <v>4509</v>
      </c>
      <c r="Y93" s="43">
        <f>SUM(F93:X93)</f>
        <v>118257</v>
      </c>
    </row>
    <row r="94" spans="2:25" ht="13.5" customHeight="1" x14ac:dyDescent="0.15">
      <c r="B94" s="38"/>
      <c r="C94" s="38"/>
      <c r="D94" s="409" t="str">
        <f>$D$7</f>
        <v>27年度</v>
      </c>
      <c r="E94" s="23" t="s">
        <v>343</v>
      </c>
      <c r="F94" s="40">
        <v>17993</v>
      </c>
      <c r="G94" s="40">
        <v>3606</v>
      </c>
      <c r="H94" s="40">
        <v>35871</v>
      </c>
      <c r="I94" s="40">
        <v>24129</v>
      </c>
      <c r="J94" s="40">
        <v>9953</v>
      </c>
      <c r="K94" s="40">
        <v>3112</v>
      </c>
      <c r="L94" s="40">
        <v>4245</v>
      </c>
      <c r="M94" s="40">
        <v>29</v>
      </c>
      <c r="N94" s="311">
        <v>378</v>
      </c>
      <c r="O94" s="311">
        <v>127</v>
      </c>
      <c r="P94" s="311">
        <v>55</v>
      </c>
      <c r="Q94" s="40">
        <v>97</v>
      </c>
      <c r="R94" s="40">
        <v>527</v>
      </c>
      <c r="S94" s="40">
        <v>537</v>
      </c>
      <c r="T94" s="40">
        <v>434</v>
      </c>
      <c r="U94" s="40">
        <v>2227</v>
      </c>
      <c r="V94" s="40">
        <v>193</v>
      </c>
      <c r="W94" s="40">
        <v>971</v>
      </c>
      <c r="X94" s="40">
        <v>3698</v>
      </c>
      <c r="Y94" s="43">
        <f>SUM(F94:X94)</f>
        <v>108182</v>
      </c>
    </row>
    <row r="95" spans="2:25" ht="13.5" customHeight="1" x14ac:dyDescent="0.15">
      <c r="B95" s="38"/>
      <c r="C95" s="38"/>
      <c r="D95" s="409"/>
      <c r="E95" s="23" t="s">
        <v>77</v>
      </c>
      <c r="F95" s="40">
        <v>19556</v>
      </c>
      <c r="G95" s="40">
        <v>4407</v>
      </c>
      <c r="H95" s="40">
        <v>38258</v>
      </c>
      <c r="I95" s="40">
        <v>26663</v>
      </c>
      <c r="J95" s="40">
        <v>10843</v>
      </c>
      <c r="K95" s="40">
        <v>3286</v>
      </c>
      <c r="L95" s="40">
        <v>4587</v>
      </c>
      <c r="M95" s="40">
        <v>111</v>
      </c>
      <c r="N95" s="311">
        <v>453</v>
      </c>
      <c r="O95" s="311">
        <v>181</v>
      </c>
      <c r="P95" s="311">
        <v>105</v>
      </c>
      <c r="Q95" s="40">
        <v>141</v>
      </c>
      <c r="R95" s="40">
        <v>618</v>
      </c>
      <c r="S95" s="40">
        <v>680</v>
      </c>
      <c r="T95" s="40">
        <v>682</v>
      </c>
      <c r="U95" s="40">
        <v>2539</v>
      </c>
      <c r="V95" s="40">
        <v>232</v>
      </c>
      <c r="W95" s="40">
        <v>1170</v>
      </c>
      <c r="X95" s="40">
        <v>4728</v>
      </c>
      <c r="Y95" s="43">
        <f>SUM(F95:X95)</f>
        <v>119240</v>
      </c>
    </row>
    <row r="96" spans="2:25" ht="13.5" customHeight="1" x14ac:dyDescent="0.15">
      <c r="B96" s="38"/>
      <c r="C96" s="38"/>
      <c r="D96" s="410" t="s">
        <v>41</v>
      </c>
      <c r="E96" s="23" t="s">
        <v>343</v>
      </c>
      <c r="F96" s="181">
        <f>IF(F94=0,"- ",F92/F94*100)</f>
        <v>109.78713944311677</v>
      </c>
      <c r="G96" s="181">
        <f t="shared" ref="G96:Y96" si="54">IF(G94=0,"- ",G92/G94*100)</f>
        <v>141.09816971713812</v>
      </c>
      <c r="H96" s="181">
        <f t="shared" si="54"/>
        <v>84.444258593292631</v>
      </c>
      <c r="I96" s="181">
        <f t="shared" si="54"/>
        <v>100.50561564921878</v>
      </c>
      <c r="J96" s="181">
        <f t="shared" si="54"/>
        <v>113.41304129408218</v>
      </c>
      <c r="K96" s="181">
        <f t="shared" si="54"/>
        <v>164.49228791773777</v>
      </c>
      <c r="L96" s="181">
        <f t="shared" si="54"/>
        <v>87.302709069493517</v>
      </c>
      <c r="M96" s="181">
        <f t="shared" si="54"/>
        <v>262.06896551724139</v>
      </c>
      <c r="N96" s="181">
        <f t="shared" ref="N96:P97" si="55">IF(N94=0,"- ",N92/N94*100)</f>
        <v>185.44973544973544</v>
      </c>
      <c r="O96" s="181">
        <f t="shared" si="55"/>
        <v>254.3307086614173</v>
      </c>
      <c r="P96" s="181">
        <f t="shared" si="55"/>
        <v>454.54545454545456</v>
      </c>
      <c r="Q96" s="181">
        <f t="shared" si="54"/>
        <v>114.43298969072164</v>
      </c>
      <c r="R96" s="181">
        <f t="shared" si="54"/>
        <v>127.89373814041747</v>
      </c>
      <c r="S96" s="181">
        <f t="shared" si="54"/>
        <v>173.92923649906891</v>
      </c>
      <c r="T96" s="181">
        <f t="shared" si="54"/>
        <v>168.66359447004609</v>
      </c>
      <c r="U96" s="181">
        <f t="shared" si="54"/>
        <v>125.1908396946565</v>
      </c>
      <c r="V96" s="181">
        <f t="shared" si="54"/>
        <v>197.40932642487047</v>
      </c>
      <c r="W96" s="181">
        <f t="shared" si="54"/>
        <v>109.88671472708549</v>
      </c>
      <c r="X96" s="181">
        <f t="shared" si="54"/>
        <v>107.76095186587344</v>
      </c>
      <c r="Y96" s="183">
        <f t="shared" si="54"/>
        <v>103.08461666450981</v>
      </c>
    </row>
    <row r="97" spans="2:25" ht="13.5" customHeight="1" thickBot="1" x14ac:dyDescent="0.2">
      <c r="B97" s="44"/>
      <c r="C97" s="44"/>
      <c r="D97" s="411"/>
      <c r="E97" s="29" t="s">
        <v>77</v>
      </c>
      <c r="F97" s="182">
        <f>IF(F95=0,"- ",F93/F95*100)</f>
        <v>107.50664757619145</v>
      </c>
      <c r="G97" s="182">
        <f t="shared" ref="G97:Y97" si="56">IF(G95=0,"- ",G93/G95*100)</f>
        <v>137.55389153619242</v>
      </c>
      <c r="H97" s="182">
        <f t="shared" si="56"/>
        <v>81.995922421454338</v>
      </c>
      <c r="I97" s="182">
        <f t="shared" si="56"/>
        <v>94.914300716348492</v>
      </c>
      <c r="J97" s="182">
        <f t="shared" si="56"/>
        <v>109.0473116296228</v>
      </c>
      <c r="K97" s="182">
        <f t="shared" si="56"/>
        <v>160.37735849056605</v>
      </c>
      <c r="L97" s="182">
        <f t="shared" si="56"/>
        <v>84.870285589710051</v>
      </c>
      <c r="M97" s="182">
        <f t="shared" si="56"/>
        <v>90.090090090090087</v>
      </c>
      <c r="N97" s="182">
        <f t="shared" si="55"/>
        <v>156.73289183222957</v>
      </c>
      <c r="O97" s="182">
        <f t="shared" si="55"/>
        <v>200</v>
      </c>
      <c r="P97" s="182">
        <f t="shared" si="55"/>
        <v>242.85714285714283</v>
      </c>
      <c r="Q97" s="182">
        <f t="shared" si="56"/>
        <v>87.2340425531915</v>
      </c>
      <c r="R97" s="182">
        <f t="shared" si="56"/>
        <v>126.86084142394822</v>
      </c>
      <c r="S97" s="182">
        <f t="shared" si="56"/>
        <v>156.3235294117647</v>
      </c>
      <c r="T97" s="182">
        <f t="shared" si="56"/>
        <v>118.76832844574781</v>
      </c>
      <c r="U97" s="182">
        <f t="shared" si="56"/>
        <v>117.76289877904686</v>
      </c>
      <c r="V97" s="182">
        <f t="shared" si="56"/>
        <v>241.37931034482759</v>
      </c>
      <c r="W97" s="182">
        <f t="shared" si="56"/>
        <v>106.06837606837607</v>
      </c>
      <c r="X97" s="182">
        <f t="shared" si="56"/>
        <v>95.368020304568518</v>
      </c>
      <c r="Y97" s="184">
        <f t="shared" si="56"/>
        <v>99.175612210667566</v>
      </c>
    </row>
    <row r="98" spans="2:25" ht="13.5" customHeight="1" x14ac:dyDescent="0.15">
      <c r="B98" s="340" t="s">
        <v>19</v>
      </c>
      <c r="C98" s="340" t="s">
        <v>263</v>
      </c>
      <c r="D98" s="407"/>
      <c r="E98" s="146" t="s">
        <v>343</v>
      </c>
      <c r="F98" s="41">
        <f>'41～47頁'!E352</f>
        <v>20081</v>
      </c>
      <c r="G98" s="41">
        <f>'41～47頁'!F352</f>
        <v>4080</v>
      </c>
      <c r="H98" s="41">
        <f>'41～47頁'!G352</f>
        <v>50230</v>
      </c>
      <c r="I98" s="41">
        <f>'41～47頁'!H352</f>
        <v>18416</v>
      </c>
      <c r="J98" s="41">
        <f>'41～47頁'!I352</f>
        <v>7274</v>
      </c>
      <c r="K98" s="41">
        <f>'41～47頁'!J352</f>
        <v>3732</v>
      </c>
      <c r="L98" s="41">
        <f>'41～47頁'!K352</f>
        <v>1844</v>
      </c>
      <c r="M98" s="41">
        <f>'41～47頁'!L352</f>
        <v>28</v>
      </c>
      <c r="N98" s="41">
        <f>'41～47頁'!M352</f>
        <v>379</v>
      </c>
      <c r="O98" s="41">
        <f>'41～47頁'!N352</f>
        <v>36</v>
      </c>
      <c r="P98" s="41">
        <f>'41～47頁'!O352</f>
        <v>37</v>
      </c>
      <c r="Q98" s="41">
        <f>'41～47頁'!P352</f>
        <v>34</v>
      </c>
      <c r="R98" s="41">
        <f>'41～47頁'!Q352</f>
        <v>204</v>
      </c>
      <c r="S98" s="41">
        <f>'41～47頁'!R352</f>
        <v>191</v>
      </c>
      <c r="T98" s="41">
        <f>'41～47頁'!S352</f>
        <v>84</v>
      </c>
      <c r="U98" s="41">
        <f>'41～47頁'!T352</f>
        <v>1613</v>
      </c>
      <c r="V98" s="41">
        <f>'41～47頁'!U352</f>
        <v>97</v>
      </c>
      <c r="W98" s="41">
        <f>'41～47頁'!V352</f>
        <v>2113</v>
      </c>
      <c r="X98" s="41">
        <f>'41～47頁'!W352</f>
        <v>3117</v>
      </c>
      <c r="Y98" s="42">
        <f>SUM(F98:X98)</f>
        <v>113590</v>
      </c>
    </row>
    <row r="99" spans="2:25" ht="13.5" customHeight="1" x14ac:dyDescent="0.15">
      <c r="B99" s="341"/>
      <c r="C99" s="341"/>
      <c r="D99" s="408"/>
      <c r="E99" s="23" t="s">
        <v>77</v>
      </c>
      <c r="F99" s="40">
        <f>'41～47頁'!E353</f>
        <v>25604</v>
      </c>
      <c r="G99" s="40">
        <f>'41～47頁'!F353</f>
        <v>5464</v>
      </c>
      <c r="H99" s="40">
        <f>'41～47頁'!G353</f>
        <v>55643</v>
      </c>
      <c r="I99" s="40">
        <f>'41～47頁'!H353</f>
        <v>27234</v>
      </c>
      <c r="J99" s="40">
        <f>'41～47頁'!I353</f>
        <v>16163</v>
      </c>
      <c r="K99" s="40">
        <f>'41～47頁'!J353</f>
        <v>6174</v>
      </c>
      <c r="L99" s="40">
        <f>'41～47頁'!K353</f>
        <v>2866</v>
      </c>
      <c r="M99" s="40">
        <f>'41～47頁'!L353</f>
        <v>31</v>
      </c>
      <c r="N99" s="40">
        <f>'41～47頁'!M353</f>
        <v>416</v>
      </c>
      <c r="O99" s="40">
        <f>'41～47頁'!N353</f>
        <v>37</v>
      </c>
      <c r="P99" s="40">
        <f>'41～47頁'!O353</f>
        <v>40</v>
      </c>
      <c r="Q99" s="40">
        <f>'41～47頁'!P353</f>
        <v>39</v>
      </c>
      <c r="R99" s="40">
        <f>'41～47頁'!Q353</f>
        <v>531</v>
      </c>
      <c r="S99" s="40">
        <f>'41～47頁'!R353</f>
        <v>825</v>
      </c>
      <c r="T99" s="40">
        <f>'41～47頁'!S353</f>
        <v>204</v>
      </c>
      <c r="U99" s="40">
        <f>'41～47頁'!T353</f>
        <v>2158</v>
      </c>
      <c r="V99" s="40">
        <f>'41～47頁'!U353</f>
        <v>178</v>
      </c>
      <c r="W99" s="40">
        <f>'41～47頁'!V353</f>
        <v>12197</v>
      </c>
      <c r="X99" s="40">
        <f>'41～47頁'!W353</f>
        <v>4717</v>
      </c>
      <c r="Y99" s="43">
        <f>SUM(F99:X99)</f>
        <v>160521</v>
      </c>
    </row>
    <row r="100" spans="2:25" ht="13.5" customHeight="1" x14ac:dyDescent="0.15">
      <c r="B100" s="38"/>
      <c r="C100" s="38"/>
      <c r="D100" s="409" t="str">
        <f>$D$7</f>
        <v>27年度</v>
      </c>
      <c r="E100" s="23" t="s">
        <v>343</v>
      </c>
      <c r="F100" s="40">
        <v>21737</v>
      </c>
      <c r="G100" s="40">
        <v>3172</v>
      </c>
      <c r="H100" s="40">
        <v>61577</v>
      </c>
      <c r="I100" s="40">
        <v>20468</v>
      </c>
      <c r="J100" s="40">
        <v>7227</v>
      </c>
      <c r="K100" s="40">
        <v>3041</v>
      </c>
      <c r="L100" s="40">
        <v>2265</v>
      </c>
      <c r="M100" s="40">
        <v>92</v>
      </c>
      <c r="N100" s="311">
        <v>1110</v>
      </c>
      <c r="O100" s="311">
        <v>70</v>
      </c>
      <c r="P100" s="311">
        <v>18</v>
      </c>
      <c r="Q100" s="40">
        <v>19</v>
      </c>
      <c r="R100" s="40">
        <v>163</v>
      </c>
      <c r="S100" s="40">
        <v>128</v>
      </c>
      <c r="T100" s="40">
        <v>154</v>
      </c>
      <c r="U100" s="40">
        <v>1698</v>
      </c>
      <c r="V100" s="40">
        <v>102</v>
      </c>
      <c r="W100" s="40">
        <v>2096</v>
      </c>
      <c r="X100" s="40">
        <v>7252</v>
      </c>
      <c r="Y100" s="43">
        <f>SUM(F100:X100)</f>
        <v>132389</v>
      </c>
    </row>
    <row r="101" spans="2:25" ht="13.5" customHeight="1" x14ac:dyDescent="0.15">
      <c r="B101" s="38"/>
      <c r="C101" s="38"/>
      <c r="D101" s="409"/>
      <c r="E101" s="23" t="s">
        <v>77</v>
      </c>
      <c r="F101" s="40">
        <v>26305</v>
      </c>
      <c r="G101" s="40">
        <v>4334</v>
      </c>
      <c r="H101" s="40">
        <v>65877</v>
      </c>
      <c r="I101" s="40">
        <v>28888</v>
      </c>
      <c r="J101" s="40">
        <v>15378</v>
      </c>
      <c r="K101" s="40">
        <v>5268</v>
      </c>
      <c r="L101" s="40">
        <v>2987</v>
      </c>
      <c r="M101" s="40">
        <v>96</v>
      </c>
      <c r="N101" s="311">
        <v>1268</v>
      </c>
      <c r="O101" s="311">
        <v>83</v>
      </c>
      <c r="P101" s="311">
        <v>18</v>
      </c>
      <c r="Q101" s="40">
        <v>19</v>
      </c>
      <c r="R101" s="40">
        <v>355</v>
      </c>
      <c r="S101" s="40">
        <v>380</v>
      </c>
      <c r="T101" s="40">
        <v>197</v>
      </c>
      <c r="U101" s="40">
        <v>2556</v>
      </c>
      <c r="V101" s="40">
        <v>156</v>
      </c>
      <c r="W101" s="40">
        <v>13181</v>
      </c>
      <c r="X101" s="40">
        <v>17592</v>
      </c>
      <c r="Y101" s="43">
        <f>SUM(F101:X101)</f>
        <v>184938</v>
      </c>
    </row>
    <row r="102" spans="2:25" ht="13.5" customHeight="1" x14ac:dyDescent="0.15">
      <c r="B102" s="38"/>
      <c r="C102" s="38"/>
      <c r="D102" s="410" t="s">
        <v>41</v>
      </c>
      <c r="E102" s="23" t="s">
        <v>343</v>
      </c>
      <c r="F102" s="181">
        <f>IF(F100=0,"- ",F98/F100*100)</f>
        <v>92.381653402033407</v>
      </c>
      <c r="G102" s="181">
        <f t="shared" ref="G102:Y102" si="57">IF(G100=0,"- ",G98/G100*100)</f>
        <v>128.62547288776798</v>
      </c>
      <c r="H102" s="181">
        <f t="shared" si="57"/>
        <v>81.572665118469558</v>
      </c>
      <c r="I102" s="181">
        <f t="shared" si="57"/>
        <v>89.974594488958374</v>
      </c>
      <c r="J102" s="181">
        <f t="shared" si="57"/>
        <v>100.6503390065034</v>
      </c>
      <c r="K102" s="181">
        <f t="shared" si="57"/>
        <v>122.72278855639591</v>
      </c>
      <c r="L102" s="181">
        <f t="shared" si="57"/>
        <v>81.412803532008823</v>
      </c>
      <c r="M102" s="181">
        <f t="shared" si="57"/>
        <v>30.434782608695656</v>
      </c>
      <c r="N102" s="181">
        <f t="shared" ref="N102:P103" si="58">IF(N100=0,"- ",N98/N100*100)</f>
        <v>34.144144144144143</v>
      </c>
      <c r="O102" s="181">
        <f t="shared" si="58"/>
        <v>51.428571428571423</v>
      </c>
      <c r="P102" s="181">
        <f t="shared" si="58"/>
        <v>205.55555555555554</v>
      </c>
      <c r="Q102" s="181">
        <f t="shared" si="57"/>
        <v>178.94736842105263</v>
      </c>
      <c r="R102" s="181">
        <f t="shared" si="57"/>
        <v>125.15337423312884</v>
      </c>
      <c r="S102" s="181">
        <f t="shared" si="57"/>
        <v>149.21875</v>
      </c>
      <c r="T102" s="181">
        <f t="shared" si="57"/>
        <v>54.54545454545454</v>
      </c>
      <c r="U102" s="181">
        <f t="shared" si="57"/>
        <v>94.994110718492337</v>
      </c>
      <c r="V102" s="181">
        <f t="shared" si="57"/>
        <v>95.098039215686271</v>
      </c>
      <c r="W102" s="181">
        <f t="shared" si="57"/>
        <v>100.81106870229009</v>
      </c>
      <c r="X102" s="181">
        <f t="shared" si="57"/>
        <v>42.981246552675124</v>
      </c>
      <c r="Y102" s="183">
        <f t="shared" si="57"/>
        <v>85.800179773243997</v>
      </c>
    </row>
    <row r="103" spans="2:25" ht="13.5" customHeight="1" thickBot="1" x14ac:dyDescent="0.2">
      <c r="B103" s="44"/>
      <c r="C103" s="44"/>
      <c r="D103" s="411"/>
      <c r="E103" s="29" t="s">
        <v>77</v>
      </c>
      <c r="F103" s="182">
        <f>IF(F101=0,"- ",F99/F101*100)</f>
        <v>97.335107394031553</v>
      </c>
      <c r="G103" s="182">
        <f t="shared" ref="G103:Y103" si="59">IF(G101=0,"- ",G99/G101*100)</f>
        <v>126.0729118597139</v>
      </c>
      <c r="H103" s="182">
        <f t="shared" si="59"/>
        <v>84.464987780257147</v>
      </c>
      <c r="I103" s="182">
        <f t="shared" si="59"/>
        <v>94.274439213514256</v>
      </c>
      <c r="J103" s="182">
        <f t="shared" si="59"/>
        <v>105.10469501885811</v>
      </c>
      <c r="K103" s="182">
        <f t="shared" si="59"/>
        <v>117.1981776765376</v>
      </c>
      <c r="L103" s="182">
        <f t="shared" si="59"/>
        <v>95.949112822229665</v>
      </c>
      <c r="M103" s="182">
        <f t="shared" si="59"/>
        <v>32.291666666666671</v>
      </c>
      <c r="N103" s="182">
        <f t="shared" si="58"/>
        <v>32.807570977917983</v>
      </c>
      <c r="O103" s="182">
        <f t="shared" si="58"/>
        <v>44.578313253012048</v>
      </c>
      <c r="P103" s="182">
        <f t="shared" si="58"/>
        <v>222.22222222222223</v>
      </c>
      <c r="Q103" s="182">
        <f t="shared" si="59"/>
        <v>205.26315789473685</v>
      </c>
      <c r="R103" s="182">
        <f t="shared" si="59"/>
        <v>149.57746478873239</v>
      </c>
      <c r="S103" s="182">
        <f t="shared" si="59"/>
        <v>217.10526315789474</v>
      </c>
      <c r="T103" s="182">
        <f t="shared" si="59"/>
        <v>103.55329949238579</v>
      </c>
      <c r="U103" s="182">
        <f t="shared" si="59"/>
        <v>84.42879499217527</v>
      </c>
      <c r="V103" s="182">
        <f t="shared" si="59"/>
        <v>114.1025641025641</v>
      </c>
      <c r="W103" s="182">
        <f t="shared" si="59"/>
        <v>92.534709050906599</v>
      </c>
      <c r="X103" s="182">
        <f t="shared" si="59"/>
        <v>26.813324238290132</v>
      </c>
      <c r="Y103" s="184">
        <f t="shared" si="59"/>
        <v>86.797196898420012</v>
      </c>
    </row>
    <row r="104" spans="2:25" ht="13.5" customHeight="1" x14ac:dyDescent="0.15">
      <c r="B104" s="340" t="s">
        <v>20</v>
      </c>
      <c r="C104" s="415"/>
      <c r="D104" s="407"/>
      <c r="E104" s="146" t="s">
        <v>343</v>
      </c>
      <c r="F104" s="41">
        <f>F110+F116</f>
        <v>34943</v>
      </c>
      <c r="G104" s="41">
        <f t="shared" ref="G104:X104" si="60">G110+G116</f>
        <v>3191</v>
      </c>
      <c r="H104" s="41">
        <f t="shared" si="60"/>
        <v>60845</v>
      </c>
      <c r="I104" s="41">
        <f t="shared" si="60"/>
        <v>16534</v>
      </c>
      <c r="J104" s="41">
        <f t="shared" si="60"/>
        <v>11311</v>
      </c>
      <c r="K104" s="41">
        <f t="shared" si="60"/>
        <v>7215</v>
      </c>
      <c r="L104" s="41">
        <f t="shared" si="60"/>
        <v>2047</v>
      </c>
      <c r="M104" s="41">
        <f t="shared" si="60"/>
        <v>44</v>
      </c>
      <c r="N104" s="41">
        <f t="shared" ref="N104:P107" si="61">N110+N116</f>
        <v>973</v>
      </c>
      <c r="O104" s="41">
        <f t="shared" si="61"/>
        <v>347</v>
      </c>
      <c r="P104" s="41">
        <f t="shared" si="61"/>
        <v>136</v>
      </c>
      <c r="Q104" s="41">
        <f t="shared" si="60"/>
        <v>871</v>
      </c>
      <c r="R104" s="41">
        <f t="shared" si="60"/>
        <v>1083</v>
      </c>
      <c r="S104" s="41">
        <f t="shared" si="60"/>
        <v>931</v>
      </c>
      <c r="T104" s="41">
        <f t="shared" si="60"/>
        <v>549</v>
      </c>
      <c r="U104" s="41">
        <f t="shared" si="60"/>
        <v>3007</v>
      </c>
      <c r="V104" s="41">
        <f t="shared" si="60"/>
        <v>461</v>
      </c>
      <c r="W104" s="41">
        <f t="shared" si="60"/>
        <v>1430</v>
      </c>
      <c r="X104" s="41">
        <f t="shared" si="60"/>
        <v>5332</v>
      </c>
      <c r="Y104" s="42">
        <f>SUM(F104:X104)</f>
        <v>151250</v>
      </c>
    </row>
    <row r="105" spans="2:25" ht="13.5" customHeight="1" x14ac:dyDescent="0.15">
      <c r="B105" s="341"/>
      <c r="C105" s="416"/>
      <c r="D105" s="408"/>
      <c r="E105" s="23" t="s">
        <v>77</v>
      </c>
      <c r="F105" s="40">
        <f>F111+F117</f>
        <v>37838</v>
      </c>
      <c r="G105" s="40">
        <f t="shared" ref="G105:X105" si="62">G111+G117</f>
        <v>4523</v>
      </c>
      <c r="H105" s="40">
        <f t="shared" si="62"/>
        <v>62920</v>
      </c>
      <c r="I105" s="40">
        <f t="shared" si="62"/>
        <v>17849</v>
      </c>
      <c r="J105" s="40">
        <f t="shared" si="62"/>
        <v>11883</v>
      </c>
      <c r="K105" s="40">
        <f t="shared" si="62"/>
        <v>7523</v>
      </c>
      <c r="L105" s="40">
        <f t="shared" si="62"/>
        <v>2277</v>
      </c>
      <c r="M105" s="40">
        <f t="shared" si="62"/>
        <v>51</v>
      </c>
      <c r="N105" s="40">
        <f t="shared" si="61"/>
        <v>1033</v>
      </c>
      <c r="O105" s="40">
        <f t="shared" si="61"/>
        <v>368</v>
      </c>
      <c r="P105" s="40">
        <f t="shared" si="61"/>
        <v>218</v>
      </c>
      <c r="Q105" s="40">
        <f t="shared" si="62"/>
        <v>1503</v>
      </c>
      <c r="R105" s="40">
        <f t="shared" si="62"/>
        <v>1416</v>
      </c>
      <c r="S105" s="40">
        <f t="shared" si="62"/>
        <v>1142</v>
      </c>
      <c r="T105" s="40">
        <f t="shared" si="62"/>
        <v>745</v>
      </c>
      <c r="U105" s="40">
        <f t="shared" si="62"/>
        <v>3682</v>
      </c>
      <c r="V105" s="40">
        <f t="shared" si="62"/>
        <v>673</v>
      </c>
      <c r="W105" s="40">
        <f t="shared" si="62"/>
        <v>1842</v>
      </c>
      <c r="X105" s="40">
        <f t="shared" si="62"/>
        <v>6692</v>
      </c>
      <c r="Y105" s="43">
        <f>SUM(F105:X105)</f>
        <v>164178</v>
      </c>
    </row>
    <row r="106" spans="2:25" ht="13.5" customHeight="1" x14ac:dyDescent="0.15">
      <c r="B106" s="38"/>
      <c r="C106" s="11"/>
      <c r="D106" s="409" t="str">
        <f>$D$7</f>
        <v>27年度</v>
      </c>
      <c r="E106" s="23" t="s">
        <v>343</v>
      </c>
      <c r="F106" s="40">
        <f t="shared" ref="F106:X106" si="63">F112+F118</f>
        <v>36725</v>
      </c>
      <c r="G106" s="40">
        <f t="shared" si="63"/>
        <v>2667</v>
      </c>
      <c r="H106" s="40">
        <f t="shared" si="63"/>
        <v>77982</v>
      </c>
      <c r="I106" s="40">
        <f t="shared" si="63"/>
        <v>16082</v>
      </c>
      <c r="J106" s="40">
        <f t="shared" si="63"/>
        <v>8718</v>
      </c>
      <c r="K106" s="40">
        <f t="shared" si="63"/>
        <v>4200</v>
      </c>
      <c r="L106" s="40">
        <f t="shared" si="63"/>
        <v>2465</v>
      </c>
      <c r="M106" s="40">
        <f t="shared" si="63"/>
        <v>121</v>
      </c>
      <c r="N106" s="311">
        <f t="shared" si="61"/>
        <v>474</v>
      </c>
      <c r="O106" s="311">
        <f t="shared" si="61"/>
        <v>275</v>
      </c>
      <c r="P106" s="311">
        <f t="shared" si="61"/>
        <v>108</v>
      </c>
      <c r="Q106" s="40">
        <f t="shared" si="63"/>
        <v>771</v>
      </c>
      <c r="R106" s="40">
        <f t="shared" si="63"/>
        <v>710</v>
      </c>
      <c r="S106" s="40">
        <f t="shared" si="63"/>
        <v>561</v>
      </c>
      <c r="T106" s="40">
        <f t="shared" si="63"/>
        <v>463</v>
      </c>
      <c r="U106" s="40">
        <f t="shared" si="63"/>
        <v>2836</v>
      </c>
      <c r="V106" s="40">
        <f t="shared" si="63"/>
        <v>249</v>
      </c>
      <c r="W106" s="40">
        <f t="shared" si="63"/>
        <v>1230</v>
      </c>
      <c r="X106" s="40">
        <f t="shared" si="63"/>
        <v>3186</v>
      </c>
      <c r="Y106" s="43">
        <f>SUM(F106:X106)</f>
        <v>159823</v>
      </c>
    </row>
    <row r="107" spans="2:25" ht="13.5" customHeight="1" x14ac:dyDescent="0.15">
      <c r="B107" s="38"/>
      <c r="C107" s="11"/>
      <c r="D107" s="409"/>
      <c r="E107" s="23" t="s">
        <v>77</v>
      </c>
      <c r="F107" s="40">
        <f t="shared" ref="F107:X107" si="64">F113+F119</f>
        <v>38753</v>
      </c>
      <c r="G107" s="40">
        <f t="shared" si="64"/>
        <v>3368</v>
      </c>
      <c r="H107" s="40">
        <f t="shared" si="64"/>
        <v>79476</v>
      </c>
      <c r="I107" s="40">
        <f t="shared" si="64"/>
        <v>17037</v>
      </c>
      <c r="J107" s="40">
        <f t="shared" si="64"/>
        <v>8988</v>
      </c>
      <c r="K107" s="40">
        <f t="shared" si="64"/>
        <v>4238</v>
      </c>
      <c r="L107" s="40">
        <f t="shared" si="64"/>
        <v>2625</v>
      </c>
      <c r="M107" s="40">
        <f t="shared" si="64"/>
        <v>130</v>
      </c>
      <c r="N107" s="311">
        <f t="shared" si="61"/>
        <v>488</v>
      </c>
      <c r="O107" s="311">
        <f t="shared" si="61"/>
        <v>295</v>
      </c>
      <c r="P107" s="311">
        <f t="shared" si="61"/>
        <v>153</v>
      </c>
      <c r="Q107" s="40">
        <f t="shared" si="64"/>
        <v>1183</v>
      </c>
      <c r="R107" s="40">
        <f t="shared" si="64"/>
        <v>982</v>
      </c>
      <c r="S107" s="40">
        <f t="shared" si="64"/>
        <v>719</v>
      </c>
      <c r="T107" s="40">
        <f t="shared" si="64"/>
        <v>583</v>
      </c>
      <c r="U107" s="40">
        <f t="shared" si="64"/>
        <v>3525</v>
      </c>
      <c r="V107" s="40">
        <f t="shared" si="64"/>
        <v>283</v>
      </c>
      <c r="W107" s="40">
        <f t="shared" si="64"/>
        <v>1428</v>
      </c>
      <c r="X107" s="40">
        <f t="shared" si="64"/>
        <v>3606</v>
      </c>
      <c r="Y107" s="43">
        <f>SUM(F107:X107)</f>
        <v>167860</v>
      </c>
    </row>
    <row r="108" spans="2:25" ht="13.5" customHeight="1" x14ac:dyDescent="0.15">
      <c r="B108" s="38"/>
      <c r="C108" s="11"/>
      <c r="D108" s="410" t="s">
        <v>41</v>
      </c>
      <c r="E108" s="23" t="s">
        <v>343</v>
      </c>
      <c r="F108" s="181">
        <f>IF(F106=0,"- ",F104/F106*100)</f>
        <v>95.147719537100073</v>
      </c>
      <c r="G108" s="181">
        <f t="shared" ref="G108:Y108" si="65">IF(G106=0,"- ",G104/G106*100)</f>
        <v>119.64754405699287</v>
      </c>
      <c r="H108" s="181">
        <f t="shared" si="65"/>
        <v>78.024415890846612</v>
      </c>
      <c r="I108" s="181">
        <f t="shared" si="65"/>
        <v>102.81059569705261</v>
      </c>
      <c r="J108" s="181">
        <f t="shared" si="65"/>
        <v>129.7430603349392</v>
      </c>
      <c r="K108" s="181">
        <f t="shared" si="65"/>
        <v>171.78571428571428</v>
      </c>
      <c r="L108" s="181">
        <f t="shared" si="65"/>
        <v>83.042596348884373</v>
      </c>
      <c r="M108" s="181">
        <f t="shared" si="65"/>
        <v>36.363636363636367</v>
      </c>
      <c r="N108" s="181">
        <f t="shared" ref="N108:P109" si="66">IF(N106=0,"- ",N104/N106*100)</f>
        <v>205.27426160337555</v>
      </c>
      <c r="O108" s="181">
        <f t="shared" si="66"/>
        <v>126.18181818181817</v>
      </c>
      <c r="P108" s="181">
        <f t="shared" si="66"/>
        <v>125.92592592592592</v>
      </c>
      <c r="Q108" s="181">
        <f t="shared" si="65"/>
        <v>112.97016861219196</v>
      </c>
      <c r="R108" s="181">
        <f t="shared" si="65"/>
        <v>152.53521126760563</v>
      </c>
      <c r="S108" s="181">
        <f t="shared" si="65"/>
        <v>165.95365418894829</v>
      </c>
      <c r="T108" s="181">
        <f t="shared" si="65"/>
        <v>118.57451403887688</v>
      </c>
      <c r="U108" s="181">
        <f t="shared" si="65"/>
        <v>106.0296191819464</v>
      </c>
      <c r="V108" s="181">
        <f t="shared" si="65"/>
        <v>185.14056224899599</v>
      </c>
      <c r="W108" s="181">
        <f t="shared" si="65"/>
        <v>116.26016260162602</v>
      </c>
      <c r="X108" s="181">
        <f t="shared" si="65"/>
        <v>167.35718769617074</v>
      </c>
      <c r="Y108" s="183">
        <f t="shared" si="65"/>
        <v>94.635941009742027</v>
      </c>
    </row>
    <row r="109" spans="2:25" ht="13.5" customHeight="1" thickBot="1" x14ac:dyDescent="0.2">
      <c r="B109" s="38"/>
      <c r="C109" s="37"/>
      <c r="D109" s="411"/>
      <c r="E109" s="29" t="s">
        <v>77</v>
      </c>
      <c r="F109" s="182">
        <f>IF(F107=0,"- ",F105/F107*100)</f>
        <v>97.638892472840809</v>
      </c>
      <c r="G109" s="182">
        <f t="shared" ref="G109:Y109" si="67">IF(G107=0,"- ",G105/G107*100)</f>
        <v>134.29334916864607</v>
      </c>
      <c r="H109" s="182">
        <f t="shared" si="67"/>
        <v>79.168554028889233</v>
      </c>
      <c r="I109" s="182">
        <f t="shared" si="67"/>
        <v>104.76609731760287</v>
      </c>
      <c r="J109" s="182">
        <f t="shared" si="67"/>
        <v>132.20961281708946</v>
      </c>
      <c r="K109" s="182">
        <f t="shared" si="67"/>
        <v>177.51297781972627</v>
      </c>
      <c r="L109" s="182">
        <f t="shared" si="67"/>
        <v>86.742857142857147</v>
      </c>
      <c r="M109" s="182">
        <f t="shared" si="67"/>
        <v>39.230769230769234</v>
      </c>
      <c r="N109" s="182">
        <f t="shared" si="66"/>
        <v>211.68032786885246</v>
      </c>
      <c r="O109" s="182">
        <f t="shared" si="66"/>
        <v>124.74576271186442</v>
      </c>
      <c r="P109" s="182">
        <f t="shared" si="66"/>
        <v>142.48366013071896</v>
      </c>
      <c r="Q109" s="182">
        <f t="shared" si="67"/>
        <v>127.04987320371937</v>
      </c>
      <c r="R109" s="182">
        <f t="shared" si="67"/>
        <v>144.19551934826885</v>
      </c>
      <c r="S109" s="182">
        <f t="shared" si="67"/>
        <v>158.83171070931849</v>
      </c>
      <c r="T109" s="182">
        <f t="shared" si="67"/>
        <v>127.78730703259005</v>
      </c>
      <c r="U109" s="182">
        <f t="shared" si="67"/>
        <v>104.45390070921985</v>
      </c>
      <c r="V109" s="182">
        <f t="shared" si="67"/>
        <v>237.80918727915196</v>
      </c>
      <c r="W109" s="182">
        <f t="shared" si="67"/>
        <v>128.99159663865547</v>
      </c>
      <c r="X109" s="182">
        <f t="shared" si="67"/>
        <v>185.579589572934</v>
      </c>
      <c r="Y109" s="184">
        <f t="shared" si="67"/>
        <v>97.806505421184326</v>
      </c>
    </row>
    <row r="110" spans="2:25" ht="13.5" customHeight="1" x14ac:dyDescent="0.15">
      <c r="B110" s="414"/>
      <c r="C110" s="340" t="s">
        <v>264</v>
      </c>
      <c r="D110" s="407"/>
      <c r="E110" s="146" t="s">
        <v>343</v>
      </c>
      <c r="F110" s="41">
        <f>'41～47頁'!E398</f>
        <v>33926</v>
      </c>
      <c r="G110" s="41">
        <f>'41～47頁'!F398</f>
        <v>2961</v>
      </c>
      <c r="H110" s="41">
        <f>'41～47頁'!G398</f>
        <v>59740</v>
      </c>
      <c r="I110" s="41">
        <f>'41～47頁'!H398</f>
        <v>15483</v>
      </c>
      <c r="J110" s="41">
        <f>'41～47頁'!I398</f>
        <v>11126</v>
      </c>
      <c r="K110" s="41">
        <f>'41～47頁'!J398</f>
        <v>7108</v>
      </c>
      <c r="L110" s="41">
        <f>'41～47頁'!K398</f>
        <v>1858</v>
      </c>
      <c r="M110" s="41">
        <f>'41～47頁'!L398</f>
        <v>32</v>
      </c>
      <c r="N110" s="41">
        <f>'41～47頁'!M398</f>
        <v>951</v>
      </c>
      <c r="O110" s="41">
        <f>'41～47頁'!N398</f>
        <v>315</v>
      </c>
      <c r="P110" s="41">
        <f>'41～47頁'!O398</f>
        <v>45</v>
      </c>
      <c r="Q110" s="41">
        <f>'41～47頁'!P398</f>
        <v>227</v>
      </c>
      <c r="R110" s="41">
        <f>'41～47頁'!Q398</f>
        <v>773</v>
      </c>
      <c r="S110" s="41">
        <f>'41～47頁'!R398</f>
        <v>850</v>
      </c>
      <c r="T110" s="41">
        <f>'41～47頁'!S398</f>
        <v>420</v>
      </c>
      <c r="U110" s="41">
        <f>'41～47頁'!T398</f>
        <v>2539</v>
      </c>
      <c r="V110" s="41">
        <f>'41～47頁'!U398</f>
        <v>362</v>
      </c>
      <c r="W110" s="41">
        <f>'41～47頁'!V398</f>
        <v>1244</v>
      </c>
      <c r="X110" s="41">
        <f>'41～47頁'!W398</f>
        <v>4938</v>
      </c>
      <c r="Y110" s="42">
        <f>SUM(F110:X110)</f>
        <v>144898</v>
      </c>
    </row>
    <row r="111" spans="2:25" ht="13.5" customHeight="1" x14ac:dyDescent="0.15">
      <c r="B111" s="414"/>
      <c r="C111" s="341"/>
      <c r="D111" s="408"/>
      <c r="E111" s="23" t="s">
        <v>77</v>
      </c>
      <c r="F111" s="40">
        <f>'41～47頁'!E399</f>
        <v>36226</v>
      </c>
      <c r="G111" s="40">
        <f>'41～47頁'!F399</f>
        <v>4243</v>
      </c>
      <c r="H111" s="40">
        <f>'41～47頁'!G399</f>
        <v>61374</v>
      </c>
      <c r="I111" s="40">
        <f>'41～47頁'!H399</f>
        <v>16386</v>
      </c>
      <c r="J111" s="40">
        <f>'41～47頁'!I399</f>
        <v>11621</v>
      </c>
      <c r="K111" s="40">
        <f>'41～47頁'!J399</f>
        <v>7384</v>
      </c>
      <c r="L111" s="40">
        <f>'41～47頁'!K399</f>
        <v>2025</v>
      </c>
      <c r="M111" s="40">
        <f>'41～47頁'!L399</f>
        <v>39</v>
      </c>
      <c r="N111" s="40">
        <f>'41～47頁'!M399</f>
        <v>1000</v>
      </c>
      <c r="O111" s="40">
        <f>'41～47頁'!N399</f>
        <v>330</v>
      </c>
      <c r="P111" s="40">
        <f>'41～47頁'!O399</f>
        <v>52</v>
      </c>
      <c r="Q111" s="40">
        <f>'41～47頁'!P399</f>
        <v>534</v>
      </c>
      <c r="R111" s="40">
        <f>'41～47頁'!Q399</f>
        <v>942</v>
      </c>
      <c r="S111" s="40">
        <f>'41～47頁'!R399</f>
        <v>1031</v>
      </c>
      <c r="T111" s="40">
        <f>'41～47頁'!S399</f>
        <v>500</v>
      </c>
      <c r="U111" s="40">
        <f>'41～47頁'!T399</f>
        <v>2917</v>
      </c>
      <c r="V111" s="40">
        <f>'41～47頁'!U399</f>
        <v>502</v>
      </c>
      <c r="W111" s="40">
        <f>'41～47頁'!V399</f>
        <v>1515</v>
      </c>
      <c r="X111" s="40">
        <f>'41～47頁'!W399</f>
        <v>6019</v>
      </c>
      <c r="Y111" s="43">
        <f>SUM(F111:X111)</f>
        <v>154640</v>
      </c>
    </row>
    <row r="112" spans="2:25" ht="13.5" customHeight="1" x14ac:dyDescent="0.15">
      <c r="B112" s="35"/>
      <c r="C112" s="38"/>
      <c r="D112" s="409" t="str">
        <f>$D$7</f>
        <v>27年度</v>
      </c>
      <c r="E112" s="23" t="s">
        <v>343</v>
      </c>
      <c r="F112" s="40">
        <v>35773</v>
      </c>
      <c r="G112" s="40">
        <v>2455</v>
      </c>
      <c r="H112" s="40">
        <v>76981</v>
      </c>
      <c r="I112" s="40">
        <v>15305</v>
      </c>
      <c r="J112" s="40">
        <v>8584</v>
      </c>
      <c r="K112" s="40">
        <v>4145</v>
      </c>
      <c r="L112" s="40">
        <v>2306</v>
      </c>
      <c r="M112" s="40">
        <v>113</v>
      </c>
      <c r="N112" s="311">
        <v>445</v>
      </c>
      <c r="O112" s="311">
        <v>247</v>
      </c>
      <c r="P112" s="311">
        <v>68</v>
      </c>
      <c r="Q112" s="40">
        <v>157</v>
      </c>
      <c r="R112" s="40">
        <v>466</v>
      </c>
      <c r="S112" s="40">
        <v>438</v>
      </c>
      <c r="T112" s="40">
        <v>339</v>
      </c>
      <c r="U112" s="40">
        <v>2459</v>
      </c>
      <c r="V112" s="40">
        <v>199</v>
      </c>
      <c r="W112" s="40">
        <v>1097</v>
      </c>
      <c r="X112" s="40">
        <v>3011</v>
      </c>
      <c r="Y112" s="43">
        <f>SUM(F112:X112)</f>
        <v>154588</v>
      </c>
    </row>
    <row r="113" spans="2:25" ht="13.5" customHeight="1" x14ac:dyDescent="0.15">
      <c r="B113" s="35"/>
      <c r="C113" s="38"/>
      <c r="D113" s="409"/>
      <c r="E113" s="23" t="s">
        <v>77</v>
      </c>
      <c r="F113" s="40">
        <v>37217</v>
      </c>
      <c r="G113" s="40">
        <v>3128</v>
      </c>
      <c r="H113" s="40">
        <v>78244</v>
      </c>
      <c r="I113" s="40">
        <v>16026</v>
      </c>
      <c r="J113" s="40">
        <v>8821</v>
      </c>
      <c r="K113" s="40">
        <v>4172</v>
      </c>
      <c r="L113" s="40">
        <v>2422</v>
      </c>
      <c r="M113" s="40">
        <v>120</v>
      </c>
      <c r="N113" s="311">
        <v>451</v>
      </c>
      <c r="O113" s="311">
        <v>262</v>
      </c>
      <c r="P113" s="311">
        <v>72</v>
      </c>
      <c r="Q113" s="40">
        <v>300</v>
      </c>
      <c r="R113" s="40">
        <v>563</v>
      </c>
      <c r="S113" s="40">
        <v>543</v>
      </c>
      <c r="T113" s="40">
        <v>378</v>
      </c>
      <c r="U113" s="40">
        <v>2907</v>
      </c>
      <c r="V113" s="40">
        <v>210</v>
      </c>
      <c r="W113" s="40">
        <v>1192</v>
      </c>
      <c r="X113" s="40">
        <v>3295</v>
      </c>
      <c r="Y113" s="43">
        <f>SUM(F113:X113)</f>
        <v>160323</v>
      </c>
    </row>
    <row r="114" spans="2:25" ht="13.5" customHeight="1" x14ac:dyDescent="0.15">
      <c r="B114" s="35"/>
      <c r="C114" s="38"/>
      <c r="D114" s="410" t="s">
        <v>41</v>
      </c>
      <c r="E114" s="23" t="s">
        <v>343</v>
      </c>
      <c r="F114" s="181">
        <f>IF(F112=0,"- ",F110/F112*100)</f>
        <v>94.836888155871748</v>
      </c>
      <c r="G114" s="181">
        <f t="shared" ref="G114:Y114" si="68">IF(G112=0,"- ",G110/G112*100)</f>
        <v>120.61099796334011</v>
      </c>
      <c r="H114" s="181">
        <f t="shared" si="68"/>
        <v>77.603564515919516</v>
      </c>
      <c r="I114" s="181">
        <f t="shared" si="68"/>
        <v>101.16301862136557</v>
      </c>
      <c r="J114" s="181">
        <f t="shared" si="68"/>
        <v>129.61323392357875</v>
      </c>
      <c r="K114" s="181">
        <f t="shared" si="68"/>
        <v>171.48371531966225</v>
      </c>
      <c r="L114" s="181">
        <f t="shared" si="68"/>
        <v>80.572419774501299</v>
      </c>
      <c r="M114" s="181">
        <f t="shared" si="68"/>
        <v>28.318584070796462</v>
      </c>
      <c r="N114" s="181">
        <f t="shared" ref="N114:P115" si="69">IF(N112=0,"- ",N110/N112*100)</f>
        <v>213.70786516853934</v>
      </c>
      <c r="O114" s="181">
        <f t="shared" si="69"/>
        <v>127.53036437246963</v>
      </c>
      <c r="P114" s="181">
        <f t="shared" si="69"/>
        <v>66.17647058823529</v>
      </c>
      <c r="Q114" s="181">
        <f t="shared" si="68"/>
        <v>144.5859872611465</v>
      </c>
      <c r="R114" s="181">
        <f t="shared" si="68"/>
        <v>165.87982832618027</v>
      </c>
      <c r="S114" s="181">
        <f t="shared" si="68"/>
        <v>194.06392694063928</v>
      </c>
      <c r="T114" s="181">
        <f t="shared" si="68"/>
        <v>123.8938053097345</v>
      </c>
      <c r="U114" s="181">
        <f t="shared" si="68"/>
        <v>103.2533550223668</v>
      </c>
      <c r="V114" s="181">
        <f t="shared" si="68"/>
        <v>181.90954773869348</v>
      </c>
      <c r="W114" s="181">
        <f t="shared" si="68"/>
        <v>113.40018231540566</v>
      </c>
      <c r="X114" s="181">
        <f t="shared" si="68"/>
        <v>163.99867153769512</v>
      </c>
      <c r="Y114" s="183">
        <f t="shared" si="68"/>
        <v>93.731725619064861</v>
      </c>
    </row>
    <row r="115" spans="2:25" ht="13.5" customHeight="1" thickBot="1" x14ac:dyDescent="0.2">
      <c r="B115" s="35"/>
      <c r="C115" s="44"/>
      <c r="D115" s="411"/>
      <c r="E115" s="29" t="s">
        <v>77</v>
      </c>
      <c r="F115" s="182">
        <f>IF(F113=0,"- ",F111/F113*100)</f>
        <v>97.337238358814517</v>
      </c>
      <c r="G115" s="182">
        <f t="shared" ref="G115:Y115" si="70">IF(G113=0,"- ",G111/G113*100)</f>
        <v>135.64578005115089</v>
      </c>
      <c r="H115" s="182">
        <f t="shared" si="70"/>
        <v>78.439241347579369</v>
      </c>
      <c r="I115" s="182">
        <f t="shared" si="70"/>
        <v>102.24634968176713</v>
      </c>
      <c r="J115" s="182">
        <f t="shared" si="70"/>
        <v>131.7424328307448</v>
      </c>
      <c r="K115" s="182">
        <f t="shared" si="70"/>
        <v>176.98945349952061</v>
      </c>
      <c r="L115" s="182">
        <f t="shared" si="70"/>
        <v>83.60858794384805</v>
      </c>
      <c r="M115" s="182">
        <f t="shared" si="70"/>
        <v>32.5</v>
      </c>
      <c r="N115" s="182">
        <f t="shared" si="69"/>
        <v>221.72949002217294</v>
      </c>
      <c r="O115" s="182">
        <f t="shared" si="69"/>
        <v>125.95419847328245</v>
      </c>
      <c r="P115" s="182">
        <f t="shared" si="69"/>
        <v>72.222222222222214</v>
      </c>
      <c r="Q115" s="182">
        <f t="shared" si="70"/>
        <v>178</v>
      </c>
      <c r="R115" s="182">
        <f t="shared" si="70"/>
        <v>167.31793960923625</v>
      </c>
      <c r="S115" s="182">
        <f t="shared" si="70"/>
        <v>189.87108655616942</v>
      </c>
      <c r="T115" s="182">
        <f t="shared" si="70"/>
        <v>132.27513227513228</v>
      </c>
      <c r="U115" s="182">
        <f t="shared" si="70"/>
        <v>100.34399724802201</v>
      </c>
      <c r="V115" s="182">
        <f t="shared" si="70"/>
        <v>239.04761904761904</v>
      </c>
      <c r="W115" s="182">
        <f t="shared" si="70"/>
        <v>127.09731543624162</v>
      </c>
      <c r="X115" s="182">
        <f t="shared" si="70"/>
        <v>182.67071320182094</v>
      </c>
      <c r="Y115" s="184">
        <f t="shared" si="70"/>
        <v>96.455280901679728</v>
      </c>
    </row>
    <row r="116" spans="2:25" ht="13.5" customHeight="1" x14ac:dyDescent="0.15">
      <c r="B116" s="414"/>
      <c r="C116" s="340" t="s">
        <v>265</v>
      </c>
      <c r="D116" s="407"/>
      <c r="E116" s="146" t="s">
        <v>343</v>
      </c>
      <c r="F116" s="41">
        <f>'41～47頁'!E416</f>
        <v>1017</v>
      </c>
      <c r="G116" s="41">
        <f>'41～47頁'!F416</f>
        <v>230</v>
      </c>
      <c r="H116" s="41">
        <f>'41～47頁'!G416</f>
        <v>1105</v>
      </c>
      <c r="I116" s="41">
        <f>'41～47頁'!H416</f>
        <v>1051</v>
      </c>
      <c r="J116" s="41">
        <f>'41～47頁'!I416</f>
        <v>185</v>
      </c>
      <c r="K116" s="41">
        <f>'41～47頁'!J416</f>
        <v>107</v>
      </c>
      <c r="L116" s="41">
        <f>'41～47頁'!K416</f>
        <v>189</v>
      </c>
      <c r="M116" s="41">
        <f>'41～47頁'!L416</f>
        <v>12</v>
      </c>
      <c r="N116" s="41">
        <f>'41～47頁'!M416</f>
        <v>22</v>
      </c>
      <c r="O116" s="41">
        <f>'41～47頁'!N416</f>
        <v>32</v>
      </c>
      <c r="P116" s="41">
        <f>'41～47頁'!O416</f>
        <v>91</v>
      </c>
      <c r="Q116" s="41">
        <f>'41～47頁'!P416</f>
        <v>644</v>
      </c>
      <c r="R116" s="41">
        <f>'41～47頁'!Q416</f>
        <v>310</v>
      </c>
      <c r="S116" s="41">
        <f>'41～47頁'!R416</f>
        <v>81</v>
      </c>
      <c r="T116" s="41">
        <f>'41～47頁'!S416</f>
        <v>129</v>
      </c>
      <c r="U116" s="41">
        <f>'41～47頁'!T416</f>
        <v>468</v>
      </c>
      <c r="V116" s="41">
        <f>'41～47頁'!U416</f>
        <v>99</v>
      </c>
      <c r="W116" s="41">
        <f>'41～47頁'!V416</f>
        <v>186</v>
      </c>
      <c r="X116" s="41">
        <f>'41～47頁'!W416</f>
        <v>394</v>
      </c>
      <c r="Y116" s="42">
        <f>SUM(F116:X116)</f>
        <v>6352</v>
      </c>
    </row>
    <row r="117" spans="2:25" ht="13.5" customHeight="1" x14ac:dyDescent="0.15">
      <c r="B117" s="414"/>
      <c r="C117" s="341"/>
      <c r="D117" s="408"/>
      <c r="E117" s="23" t="s">
        <v>77</v>
      </c>
      <c r="F117" s="40">
        <f>'41～47頁'!E417</f>
        <v>1612</v>
      </c>
      <c r="G117" s="40">
        <f>'41～47頁'!F417</f>
        <v>280</v>
      </c>
      <c r="H117" s="40">
        <f>'41～47頁'!G417</f>
        <v>1546</v>
      </c>
      <c r="I117" s="40">
        <f>'41～47頁'!H417</f>
        <v>1463</v>
      </c>
      <c r="J117" s="40">
        <f>'41～47頁'!I417</f>
        <v>262</v>
      </c>
      <c r="K117" s="40">
        <f>'41～47頁'!J417</f>
        <v>139</v>
      </c>
      <c r="L117" s="40">
        <f>'41～47頁'!K417</f>
        <v>252</v>
      </c>
      <c r="M117" s="40">
        <f>'41～47頁'!L417</f>
        <v>12</v>
      </c>
      <c r="N117" s="40">
        <f>'41～47頁'!M417</f>
        <v>33</v>
      </c>
      <c r="O117" s="40">
        <f>'41～47頁'!N417</f>
        <v>38</v>
      </c>
      <c r="P117" s="40">
        <f>'41～47頁'!O417</f>
        <v>166</v>
      </c>
      <c r="Q117" s="40">
        <f>'41～47頁'!P417</f>
        <v>969</v>
      </c>
      <c r="R117" s="40">
        <f>'41～47頁'!Q417</f>
        <v>474</v>
      </c>
      <c r="S117" s="40">
        <f>'41～47頁'!R417</f>
        <v>111</v>
      </c>
      <c r="T117" s="40">
        <f>'41～47頁'!S417</f>
        <v>245</v>
      </c>
      <c r="U117" s="40">
        <f>'41～47頁'!T417</f>
        <v>765</v>
      </c>
      <c r="V117" s="40">
        <f>'41～47頁'!U417</f>
        <v>171</v>
      </c>
      <c r="W117" s="40">
        <f>'41～47頁'!V417</f>
        <v>327</v>
      </c>
      <c r="X117" s="40">
        <f>'41～47頁'!W417</f>
        <v>673</v>
      </c>
      <c r="Y117" s="43">
        <f>SUM(F117:X117)</f>
        <v>9538</v>
      </c>
    </row>
    <row r="118" spans="2:25" ht="13.5" customHeight="1" x14ac:dyDescent="0.15">
      <c r="B118" s="35"/>
      <c r="C118" s="38"/>
      <c r="D118" s="409" t="str">
        <f>$D$7</f>
        <v>27年度</v>
      </c>
      <c r="E118" s="23" t="s">
        <v>343</v>
      </c>
      <c r="F118" s="40">
        <v>952</v>
      </c>
      <c r="G118" s="40">
        <v>212</v>
      </c>
      <c r="H118" s="40">
        <v>1001</v>
      </c>
      <c r="I118" s="40">
        <v>777</v>
      </c>
      <c r="J118" s="40">
        <v>134</v>
      </c>
      <c r="K118" s="40">
        <v>55</v>
      </c>
      <c r="L118" s="40">
        <v>159</v>
      </c>
      <c r="M118" s="40">
        <v>8</v>
      </c>
      <c r="N118" s="311">
        <v>29</v>
      </c>
      <c r="O118" s="311">
        <v>28</v>
      </c>
      <c r="P118" s="311">
        <v>40</v>
      </c>
      <c r="Q118" s="40">
        <v>614</v>
      </c>
      <c r="R118" s="40">
        <v>244</v>
      </c>
      <c r="S118" s="40">
        <v>123</v>
      </c>
      <c r="T118" s="40">
        <v>124</v>
      </c>
      <c r="U118" s="40">
        <v>377</v>
      </c>
      <c r="V118" s="40">
        <v>50</v>
      </c>
      <c r="W118" s="40">
        <v>133</v>
      </c>
      <c r="X118" s="40">
        <v>175</v>
      </c>
      <c r="Y118" s="43">
        <f>SUM(F118:X118)</f>
        <v>5235</v>
      </c>
    </row>
    <row r="119" spans="2:25" ht="13.5" customHeight="1" x14ac:dyDescent="0.15">
      <c r="B119" s="35"/>
      <c r="C119" s="38"/>
      <c r="D119" s="409"/>
      <c r="E119" s="23" t="s">
        <v>77</v>
      </c>
      <c r="F119" s="40">
        <v>1536</v>
      </c>
      <c r="G119" s="40">
        <v>240</v>
      </c>
      <c r="H119" s="40">
        <v>1232</v>
      </c>
      <c r="I119" s="40">
        <v>1011</v>
      </c>
      <c r="J119" s="40">
        <v>167</v>
      </c>
      <c r="K119" s="40">
        <v>66</v>
      </c>
      <c r="L119" s="40">
        <v>203</v>
      </c>
      <c r="M119" s="40">
        <v>10</v>
      </c>
      <c r="N119" s="311">
        <v>37</v>
      </c>
      <c r="O119" s="311">
        <v>33</v>
      </c>
      <c r="P119" s="311">
        <v>81</v>
      </c>
      <c r="Q119" s="40">
        <v>883</v>
      </c>
      <c r="R119" s="40">
        <v>419</v>
      </c>
      <c r="S119" s="40">
        <v>176</v>
      </c>
      <c r="T119" s="40">
        <v>205</v>
      </c>
      <c r="U119" s="40">
        <v>618</v>
      </c>
      <c r="V119" s="40">
        <v>73</v>
      </c>
      <c r="W119" s="40">
        <v>236</v>
      </c>
      <c r="X119" s="40">
        <v>311</v>
      </c>
      <c r="Y119" s="43">
        <f>SUM(F119:X119)</f>
        <v>7537</v>
      </c>
    </row>
    <row r="120" spans="2:25" ht="13.5" customHeight="1" x14ac:dyDescent="0.15">
      <c r="B120" s="35"/>
      <c r="C120" s="38"/>
      <c r="D120" s="410" t="s">
        <v>41</v>
      </c>
      <c r="E120" s="23" t="s">
        <v>343</v>
      </c>
      <c r="F120" s="181">
        <f>IF(F118=0,"- ",F116/F118*100)</f>
        <v>106.82773109243698</v>
      </c>
      <c r="G120" s="181">
        <f t="shared" ref="G120:Y120" si="71">IF(G118=0,"- ",G116/G118*100)</f>
        <v>108.49056603773586</v>
      </c>
      <c r="H120" s="181">
        <f t="shared" si="71"/>
        <v>110.3896103896104</v>
      </c>
      <c r="I120" s="181">
        <f t="shared" si="71"/>
        <v>135.26383526383526</v>
      </c>
      <c r="J120" s="181">
        <f t="shared" si="71"/>
        <v>138.05970149253733</v>
      </c>
      <c r="K120" s="181">
        <f t="shared" si="71"/>
        <v>194.54545454545456</v>
      </c>
      <c r="L120" s="181">
        <f t="shared" si="71"/>
        <v>118.86792452830188</v>
      </c>
      <c r="M120" s="181">
        <f t="shared" si="71"/>
        <v>150</v>
      </c>
      <c r="N120" s="181">
        <f t="shared" ref="N120:P121" si="72">IF(N118=0,"- ",N116/N118*100)</f>
        <v>75.862068965517238</v>
      </c>
      <c r="O120" s="181">
        <f t="shared" si="72"/>
        <v>114.28571428571428</v>
      </c>
      <c r="P120" s="181">
        <f t="shared" si="72"/>
        <v>227.5</v>
      </c>
      <c r="Q120" s="181">
        <f t="shared" si="71"/>
        <v>104.88599348534203</v>
      </c>
      <c r="R120" s="181">
        <f t="shared" si="71"/>
        <v>127.04918032786885</v>
      </c>
      <c r="S120" s="181">
        <f t="shared" si="71"/>
        <v>65.853658536585371</v>
      </c>
      <c r="T120" s="181">
        <f t="shared" si="71"/>
        <v>104.03225806451613</v>
      </c>
      <c r="U120" s="181">
        <f t="shared" si="71"/>
        <v>124.13793103448276</v>
      </c>
      <c r="V120" s="181">
        <f t="shared" si="71"/>
        <v>198</v>
      </c>
      <c r="W120" s="181">
        <f t="shared" si="71"/>
        <v>139.84962406015038</v>
      </c>
      <c r="X120" s="181">
        <f t="shared" si="71"/>
        <v>225.14285714285714</v>
      </c>
      <c r="Y120" s="183">
        <f t="shared" si="71"/>
        <v>121.33715377268386</v>
      </c>
    </row>
    <row r="121" spans="2:25" ht="13.5" customHeight="1" thickBot="1" x14ac:dyDescent="0.2">
      <c r="B121" s="35"/>
      <c r="C121" s="38"/>
      <c r="D121" s="417"/>
      <c r="E121" s="29" t="s">
        <v>77</v>
      </c>
      <c r="F121" s="182">
        <f>IF(F119=0,"- ",F117/F119*100)</f>
        <v>104.94791666666667</v>
      </c>
      <c r="G121" s="182">
        <f t="shared" ref="G121:Y121" si="73">IF(G119=0,"- ",G117/G119*100)</f>
        <v>116.66666666666667</v>
      </c>
      <c r="H121" s="182">
        <f t="shared" si="73"/>
        <v>125.48701298701299</v>
      </c>
      <c r="I121" s="182">
        <f t="shared" si="73"/>
        <v>144.70820969337291</v>
      </c>
      <c r="J121" s="182">
        <f t="shared" si="73"/>
        <v>156.88622754491018</v>
      </c>
      <c r="K121" s="182">
        <f t="shared" si="73"/>
        <v>210.60606060606059</v>
      </c>
      <c r="L121" s="182">
        <f t="shared" si="73"/>
        <v>124.13793103448276</v>
      </c>
      <c r="M121" s="182">
        <f t="shared" si="73"/>
        <v>120</v>
      </c>
      <c r="N121" s="182">
        <f t="shared" si="72"/>
        <v>89.189189189189193</v>
      </c>
      <c r="O121" s="182">
        <f t="shared" si="72"/>
        <v>115.15151515151516</v>
      </c>
      <c r="P121" s="182">
        <f t="shared" si="72"/>
        <v>204.93827160493828</v>
      </c>
      <c r="Q121" s="182">
        <f t="shared" si="73"/>
        <v>109.73952434881087</v>
      </c>
      <c r="R121" s="182">
        <f t="shared" si="73"/>
        <v>113.12649164677804</v>
      </c>
      <c r="S121" s="182">
        <f t="shared" si="73"/>
        <v>63.06818181818182</v>
      </c>
      <c r="T121" s="182">
        <f t="shared" si="73"/>
        <v>119.51219512195121</v>
      </c>
      <c r="U121" s="182">
        <f t="shared" si="73"/>
        <v>123.78640776699028</v>
      </c>
      <c r="V121" s="182">
        <f t="shared" si="73"/>
        <v>234.24657534246575</v>
      </c>
      <c r="W121" s="182">
        <f t="shared" si="73"/>
        <v>138.55932203389833</v>
      </c>
      <c r="X121" s="182">
        <f t="shared" si="73"/>
        <v>216.39871382636656</v>
      </c>
      <c r="Y121" s="184">
        <f t="shared" si="73"/>
        <v>126.54902481093274</v>
      </c>
    </row>
    <row r="122" spans="2:25" ht="13.5" customHeight="1" x14ac:dyDescent="0.15">
      <c r="B122" s="418"/>
      <c r="C122" s="420"/>
      <c r="D122" s="421"/>
      <c r="E122" s="146" t="s">
        <v>343</v>
      </c>
      <c r="F122" s="41">
        <f>F5+F41+F68+F92+F98+F104</f>
        <v>1221108</v>
      </c>
      <c r="G122" s="41">
        <f t="shared" ref="G122:Y122" si="74">G5+G41+G68+G92+G98+G104</f>
        <v>740174</v>
      </c>
      <c r="H122" s="41">
        <f t="shared" si="74"/>
        <v>1417777</v>
      </c>
      <c r="I122" s="41">
        <f t="shared" si="74"/>
        <v>509787</v>
      </c>
      <c r="J122" s="41">
        <f t="shared" si="74"/>
        <v>244830</v>
      </c>
      <c r="K122" s="41">
        <f t="shared" si="74"/>
        <v>229545</v>
      </c>
      <c r="L122" s="41">
        <f t="shared" si="74"/>
        <v>303191</v>
      </c>
      <c r="M122" s="41">
        <f t="shared" si="74"/>
        <v>5472</v>
      </c>
      <c r="N122" s="41">
        <f t="shared" ref="N122:P125" si="75">N5+N41+N68+N92+N98+N104</f>
        <v>48784</v>
      </c>
      <c r="O122" s="41">
        <f t="shared" si="75"/>
        <v>23694</v>
      </c>
      <c r="P122" s="41">
        <f t="shared" si="75"/>
        <v>5172</v>
      </c>
      <c r="Q122" s="41">
        <f t="shared" si="74"/>
        <v>9935</v>
      </c>
      <c r="R122" s="41">
        <f t="shared" si="74"/>
        <v>15610</v>
      </c>
      <c r="S122" s="41">
        <f t="shared" si="74"/>
        <v>8781</v>
      </c>
      <c r="T122" s="41">
        <f t="shared" si="74"/>
        <v>7886</v>
      </c>
      <c r="U122" s="41">
        <f t="shared" si="74"/>
        <v>96136</v>
      </c>
      <c r="V122" s="41">
        <f t="shared" si="74"/>
        <v>16231</v>
      </c>
      <c r="W122" s="41">
        <f t="shared" si="74"/>
        <v>93353</v>
      </c>
      <c r="X122" s="41">
        <f t="shared" si="74"/>
        <v>185467</v>
      </c>
      <c r="Y122" s="42">
        <f t="shared" si="74"/>
        <v>5182933</v>
      </c>
    </row>
    <row r="123" spans="2:25" ht="13.5" customHeight="1" x14ac:dyDescent="0.15">
      <c r="B123" s="419"/>
      <c r="C123" s="422"/>
      <c r="D123" s="423"/>
      <c r="E123" s="23" t="s">
        <v>77</v>
      </c>
      <c r="F123" s="40">
        <f>F6+F42+F69+F93+F99+F105</f>
        <v>1455418</v>
      </c>
      <c r="G123" s="40">
        <f t="shared" ref="G123:Y123" si="76">G6+G42+G69+G93+G99+G105</f>
        <v>871016</v>
      </c>
      <c r="H123" s="40">
        <f t="shared" si="76"/>
        <v>1545385</v>
      </c>
      <c r="I123" s="40">
        <f t="shared" si="76"/>
        <v>659312</v>
      </c>
      <c r="J123" s="40">
        <f t="shared" si="76"/>
        <v>337136</v>
      </c>
      <c r="K123" s="40">
        <f t="shared" si="76"/>
        <v>274140</v>
      </c>
      <c r="L123" s="40">
        <f t="shared" si="76"/>
        <v>385195</v>
      </c>
      <c r="M123" s="40">
        <f t="shared" si="76"/>
        <v>6789</v>
      </c>
      <c r="N123" s="40">
        <f t="shared" si="75"/>
        <v>62108</v>
      </c>
      <c r="O123" s="40">
        <f t="shared" si="75"/>
        <v>32400</v>
      </c>
      <c r="P123" s="40">
        <f t="shared" si="75"/>
        <v>7497</v>
      </c>
      <c r="Q123" s="40">
        <f t="shared" si="76"/>
        <v>15594</v>
      </c>
      <c r="R123" s="40">
        <f t="shared" si="76"/>
        <v>27823</v>
      </c>
      <c r="S123" s="40">
        <f t="shared" si="76"/>
        <v>14118</v>
      </c>
      <c r="T123" s="40">
        <f t="shared" si="76"/>
        <v>13105</v>
      </c>
      <c r="U123" s="40">
        <f t="shared" si="76"/>
        <v>132779</v>
      </c>
      <c r="V123" s="40">
        <f t="shared" si="76"/>
        <v>24583</v>
      </c>
      <c r="W123" s="40">
        <f t="shared" si="76"/>
        <v>226067</v>
      </c>
      <c r="X123" s="40">
        <f t="shared" si="76"/>
        <v>261418</v>
      </c>
      <c r="Y123" s="43">
        <f t="shared" si="76"/>
        <v>6351883</v>
      </c>
    </row>
    <row r="124" spans="2:25" ht="13.5" customHeight="1" x14ac:dyDescent="0.15">
      <c r="B124" s="341" t="s">
        <v>266</v>
      </c>
      <c r="C124" s="408"/>
      <c r="D124" s="409" t="str">
        <f>$D$7</f>
        <v>27年度</v>
      </c>
      <c r="E124" s="23" t="s">
        <v>343</v>
      </c>
      <c r="F124" s="40">
        <f t="shared" ref="F124:Y124" si="77">F7+F43+F70+F94+F100+F106</f>
        <v>1270590</v>
      </c>
      <c r="G124" s="40">
        <f t="shared" si="77"/>
        <v>541207</v>
      </c>
      <c r="H124" s="40">
        <f t="shared" si="77"/>
        <v>1536062</v>
      </c>
      <c r="I124" s="40">
        <f t="shared" si="77"/>
        <v>494975</v>
      </c>
      <c r="J124" s="40">
        <f t="shared" si="77"/>
        <v>213331</v>
      </c>
      <c r="K124" s="40">
        <f t="shared" si="77"/>
        <v>149939</v>
      </c>
      <c r="L124" s="40">
        <f t="shared" si="77"/>
        <v>289417</v>
      </c>
      <c r="M124" s="40">
        <f t="shared" si="77"/>
        <v>2648</v>
      </c>
      <c r="N124" s="311">
        <f t="shared" si="75"/>
        <v>38457</v>
      </c>
      <c r="O124" s="311">
        <f t="shared" si="75"/>
        <v>19187</v>
      </c>
      <c r="P124" s="311">
        <f t="shared" si="75"/>
        <v>3110</v>
      </c>
      <c r="Q124" s="40">
        <f t="shared" si="77"/>
        <v>10538</v>
      </c>
      <c r="R124" s="40">
        <f t="shared" si="77"/>
        <v>14215</v>
      </c>
      <c r="S124" s="40">
        <f t="shared" si="77"/>
        <v>7296</v>
      </c>
      <c r="T124" s="40">
        <f t="shared" si="77"/>
        <v>6578</v>
      </c>
      <c r="U124" s="40">
        <f t="shared" si="77"/>
        <v>73584</v>
      </c>
      <c r="V124" s="40">
        <f t="shared" si="77"/>
        <v>12905</v>
      </c>
      <c r="W124" s="40">
        <f t="shared" si="77"/>
        <v>85053</v>
      </c>
      <c r="X124" s="40">
        <f t="shared" si="77"/>
        <v>147481</v>
      </c>
      <c r="Y124" s="43">
        <f t="shared" si="77"/>
        <v>4916573</v>
      </c>
    </row>
    <row r="125" spans="2:25" ht="13.5" customHeight="1" x14ac:dyDescent="0.15">
      <c r="B125" s="341"/>
      <c r="C125" s="408"/>
      <c r="D125" s="409"/>
      <c r="E125" s="23" t="s">
        <v>77</v>
      </c>
      <c r="F125" s="40">
        <f t="shared" ref="F125:Y125" si="78">F8+F44+F71+F95+F101+F107</f>
        <v>1515846</v>
      </c>
      <c r="G125" s="40">
        <f t="shared" si="78"/>
        <v>642062</v>
      </c>
      <c r="H125" s="40">
        <f t="shared" si="78"/>
        <v>1675936</v>
      </c>
      <c r="I125" s="40">
        <f t="shared" si="78"/>
        <v>692210</v>
      </c>
      <c r="J125" s="40">
        <f t="shared" si="78"/>
        <v>301030</v>
      </c>
      <c r="K125" s="40">
        <f t="shared" si="78"/>
        <v>186316</v>
      </c>
      <c r="L125" s="40">
        <f t="shared" si="78"/>
        <v>366537</v>
      </c>
      <c r="M125" s="40">
        <f t="shared" si="78"/>
        <v>3918</v>
      </c>
      <c r="N125" s="311">
        <f t="shared" si="75"/>
        <v>50259</v>
      </c>
      <c r="O125" s="311">
        <f t="shared" si="75"/>
        <v>27070</v>
      </c>
      <c r="P125" s="311">
        <f t="shared" si="75"/>
        <v>4378</v>
      </c>
      <c r="Q125" s="40">
        <f t="shared" si="78"/>
        <v>16191</v>
      </c>
      <c r="R125" s="40">
        <f t="shared" si="78"/>
        <v>28593</v>
      </c>
      <c r="S125" s="40">
        <f t="shared" si="78"/>
        <v>11672</v>
      </c>
      <c r="T125" s="40">
        <f t="shared" si="78"/>
        <v>10760</v>
      </c>
      <c r="U125" s="40">
        <f t="shared" si="78"/>
        <v>112521</v>
      </c>
      <c r="V125" s="40">
        <f t="shared" si="78"/>
        <v>20239</v>
      </c>
      <c r="W125" s="40">
        <f t="shared" si="78"/>
        <v>263923</v>
      </c>
      <c r="X125" s="40">
        <f t="shared" si="78"/>
        <v>231900</v>
      </c>
      <c r="Y125" s="43">
        <f t="shared" si="78"/>
        <v>6161361</v>
      </c>
    </row>
    <row r="126" spans="2:25" ht="13.5" customHeight="1" x14ac:dyDescent="0.15">
      <c r="B126" s="38"/>
      <c r="C126" s="11"/>
      <c r="D126" s="410" t="s">
        <v>41</v>
      </c>
      <c r="E126" s="23" t="s">
        <v>343</v>
      </c>
      <c r="F126" s="181">
        <f>IF(F124=0,"- ",F122/F124*100)</f>
        <v>96.105588742237856</v>
      </c>
      <c r="G126" s="181">
        <f t="shared" ref="G126:Y126" si="79">IF(G124=0,"- ",G122/G124*100)</f>
        <v>136.76356735962395</v>
      </c>
      <c r="H126" s="181">
        <f t="shared" si="79"/>
        <v>92.299464474741256</v>
      </c>
      <c r="I126" s="181">
        <f t="shared" si="79"/>
        <v>102.99247436739229</v>
      </c>
      <c r="J126" s="181">
        <f t="shared" si="79"/>
        <v>114.76531774566286</v>
      </c>
      <c r="K126" s="181">
        <f t="shared" si="79"/>
        <v>153.09225751805735</v>
      </c>
      <c r="L126" s="181">
        <f t="shared" si="79"/>
        <v>104.75922285145656</v>
      </c>
      <c r="M126" s="181">
        <f t="shared" si="79"/>
        <v>206.64652567975833</v>
      </c>
      <c r="N126" s="181">
        <f t="shared" ref="N126:P127" si="80">IF(N124=0,"- ",N122/N124*100)</f>
        <v>126.8533686975063</v>
      </c>
      <c r="O126" s="181">
        <f t="shared" si="80"/>
        <v>123.48986292802418</v>
      </c>
      <c r="P126" s="181">
        <f t="shared" si="80"/>
        <v>166.30225080385853</v>
      </c>
      <c r="Q126" s="181">
        <f t="shared" si="79"/>
        <v>94.27785158474093</v>
      </c>
      <c r="R126" s="181">
        <f t="shared" si="79"/>
        <v>109.81357720717553</v>
      </c>
      <c r="S126" s="181">
        <f t="shared" si="79"/>
        <v>120.35361842105263</v>
      </c>
      <c r="T126" s="181">
        <f t="shared" si="79"/>
        <v>119.88446336272422</v>
      </c>
      <c r="U126" s="181">
        <f t="shared" si="79"/>
        <v>130.64796694933679</v>
      </c>
      <c r="V126" s="181">
        <f t="shared" si="79"/>
        <v>125.77295621851997</v>
      </c>
      <c r="W126" s="181">
        <f t="shared" si="79"/>
        <v>109.75862109508189</v>
      </c>
      <c r="X126" s="181">
        <f t="shared" si="79"/>
        <v>125.75653813033543</v>
      </c>
      <c r="Y126" s="183">
        <f t="shared" si="79"/>
        <v>105.41759473519461</v>
      </c>
    </row>
    <row r="127" spans="2:25" ht="13.5" customHeight="1" thickBot="1" x14ac:dyDescent="0.2">
      <c r="B127" s="44"/>
      <c r="C127" s="37"/>
      <c r="D127" s="411"/>
      <c r="E127" s="29" t="s">
        <v>77</v>
      </c>
      <c r="F127" s="182">
        <f>IF(F125=0,"- ",F123/F125*100)</f>
        <v>96.013579215830632</v>
      </c>
      <c r="G127" s="182">
        <f t="shared" ref="G127:Y127" si="81">IF(G125=0,"- ",G123/G125*100)</f>
        <v>135.6591731016631</v>
      </c>
      <c r="H127" s="182">
        <f t="shared" si="81"/>
        <v>92.210263399079679</v>
      </c>
      <c r="I127" s="182">
        <f t="shared" si="81"/>
        <v>95.247396021438576</v>
      </c>
      <c r="J127" s="182">
        <f t="shared" si="81"/>
        <v>111.99415340663721</v>
      </c>
      <c r="K127" s="182">
        <f t="shared" si="81"/>
        <v>147.13712187895834</v>
      </c>
      <c r="L127" s="182">
        <f t="shared" si="81"/>
        <v>105.09034558584808</v>
      </c>
      <c r="M127" s="182">
        <f t="shared" si="81"/>
        <v>173.2771822358346</v>
      </c>
      <c r="N127" s="182">
        <f t="shared" si="80"/>
        <v>123.57587695736088</v>
      </c>
      <c r="O127" s="182">
        <f t="shared" si="80"/>
        <v>119.68969338751386</v>
      </c>
      <c r="P127" s="182">
        <f t="shared" si="80"/>
        <v>171.24257651895843</v>
      </c>
      <c r="Q127" s="182">
        <f t="shared" si="81"/>
        <v>96.312766351676856</v>
      </c>
      <c r="R127" s="182">
        <f t="shared" si="81"/>
        <v>97.307033189941592</v>
      </c>
      <c r="S127" s="182">
        <f t="shared" si="81"/>
        <v>120.95613433858807</v>
      </c>
      <c r="T127" s="182">
        <f t="shared" si="81"/>
        <v>121.79368029739777</v>
      </c>
      <c r="U127" s="182">
        <f t="shared" si="81"/>
        <v>118.00375041103439</v>
      </c>
      <c r="V127" s="182">
        <f t="shared" si="81"/>
        <v>121.46351104303572</v>
      </c>
      <c r="W127" s="182">
        <f t="shared" si="81"/>
        <v>85.656422517173567</v>
      </c>
      <c r="X127" s="182">
        <f t="shared" si="81"/>
        <v>112.72876239758516</v>
      </c>
      <c r="Y127" s="184">
        <f t="shared" si="81"/>
        <v>103.0922064134856</v>
      </c>
    </row>
    <row r="128" spans="2:25" ht="13.5" customHeight="1" x14ac:dyDescent="0.15">
      <c r="F128" s="105" t="str">
        <f>'29　頁'!$C$40</f>
        <v>※27年度数値は、27年度報告書の数値であるため、５表及び６表の27年度数値と一致しないことがある。</v>
      </c>
    </row>
  </sheetData>
  <mergeCells count="91">
    <mergeCell ref="D102:D103"/>
    <mergeCell ref="B98:B99"/>
    <mergeCell ref="C98:D99"/>
    <mergeCell ref="D100:D101"/>
    <mergeCell ref="D96:D97"/>
    <mergeCell ref="B110:B111"/>
    <mergeCell ref="C110:D111"/>
    <mergeCell ref="D112:D113"/>
    <mergeCell ref="D114:D115"/>
    <mergeCell ref="B104:D105"/>
    <mergeCell ref="D106:D107"/>
    <mergeCell ref="D108:D109"/>
    <mergeCell ref="B124:C125"/>
    <mergeCell ref="D124:D125"/>
    <mergeCell ref="D126:D127"/>
    <mergeCell ref="B116:B117"/>
    <mergeCell ref="C116:D117"/>
    <mergeCell ref="D118:D119"/>
    <mergeCell ref="D120:D121"/>
    <mergeCell ref="B122:B123"/>
    <mergeCell ref="C122:D123"/>
    <mergeCell ref="C92:D93"/>
    <mergeCell ref="D94:D95"/>
    <mergeCell ref="D90:D91"/>
    <mergeCell ref="B86:B87"/>
    <mergeCell ref="C86:D87"/>
    <mergeCell ref="D88:D89"/>
    <mergeCell ref="B92:B93"/>
    <mergeCell ref="D84:D85"/>
    <mergeCell ref="D70:D71"/>
    <mergeCell ref="B80:B81"/>
    <mergeCell ref="C80:D81"/>
    <mergeCell ref="D82:D83"/>
    <mergeCell ref="D78:D79"/>
    <mergeCell ref="D76:D77"/>
    <mergeCell ref="B74:B75"/>
    <mergeCell ref="C74:D75"/>
    <mergeCell ref="D72:D73"/>
    <mergeCell ref="B68:D69"/>
    <mergeCell ref="B17:B18"/>
    <mergeCell ref="C17:D18"/>
    <mergeCell ref="B35:B36"/>
    <mergeCell ref="D39:D40"/>
    <mergeCell ref="D19:D20"/>
    <mergeCell ref="D21:D22"/>
    <mergeCell ref="B23:B24"/>
    <mergeCell ref="C23:D24"/>
    <mergeCell ref="D25:D26"/>
    <mergeCell ref="D27:D28"/>
    <mergeCell ref="B29:B30"/>
    <mergeCell ref="C29:D30"/>
    <mergeCell ref="B53:B54"/>
    <mergeCell ref="C53:D54"/>
    <mergeCell ref="B41:D42"/>
    <mergeCell ref="B11:B12"/>
    <mergeCell ref="C11:D12"/>
    <mergeCell ref="B5:D6"/>
    <mergeCell ref="B3:B4"/>
    <mergeCell ref="B66:B67"/>
    <mergeCell ref="C66:D67"/>
    <mergeCell ref="D43:D44"/>
    <mergeCell ref="D45:D46"/>
    <mergeCell ref="B47:B48"/>
    <mergeCell ref="C47:D48"/>
    <mergeCell ref="D55:D56"/>
    <mergeCell ref="D57:D58"/>
    <mergeCell ref="D49:D50"/>
    <mergeCell ref="D51:D52"/>
    <mergeCell ref="D31:D32"/>
    <mergeCell ref="D33:D34"/>
    <mergeCell ref="Y3:Y4"/>
    <mergeCell ref="Q66:T66"/>
    <mergeCell ref="Y66:Y67"/>
    <mergeCell ref="U3:V3"/>
    <mergeCell ref="W3:W4"/>
    <mergeCell ref="X3:X4"/>
    <mergeCell ref="W66:W67"/>
    <mergeCell ref="X66:X67"/>
    <mergeCell ref="U66:V66"/>
    <mergeCell ref="F3:P3"/>
    <mergeCell ref="F66:P66"/>
    <mergeCell ref="Q3:T3"/>
    <mergeCell ref="C35:D36"/>
    <mergeCell ref="D37:D38"/>
    <mergeCell ref="D15:D16"/>
    <mergeCell ref="E3:E4"/>
    <mergeCell ref="E66:E67"/>
    <mergeCell ref="C3:D4"/>
    <mergeCell ref="D7:D8"/>
    <mergeCell ref="D13:D14"/>
    <mergeCell ref="D9:D10"/>
  </mergeCells>
  <phoneticPr fontId="3"/>
  <pageMargins left="0.59" right="0.39370078740157483" top="0.6" bottom="0.41" header="0.51181102362204722" footer="0.26"/>
  <headerFooter alignWithMargins="0">
    <oddFooter>&amp;C&amp;P</oddFooter>
  </headerFooter>
  <rowBreaks count="1" manualBreakCount="1">
    <brk id="6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34"/>
  </sheetPr>
  <dimension ref="A1:R61"/>
  <sheetViews>
    <sheetView view="pageBreakPreview" zoomScale="70" zoomScaleNormal="75" zoomScaleSheetLayoutView="70" workbookViewId="0">
      <pane xSplit="3" ySplit="4" topLeftCell="D5" activePane="bottomRight" state="frozen"/>
      <selection activeCell="B35" sqref="B34:L35"/>
      <selection pane="topRight" activeCell="B35" sqref="B34:L35"/>
      <selection pane="bottomLeft" activeCell="B35" sqref="B34:L35"/>
      <selection pane="bottomRight" activeCell="I2" sqref="I2"/>
    </sheetView>
  </sheetViews>
  <sheetFormatPr defaultColWidth="11.625" defaultRowHeight="13.5" customHeight="1" x14ac:dyDescent="0.15"/>
  <cols>
    <col min="1" max="1" width="10.625" customWidth="1"/>
    <col min="2" max="2" width="9" customWidth="1"/>
    <col min="3" max="3" width="7.625" style="53" customWidth="1"/>
    <col min="4" max="17" width="11.625" customWidth="1"/>
    <col min="18" max="18" width="13.125" customWidth="1"/>
    <col min="25" max="25" width="9.25" customWidth="1"/>
    <col min="26" max="26" width="8.25" customWidth="1"/>
  </cols>
  <sheetData>
    <row r="1" spans="1:18" ht="24" customHeight="1" x14ac:dyDescent="0.2">
      <c r="A1" s="1" t="s">
        <v>416</v>
      </c>
    </row>
    <row r="2" spans="1:18" ht="18.75" customHeight="1" thickBot="1" x14ac:dyDescent="0.2">
      <c r="R2" s="96" t="s">
        <v>147</v>
      </c>
    </row>
    <row r="3" spans="1:18" ht="13.5" customHeight="1" x14ac:dyDescent="0.15">
      <c r="A3" s="346" t="s">
        <v>24</v>
      </c>
      <c r="B3" s="346" t="s">
        <v>25</v>
      </c>
      <c r="C3" s="346"/>
      <c r="D3" s="357" t="s">
        <v>267</v>
      </c>
      <c r="E3" s="358"/>
      <c r="F3" s="358" t="s">
        <v>268</v>
      </c>
      <c r="G3" s="358"/>
      <c r="H3" s="358"/>
      <c r="I3" s="359"/>
      <c r="J3" s="346" t="s">
        <v>50</v>
      </c>
      <c r="K3" s="357" t="s">
        <v>269</v>
      </c>
      <c r="L3" s="358"/>
      <c r="M3" s="358" t="s">
        <v>270</v>
      </c>
      <c r="N3" s="358"/>
      <c r="O3" s="358"/>
      <c r="P3" s="359"/>
      <c r="Q3" s="346" t="s">
        <v>53</v>
      </c>
      <c r="R3" s="346" t="s">
        <v>54</v>
      </c>
    </row>
    <row r="4" spans="1:18" ht="13.5" customHeight="1" thickBot="1" x14ac:dyDescent="0.2">
      <c r="A4" s="347"/>
      <c r="B4" s="347"/>
      <c r="C4" s="347"/>
      <c r="D4" s="28" t="s">
        <v>271</v>
      </c>
      <c r="E4" s="29" t="s">
        <v>272</v>
      </c>
      <c r="F4" s="29" t="s">
        <v>273</v>
      </c>
      <c r="G4" s="29" t="s">
        <v>274</v>
      </c>
      <c r="H4" s="29" t="s">
        <v>275</v>
      </c>
      <c r="I4" s="30" t="s">
        <v>276</v>
      </c>
      <c r="J4" s="347"/>
      <c r="K4" s="28" t="s">
        <v>277</v>
      </c>
      <c r="L4" s="29" t="s">
        <v>278</v>
      </c>
      <c r="M4" s="29" t="s">
        <v>279</v>
      </c>
      <c r="N4" s="29" t="s">
        <v>280</v>
      </c>
      <c r="O4" s="29" t="s">
        <v>281</v>
      </c>
      <c r="P4" s="30" t="s">
        <v>282</v>
      </c>
      <c r="Q4" s="347"/>
      <c r="R4" s="347"/>
    </row>
    <row r="5" spans="1:18" ht="13.5" customHeight="1" thickBot="1" x14ac:dyDescent="0.2">
      <c r="A5" s="348" t="s">
        <v>12</v>
      </c>
      <c r="B5" s="349" t="s">
        <v>55</v>
      </c>
      <c r="C5" s="78" t="str">
        <f>'1頁'!B6</f>
        <v>28年度</v>
      </c>
      <c r="D5" s="46">
        <f>D13+D21+D29+D37+D45+D53</f>
        <v>296614</v>
      </c>
      <c r="E5" s="41">
        <f t="shared" ref="E5:R5" si="0">E13+E21+E29+E37+E45+E53</f>
        <v>373084</v>
      </c>
      <c r="F5" s="41">
        <f t="shared" si="0"/>
        <v>396460</v>
      </c>
      <c r="G5" s="41">
        <f t="shared" si="0"/>
        <v>627066</v>
      </c>
      <c r="H5" s="41">
        <f t="shared" si="0"/>
        <v>492746</v>
      </c>
      <c r="I5" s="42">
        <f t="shared" si="0"/>
        <v>341366</v>
      </c>
      <c r="J5" s="47">
        <f t="shared" si="0"/>
        <v>2527336</v>
      </c>
      <c r="K5" s="46">
        <f t="shared" si="0"/>
        <v>475358</v>
      </c>
      <c r="L5" s="41">
        <f t="shared" si="0"/>
        <v>340666</v>
      </c>
      <c r="M5" s="41">
        <f t="shared" si="0"/>
        <v>786444</v>
      </c>
      <c r="N5" s="41">
        <f t="shared" si="0"/>
        <v>875930</v>
      </c>
      <c r="O5" s="41">
        <f t="shared" si="0"/>
        <v>871516</v>
      </c>
      <c r="P5" s="42">
        <f t="shared" si="0"/>
        <v>474633</v>
      </c>
      <c r="Q5" s="47">
        <f t="shared" si="0"/>
        <v>3824547</v>
      </c>
      <c r="R5" s="47">
        <f t="shared" si="0"/>
        <v>6351883</v>
      </c>
    </row>
    <row r="6" spans="1:18" ht="13.5" customHeight="1" thickBot="1" x14ac:dyDescent="0.2">
      <c r="A6" s="348"/>
      <c r="B6" s="350"/>
      <c r="C6" s="79" t="str">
        <f>'1頁'!B7</f>
        <v>27年度</v>
      </c>
      <c r="D6" s="48">
        <f>D14+D22+D30+D38+D46+D54</f>
        <v>301964</v>
      </c>
      <c r="E6" s="40">
        <f t="shared" ref="E6:R6" si="1">E14+E22+E30+E38+E46+E54</f>
        <v>386762</v>
      </c>
      <c r="F6" s="40">
        <f t="shared" si="1"/>
        <v>382378</v>
      </c>
      <c r="G6" s="40">
        <f t="shared" si="1"/>
        <v>616810</v>
      </c>
      <c r="H6" s="40">
        <f t="shared" si="1"/>
        <v>500659</v>
      </c>
      <c r="I6" s="43">
        <f t="shared" si="1"/>
        <v>341654</v>
      </c>
      <c r="J6" s="49">
        <f t="shared" si="1"/>
        <v>2530227</v>
      </c>
      <c r="K6" s="48">
        <f t="shared" si="1"/>
        <v>454387</v>
      </c>
      <c r="L6" s="40">
        <f t="shared" si="1"/>
        <v>323923</v>
      </c>
      <c r="M6" s="40">
        <f t="shared" si="1"/>
        <v>723955</v>
      </c>
      <c r="N6" s="40">
        <f t="shared" si="1"/>
        <v>788315</v>
      </c>
      <c r="O6" s="40">
        <f t="shared" si="1"/>
        <v>862235</v>
      </c>
      <c r="P6" s="43">
        <f t="shared" si="1"/>
        <v>478319</v>
      </c>
      <c r="Q6" s="49">
        <f t="shared" si="1"/>
        <v>3631134</v>
      </c>
      <c r="R6" s="49">
        <f t="shared" si="1"/>
        <v>6161361</v>
      </c>
    </row>
    <row r="7" spans="1:18" ht="13.5" customHeight="1" thickBot="1" x14ac:dyDescent="0.2">
      <c r="A7" s="348"/>
      <c r="B7" s="350" t="s">
        <v>56</v>
      </c>
      <c r="C7" s="79" t="str">
        <f>$C$5</f>
        <v>28年度</v>
      </c>
      <c r="D7" s="32">
        <f>D5/$R5*100</f>
        <v>4.6697018821033067</v>
      </c>
      <c r="E7" s="24">
        <f t="shared" ref="E7:Q7" si="2">E5/$R5*100</f>
        <v>5.8735968530906506</v>
      </c>
      <c r="F7" s="24">
        <f t="shared" si="2"/>
        <v>6.241613707305377</v>
      </c>
      <c r="G7" s="24">
        <f t="shared" si="2"/>
        <v>9.8721276824525894</v>
      </c>
      <c r="H7" s="24">
        <f t="shared" si="2"/>
        <v>7.7574791601167714</v>
      </c>
      <c r="I7" s="25">
        <f t="shared" si="2"/>
        <v>5.3742488644705828</v>
      </c>
      <c r="J7" s="7">
        <f t="shared" si="2"/>
        <v>39.78876814953928</v>
      </c>
      <c r="K7" s="32">
        <f t="shared" si="2"/>
        <v>7.4837335637322031</v>
      </c>
      <c r="L7" s="24">
        <f t="shared" si="2"/>
        <v>5.3632285103488213</v>
      </c>
      <c r="M7" s="24">
        <f t="shared" si="2"/>
        <v>12.381273395621424</v>
      </c>
      <c r="N7" s="24">
        <f t="shared" si="2"/>
        <v>13.790083979821416</v>
      </c>
      <c r="O7" s="24">
        <f t="shared" si="2"/>
        <v>13.72059277540219</v>
      </c>
      <c r="P7" s="25">
        <f t="shared" si="2"/>
        <v>7.4723196255346638</v>
      </c>
      <c r="Q7" s="7">
        <f t="shared" si="2"/>
        <v>60.21123185046072</v>
      </c>
      <c r="R7" s="7">
        <v>100</v>
      </c>
    </row>
    <row r="8" spans="1:18" ht="13.5" customHeight="1" thickBot="1" x14ac:dyDescent="0.2">
      <c r="A8" s="348"/>
      <c r="B8" s="351"/>
      <c r="C8" s="80" t="str">
        <f>$C$6</f>
        <v>27年度</v>
      </c>
      <c r="D8" s="33">
        <f>D6/$R6*100</f>
        <v>4.9009301678638861</v>
      </c>
      <c r="E8" s="26">
        <f t="shared" ref="E8:Q8" si="3">E6/$R6*100</f>
        <v>6.2772169979976828</v>
      </c>
      <c r="F8" s="26">
        <f t="shared" si="3"/>
        <v>6.2060638875079714</v>
      </c>
      <c r="G8" s="26">
        <f t="shared" si="3"/>
        <v>10.01093751851255</v>
      </c>
      <c r="H8" s="26">
        <f t="shared" si="3"/>
        <v>8.1257858450430032</v>
      </c>
      <c r="I8" s="27">
        <f t="shared" si="3"/>
        <v>5.5451060244643999</v>
      </c>
      <c r="J8" s="8">
        <f t="shared" si="3"/>
        <v>41.06604044138949</v>
      </c>
      <c r="K8" s="33">
        <f t="shared" si="3"/>
        <v>7.3747829416260471</v>
      </c>
      <c r="L8" s="26">
        <f t="shared" si="3"/>
        <v>5.2573286973446285</v>
      </c>
      <c r="M8" s="26">
        <f t="shared" si="3"/>
        <v>11.749920188088314</v>
      </c>
      <c r="N8" s="26">
        <f t="shared" si="3"/>
        <v>12.79449459299658</v>
      </c>
      <c r="O8" s="26">
        <f t="shared" si="3"/>
        <v>13.994229521691718</v>
      </c>
      <c r="P8" s="27">
        <f t="shared" si="3"/>
        <v>7.7632036168632217</v>
      </c>
      <c r="Q8" s="8">
        <f t="shared" si="3"/>
        <v>58.933959558610503</v>
      </c>
      <c r="R8" s="8">
        <v>100</v>
      </c>
    </row>
    <row r="9" spans="1:18" ht="13.5" customHeight="1" thickBot="1" x14ac:dyDescent="0.2">
      <c r="A9" s="348"/>
      <c r="B9" s="349" t="s">
        <v>57</v>
      </c>
      <c r="C9" s="78" t="str">
        <f>$C$5</f>
        <v>28年度</v>
      </c>
      <c r="D9" s="424">
        <f>D5+E5</f>
        <v>669698</v>
      </c>
      <c r="E9" s="425"/>
      <c r="F9" s="425">
        <f>SUM(F5:I5)</f>
        <v>1857638</v>
      </c>
      <c r="G9" s="425"/>
      <c r="H9" s="425"/>
      <c r="I9" s="426"/>
      <c r="J9" s="47">
        <f>SUM(D9:I9)</f>
        <v>2527336</v>
      </c>
      <c r="K9" s="424">
        <f>K5+L5</f>
        <v>816024</v>
      </c>
      <c r="L9" s="425"/>
      <c r="M9" s="425">
        <f>SUM(M5:P5)</f>
        <v>3008523</v>
      </c>
      <c r="N9" s="425"/>
      <c r="O9" s="425"/>
      <c r="P9" s="426"/>
      <c r="Q9" s="47">
        <f>SUM(K9:P9)</f>
        <v>3824547</v>
      </c>
      <c r="R9" s="47">
        <f>J9+Q9</f>
        <v>6351883</v>
      </c>
    </row>
    <row r="10" spans="1:18" ht="13.5" customHeight="1" thickBot="1" x14ac:dyDescent="0.2">
      <c r="A10" s="348"/>
      <c r="B10" s="350"/>
      <c r="C10" s="79" t="str">
        <f>$C$6</f>
        <v>27年度</v>
      </c>
      <c r="D10" s="427">
        <f>D6+E6</f>
        <v>688726</v>
      </c>
      <c r="E10" s="428"/>
      <c r="F10" s="428">
        <f>SUM(F6:I6)</f>
        <v>1841501</v>
      </c>
      <c r="G10" s="428"/>
      <c r="H10" s="428"/>
      <c r="I10" s="429"/>
      <c r="J10" s="49">
        <f>SUM(D10:I10)</f>
        <v>2530227</v>
      </c>
      <c r="K10" s="427">
        <f>K6+L6</f>
        <v>778310</v>
      </c>
      <c r="L10" s="428"/>
      <c r="M10" s="428">
        <f>SUM(M6:P6)</f>
        <v>2852824</v>
      </c>
      <c r="N10" s="428"/>
      <c r="O10" s="428"/>
      <c r="P10" s="429"/>
      <c r="Q10" s="49">
        <f>SUM(K10:P10)</f>
        <v>3631134</v>
      </c>
      <c r="R10" s="49">
        <f>J10+Q10</f>
        <v>6161361</v>
      </c>
    </row>
    <row r="11" spans="1:18" ht="13.5" customHeight="1" thickBot="1" x14ac:dyDescent="0.2">
      <c r="A11" s="348"/>
      <c r="B11" s="350" t="s">
        <v>56</v>
      </c>
      <c r="C11" s="79" t="str">
        <f>$C$5</f>
        <v>28年度</v>
      </c>
      <c r="D11" s="355">
        <f>D9/$R9*100</f>
        <v>10.543298735193957</v>
      </c>
      <c r="E11" s="356"/>
      <c r="F11" s="356">
        <f>F9/$R9*100</f>
        <v>29.245469414345322</v>
      </c>
      <c r="G11" s="356"/>
      <c r="H11" s="356"/>
      <c r="I11" s="360"/>
      <c r="J11" s="7">
        <f>J9/$R9*100</f>
        <v>39.78876814953928</v>
      </c>
      <c r="K11" s="355">
        <f>K9/$R9*100</f>
        <v>12.846962074081025</v>
      </c>
      <c r="L11" s="356"/>
      <c r="M11" s="356">
        <f>M9/$R9*100</f>
        <v>47.3642697763797</v>
      </c>
      <c r="N11" s="356"/>
      <c r="O11" s="356"/>
      <c r="P11" s="360"/>
      <c r="Q11" s="7">
        <f>Q9/$R9*100</f>
        <v>60.21123185046072</v>
      </c>
      <c r="R11" s="7">
        <v>100</v>
      </c>
    </row>
    <row r="12" spans="1:18" ht="13.5" customHeight="1" thickBot="1" x14ac:dyDescent="0.2">
      <c r="A12" s="348"/>
      <c r="B12" s="351"/>
      <c r="C12" s="80" t="str">
        <f>$C$6</f>
        <v>27年度</v>
      </c>
      <c r="D12" s="361">
        <f>D10/$R10*100</f>
        <v>11.178147165861569</v>
      </c>
      <c r="E12" s="362"/>
      <c r="F12" s="362">
        <f>F10/$R10*100</f>
        <v>29.887893275527922</v>
      </c>
      <c r="G12" s="362"/>
      <c r="H12" s="362"/>
      <c r="I12" s="363"/>
      <c r="J12" s="8">
        <f>J10/$R10*100</f>
        <v>41.06604044138949</v>
      </c>
      <c r="K12" s="361">
        <f>K10/$R10*100</f>
        <v>12.632111638970676</v>
      </c>
      <c r="L12" s="362"/>
      <c r="M12" s="362">
        <f>M10/$R10*100</f>
        <v>46.301847919639833</v>
      </c>
      <c r="N12" s="362"/>
      <c r="O12" s="362"/>
      <c r="P12" s="363"/>
      <c r="Q12" s="8">
        <f>Q10/$R10*100</f>
        <v>58.933959558610503</v>
      </c>
      <c r="R12" s="8">
        <v>100</v>
      </c>
    </row>
    <row r="13" spans="1:18" ht="13.5" customHeight="1" thickBot="1" x14ac:dyDescent="0.2">
      <c r="A13" s="348" t="s">
        <v>310</v>
      </c>
      <c r="B13" s="349" t="s">
        <v>55</v>
      </c>
      <c r="C13" s="78" t="str">
        <f>$C$5</f>
        <v>28年度</v>
      </c>
      <c r="D13" s="106">
        <f>'34～40頁'!E7</f>
        <v>232215</v>
      </c>
      <c r="E13" s="41">
        <f>'34～40頁'!F7</f>
        <v>254977</v>
      </c>
      <c r="F13" s="41">
        <f>'34～40頁'!G7</f>
        <v>269231</v>
      </c>
      <c r="G13" s="41">
        <f>'34～40頁'!H7</f>
        <v>428486</v>
      </c>
      <c r="H13" s="41">
        <f>'34～40頁'!I7</f>
        <v>352985</v>
      </c>
      <c r="I13" s="42">
        <f>'34～40頁'!J7</f>
        <v>236064</v>
      </c>
      <c r="J13" s="47">
        <f>SUM(D13:I13)</f>
        <v>1773958</v>
      </c>
      <c r="K13" s="46">
        <f>'34～40頁'!L7</f>
        <v>317529</v>
      </c>
      <c r="L13" s="41">
        <f>'34～40頁'!M7</f>
        <v>262559</v>
      </c>
      <c r="M13" s="41">
        <f>'34～40頁'!N7</f>
        <v>617504</v>
      </c>
      <c r="N13" s="41">
        <f>'34～40頁'!O7</f>
        <v>674580</v>
      </c>
      <c r="O13" s="41">
        <f>'34～40頁'!P7</f>
        <v>629218</v>
      </c>
      <c r="P13" s="42">
        <f>'34～40頁'!Q7</f>
        <v>356385</v>
      </c>
      <c r="Q13" s="47">
        <f>SUM(K13:P13)</f>
        <v>2857775</v>
      </c>
      <c r="R13" s="47">
        <f>J13+Q13</f>
        <v>4631733</v>
      </c>
    </row>
    <row r="14" spans="1:18" ht="13.5" customHeight="1" thickBot="1" x14ac:dyDescent="0.2">
      <c r="A14" s="348"/>
      <c r="B14" s="350"/>
      <c r="C14" s="79" t="str">
        <f>$C$6</f>
        <v>27年度</v>
      </c>
      <c r="D14" s="48">
        <v>239167</v>
      </c>
      <c r="E14" s="40">
        <v>269677</v>
      </c>
      <c r="F14" s="40">
        <v>258185</v>
      </c>
      <c r="G14" s="40">
        <v>424172</v>
      </c>
      <c r="H14" s="40">
        <v>356775</v>
      </c>
      <c r="I14" s="43">
        <v>234504</v>
      </c>
      <c r="J14" s="49">
        <f>SUM(D14:I14)</f>
        <v>1782480</v>
      </c>
      <c r="K14" s="48">
        <v>309103</v>
      </c>
      <c r="L14" s="40">
        <v>245560</v>
      </c>
      <c r="M14" s="40">
        <v>563269</v>
      </c>
      <c r="N14" s="40">
        <v>607207</v>
      </c>
      <c r="O14" s="40">
        <v>613278</v>
      </c>
      <c r="P14" s="43">
        <v>353447</v>
      </c>
      <c r="Q14" s="49">
        <f>SUM(K14:P14)</f>
        <v>2691864</v>
      </c>
      <c r="R14" s="49">
        <f>J14+Q14</f>
        <v>4474344</v>
      </c>
    </row>
    <row r="15" spans="1:18" ht="13.5" customHeight="1" thickBot="1" x14ac:dyDescent="0.2">
      <c r="A15" s="348"/>
      <c r="B15" s="350" t="s">
        <v>56</v>
      </c>
      <c r="C15" s="79" t="str">
        <f>$C$5</f>
        <v>28年度</v>
      </c>
      <c r="D15" s="32">
        <f>D13/$R13*100</f>
        <v>5.0135661964970781</v>
      </c>
      <c r="E15" s="24">
        <f t="shared" ref="E15:R15" si="4">E13/$R13*100</f>
        <v>5.5050021233952817</v>
      </c>
      <c r="F15" s="24">
        <f t="shared" si="4"/>
        <v>5.8127487055061247</v>
      </c>
      <c r="G15" s="24">
        <f t="shared" si="4"/>
        <v>9.2510945687067885</v>
      </c>
      <c r="H15" s="24">
        <f t="shared" si="4"/>
        <v>7.6210135601512432</v>
      </c>
      <c r="I15" s="25">
        <f t="shared" si="4"/>
        <v>5.0966668415472132</v>
      </c>
      <c r="J15" s="7">
        <f t="shared" si="4"/>
        <v>38.300091995803733</v>
      </c>
      <c r="K15" s="32">
        <f t="shared" si="4"/>
        <v>6.8555117490580741</v>
      </c>
      <c r="L15" s="24">
        <f t="shared" si="4"/>
        <v>5.6686989513428339</v>
      </c>
      <c r="M15" s="24">
        <f t="shared" si="4"/>
        <v>13.33202928579864</v>
      </c>
      <c r="N15" s="24">
        <f t="shared" si="4"/>
        <v>14.564311025700317</v>
      </c>
      <c r="O15" s="24">
        <f t="shared" si="4"/>
        <v>13.584936782841325</v>
      </c>
      <c r="P15" s="25">
        <f t="shared" si="4"/>
        <v>7.6944202094550791</v>
      </c>
      <c r="Q15" s="7">
        <f t="shared" si="4"/>
        <v>61.699908004196267</v>
      </c>
      <c r="R15" s="7">
        <f t="shared" si="4"/>
        <v>100</v>
      </c>
    </row>
    <row r="16" spans="1:18" ht="13.5" customHeight="1" thickBot="1" x14ac:dyDescent="0.2">
      <c r="A16" s="348"/>
      <c r="B16" s="351"/>
      <c r="C16" s="80" t="str">
        <f>$C$6</f>
        <v>27年度</v>
      </c>
      <c r="D16" s="33">
        <f>D14/$R14*100</f>
        <v>5.3452975452937901</v>
      </c>
      <c r="E16" s="26">
        <f t="shared" ref="E16:R16" si="5">E14/$R14*100</f>
        <v>6.0271852141900579</v>
      </c>
      <c r="F16" s="26">
        <f t="shared" si="5"/>
        <v>5.7703430938702969</v>
      </c>
      <c r="G16" s="26">
        <f t="shared" si="5"/>
        <v>9.4800936181929689</v>
      </c>
      <c r="H16" s="26">
        <f t="shared" si="5"/>
        <v>7.973794594246665</v>
      </c>
      <c r="I16" s="27">
        <f t="shared" si="5"/>
        <v>5.2410811506670028</v>
      </c>
      <c r="J16" s="8">
        <f t="shared" si="5"/>
        <v>39.837795216460783</v>
      </c>
      <c r="K16" s="33">
        <f t="shared" si="5"/>
        <v>6.9083423178906225</v>
      </c>
      <c r="L16" s="26">
        <f t="shared" si="5"/>
        <v>5.4881788257675312</v>
      </c>
      <c r="M16" s="26">
        <f t="shared" si="5"/>
        <v>12.588862188512998</v>
      </c>
      <c r="N16" s="26">
        <f t="shared" si="5"/>
        <v>13.570860890445616</v>
      </c>
      <c r="O16" s="26">
        <f t="shared" si="5"/>
        <v>13.706545585229923</v>
      </c>
      <c r="P16" s="27">
        <f t="shared" si="5"/>
        <v>7.899414975692526</v>
      </c>
      <c r="Q16" s="8">
        <f t="shared" si="5"/>
        <v>60.162204783539217</v>
      </c>
      <c r="R16" s="8">
        <f t="shared" si="5"/>
        <v>100</v>
      </c>
    </row>
    <row r="17" spans="1:18" ht="13.5" customHeight="1" thickBot="1" x14ac:dyDescent="0.2">
      <c r="A17" s="348"/>
      <c r="B17" s="349" t="s">
        <v>57</v>
      </c>
      <c r="C17" s="78" t="str">
        <f>$C$5</f>
        <v>28年度</v>
      </c>
      <c r="D17" s="424">
        <f>D13+E13</f>
        <v>487192</v>
      </c>
      <c r="E17" s="425"/>
      <c r="F17" s="425">
        <f>SUM(F13:I13)</f>
        <v>1286766</v>
      </c>
      <c r="G17" s="425"/>
      <c r="H17" s="425"/>
      <c r="I17" s="426"/>
      <c r="J17" s="47">
        <f>SUM(D17:I17)</f>
        <v>1773958</v>
      </c>
      <c r="K17" s="424">
        <f>K13+L13</f>
        <v>580088</v>
      </c>
      <c r="L17" s="425"/>
      <c r="M17" s="425">
        <f>SUM(M13:P13)</f>
        <v>2277687</v>
      </c>
      <c r="N17" s="425"/>
      <c r="O17" s="425"/>
      <c r="P17" s="426"/>
      <c r="Q17" s="47">
        <f>SUM(K17:P17)</f>
        <v>2857775</v>
      </c>
      <c r="R17" s="47">
        <f>J17+Q17</f>
        <v>4631733</v>
      </c>
    </row>
    <row r="18" spans="1:18" ht="13.5" customHeight="1" thickBot="1" x14ac:dyDescent="0.2">
      <c r="A18" s="348"/>
      <c r="B18" s="350"/>
      <c r="C18" s="79" t="str">
        <f>$C$6</f>
        <v>27年度</v>
      </c>
      <c r="D18" s="427">
        <f>D14+E14</f>
        <v>508844</v>
      </c>
      <c r="E18" s="428"/>
      <c r="F18" s="428">
        <f>SUM(F14:I14)</f>
        <v>1273636</v>
      </c>
      <c r="G18" s="428"/>
      <c r="H18" s="428"/>
      <c r="I18" s="429"/>
      <c r="J18" s="49">
        <f>SUM(D18:I18)</f>
        <v>1782480</v>
      </c>
      <c r="K18" s="427">
        <f>K14+L14</f>
        <v>554663</v>
      </c>
      <c r="L18" s="428"/>
      <c r="M18" s="428">
        <f>SUM(M14:P14)</f>
        <v>2137201</v>
      </c>
      <c r="N18" s="428"/>
      <c r="O18" s="428"/>
      <c r="P18" s="429"/>
      <c r="Q18" s="49">
        <f>SUM(K18:P18)</f>
        <v>2691864</v>
      </c>
      <c r="R18" s="49">
        <f>J18+Q18</f>
        <v>4474344</v>
      </c>
    </row>
    <row r="19" spans="1:18" ht="13.5" customHeight="1" thickBot="1" x14ac:dyDescent="0.2">
      <c r="A19" s="348"/>
      <c r="B19" s="350" t="s">
        <v>56</v>
      </c>
      <c r="C19" s="79" t="str">
        <f>$C$5</f>
        <v>28年度</v>
      </c>
      <c r="D19" s="355">
        <f>D17/$R17*100</f>
        <v>10.51856831989236</v>
      </c>
      <c r="E19" s="356"/>
      <c r="F19" s="356">
        <f>F17/$R17*100</f>
        <v>27.78152367591137</v>
      </c>
      <c r="G19" s="356"/>
      <c r="H19" s="356"/>
      <c r="I19" s="360"/>
      <c r="J19" s="7">
        <f>J17/$R17*100</f>
        <v>38.300091995803733</v>
      </c>
      <c r="K19" s="355">
        <f>K17/$R17*100</f>
        <v>12.524210700400909</v>
      </c>
      <c r="L19" s="356"/>
      <c r="M19" s="356">
        <f>M17/$R17*100</f>
        <v>49.17569730379536</v>
      </c>
      <c r="N19" s="356"/>
      <c r="O19" s="356"/>
      <c r="P19" s="360"/>
      <c r="Q19" s="7">
        <f>Q17/$R17*100</f>
        <v>61.699908004196267</v>
      </c>
      <c r="R19" s="7">
        <v>100</v>
      </c>
    </row>
    <row r="20" spans="1:18" ht="13.5" customHeight="1" thickBot="1" x14ac:dyDescent="0.2">
      <c r="A20" s="348"/>
      <c r="B20" s="351"/>
      <c r="C20" s="80" t="str">
        <f>$C$6</f>
        <v>27年度</v>
      </c>
      <c r="D20" s="361">
        <f>D18/$R18*100</f>
        <v>11.372482759483848</v>
      </c>
      <c r="E20" s="362"/>
      <c r="F20" s="362">
        <f>F18/$R18*100</f>
        <v>28.465312456976932</v>
      </c>
      <c r="G20" s="362"/>
      <c r="H20" s="362"/>
      <c r="I20" s="363"/>
      <c r="J20" s="8">
        <f>J18/$R18*100</f>
        <v>39.837795216460783</v>
      </c>
      <c r="K20" s="361">
        <f>K18/$R18*100</f>
        <v>12.396521143658154</v>
      </c>
      <c r="L20" s="362"/>
      <c r="M20" s="362">
        <f>M18/$R18*100</f>
        <v>47.765683639881061</v>
      </c>
      <c r="N20" s="362"/>
      <c r="O20" s="362"/>
      <c r="P20" s="363"/>
      <c r="Q20" s="8">
        <f>Q18/$R18*100</f>
        <v>60.162204783539217</v>
      </c>
      <c r="R20" s="8">
        <v>100</v>
      </c>
    </row>
    <row r="21" spans="1:18" ht="13.5" customHeight="1" thickBot="1" x14ac:dyDescent="0.2">
      <c r="A21" s="348" t="s">
        <v>321</v>
      </c>
      <c r="B21" s="349" t="s">
        <v>55</v>
      </c>
      <c r="C21" s="78" t="str">
        <f>$C$5</f>
        <v>28年度</v>
      </c>
      <c r="D21" s="46">
        <f>'34～40頁'!E167</f>
        <v>34523</v>
      </c>
      <c r="E21" s="41">
        <f>'34～40頁'!F167</f>
        <v>33950</v>
      </c>
      <c r="F21" s="41">
        <f>'34～40頁'!G167</f>
        <v>31039</v>
      </c>
      <c r="G21" s="41">
        <f>'34～40頁'!H167</f>
        <v>36826</v>
      </c>
      <c r="H21" s="41">
        <f>'34～40頁'!I167</f>
        <v>29784</v>
      </c>
      <c r="I21" s="42">
        <f>'34～40頁'!J167</f>
        <v>29342</v>
      </c>
      <c r="J21" s="47">
        <f>SUM(D21:I21)</f>
        <v>195464</v>
      </c>
      <c r="K21" s="46">
        <f>'34～40頁'!L167</f>
        <v>46672</v>
      </c>
      <c r="L21" s="41">
        <f>'34～40頁'!M167</f>
        <v>40816</v>
      </c>
      <c r="M21" s="41">
        <f>'34～40頁'!N167</f>
        <v>58405</v>
      </c>
      <c r="N21" s="41">
        <f>'34～40頁'!O167</f>
        <v>53448</v>
      </c>
      <c r="O21" s="41">
        <f>'34～40頁'!P167</f>
        <v>52065</v>
      </c>
      <c r="P21" s="42">
        <f>'34～40頁'!Q167</f>
        <v>33957</v>
      </c>
      <c r="Q21" s="47">
        <f>SUM(K21:P21)</f>
        <v>285363</v>
      </c>
      <c r="R21" s="47">
        <f>J21+Q21</f>
        <v>480827</v>
      </c>
    </row>
    <row r="22" spans="1:18" ht="13.5" customHeight="1" thickBot="1" x14ac:dyDescent="0.2">
      <c r="A22" s="348"/>
      <c r="B22" s="350"/>
      <c r="C22" s="79" t="str">
        <f>$C$6</f>
        <v>27年度</v>
      </c>
      <c r="D22" s="48">
        <v>34142</v>
      </c>
      <c r="E22" s="40">
        <v>37882</v>
      </c>
      <c r="F22" s="40">
        <v>33964</v>
      </c>
      <c r="G22" s="40">
        <v>40968</v>
      </c>
      <c r="H22" s="40">
        <v>35966</v>
      </c>
      <c r="I22" s="43">
        <v>30139</v>
      </c>
      <c r="J22" s="49">
        <f>SUM(D22:I22)</f>
        <v>213061</v>
      </c>
      <c r="K22" s="48">
        <v>43342</v>
      </c>
      <c r="L22" s="40">
        <v>38211</v>
      </c>
      <c r="M22" s="40">
        <v>56337</v>
      </c>
      <c r="N22" s="40">
        <v>48859</v>
      </c>
      <c r="O22" s="40">
        <v>47077</v>
      </c>
      <c r="P22" s="43">
        <v>31216</v>
      </c>
      <c r="Q22" s="49">
        <f>SUM(K22:P22)</f>
        <v>265042</v>
      </c>
      <c r="R22" s="49">
        <f>J22+Q22</f>
        <v>478103</v>
      </c>
    </row>
    <row r="23" spans="1:18" ht="13.5" customHeight="1" thickBot="1" x14ac:dyDescent="0.2">
      <c r="A23" s="348"/>
      <c r="B23" s="350" t="s">
        <v>56</v>
      </c>
      <c r="C23" s="79" t="str">
        <f>$C$5</f>
        <v>28年度</v>
      </c>
      <c r="D23" s="32">
        <f t="shared" ref="D23:I24" si="6">D21/$R21*100</f>
        <v>7.1799212606613194</v>
      </c>
      <c r="E23" s="24">
        <f t="shared" si="6"/>
        <v>7.0607515800901366</v>
      </c>
      <c r="F23" s="24">
        <f t="shared" si="6"/>
        <v>6.4553363267869726</v>
      </c>
      <c r="G23" s="24">
        <f t="shared" si="6"/>
        <v>7.6588877080530002</v>
      </c>
      <c r="H23" s="24">
        <f t="shared" si="6"/>
        <v>6.1943276895848189</v>
      </c>
      <c r="I23" s="25">
        <f t="shared" si="6"/>
        <v>6.1024027352873285</v>
      </c>
      <c r="J23" s="7">
        <f t="shared" ref="J23:P23" si="7">J21/$R21*100</f>
        <v>40.651627300463581</v>
      </c>
      <c r="K23" s="32">
        <f t="shared" si="7"/>
        <v>9.7066096537840014</v>
      </c>
      <c r="L23" s="24">
        <f t="shared" si="7"/>
        <v>8.4887079968470989</v>
      </c>
      <c r="M23" s="24">
        <f t="shared" si="7"/>
        <v>12.146780442861987</v>
      </c>
      <c r="N23" s="24">
        <f t="shared" si="7"/>
        <v>11.115848319665909</v>
      </c>
      <c r="O23" s="24">
        <f t="shared" si="7"/>
        <v>10.828218881219232</v>
      </c>
      <c r="P23" s="25">
        <f t="shared" si="7"/>
        <v>7.0622074051581967</v>
      </c>
      <c r="Q23" s="7">
        <f>Q21/$R21*100</f>
        <v>59.348372699536419</v>
      </c>
      <c r="R23" s="7">
        <f>R21/$R21*100</f>
        <v>100</v>
      </c>
    </row>
    <row r="24" spans="1:18" ht="13.5" customHeight="1" thickBot="1" x14ac:dyDescent="0.2">
      <c r="A24" s="348"/>
      <c r="B24" s="351"/>
      <c r="C24" s="80" t="str">
        <f>$C$6</f>
        <v>27年度</v>
      </c>
      <c r="D24" s="33">
        <f t="shared" si="6"/>
        <v>7.1411390432605524</v>
      </c>
      <c r="E24" s="26">
        <f t="shared" si="6"/>
        <v>7.9233972595863236</v>
      </c>
      <c r="F24" s="26">
        <f t="shared" si="6"/>
        <v>7.1039085720022666</v>
      </c>
      <c r="G24" s="26">
        <f t="shared" si="6"/>
        <v>8.5688648680305288</v>
      </c>
      <c r="H24" s="26">
        <f t="shared" si="6"/>
        <v>7.522646793682533</v>
      </c>
      <c r="I24" s="27">
        <f t="shared" si="6"/>
        <v>6.3038717598509111</v>
      </c>
      <c r="J24" s="8">
        <f t="shared" ref="J24:P24" si="8">J22/$R22*100</f>
        <v>44.563828296413114</v>
      </c>
      <c r="K24" s="33">
        <f t="shared" si="8"/>
        <v>9.0654105914415926</v>
      </c>
      <c r="L24" s="26">
        <f t="shared" si="8"/>
        <v>7.9922108834288856</v>
      </c>
      <c r="M24" s="26">
        <f t="shared" si="8"/>
        <v>11.783444153247313</v>
      </c>
      <c r="N24" s="26">
        <f t="shared" si="8"/>
        <v>10.21934604049755</v>
      </c>
      <c r="O24" s="26">
        <f t="shared" si="8"/>
        <v>9.8466230080129176</v>
      </c>
      <c r="P24" s="27">
        <f t="shared" si="8"/>
        <v>6.529137026958626</v>
      </c>
      <c r="Q24" s="8">
        <f>Q22/$R22*100</f>
        <v>55.436171703586886</v>
      </c>
      <c r="R24" s="8">
        <f>R22/$R22*100</f>
        <v>100</v>
      </c>
    </row>
    <row r="25" spans="1:18" ht="13.5" customHeight="1" thickBot="1" x14ac:dyDescent="0.2">
      <c r="A25" s="348"/>
      <c r="B25" s="349" t="s">
        <v>57</v>
      </c>
      <c r="C25" s="78" t="str">
        <f>$C$5</f>
        <v>28年度</v>
      </c>
      <c r="D25" s="424">
        <f>D21+E21</f>
        <v>68473</v>
      </c>
      <c r="E25" s="425"/>
      <c r="F25" s="425">
        <f>SUM(F21:I21)</f>
        <v>126991</v>
      </c>
      <c r="G25" s="425"/>
      <c r="H25" s="425"/>
      <c r="I25" s="426"/>
      <c r="J25" s="47">
        <f>SUM(D25:I25)</f>
        <v>195464</v>
      </c>
      <c r="K25" s="424">
        <f>K21+L21</f>
        <v>87488</v>
      </c>
      <c r="L25" s="425"/>
      <c r="M25" s="425">
        <f>SUM(M21:P21)</f>
        <v>197875</v>
      </c>
      <c r="N25" s="425"/>
      <c r="O25" s="425"/>
      <c r="P25" s="426"/>
      <c r="Q25" s="47">
        <f>SUM(K25:P25)</f>
        <v>285363</v>
      </c>
      <c r="R25" s="47">
        <f>J25+Q25</f>
        <v>480827</v>
      </c>
    </row>
    <row r="26" spans="1:18" ht="13.5" customHeight="1" thickBot="1" x14ac:dyDescent="0.2">
      <c r="A26" s="348"/>
      <c r="B26" s="350"/>
      <c r="C26" s="79" t="str">
        <f>$C$6</f>
        <v>27年度</v>
      </c>
      <c r="D26" s="427">
        <f>D22+E22</f>
        <v>72024</v>
      </c>
      <c r="E26" s="428"/>
      <c r="F26" s="428">
        <f>SUM(F22:I22)</f>
        <v>141037</v>
      </c>
      <c r="G26" s="428"/>
      <c r="H26" s="428"/>
      <c r="I26" s="429"/>
      <c r="J26" s="49">
        <f>SUM(D26:I26)</f>
        <v>213061</v>
      </c>
      <c r="K26" s="427">
        <f>K22+L22</f>
        <v>81553</v>
      </c>
      <c r="L26" s="428"/>
      <c r="M26" s="428">
        <f>SUM(M22:P22)</f>
        <v>183489</v>
      </c>
      <c r="N26" s="428"/>
      <c r="O26" s="428"/>
      <c r="P26" s="429"/>
      <c r="Q26" s="49">
        <f>SUM(K26:P26)</f>
        <v>265042</v>
      </c>
      <c r="R26" s="49">
        <f>J26+Q26</f>
        <v>478103</v>
      </c>
    </row>
    <row r="27" spans="1:18" ht="13.5" customHeight="1" thickBot="1" x14ac:dyDescent="0.2">
      <c r="A27" s="348"/>
      <c r="B27" s="350" t="s">
        <v>56</v>
      </c>
      <c r="C27" s="79" t="str">
        <f>$C$5</f>
        <v>28年度</v>
      </c>
      <c r="D27" s="355">
        <f>D25/$R25*100</f>
        <v>14.240672840751456</v>
      </c>
      <c r="E27" s="356"/>
      <c r="F27" s="356">
        <f>F25/$R25*100</f>
        <v>26.410954459712123</v>
      </c>
      <c r="G27" s="356"/>
      <c r="H27" s="356"/>
      <c r="I27" s="360"/>
      <c r="J27" s="7">
        <f>J25/$R25*100</f>
        <v>40.651627300463581</v>
      </c>
      <c r="K27" s="355">
        <f>K25/$R25*100</f>
        <v>18.1953176506311</v>
      </c>
      <c r="L27" s="356"/>
      <c r="M27" s="356">
        <f>M25/$R25*100</f>
        <v>41.153055048905323</v>
      </c>
      <c r="N27" s="356"/>
      <c r="O27" s="356"/>
      <c r="P27" s="360"/>
      <c r="Q27" s="7">
        <f>Q25/$R25*100</f>
        <v>59.348372699536419</v>
      </c>
      <c r="R27" s="7">
        <v>100</v>
      </c>
    </row>
    <row r="28" spans="1:18" ht="13.5" customHeight="1" thickBot="1" x14ac:dyDescent="0.2">
      <c r="A28" s="348"/>
      <c r="B28" s="351"/>
      <c r="C28" s="80" t="str">
        <f>$C$6</f>
        <v>27年度</v>
      </c>
      <c r="D28" s="361">
        <f>D26/$R26*100</f>
        <v>15.064536302846875</v>
      </c>
      <c r="E28" s="362"/>
      <c r="F28" s="362">
        <f>F26/$R26*100</f>
        <v>29.499291993566239</v>
      </c>
      <c r="G28" s="362"/>
      <c r="H28" s="362"/>
      <c r="I28" s="363"/>
      <c r="J28" s="8">
        <f>J26/$R26*100</f>
        <v>44.563828296413114</v>
      </c>
      <c r="K28" s="361">
        <f>K26/$R26*100</f>
        <v>17.057621474870476</v>
      </c>
      <c r="L28" s="362"/>
      <c r="M28" s="362">
        <f>M26/$R26*100</f>
        <v>38.378550228716406</v>
      </c>
      <c r="N28" s="362"/>
      <c r="O28" s="362"/>
      <c r="P28" s="363"/>
      <c r="Q28" s="8">
        <f>Q26/$R26*100</f>
        <v>55.436171703586886</v>
      </c>
      <c r="R28" s="8">
        <v>100</v>
      </c>
    </row>
    <row r="29" spans="1:18" ht="13.5" customHeight="1" thickBot="1" x14ac:dyDescent="0.2">
      <c r="A29" s="348" t="s">
        <v>17</v>
      </c>
      <c r="B29" s="349" t="s">
        <v>55</v>
      </c>
      <c r="C29" s="78" t="str">
        <f>$C$5</f>
        <v>28年度</v>
      </c>
      <c r="D29" s="46">
        <f>'34～40頁'!E213</f>
        <v>20248</v>
      </c>
      <c r="E29" s="41">
        <f>'34～40頁'!F213</f>
        <v>47766</v>
      </c>
      <c r="F29" s="41">
        <f>'34～40頁'!G213</f>
        <v>64406</v>
      </c>
      <c r="G29" s="41">
        <f>'34～40頁'!H213</f>
        <v>114056</v>
      </c>
      <c r="H29" s="41">
        <f>'34～40頁'!I213</f>
        <v>74006</v>
      </c>
      <c r="I29" s="42">
        <f>'34～40頁'!J213</f>
        <v>49257</v>
      </c>
      <c r="J29" s="47">
        <f>SUM(D29:I29)</f>
        <v>369739</v>
      </c>
      <c r="K29" s="46">
        <f>'34～40頁'!L213</f>
        <v>72573</v>
      </c>
      <c r="L29" s="41">
        <f>'34～40頁'!M213</f>
        <v>22578</v>
      </c>
      <c r="M29" s="41">
        <f>'34～40頁'!N213</f>
        <v>76896</v>
      </c>
      <c r="N29" s="41">
        <f>'34～40頁'!O213</f>
        <v>93294</v>
      </c>
      <c r="O29" s="41">
        <f>'34～40頁'!P213</f>
        <v>106929</v>
      </c>
      <c r="P29" s="42">
        <f>'34～40頁'!Q213</f>
        <v>54358</v>
      </c>
      <c r="Q29" s="47">
        <f>SUM(K29:P29)</f>
        <v>426628</v>
      </c>
      <c r="R29" s="47">
        <f>J29+Q29</f>
        <v>796367</v>
      </c>
    </row>
    <row r="30" spans="1:18" ht="13.5" customHeight="1" thickBot="1" x14ac:dyDescent="0.2">
      <c r="A30" s="348"/>
      <c r="B30" s="350"/>
      <c r="C30" s="79" t="str">
        <f>$C$6</f>
        <v>27年度</v>
      </c>
      <c r="D30" s="48">
        <v>19285</v>
      </c>
      <c r="E30" s="40">
        <v>47906</v>
      </c>
      <c r="F30" s="40">
        <v>61288</v>
      </c>
      <c r="G30" s="40">
        <v>105843</v>
      </c>
      <c r="H30" s="40">
        <v>73443</v>
      </c>
      <c r="I30" s="43">
        <v>47678</v>
      </c>
      <c r="J30" s="49">
        <f>SUM(D30:I30)</f>
        <v>355443</v>
      </c>
      <c r="K30" s="48">
        <v>58262</v>
      </c>
      <c r="L30" s="40">
        <v>22701</v>
      </c>
      <c r="M30" s="40">
        <v>65578</v>
      </c>
      <c r="N30" s="40">
        <v>79583</v>
      </c>
      <c r="O30" s="40">
        <v>105150</v>
      </c>
      <c r="P30" s="43">
        <v>50159</v>
      </c>
      <c r="Q30" s="49">
        <f>SUM(K30:P30)</f>
        <v>381433</v>
      </c>
      <c r="R30" s="49">
        <f>J30+Q30</f>
        <v>736876</v>
      </c>
    </row>
    <row r="31" spans="1:18" ht="13.5" customHeight="1" thickBot="1" x14ac:dyDescent="0.2">
      <c r="A31" s="348"/>
      <c r="B31" s="350" t="s">
        <v>56</v>
      </c>
      <c r="C31" s="79" t="str">
        <f>$C$5</f>
        <v>28年度</v>
      </c>
      <c r="D31" s="32">
        <f t="shared" ref="D31:I31" si="9">D29/$R29*100</f>
        <v>2.5425463385599856</v>
      </c>
      <c r="E31" s="24">
        <f t="shared" si="9"/>
        <v>5.9979883646610164</v>
      </c>
      <c r="F31" s="24">
        <f t="shared" si="9"/>
        <v>8.0874772560892154</v>
      </c>
      <c r="G31" s="24">
        <f t="shared" si="9"/>
        <v>14.322039963986455</v>
      </c>
      <c r="H31" s="24">
        <f t="shared" si="9"/>
        <v>9.2929516165285602</v>
      </c>
      <c r="I31" s="25">
        <f t="shared" si="9"/>
        <v>6.1852136012667529</v>
      </c>
      <c r="J31" s="7">
        <f t="shared" ref="J31:P32" si="10">J29/$R29*100</f>
        <v>46.428217141091984</v>
      </c>
      <c r="K31" s="32">
        <f t="shared" si="10"/>
        <v>9.1130094541838123</v>
      </c>
      <c r="L31" s="24">
        <f t="shared" si="10"/>
        <v>2.8351250114582847</v>
      </c>
      <c r="M31" s="24">
        <f t="shared" si="10"/>
        <v>9.6558496271191547</v>
      </c>
      <c r="N31" s="24">
        <f t="shared" si="10"/>
        <v>11.714950519044612</v>
      </c>
      <c r="O31" s="24">
        <f t="shared" si="10"/>
        <v>13.427100821606119</v>
      </c>
      <c r="P31" s="25">
        <f t="shared" si="10"/>
        <v>6.8257474254960346</v>
      </c>
      <c r="Q31" s="7">
        <f>Q29/$R29*100</f>
        <v>53.571782858908016</v>
      </c>
      <c r="R31" s="7">
        <f>R29/$R29*100</f>
        <v>100</v>
      </c>
    </row>
    <row r="32" spans="1:18" ht="13.5" customHeight="1" thickBot="1" x14ac:dyDescent="0.2">
      <c r="A32" s="348"/>
      <c r="B32" s="351"/>
      <c r="C32" s="80" t="str">
        <f>$C$6</f>
        <v>27年度</v>
      </c>
      <c r="D32" s="33">
        <f t="shared" ref="D32:I32" si="11">D30/$R30*100</f>
        <v>2.6171296120378464</v>
      </c>
      <c r="E32" s="26">
        <f t="shared" si="11"/>
        <v>6.5012295148708876</v>
      </c>
      <c r="F32" s="26">
        <f t="shared" si="11"/>
        <v>8.3172745482279247</v>
      </c>
      <c r="G32" s="26">
        <f t="shared" si="11"/>
        <v>14.363746410522261</v>
      </c>
      <c r="H32" s="26">
        <f t="shared" si="11"/>
        <v>9.9668058126469035</v>
      </c>
      <c r="I32" s="27">
        <f t="shared" si="11"/>
        <v>6.4702880810339867</v>
      </c>
      <c r="J32" s="8">
        <f t="shared" si="10"/>
        <v>48.236473979339806</v>
      </c>
      <c r="K32" s="33">
        <f t="shared" si="10"/>
        <v>7.9066220096732698</v>
      </c>
      <c r="L32" s="26">
        <f t="shared" si="10"/>
        <v>3.0807082874187786</v>
      </c>
      <c r="M32" s="26">
        <f t="shared" si="10"/>
        <v>8.8994620533169755</v>
      </c>
      <c r="N32" s="26">
        <f t="shared" si="10"/>
        <v>10.800053197552913</v>
      </c>
      <c r="O32" s="26">
        <f t="shared" si="10"/>
        <v>14.269700736623259</v>
      </c>
      <c r="P32" s="27">
        <f t="shared" si="10"/>
        <v>6.8069797360749975</v>
      </c>
      <c r="Q32" s="8">
        <f>Q30/$R30*100</f>
        <v>51.763526020660187</v>
      </c>
      <c r="R32" s="8">
        <f>R30/$R30*100</f>
        <v>100</v>
      </c>
    </row>
    <row r="33" spans="1:18" ht="13.5" customHeight="1" thickBot="1" x14ac:dyDescent="0.2">
      <c r="A33" s="348"/>
      <c r="B33" s="349" t="s">
        <v>57</v>
      </c>
      <c r="C33" s="78" t="str">
        <f>$C$5</f>
        <v>28年度</v>
      </c>
      <c r="D33" s="424">
        <f>D29+E29</f>
        <v>68014</v>
      </c>
      <c r="E33" s="425"/>
      <c r="F33" s="425">
        <f>SUM(F29:I29)</f>
        <v>301725</v>
      </c>
      <c r="G33" s="425"/>
      <c r="H33" s="425"/>
      <c r="I33" s="426"/>
      <c r="J33" s="47">
        <f>SUM(D33:I33)</f>
        <v>369739</v>
      </c>
      <c r="K33" s="424">
        <f>K29+L29</f>
        <v>95151</v>
      </c>
      <c r="L33" s="425"/>
      <c r="M33" s="425">
        <f>SUM(M29:P29)</f>
        <v>331477</v>
      </c>
      <c r="N33" s="425"/>
      <c r="O33" s="425"/>
      <c r="P33" s="426"/>
      <c r="Q33" s="47">
        <f>SUM(K33:P33)</f>
        <v>426628</v>
      </c>
      <c r="R33" s="47">
        <f>J33+Q33</f>
        <v>796367</v>
      </c>
    </row>
    <row r="34" spans="1:18" ht="13.5" customHeight="1" thickBot="1" x14ac:dyDescent="0.2">
      <c r="A34" s="348"/>
      <c r="B34" s="350"/>
      <c r="C34" s="79" t="str">
        <f>$C$6</f>
        <v>27年度</v>
      </c>
      <c r="D34" s="427">
        <f>D30+E30</f>
        <v>67191</v>
      </c>
      <c r="E34" s="428"/>
      <c r="F34" s="428">
        <f>SUM(F30:I30)</f>
        <v>288252</v>
      </c>
      <c r="G34" s="428"/>
      <c r="H34" s="428"/>
      <c r="I34" s="429"/>
      <c r="J34" s="49">
        <f>SUM(D34:I34)</f>
        <v>355443</v>
      </c>
      <c r="K34" s="427">
        <f>K30+L30</f>
        <v>80963</v>
      </c>
      <c r="L34" s="428"/>
      <c r="M34" s="428">
        <f>SUM(M30:P30)</f>
        <v>300470</v>
      </c>
      <c r="N34" s="428"/>
      <c r="O34" s="428"/>
      <c r="P34" s="429"/>
      <c r="Q34" s="49">
        <f>SUM(K34:P34)</f>
        <v>381433</v>
      </c>
      <c r="R34" s="49">
        <f>J34+Q34</f>
        <v>736876</v>
      </c>
    </row>
    <row r="35" spans="1:18" ht="13.5" customHeight="1" thickBot="1" x14ac:dyDescent="0.2">
      <c r="A35" s="348"/>
      <c r="B35" s="350" t="s">
        <v>56</v>
      </c>
      <c r="C35" s="79" t="str">
        <f>$C$5</f>
        <v>28年度</v>
      </c>
      <c r="D35" s="355">
        <f>D33/$R33*100</f>
        <v>8.5405347032210024</v>
      </c>
      <c r="E35" s="356"/>
      <c r="F35" s="356">
        <f>F33/$R33*100</f>
        <v>37.887682437870986</v>
      </c>
      <c r="G35" s="356"/>
      <c r="H35" s="356"/>
      <c r="I35" s="360"/>
      <c r="J35" s="7">
        <f>J33/$R33*100</f>
        <v>46.428217141091984</v>
      </c>
      <c r="K35" s="355">
        <f>K33/$R33*100</f>
        <v>11.948134465642097</v>
      </c>
      <c r="L35" s="356"/>
      <c r="M35" s="356">
        <f>M33/$R33*100</f>
        <v>41.623648393265917</v>
      </c>
      <c r="N35" s="356"/>
      <c r="O35" s="356"/>
      <c r="P35" s="360"/>
      <c r="Q35" s="7">
        <f>Q33/$R33*100</f>
        <v>53.571782858908016</v>
      </c>
      <c r="R35" s="7">
        <v>100</v>
      </c>
    </row>
    <row r="36" spans="1:18" ht="13.5" customHeight="1" thickBot="1" x14ac:dyDescent="0.2">
      <c r="A36" s="348"/>
      <c r="B36" s="351"/>
      <c r="C36" s="80" t="str">
        <f>$C$6</f>
        <v>27年度</v>
      </c>
      <c r="D36" s="361">
        <f>D34/$R34*100</f>
        <v>9.1183591269087323</v>
      </c>
      <c r="E36" s="362"/>
      <c r="F36" s="362">
        <f>F34/$R34*100</f>
        <v>39.118114852431077</v>
      </c>
      <c r="G36" s="362"/>
      <c r="H36" s="362"/>
      <c r="I36" s="363"/>
      <c r="J36" s="8">
        <f>J34/$R34*100</f>
        <v>48.236473979339806</v>
      </c>
      <c r="K36" s="361">
        <f>K34/$R34*100</f>
        <v>10.987330297092047</v>
      </c>
      <c r="L36" s="362"/>
      <c r="M36" s="362">
        <f>M34/$R34*100</f>
        <v>40.776195723568144</v>
      </c>
      <c r="N36" s="362"/>
      <c r="O36" s="362"/>
      <c r="P36" s="363"/>
      <c r="Q36" s="8">
        <f>Q34/$R34*100</f>
        <v>51.763526020660187</v>
      </c>
      <c r="R36" s="8">
        <v>100</v>
      </c>
    </row>
    <row r="37" spans="1:18" ht="13.5" customHeight="1" thickBot="1" x14ac:dyDescent="0.2">
      <c r="A37" s="348" t="s">
        <v>18</v>
      </c>
      <c r="B37" s="349" t="s">
        <v>55</v>
      </c>
      <c r="C37" s="78" t="str">
        <f>$C$5</f>
        <v>28年度</v>
      </c>
      <c r="D37" s="46">
        <f>'34～40頁'!E307</f>
        <v>1954</v>
      </c>
      <c r="E37" s="41">
        <f>'34～40頁'!F307</f>
        <v>12432</v>
      </c>
      <c r="F37" s="41">
        <f>'34～40頁'!G307</f>
        <v>9779</v>
      </c>
      <c r="G37" s="41">
        <f>'34～40頁'!H307</f>
        <v>14541</v>
      </c>
      <c r="H37" s="41">
        <f>'34～40頁'!I307</f>
        <v>10222</v>
      </c>
      <c r="I37" s="42">
        <f>'34～40頁'!J307</f>
        <v>9369</v>
      </c>
      <c r="J37" s="47">
        <f>SUM(D37:I37)</f>
        <v>58297</v>
      </c>
      <c r="K37" s="46">
        <f>'34～40頁'!L307</f>
        <v>13140</v>
      </c>
      <c r="L37" s="41">
        <f>'34～40頁'!M307</f>
        <v>3958</v>
      </c>
      <c r="M37" s="41">
        <f>'34～40頁'!N307</f>
        <v>4882</v>
      </c>
      <c r="N37" s="41">
        <f>'34～40頁'!O307</f>
        <v>11323</v>
      </c>
      <c r="O37" s="41">
        <f>'34～40頁'!P307</f>
        <v>21817</v>
      </c>
      <c r="P37" s="42">
        <f>'34～40頁'!Q307</f>
        <v>4840</v>
      </c>
      <c r="Q37" s="47">
        <f>SUM(K37:P37)</f>
        <v>59960</v>
      </c>
      <c r="R37" s="47">
        <f>J37+Q37</f>
        <v>118257</v>
      </c>
    </row>
    <row r="38" spans="1:18" ht="13.5" customHeight="1" thickBot="1" x14ac:dyDescent="0.2">
      <c r="A38" s="348"/>
      <c r="B38" s="350"/>
      <c r="C38" s="79" t="str">
        <f>$C$6</f>
        <v>27年度</v>
      </c>
      <c r="D38" s="48">
        <v>1520</v>
      </c>
      <c r="E38" s="40">
        <v>10540</v>
      </c>
      <c r="F38" s="40">
        <v>9261</v>
      </c>
      <c r="G38" s="40">
        <v>15259</v>
      </c>
      <c r="H38" s="40">
        <v>9326</v>
      </c>
      <c r="I38" s="43">
        <v>8931</v>
      </c>
      <c r="J38" s="49">
        <f>SUM(D38:I38)</f>
        <v>54837</v>
      </c>
      <c r="K38" s="48">
        <v>13941</v>
      </c>
      <c r="L38" s="40">
        <v>3585</v>
      </c>
      <c r="M38" s="40">
        <v>5008</v>
      </c>
      <c r="N38" s="40">
        <v>8530</v>
      </c>
      <c r="O38" s="40">
        <v>26700</v>
      </c>
      <c r="P38" s="43">
        <v>6639</v>
      </c>
      <c r="Q38" s="49">
        <f>SUM(K38:P38)</f>
        <v>64403</v>
      </c>
      <c r="R38" s="49">
        <f>J38+Q38</f>
        <v>119240</v>
      </c>
    </row>
    <row r="39" spans="1:18" ht="13.5" customHeight="1" thickBot="1" x14ac:dyDescent="0.2">
      <c r="A39" s="348"/>
      <c r="B39" s="350" t="s">
        <v>56</v>
      </c>
      <c r="C39" s="79" t="str">
        <f>$C$5</f>
        <v>28年度</v>
      </c>
      <c r="D39" s="32">
        <f t="shared" ref="D39:J39" si="12">D37/$R37*100</f>
        <v>1.6523334770880371</v>
      </c>
      <c r="E39" s="24">
        <f t="shared" si="12"/>
        <v>10.512696922803725</v>
      </c>
      <c r="F39" s="24">
        <f t="shared" si="12"/>
        <v>8.2692779285792817</v>
      </c>
      <c r="G39" s="24">
        <f t="shared" si="12"/>
        <v>12.296100865065069</v>
      </c>
      <c r="H39" s="24">
        <f t="shared" si="12"/>
        <v>8.6438857742036408</v>
      </c>
      <c r="I39" s="25">
        <f t="shared" si="12"/>
        <v>7.92257540779827</v>
      </c>
      <c r="J39" s="7">
        <f t="shared" si="12"/>
        <v>49.29687037553802</v>
      </c>
      <c r="K39" s="32">
        <f t="shared" ref="K39:R39" si="13">K37/$R37*100</f>
        <v>11.111392983079226</v>
      </c>
      <c r="L39" s="24">
        <f t="shared" si="13"/>
        <v>3.3469477493932707</v>
      </c>
      <c r="M39" s="24">
        <f t="shared" si="13"/>
        <v>4.1282968450070605</v>
      </c>
      <c r="N39" s="24">
        <f t="shared" si="13"/>
        <v>9.5749088848863071</v>
      </c>
      <c r="O39" s="24">
        <f t="shared" si="13"/>
        <v>18.448802185071496</v>
      </c>
      <c r="P39" s="25">
        <f t="shared" si="13"/>
        <v>4.0927809770246162</v>
      </c>
      <c r="Q39" s="7">
        <f t="shared" si="13"/>
        <v>50.703129624461972</v>
      </c>
      <c r="R39" s="7">
        <f t="shared" si="13"/>
        <v>100</v>
      </c>
    </row>
    <row r="40" spans="1:18" ht="13.5" customHeight="1" thickBot="1" x14ac:dyDescent="0.2">
      <c r="A40" s="348"/>
      <c r="B40" s="351"/>
      <c r="C40" s="80" t="str">
        <f>$C$6</f>
        <v>27年度</v>
      </c>
      <c r="D40" s="33">
        <f t="shared" ref="D40:J40" si="14">D38/$R38*100</f>
        <v>1.2747400201274741</v>
      </c>
      <c r="E40" s="26">
        <f t="shared" si="14"/>
        <v>8.839315665883932</v>
      </c>
      <c r="F40" s="26">
        <f t="shared" si="14"/>
        <v>7.7666890305266687</v>
      </c>
      <c r="G40" s="26">
        <f t="shared" si="14"/>
        <v>12.796880241529687</v>
      </c>
      <c r="H40" s="26">
        <f t="shared" si="14"/>
        <v>7.8212009392821207</v>
      </c>
      <c r="I40" s="27">
        <f t="shared" si="14"/>
        <v>7.4899362629989934</v>
      </c>
      <c r="J40" s="8">
        <f t="shared" si="14"/>
        <v>45.988762160348877</v>
      </c>
      <c r="K40" s="33">
        <f t="shared" ref="K40:R40" si="15">K38/$R38*100</f>
        <v>11.691546460919154</v>
      </c>
      <c r="L40" s="26">
        <f t="shared" si="15"/>
        <v>3.006541429050654</v>
      </c>
      <c r="M40" s="26">
        <f t="shared" si="15"/>
        <v>4.199932908419993</v>
      </c>
      <c r="N40" s="26">
        <f t="shared" si="15"/>
        <v>7.1536397182153637</v>
      </c>
      <c r="O40" s="26">
        <f t="shared" si="15"/>
        <v>22.39181482723918</v>
      </c>
      <c r="P40" s="27">
        <f t="shared" si="15"/>
        <v>5.5677624958067762</v>
      </c>
      <c r="Q40" s="8">
        <f t="shared" si="15"/>
        <v>54.01123783965113</v>
      </c>
      <c r="R40" s="8">
        <f t="shared" si="15"/>
        <v>100</v>
      </c>
    </row>
    <row r="41" spans="1:18" ht="13.5" customHeight="1" thickBot="1" x14ac:dyDescent="0.2">
      <c r="A41" s="348"/>
      <c r="B41" s="349" t="s">
        <v>57</v>
      </c>
      <c r="C41" s="78" t="str">
        <f>$C$5</f>
        <v>28年度</v>
      </c>
      <c r="D41" s="424">
        <f>D37+E37</f>
        <v>14386</v>
      </c>
      <c r="E41" s="425"/>
      <c r="F41" s="425">
        <f>SUM(F37:I37)</f>
        <v>43911</v>
      </c>
      <c r="G41" s="425"/>
      <c r="H41" s="425"/>
      <c r="I41" s="426"/>
      <c r="J41" s="47">
        <f>SUM(D41:I41)</f>
        <v>58297</v>
      </c>
      <c r="K41" s="424">
        <f>K37+L37</f>
        <v>17098</v>
      </c>
      <c r="L41" s="425"/>
      <c r="M41" s="425">
        <f>SUM(M37:P37)</f>
        <v>42862</v>
      </c>
      <c r="N41" s="425"/>
      <c r="O41" s="425"/>
      <c r="P41" s="426"/>
      <c r="Q41" s="47">
        <f>SUM(K41:P41)</f>
        <v>59960</v>
      </c>
      <c r="R41" s="47">
        <f>J41+Q41</f>
        <v>118257</v>
      </c>
    </row>
    <row r="42" spans="1:18" ht="13.5" customHeight="1" thickBot="1" x14ac:dyDescent="0.2">
      <c r="A42" s="348"/>
      <c r="B42" s="350"/>
      <c r="C42" s="79" t="str">
        <f>$C$6</f>
        <v>27年度</v>
      </c>
      <c r="D42" s="427">
        <f>D38+E38</f>
        <v>12060</v>
      </c>
      <c r="E42" s="428"/>
      <c r="F42" s="428">
        <f>SUM(F38:I38)</f>
        <v>42777</v>
      </c>
      <c r="G42" s="428"/>
      <c r="H42" s="428"/>
      <c r="I42" s="429"/>
      <c r="J42" s="49">
        <f>SUM(D42:I42)</f>
        <v>54837</v>
      </c>
      <c r="K42" s="427">
        <f>K38+L38</f>
        <v>17526</v>
      </c>
      <c r="L42" s="428"/>
      <c r="M42" s="428">
        <f>SUM(M38:P38)</f>
        <v>46877</v>
      </c>
      <c r="N42" s="428"/>
      <c r="O42" s="428"/>
      <c r="P42" s="429"/>
      <c r="Q42" s="49">
        <f>SUM(K42:P42)</f>
        <v>64403</v>
      </c>
      <c r="R42" s="49">
        <f>J42+Q42</f>
        <v>119240</v>
      </c>
    </row>
    <row r="43" spans="1:18" ht="13.5" customHeight="1" thickBot="1" x14ac:dyDescent="0.2">
      <c r="A43" s="348"/>
      <c r="B43" s="350" t="s">
        <v>56</v>
      </c>
      <c r="C43" s="79" t="str">
        <f>$C$5</f>
        <v>28年度</v>
      </c>
      <c r="D43" s="355">
        <f>D41/$R41*100</f>
        <v>12.165030399891762</v>
      </c>
      <c r="E43" s="356"/>
      <c r="F43" s="356">
        <f>F41/$R41*100</f>
        <v>37.131839975646265</v>
      </c>
      <c r="G43" s="356"/>
      <c r="H43" s="356"/>
      <c r="I43" s="360"/>
      <c r="J43" s="7">
        <f>J41/$R41*100</f>
        <v>49.29687037553802</v>
      </c>
      <c r="K43" s="355">
        <f>K41/$R41*100</f>
        <v>14.458340732472497</v>
      </c>
      <c r="L43" s="356"/>
      <c r="M43" s="356">
        <f>M41/$R41*100</f>
        <v>36.244788891989479</v>
      </c>
      <c r="N43" s="356"/>
      <c r="O43" s="356"/>
      <c r="P43" s="360"/>
      <c r="Q43" s="7">
        <f>Q41/$R41*100</f>
        <v>50.703129624461972</v>
      </c>
      <c r="R43" s="7">
        <v>100</v>
      </c>
    </row>
    <row r="44" spans="1:18" ht="13.5" customHeight="1" thickBot="1" x14ac:dyDescent="0.2">
      <c r="A44" s="348"/>
      <c r="B44" s="351"/>
      <c r="C44" s="80" t="str">
        <f>$C$6</f>
        <v>27年度</v>
      </c>
      <c r="D44" s="361">
        <f>D42/$R42*100</f>
        <v>10.114055686011406</v>
      </c>
      <c r="E44" s="362"/>
      <c r="F44" s="362">
        <f>F42/$R42*100</f>
        <v>35.874706474337472</v>
      </c>
      <c r="G44" s="362"/>
      <c r="H44" s="362"/>
      <c r="I44" s="363"/>
      <c r="J44" s="8">
        <f>J42/$R42*100</f>
        <v>45.988762160348877</v>
      </c>
      <c r="K44" s="361">
        <f>K42/$R42*100</f>
        <v>14.698087889969807</v>
      </c>
      <c r="L44" s="362"/>
      <c r="M44" s="362">
        <f>M42/$R42*100</f>
        <v>39.313149949681318</v>
      </c>
      <c r="N44" s="362"/>
      <c r="O44" s="362"/>
      <c r="P44" s="363"/>
      <c r="Q44" s="8">
        <f>Q42/$R42*100</f>
        <v>54.01123783965113</v>
      </c>
      <c r="R44" s="8">
        <v>100</v>
      </c>
    </row>
    <row r="45" spans="1:18" ht="13.5" customHeight="1" thickBot="1" x14ac:dyDescent="0.2">
      <c r="A45" s="348" t="s">
        <v>19</v>
      </c>
      <c r="B45" s="349" t="s">
        <v>55</v>
      </c>
      <c r="C45" s="78" t="str">
        <f>$C$5</f>
        <v>28年度</v>
      </c>
      <c r="D45" s="46">
        <f>'34～40頁'!E351</f>
        <v>3321</v>
      </c>
      <c r="E45" s="41">
        <f>'34～40頁'!F351</f>
        <v>9074</v>
      </c>
      <c r="F45" s="41">
        <f>'34～40頁'!G351</f>
        <v>9685</v>
      </c>
      <c r="G45" s="41">
        <f>'34～40頁'!H351</f>
        <v>16295</v>
      </c>
      <c r="H45" s="41">
        <f>'34～40頁'!I351</f>
        <v>12456</v>
      </c>
      <c r="I45" s="42">
        <f>'34～40頁'!J351</f>
        <v>7159</v>
      </c>
      <c r="J45" s="47">
        <f>SUM(D45:I45)</f>
        <v>57990</v>
      </c>
      <c r="K45" s="46">
        <f>'34～40頁'!L351</f>
        <v>10491</v>
      </c>
      <c r="L45" s="41">
        <f>'34～40頁'!M351</f>
        <v>4831</v>
      </c>
      <c r="M45" s="41">
        <f>'34～40頁'!N351</f>
        <v>18713</v>
      </c>
      <c r="N45" s="41">
        <f>'34～40頁'!O351</f>
        <v>25646</v>
      </c>
      <c r="O45" s="41">
        <f>'34～40頁'!P351</f>
        <v>28651</v>
      </c>
      <c r="P45" s="42">
        <f>'34～40頁'!Q351</f>
        <v>14199</v>
      </c>
      <c r="Q45" s="47">
        <f>SUM(K45:P45)</f>
        <v>102531</v>
      </c>
      <c r="R45" s="47">
        <f>J45+Q45</f>
        <v>160521</v>
      </c>
    </row>
    <row r="46" spans="1:18" ht="13.5" customHeight="1" thickBot="1" x14ac:dyDescent="0.2">
      <c r="A46" s="348"/>
      <c r="B46" s="350"/>
      <c r="C46" s="79" t="str">
        <f>$C$6</f>
        <v>27年度</v>
      </c>
      <c r="D46" s="48">
        <v>3292</v>
      </c>
      <c r="E46" s="40">
        <v>7660</v>
      </c>
      <c r="F46" s="40">
        <v>8652</v>
      </c>
      <c r="G46" s="40">
        <v>14996</v>
      </c>
      <c r="H46" s="40">
        <v>12636</v>
      </c>
      <c r="I46" s="43">
        <v>9949</v>
      </c>
      <c r="J46" s="49">
        <f>SUM(D46:I46)</f>
        <v>57185</v>
      </c>
      <c r="K46" s="48">
        <v>13523</v>
      </c>
      <c r="L46" s="40">
        <v>6764</v>
      </c>
      <c r="M46" s="40">
        <v>21964</v>
      </c>
      <c r="N46" s="40">
        <v>27345</v>
      </c>
      <c r="O46" s="40">
        <v>35767</v>
      </c>
      <c r="P46" s="43">
        <v>22390</v>
      </c>
      <c r="Q46" s="49">
        <f>SUM(K46:P46)</f>
        <v>127753</v>
      </c>
      <c r="R46" s="49">
        <f>J46+Q46</f>
        <v>184938</v>
      </c>
    </row>
    <row r="47" spans="1:18" ht="13.5" customHeight="1" thickBot="1" x14ac:dyDescent="0.2">
      <c r="A47" s="348"/>
      <c r="B47" s="350" t="s">
        <v>56</v>
      </c>
      <c r="C47" s="79" t="str">
        <f>$C$5</f>
        <v>28年度</v>
      </c>
      <c r="D47" s="32">
        <f t="shared" ref="D47:I47" si="16">D45/$R45*100</f>
        <v>2.0688881828545798</v>
      </c>
      <c r="E47" s="24">
        <f t="shared" si="16"/>
        <v>5.6528429302085081</v>
      </c>
      <c r="F47" s="24">
        <f t="shared" si="16"/>
        <v>6.0334784856810018</v>
      </c>
      <c r="G47" s="24">
        <f t="shared" si="16"/>
        <v>10.15131976501517</v>
      </c>
      <c r="H47" s="24">
        <f t="shared" si="16"/>
        <v>7.7597323714654154</v>
      </c>
      <c r="I47" s="25">
        <f t="shared" si="16"/>
        <v>4.459852604955115</v>
      </c>
      <c r="J47" s="7">
        <f t="shared" ref="J47:P47" si="17">J45/$R45*100</f>
        <v>36.12611434017979</v>
      </c>
      <c r="K47" s="32">
        <f t="shared" si="17"/>
        <v>6.5355934737510974</v>
      </c>
      <c r="L47" s="24">
        <f t="shared" si="17"/>
        <v>3.009575071174488</v>
      </c>
      <c r="M47" s="24">
        <f t="shared" si="17"/>
        <v>11.657664729225461</v>
      </c>
      <c r="N47" s="24">
        <f t="shared" si="17"/>
        <v>15.976725786657198</v>
      </c>
      <c r="O47" s="24">
        <f t="shared" si="17"/>
        <v>17.848754991558739</v>
      </c>
      <c r="P47" s="25">
        <f t="shared" si="17"/>
        <v>8.8455716074532305</v>
      </c>
      <c r="Q47" s="7">
        <f>Q45/$R45*100</f>
        <v>63.873885659820203</v>
      </c>
      <c r="R47" s="7">
        <f>R45/$R45*100</f>
        <v>100</v>
      </c>
    </row>
    <row r="48" spans="1:18" ht="13.5" customHeight="1" thickBot="1" x14ac:dyDescent="0.2">
      <c r="A48" s="348"/>
      <c r="B48" s="351"/>
      <c r="C48" s="80" t="str">
        <f>$C$6</f>
        <v>27年度</v>
      </c>
      <c r="D48" s="33">
        <f t="shared" ref="D48:I48" si="18">D46/$R46*100</f>
        <v>1.7800560187738592</v>
      </c>
      <c r="E48" s="26">
        <f t="shared" si="18"/>
        <v>4.1419286463571581</v>
      </c>
      <c r="F48" s="26">
        <f t="shared" si="18"/>
        <v>4.6783246277130717</v>
      </c>
      <c r="G48" s="26">
        <f t="shared" si="18"/>
        <v>8.1086634439650052</v>
      </c>
      <c r="H48" s="26">
        <f t="shared" si="18"/>
        <v>6.8325601012231134</v>
      </c>
      <c r="I48" s="27">
        <f t="shared" si="18"/>
        <v>5.3796407444657124</v>
      </c>
      <c r="J48" s="8">
        <f t="shared" ref="J48:P48" si="19">J46/$R46*100</f>
        <v>30.921173582497918</v>
      </c>
      <c r="K48" s="33">
        <f t="shared" si="19"/>
        <v>7.3121802982621205</v>
      </c>
      <c r="L48" s="26">
        <f t="shared" si="19"/>
        <v>3.6574419535195579</v>
      </c>
      <c r="M48" s="26">
        <f t="shared" si="19"/>
        <v>11.87641263558598</v>
      </c>
      <c r="N48" s="26">
        <f t="shared" si="19"/>
        <v>14.786036401388575</v>
      </c>
      <c r="O48" s="26">
        <f t="shared" si="19"/>
        <v>19.339995025359848</v>
      </c>
      <c r="P48" s="27">
        <f t="shared" si="19"/>
        <v>12.106760103386</v>
      </c>
      <c r="Q48" s="8">
        <f>Q46/$R46*100</f>
        <v>69.078826417502086</v>
      </c>
      <c r="R48" s="8">
        <f>R46/$R46*100</f>
        <v>100</v>
      </c>
    </row>
    <row r="49" spans="1:18" ht="13.5" customHeight="1" thickBot="1" x14ac:dyDescent="0.2">
      <c r="A49" s="348"/>
      <c r="B49" s="349" t="s">
        <v>57</v>
      </c>
      <c r="C49" s="78" t="str">
        <f>$C$5</f>
        <v>28年度</v>
      </c>
      <c r="D49" s="424">
        <f>D45+E45</f>
        <v>12395</v>
      </c>
      <c r="E49" s="425"/>
      <c r="F49" s="425">
        <f>SUM(F45:I45)</f>
        <v>45595</v>
      </c>
      <c r="G49" s="425"/>
      <c r="H49" s="425"/>
      <c r="I49" s="426"/>
      <c r="J49" s="47">
        <f>SUM(D49:I49)</f>
        <v>57990</v>
      </c>
      <c r="K49" s="424">
        <f>K45+L45</f>
        <v>15322</v>
      </c>
      <c r="L49" s="425"/>
      <c r="M49" s="425">
        <f>SUM(M45:P45)</f>
        <v>87209</v>
      </c>
      <c r="N49" s="425"/>
      <c r="O49" s="425"/>
      <c r="P49" s="426"/>
      <c r="Q49" s="47">
        <f>SUM(K49:P49)</f>
        <v>102531</v>
      </c>
      <c r="R49" s="47">
        <f>J49+Q49</f>
        <v>160521</v>
      </c>
    </row>
    <row r="50" spans="1:18" ht="13.5" customHeight="1" thickBot="1" x14ac:dyDescent="0.2">
      <c r="A50" s="348"/>
      <c r="B50" s="350"/>
      <c r="C50" s="79" t="str">
        <f>$C$6</f>
        <v>27年度</v>
      </c>
      <c r="D50" s="427">
        <f>D46+E46</f>
        <v>10952</v>
      </c>
      <c r="E50" s="428"/>
      <c r="F50" s="428">
        <f>SUM(F46:I46)</f>
        <v>46233</v>
      </c>
      <c r="G50" s="428"/>
      <c r="H50" s="428"/>
      <c r="I50" s="429"/>
      <c r="J50" s="49">
        <f>SUM(D50:I50)</f>
        <v>57185</v>
      </c>
      <c r="K50" s="427">
        <f>K46+L46</f>
        <v>20287</v>
      </c>
      <c r="L50" s="428"/>
      <c r="M50" s="428">
        <f>SUM(M46:P46)</f>
        <v>107466</v>
      </c>
      <c r="N50" s="428"/>
      <c r="O50" s="428"/>
      <c r="P50" s="429"/>
      <c r="Q50" s="49">
        <f>SUM(K50:P50)</f>
        <v>127753</v>
      </c>
      <c r="R50" s="49">
        <f>J50+Q50</f>
        <v>184938</v>
      </c>
    </row>
    <row r="51" spans="1:18" ht="13.5" customHeight="1" thickBot="1" x14ac:dyDescent="0.2">
      <c r="A51" s="348"/>
      <c r="B51" s="350" t="s">
        <v>56</v>
      </c>
      <c r="C51" s="79" t="str">
        <f>$C$5</f>
        <v>28年度</v>
      </c>
      <c r="D51" s="355">
        <f>D49/$R49*100</f>
        <v>7.7217311130630879</v>
      </c>
      <c r="E51" s="356"/>
      <c r="F51" s="356">
        <f>F49/$R49*100</f>
        <v>28.404383227116703</v>
      </c>
      <c r="G51" s="356"/>
      <c r="H51" s="356"/>
      <c r="I51" s="360"/>
      <c r="J51" s="7">
        <f>J49/$R49*100</f>
        <v>36.12611434017979</v>
      </c>
      <c r="K51" s="355">
        <f>K49/$R49*100</f>
        <v>9.5451685449255859</v>
      </c>
      <c r="L51" s="356"/>
      <c r="M51" s="356">
        <f>M49/$R49*100</f>
        <v>54.328717114894623</v>
      </c>
      <c r="N51" s="356"/>
      <c r="O51" s="356"/>
      <c r="P51" s="360"/>
      <c r="Q51" s="7">
        <f>Q49/$R49*100</f>
        <v>63.873885659820203</v>
      </c>
      <c r="R51" s="7">
        <v>100</v>
      </c>
    </row>
    <row r="52" spans="1:18" ht="13.5" customHeight="1" thickBot="1" x14ac:dyDescent="0.2">
      <c r="A52" s="348"/>
      <c r="B52" s="351"/>
      <c r="C52" s="80" t="str">
        <f>$C$6</f>
        <v>27年度</v>
      </c>
      <c r="D52" s="361">
        <f>D50/$R50*100</f>
        <v>5.9219846651310171</v>
      </c>
      <c r="E52" s="362"/>
      <c r="F52" s="362">
        <f>F50/$R50*100</f>
        <v>24.999188917366901</v>
      </c>
      <c r="G52" s="362"/>
      <c r="H52" s="362"/>
      <c r="I52" s="363"/>
      <c r="J52" s="8">
        <f>J50/$R50*100</f>
        <v>30.921173582497918</v>
      </c>
      <c r="K52" s="361">
        <f>K50/$R50*100</f>
        <v>10.969622251781679</v>
      </c>
      <c r="L52" s="362"/>
      <c r="M52" s="362">
        <f>M50/$R50*100</f>
        <v>58.109204165720406</v>
      </c>
      <c r="N52" s="362"/>
      <c r="O52" s="362"/>
      <c r="P52" s="363"/>
      <c r="Q52" s="8">
        <f>Q50/$R50*100</f>
        <v>69.078826417502086</v>
      </c>
      <c r="R52" s="8">
        <v>100</v>
      </c>
    </row>
    <row r="53" spans="1:18" ht="13.5" customHeight="1" thickBot="1" x14ac:dyDescent="0.2">
      <c r="A53" s="348" t="s">
        <v>20</v>
      </c>
      <c r="B53" s="349" t="s">
        <v>55</v>
      </c>
      <c r="C53" s="78" t="str">
        <f>$C$5</f>
        <v>28年度</v>
      </c>
      <c r="D53" s="46">
        <f>'34～40頁'!E397</f>
        <v>4353</v>
      </c>
      <c r="E53" s="41">
        <f>'34～40頁'!F397</f>
        <v>14885</v>
      </c>
      <c r="F53" s="41">
        <f>'34～40頁'!G397</f>
        <v>12320</v>
      </c>
      <c r="G53" s="41">
        <f>'34～40頁'!H397</f>
        <v>16862</v>
      </c>
      <c r="H53" s="41">
        <f>'34～40頁'!I397</f>
        <v>13293</v>
      </c>
      <c r="I53" s="42">
        <f>'34～40頁'!J397</f>
        <v>10175</v>
      </c>
      <c r="J53" s="47">
        <f>SUM(D53:I53)</f>
        <v>71888</v>
      </c>
      <c r="K53" s="46">
        <f>'34～40頁'!L397</f>
        <v>14953</v>
      </c>
      <c r="L53" s="41">
        <f>'34～40頁'!M397</f>
        <v>5924</v>
      </c>
      <c r="M53" s="41">
        <f>'34～40頁'!N397</f>
        <v>10044</v>
      </c>
      <c r="N53" s="41">
        <f>'34～40頁'!O397</f>
        <v>17639</v>
      </c>
      <c r="O53" s="41">
        <f>'34～40頁'!P397</f>
        <v>32836</v>
      </c>
      <c r="P53" s="42">
        <f>'34～40頁'!Q397</f>
        <v>10894</v>
      </c>
      <c r="Q53" s="47">
        <f>SUM(K53:P53)</f>
        <v>92290</v>
      </c>
      <c r="R53" s="47">
        <f>J53+Q53</f>
        <v>164178</v>
      </c>
    </row>
    <row r="54" spans="1:18" ht="13.5" customHeight="1" thickBot="1" x14ac:dyDescent="0.2">
      <c r="A54" s="348"/>
      <c r="B54" s="350"/>
      <c r="C54" s="79" t="str">
        <f>$C$6</f>
        <v>27年度</v>
      </c>
      <c r="D54" s="48">
        <v>4558</v>
      </c>
      <c r="E54" s="40">
        <v>13097</v>
      </c>
      <c r="F54" s="40">
        <v>11028</v>
      </c>
      <c r="G54" s="40">
        <v>15572</v>
      </c>
      <c r="H54" s="40">
        <v>12513</v>
      </c>
      <c r="I54" s="43">
        <v>10453</v>
      </c>
      <c r="J54" s="49">
        <f>SUM(D54:I54)</f>
        <v>67221</v>
      </c>
      <c r="K54" s="48">
        <v>16216</v>
      </c>
      <c r="L54" s="40">
        <v>7102</v>
      </c>
      <c r="M54" s="40">
        <v>11799</v>
      </c>
      <c r="N54" s="40">
        <v>16791</v>
      </c>
      <c r="O54" s="40">
        <v>34263</v>
      </c>
      <c r="P54" s="43">
        <v>14468</v>
      </c>
      <c r="Q54" s="49">
        <f>SUM(K54:P54)</f>
        <v>100639</v>
      </c>
      <c r="R54" s="49">
        <f>J54+Q54</f>
        <v>167860</v>
      </c>
    </row>
    <row r="55" spans="1:18" ht="13.5" customHeight="1" thickBot="1" x14ac:dyDescent="0.2">
      <c r="A55" s="348"/>
      <c r="B55" s="350" t="s">
        <v>56</v>
      </c>
      <c r="C55" s="79" t="str">
        <f>$C$5</f>
        <v>28年度</v>
      </c>
      <c r="D55" s="32">
        <f t="shared" ref="D55:I55" si="20">D53/$R53*100</f>
        <v>2.6513905639001569</v>
      </c>
      <c r="E55" s="24">
        <f t="shared" si="20"/>
        <v>9.0663791738235329</v>
      </c>
      <c r="F55" s="24">
        <f t="shared" si="20"/>
        <v>7.5040504817941498</v>
      </c>
      <c r="G55" s="24">
        <f t="shared" si="20"/>
        <v>10.270560001949104</v>
      </c>
      <c r="H55" s="24">
        <f t="shared" si="20"/>
        <v>8.0966999232540289</v>
      </c>
      <c r="I55" s="25">
        <f t="shared" si="20"/>
        <v>6.1975416925532043</v>
      </c>
      <c r="J55" s="7">
        <f t="shared" ref="J55:P55" si="21">J53/$R53*100</f>
        <v>43.786621837274176</v>
      </c>
      <c r="K55" s="32">
        <f t="shared" si="21"/>
        <v>9.1077976342749949</v>
      </c>
      <c r="L55" s="24">
        <f t="shared" si="21"/>
        <v>3.6082788193302391</v>
      </c>
      <c r="M55" s="24">
        <f t="shared" si="21"/>
        <v>6.1177502466834772</v>
      </c>
      <c r="N55" s="24">
        <f t="shared" si="21"/>
        <v>10.743826822107712</v>
      </c>
      <c r="O55" s="24">
        <f t="shared" si="21"/>
        <v>20.000243638002654</v>
      </c>
      <c r="P55" s="25">
        <f t="shared" si="21"/>
        <v>6.6354810023267428</v>
      </c>
      <c r="Q55" s="7">
        <f>Q53/$R53*100</f>
        <v>56.213378162725824</v>
      </c>
      <c r="R55" s="7">
        <f>R53/$R53*100</f>
        <v>100</v>
      </c>
    </row>
    <row r="56" spans="1:18" ht="13.5" customHeight="1" thickBot="1" x14ac:dyDescent="0.2">
      <c r="A56" s="348"/>
      <c r="B56" s="351"/>
      <c r="C56" s="80" t="str">
        <f>$C$6</f>
        <v>27年度</v>
      </c>
      <c r="D56" s="33">
        <f t="shared" ref="D56:I56" si="22">D54/$R54*100</f>
        <v>2.7153580364589538</v>
      </c>
      <c r="E56" s="26">
        <f t="shared" si="22"/>
        <v>7.8023352793995002</v>
      </c>
      <c r="F56" s="26">
        <f t="shared" si="22"/>
        <v>6.569760514714643</v>
      </c>
      <c r="G56" s="26">
        <f t="shared" si="22"/>
        <v>9.2767782676039552</v>
      </c>
      <c r="H56" s="26">
        <f t="shared" si="22"/>
        <v>7.4544263076373172</v>
      </c>
      <c r="I56" s="27">
        <f t="shared" si="22"/>
        <v>6.227213153818659</v>
      </c>
      <c r="J56" s="8">
        <f t="shared" ref="J56:P56" si="23">J54/$R54*100</f>
        <v>40.045871559633028</v>
      </c>
      <c r="K56" s="33">
        <f t="shared" si="23"/>
        <v>9.660431311807459</v>
      </c>
      <c r="L56" s="26">
        <f t="shared" si="23"/>
        <v>4.2309067079709282</v>
      </c>
      <c r="M56" s="26">
        <f t="shared" si="23"/>
        <v>7.0290718455856078</v>
      </c>
      <c r="N56" s="26">
        <f t="shared" si="23"/>
        <v>10.002978672703442</v>
      </c>
      <c r="O56" s="26">
        <f t="shared" si="23"/>
        <v>20.411652567615871</v>
      </c>
      <c r="P56" s="27">
        <f t="shared" si="23"/>
        <v>8.6190873346836643</v>
      </c>
      <c r="Q56" s="8">
        <f>Q54/$R54*100</f>
        <v>59.954128440366972</v>
      </c>
      <c r="R56" s="8">
        <f>R54/$R54*100</f>
        <v>100</v>
      </c>
    </row>
    <row r="57" spans="1:18" ht="13.5" customHeight="1" thickBot="1" x14ac:dyDescent="0.2">
      <c r="A57" s="348"/>
      <c r="B57" s="349" t="s">
        <v>57</v>
      </c>
      <c r="C57" s="78" t="str">
        <f>$C$5</f>
        <v>28年度</v>
      </c>
      <c r="D57" s="424">
        <f>D53+E53</f>
        <v>19238</v>
      </c>
      <c r="E57" s="425"/>
      <c r="F57" s="425">
        <f>SUM(F53:I53)</f>
        <v>52650</v>
      </c>
      <c r="G57" s="425"/>
      <c r="H57" s="425"/>
      <c r="I57" s="426"/>
      <c r="J57" s="47">
        <f>SUM(D57:I57)</f>
        <v>71888</v>
      </c>
      <c r="K57" s="424">
        <f>K53+L53</f>
        <v>20877</v>
      </c>
      <c r="L57" s="425"/>
      <c r="M57" s="425">
        <f>SUM(M53:P53)</f>
        <v>71413</v>
      </c>
      <c r="N57" s="425"/>
      <c r="O57" s="425"/>
      <c r="P57" s="426"/>
      <c r="Q57" s="47">
        <f>SUM(K57:P57)</f>
        <v>92290</v>
      </c>
      <c r="R57" s="47">
        <f>J57+Q57</f>
        <v>164178</v>
      </c>
    </row>
    <row r="58" spans="1:18" ht="13.5" customHeight="1" thickBot="1" x14ac:dyDescent="0.2">
      <c r="A58" s="348"/>
      <c r="B58" s="350"/>
      <c r="C58" s="79" t="str">
        <f>$C$6</f>
        <v>27年度</v>
      </c>
      <c r="D58" s="427">
        <f>D54+E54</f>
        <v>17655</v>
      </c>
      <c r="E58" s="428"/>
      <c r="F58" s="428">
        <f>SUM(F54:I54)</f>
        <v>49566</v>
      </c>
      <c r="G58" s="428"/>
      <c r="H58" s="428"/>
      <c r="I58" s="429"/>
      <c r="J58" s="49">
        <f>SUM(D58:I58)</f>
        <v>67221</v>
      </c>
      <c r="K58" s="427">
        <f>K54+L54</f>
        <v>23318</v>
      </c>
      <c r="L58" s="428"/>
      <c r="M58" s="428">
        <f>SUM(M54:P54)</f>
        <v>77321</v>
      </c>
      <c r="N58" s="428"/>
      <c r="O58" s="428"/>
      <c r="P58" s="429"/>
      <c r="Q58" s="49">
        <f>SUM(K58:P58)</f>
        <v>100639</v>
      </c>
      <c r="R58" s="49">
        <f>J58+Q58</f>
        <v>167860</v>
      </c>
    </row>
    <row r="59" spans="1:18" ht="13.5" customHeight="1" thickBot="1" x14ac:dyDescent="0.2">
      <c r="A59" s="348"/>
      <c r="B59" s="350" t="s">
        <v>56</v>
      </c>
      <c r="C59" s="79" t="str">
        <f>$C$5</f>
        <v>28年度</v>
      </c>
      <c r="D59" s="355">
        <f>D57/$R57*100</f>
        <v>11.717769737723691</v>
      </c>
      <c r="E59" s="356"/>
      <c r="F59" s="356">
        <f>F57/$R57*100</f>
        <v>32.06885209955049</v>
      </c>
      <c r="G59" s="356"/>
      <c r="H59" s="356"/>
      <c r="I59" s="360"/>
      <c r="J59" s="7">
        <f>J57/$R57*100</f>
        <v>43.786621837274176</v>
      </c>
      <c r="K59" s="355">
        <f>K57/$R57*100</f>
        <v>12.716076453605233</v>
      </c>
      <c r="L59" s="356"/>
      <c r="M59" s="356">
        <f>M57/$R57*100</f>
        <v>43.497301709120592</v>
      </c>
      <c r="N59" s="356"/>
      <c r="O59" s="356"/>
      <c r="P59" s="360"/>
      <c r="Q59" s="7">
        <f>Q57/$R57*100</f>
        <v>56.213378162725824</v>
      </c>
      <c r="R59" s="7">
        <v>100</v>
      </c>
    </row>
    <row r="60" spans="1:18" ht="13.5" customHeight="1" thickBot="1" x14ac:dyDescent="0.2">
      <c r="A60" s="348"/>
      <c r="B60" s="351"/>
      <c r="C60" s="80" t="str">
        <f>$C$6</f>
        <v>27年度</v>
      </c>
      <c r="D60" s="361">
        <f>D58/$R58*100</f>
        <v>10.517693315858454</v>
      </c>
      <c r="E60" s="362"/>
      <c r="F60" s="362">
        <f>F58/$R58*100</f>
        <v>29.528178243774573</v>
      </c>
      <c r="G60" s="362"/>
      <c r="H60" s="362"/>
      <c r="I60" s="363"/>
      <c r="J60" s="8">
        <f>J58/$R58*100</f>
        <v>40.045871559633028</v>
      </c>
      <c r="K60" s="361">
        <f>K58/$R58*100</f>
        <v>13.891338019778388</v>
      </c>
      <c r="L60" s="362"/>
      <c r="M60" s="362">
        <f>M58/$R58*100</f>
        <v>46.062790420588584</v>
      </c>
      <c r="N60" s="362"/>
      <c r="O60" s="362"/>
      <c r="P60" s="363"/>
      <c r="Q60" s="8">
        <f>Q58/$R58*100</f>
        <v>59.954128440366972</v>
      </c>
      <c r="R60" s="8">
        <v>100</v>
      </c>
    </row>
    <row r="61" spans="1:18" ht="13.5" customHeight="1" x14ac:dyDescent="0.15">
      <c r="D61" s="64" t="str">
        <f>'29　頁'!$C$40</f>
        <v>※27年度数値は、27年度報告書の数値であるため、５表及び６表の27年度数値と一致しないことがある。</v>
      </c>
    </row>
  </sheetData>
  <mergeCells count="156">
    <mergeCell ref="D57:E57"/>
    <mergeCell ref="F57:I57"/>
    <mergeCell ref="K57:L57"/>
    <mergeCell ref="M57:P57"/>
    <mergeCell ref="A53:A60"/>
    <mergeCell ref="B53:B54"/>
    <mergeCell ref="B55:B56"/>
    <mergeCell ref="B57:B58"/>
    <mergeCell ref="B59:B60"/>
    <mergeCell ref="D60:E60"/>
    <mergeCell ref="F60:I60"/>
    <mergeCell ref="K60:L60"/>
    <mergeCell ref="M60:P60"/>
    <mergeCell ref="D59:E59"/>
    <mergeCell ref="F59:I59"/>
    <mergeCell ref="K59:L59"/>
    <mergeCell ref="M59:P59"/>
    <mergeCell ref="D58:E58"/>
    <mergeCell ref="F58:I58"/>
    <mergeCell ref="K58:L58"/>
    <mergeCell ref="M58:P58"/>
    <mergeCell ref="D50:E50"/>
    <mergeCell ref="D52:E52"/>
    <mergeCell ref="A45:A52"/>
    <mergeCell ref="B45:B46"/>
    <mergeCell ref="B47:B48"/>
    <mergeCell ref="B49:B50"/>
    <mergeCell ref="F52:I52"/>
    <mergeCell ref="K52:L52"/>
    <mergeCell ref="M52:P52"/>
    <mergeCell ref="D51:E51"/>
    <mergeCell ref="F51:I51"/>
    <mergeCell ref="K51:L51"/>
    <mergeCell ref="M51:P51"/>
    <mergeCell ref="F50:I50"/>
    <mergeCell ref="K50:L50"/>
    <mergeCell ref="M50:P50"/>
    <mergeCell ref="D49:E49"/>
    <mergeCell ref="F49:I49"/>
    <mergeCell ref="K49:L49"/>
    <mergeCell ref="M49:P49"/>
    <mergeCell ref="B51:B52"/>
    <mergeCell ref="D42:E42"/>
    <mergeCell ref="F42:I42"/>
    <mergeCell ref="K42:L42"/>
    <mergeCell ref="M42:P42"/>
    <mergeCell ref="D41:E41"/>
    <mergeCell ref="F41:I41"/>
    <mergeCell ref="K41:L41"/>
    <mergeCell ref="M41:P41"/>
    <mergeCell ref="A37:A44"/>
    <mergeCell ref="B37:B38"/>
    <mergeCell ref="B39:B40"/>
    <mergeCell ref="B41:B42"/>
    <mergeCell ref="B43:B44"/>
    <mergeCell ref="D44:E44"/>
    <mergeCell ref="F44:I44"/>
    <mergeCell ref="K44:L44"/>
    <mergeCell ref="M44:P44"/>
    <mergeCell ref="D43:E43"/>
    <mergeCell ref="F43:I43"/>
    <mergeCell ref="K43:L43"/>
    <mergeCell ref="M43:P43"/>
    <mergeCell ref="D34:E34"/>
    <mergeCell ref="D36:E36"/>
    <mergeCell ref="A29:A36"/>
    <mergeCell ref="B29:B30"/>
    <mergeCell ref="B31:B32"/>
    <mergeCell ref="B33:B34"/>
    <mergeCell ref="F36:I36"/>
    <mergeCell ref="K36:L36"/>
    <mergeCell ref="M36:P36"/>
    <mergeCell ref="D35:E35"/>
    <mergeCell ref="F35:I35"/>
    <mergeCell ref="K35:L35"/>
    <mergeCell ref="M35:P35"/>
    <mergeCell ref="F34:I34"/>
    <mergeCell ref="K34:L34"/>
    <mergeCell ref="M34:P34"/>
    <mergeCell ref="D33:E33"/>
    <mergeCell ref="F33:I33"/>
    <mergeCell ref="K33:L33"/>
    <mergeCell ref="M33:P33"/>
    <mergeCell ref="B35:B36"/>
    <mergeCell ref="D26:E26"/>
    <mergeCell ref="F26:I26"/>
    <mergeCell ref="K26:L26"/>
    <mergeCell ref="M26:P26"/>
    <mergeCell ref="D25:E25"/>
    <mergeCell ref="F25:I25"/>
    <mergeCell ref="K25:L25"/>
    <mergeCell ref="M25:P25"/>
    <mergeCell ref="A21:A28"/>
    <mergeCell ref="B21:B22"/>
    <mergeCell ref="B23:B24"/>
    <mergeCell ref="B25:B26"/>
    <mergeCell ref="B27:B28"/>
    <mergeCell ref="D28:E28"/>
    <mergeCell ref="F28:I28"/>
    <mergeCell ref="K28:L28"/>
    <mergeCell ref="M28:P28"/>
    <mergeCell ref="D27:E27"/>
    <mergeCell ref="F27:I27"/>
    <mergeCell ref="K27:L27"/>
    <mergeCell ref="M27:P27"/>
    <mergeCell ref="A13:A20"/>
    <mergeCell ref="B13:B14"/>
    <mergeCell ref="B15:B16"/>
    <mergeCell ref="B17:B18"/>
    <mergeCell ref="D17:E17"/>
    <mergeCell ref="F17:I17"/>
    <mergeCell ref="K17:L17"/>
    <mergeCell ref="M17:P17"/>
    <mergeCell ref="M19:P19"/>
    <mergeCell ref="D20:E20"/>
    <mergeCell ref="F20:I20"/>
    <mergeCell ref="K20:L20"/>
    <mergeCell ref="M20:P20"/>
    <mergeCell ref="B19:B20"/>
    <mergeCell ref="D19:E19"/>
    <mergeCell ref="F19:I19"/>
    <mergeCell ref="K19:L19"/>
    <mergeCell ref="K11:L11"/>
    <mergeCell ref="M11:P11"/>
    <mergeCell ref="D12:E12"/>
    <mergeCell ref="F12:I12"/>
    <mergeCell ref="D18:E18"/>
    <mergeCell ref="F18:I18"/>
    <mergeCell ref="K18:L18"/>
    <mergeCell ref="M18:P18"/>
    <mergeCell ref="K12:L12"/>
    <mergeCell ref="M12:P12"/>
    <mergeCell ref="R3:R4"/>
    <mergeCell ref="A5:A12"/>
    <mergeCell ref="B5:B6"/>
    <mergeCell ref="B7:B8"/>
    <mergeCell ref="B9:B10"/>
    <mergeCell ref="D9:E9"/>
    <mergeCell ref="F9:I9"/>
    <mergeCell ref="K9:L9"/>
    <mergeCell ref="M9:P9"/>
    <mergeCell ref="D10:E10"/>
    <mergeCell ref="J3:J4"/>
    <mergeCell ref="K3:L3"/>
    <mergeCell ref="M3:P3"/>
    <mergeCell ref="Q3:Q4"/>
    <mergeCell ref="A3:A4"/>
    <mergeCell ref="B3:C4"/>
    <mergeCell ref="D3:E3"/>
    <mergeCell ref="F3:I3"/>
    <mergeCell ref="F10:I10"/>
    <mergeCell ref="K10:L10"/>
    <mergeCell ref="M10:P10"/>
    <mergeCell ref="B11:B12"/>
    <mergeCell ref="D11:E11"/>
    <mergeCell ref="F11:I11"/>
  </mergeCells>
  <phoneticPr fontId="3"/>
  <pageMargins left="0.6" right="0.39370078740157483" top="0.63" bottom="0.48" header="0.51181102362204722" footer="0.31"/>
  <headerFooter alignWithMargins="0">
    <oddFooter>&amp;C&amp;P</oddFooter>
  </headerFooter>
</worksheet>
</file>