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1_観光入込客数調査\⑧H27年度\H27_下期\■ホームページ\"/>
    </mc:Choice>
  </mc:AlternateContent>
  <bookViews>
    <workbookView xWindow="45" yWindow="6585" windowWidth="18975" windowHeight="6615" tabRatio="844"/>
  </bookViews>
  <sheets>
    <sheet name="表紙" sheetId="2" r:id="rId1"/>
    <sheet name="表紙裏" sheetId="16" r:id="rId2"/>
    <sheet name="1頁" sheetId="1" r:id="rId3"/>
    <sheet name="2頁" sheetId="3" r:id="rId4"/>
    <sheet name="3～4頁" sheetId="4" r:id="rId5"/>
    <sheet name="5頁" sheetId="5" r:id="rId6"/>
    <sheet name="6～28頁" sheetId="14" r:id="rId7"/>
    <sheet name="29　頁" sheetId="7" r:id="rId8"/>
    <sheet name="30～31頁" sheetId="9" r:id="rId9"/>
    <sheet name="32頁" sheetId="10" r:id="rId10"/>
    <sheet name="33頁" sheetId="11" r:id="rId11"/>
    <sheet name="34～40頁" sheetId="12" r:id="rId12"/>
    <sheet name="41～47頁" sheetId="15" r:id="rId13"/>
  </sheets>
  <definedNames>
    <definedName name="_xlnm.Print_Area" localSheetId="7">'29　頁'!$A$1:$X$41</definedName>
    <definedName name="_xlnm.Print_Area" localSheetId="8">'30～31頁'!$A$1:$Y$128</definedName>
    <definedName name="_xlnm.Print_Area" localSheetId="9">'32頁'!$A$1:$R$61</definedName>
    <definedName name="_xlnm.Print_Area" localSheetId="10">'33頁'!$A$1:$R$47</definedName>
    <definedName name="_xlnm.Print_Area" localSheetId="11">'34～40頁'!$A$1:$V$427</definedName>
    <definedName name="_xlnm.Print_Area" localSheetId="12">'41～47頁'!$A$1:$Z$427</definedName>
    <definedName name="_xlnm.Print_Area" localSheetId="6">'6～28頁'!$A$1:$S$1269</definedName>
    <definedName name="_xlnm.Print_Area" localSheetId="0">表紙!$A$1:$M$38</definedName>
    <definedName name="_xlnm.Print_Area" localSheetId="1">表紙裏!$A$1:$I$25</definedName>
  </definedNames>
  <calcPr calcId="152511"/>
</workbook>
</file>

<file path=xl/calcChain.xml><?xml version="1.0" encoding="utf-8"?>
<calcChain xmlns="http://schemas.openxmlformats.org/spreadsheetml/2006/main">
  <c r="W18" i="7" l="1"/>
  <c r="W17" i="7"/>
  <c r="W32" i="7"/>
  <c r="W31" i="7"/>
  <c r="W34" i="7"/>
  <c r="W33" i="7"/>
  <c r="K120" i="12" l="1"/>
  <c r="K121" i="12"/>
  <c r="P42" i="11" l="1"/>
  <c r="O42" i="11"/>
  <c r="N42" i="11"/>
  <c r="M42" i="11"/>
  <c r="L42" i="11"/>
  <c r="K42" i="11"/>
  <c r="I42" i="11"/>
  <c r="H42" i="11"/>
  <c r="G42" i="11"/>
  <c r="F42" i="11"/>
  <c r="E42" i="11"/>
  <c r="D42" i="11"/>
  <c r="P36" i="11"/>
  <c r="O36" i="11"/>
  <c r="N36" i="11"/>
  <c r="M36" i="11"/>
  <c r="L36" i="11"/>
  <c r="K36" i="11"/>
  <c r="I36" i="11"/>
  <c r="H36" i="11"/>
  <c r="G36" i="11"/>
  <c r="F36" i="11"/>
  <c r="E36" i="11"/>
  <c r="D36" i="11"/>
  <c r="P30" i="11"/>
  <c r="O30" i="11"/>
  <c r="N30" i="11"/>
  <c r="M30" i="11"/>
  <c r="L30" i="11"/>
  <c r="K30" i="11"/>
  <c r="I30" i="11"/>
  <c r="H30" i="11"/>
  <c r="G30" i="11"/>
  <c r="F30" i="11"/>
  <c r="E30" i="11"/>
  <c r="D30" i="11"/>
  <c r="P24" i="11"/>
  <c r="O24" i="11"/>
  <c r="N24" i="11"/>
  <c r="M24" i="11"/>
  <c r="L24" i="11"/>
  <c r="K24" i="11"/>
  <c r="I24" i="11"/>
  <c r="H24" i="11"/>
  <c r="G24" i="11"/>
  <c r="F24" i="11"/>
  <c r="E24" i="11"/>
  <c r="D24" i="11"/>
  <c r="P18" i="11"/>
  <c r="O18" i="11"/>
  <c r="N18" i="11"/>
  <c r="M18" i="11"/>
  <c r="L18" i="11"/>
  <c r="K18" i="11"/>
  <c r="I18" i="11"/>
  <c r="H18" i="11"/>
  <c r="G18" i="11"/>
  <c r="F18" i="11"/>
  <c r="E18" i="11"/>
  <c r="D18" i="11"/>
  <c r="P12" i="11"/>
  <c r="O12" i="11"/>
  <c r="N12" i="11"/>
  <c r="M12" i="11"/>
  <c r="L12" i="11"/>
  <c r="K12" i="11"/>
  <c r="I12" i="11"/>
  <c r="H12" i="11"/>
  <c r="G12" i="11"/>
  <c r="F12" i="11"/>
  <c r="E12" i="11"/>
  <c r="D12" i="11"/>
  <c r="P42" i="5"/>
  <c r="O42" i="5"/>
  <c r="N42" i="5"/>
  <c r="M42" i="5"/>
  <c r="L42" i="5"/>
  <c r="K42" i="5"/>
  <c r="I42" i="5"/>
  <c r="H42" i="5"/>
  <c r="G42" i="5"/>
  <c r="F42" i="5"/>
  <c r="E42" i="5"/>
  <c r="D42" i="5"/>
  <c r="P36" i="5"/>
  <c r="O36" i="5"/>
  <c r="N36" i="5"/>
  <c r="M36" i="5"/>
  <c r="L36" i="5"/>
  <c r="K36" i="5"/>
  <c r="I36" i="5"/>
  <c r="H36" i="5"/>
  <c r="G36" i="5"/>
  <c r="F36" i="5"/>
  <c r="E36" i="5"/>
  <c r="D36" i="5"/>
  <c r="P30" i="5"/>
  <c r="O30" i="5"/>
  <c r="N30" i="5"/>
  <c r="M30" i="5"/>
  <c r="L30" i="5"/>
  <c r="K30" i="5"/>
  <c r="I30" i="5"/>
  <c r="H30" i="5"/>
  <c r="G30" i="5"/>
  <c r="F30" i="5"/>
  <c r="E30" i="5"/>
  <c r="D30" i="5"/>
  <c r="P24" i="5"/>
  <c r="O24" i="5"/>
  <c r="N24" i="5"/>
  <c r="M24" i="5"/>
  <c r="L24" i="5"/>
  <c r="K24" i="5"/>
  <c r="I24" i="5"/>
  <c r="H24" i="5"/>
  <c r="G24" i="5"/>
  <c r="F24" i="5"/>
  <c r="E24" i="5"/>
  <c r="D24" i="5"/>
  <c r="P18" i="5"/>
  <c r="O18" i="5"/>
  <c r="N18" i="5"/>
  <c r="M18" i="5"/>
  <c r="L18" i="5"/>
  <c r="K18" i="5"/>
  <c r="I18" i="5"/>
  <c r="H18" i="5"/>
  <c r="G18" i="5"/>
  <c r="F18" i="5"/>
  <c r="E18" i="5"/>
  <c r="D18" i="5"/>
  <c r="P12" i="5"/>
  <c r="O12" i="5"/>
  <c r="N12" i="5"/>
  <c r="M12" i="5"/>
  <c r="L12" i="5"/>
  <c r="K12" i="5"/>
  <c r="I12" i="5"/>
  <c r="H12" i="5"/>
  <c r="G12" i="5"/>
  <c r="F12" i="5"/>
  <c r="E12" i="5"/>
  <c r="D12" i="5"/>
  <c r="D47" i="5" l="1"/>
  <c r="D66" i="4"/>
  <c r="P322" i="14" l="1"/>
  <c r="O322" i="14"/>
  <c r="N322" i="14"/>
  <c r="M322" i="14"/>
  <c r="L322" i="14"/>
  <c r="K322" i="14"/>
  <c r="J322" i="14"/>
  <c r="I322" i="14"/>
  <c r="H322" i="14"/>
  <c r="G322" i="14"/>
  <c r="F322" i="14"/>
  <c r="E322" i="14"/>
  <c r="P321" i="14"/>
  <c r="O321" i="14"/>
  <c r="N321" i="14"/>
  <c r="M321" i="14"/>
  <c r="L321" i="14"/>
  <c r="K321" i="14"/>
  <c r="J321" i="14"/>
  <c r="I321" i="14"/>
  <c r="H321" i="14"/>
  <c r="G321" i="14"/>
  <c r="F321" i="14"/>
  <c r="E321" i="14"/>
  <c r="J957" i="14" l="1"/>
  <c r="J216" i="14" l="1"/>
  <c r="I216" i="14"/>
  <c r="H216" i="14"/>
  <c r="G216" i="14"/>
  <c r="F216" i="14"/>
  <c r="C6" i="11" l="1"/>
  <c r="C5" i="11"/>
  <c r="C6" i="10"/>
  <c r="C5" i="10"/>
  <c r="F128" i="9"/>
  <c r="R3" i="14"/>
  <c r="C6" i="5"/>
  <c r="C5" i="5"/>
  <c r="C6" i="4"/>
  <c r="C5" i="4"/>
  <c r="P31" i="14" l="1"/>
  <c r="O31" i="14"/>
  <c r="N31" i="14"/>
  <c r="M31" i="14"/>
  <c r="L31" i="14"/>
  <c r="K31" i="14"/>
  <c r="J31" i="14"/>
  <c r="I31" i="14"/>
  <c r="H31" i="14"/>
  <c r="G31" i="14"/>
  <c r="F31" i="14"/>
  <c r="E31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P25" i="14" l="1"/>
  <c r="O25" i="14"/>
  <c r="N25" i="14"/>
  <c r="M25" i="14"/>
  <c r="L25" i="14"/>
  <c r="K25" i="14"/>
  <c r="J25" i="14"/>
  <c r="I25" i="14"/>
  <c r="H25" i="14"/>
  <c r="G25" i="14"/>
  <c r="F25" i="14"/>
  <c r="E25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P1267" i="14" l="1"/>
  <c r="O1267" i="14"/>
  <c r="N1267" i="14"/>
  <c r="M1267" i="14"/>
  <c r="L1267" i="14"/>
  <c r="K1267" i="14"/>
  <c r="J1267" i="14"/>
  <c r="I1267" i="14"/>
  <c r="H1267" i="14"/>
  <c r="G1267" i="14"/>
  <c r="F1267" i="14"/>
  <c r="E1267" i="14"/>
  <c r="P1266" i="14"/>
  <c r="O1266" i="14"/>
  <c r="N1266" i="14"/>
  <c r="M1266" i="14"/>
  <c r="L1266" i="14"/>
  <c r="K1266" i="14"/>
  <c r="J1266" i="14"/>
  <c r="I1266" i="14"/>
  <c r="H1266" i="14"/>
  <c r="G1266" i="14"/>
  <c r="F1266" i="14"/>
  <c r="E1266" i="14"/>
  <c r="P1261" i="14"/>
  <c r="O1261" i="14"/>
  <c r="N1261" i="14"/>
  <c r="M1261" i="14"/>
  <c r="L1261" i="14"/>
  <c r="K1261" i="14"/>
  <c r="J1261" i="14"/>
  <c r="I1261" i="14"/>
  <c r="H1261" i="14"/>
  <c r="G1261" i="14"/>
  <c r="F1261" i="14"/>
  <c r="E1261" i="14"/>
  <c r="P1260" i="14"/>
  <c r="O1260" i="14"/>
  <c r="N1260" i="14"/>
  <c r="M1260" i="14"/>
  <c r="L1260" i="14"/>
  <c r="K1260" i="14"/>
  <c r="J1260" i="14"/>
  <c r="I1260" i="14"/>
  <c r="H1260" i="14"/>
  <c r="G1260" i="14"/>
  <c r="F1260" i="14"/>
  <c r="E1260" i="14"/>
  <c r="P1252" i="14"/>
  <c r="O1252" i="14"/>
  <c r="N1252" i="14"/>
  <c r="M1252" i="14"/>
  <c r="L1252" i="14"/>
  <c r="K1252" i="14"/>
  <c r="J1252" i="14"/>
  <c r="I1252" i="14"/>
  <c r="H1252" i="14"/>
  <c r="G1252" i="14"/>
  <c r="F1252" i="14"/>
  <c r="E1252" i="14"/>
  <c r="P1251" i="14"/>
  <c r="O1251" i="14"/>
  <c r="N1251" i="14"/>
  <c r="M1251" i="14"/>
  <c r="L1251" i="14"/>
  <c r="K1251" i="14"/>
  <c r="J1251" i="14"/>
  <c r="I1251" i="14"/>
  <c r="H1251" i="14"/>
  <c r="G1251" i="14"/>
  <c r="F1251" i="14"/>
  <c r="E1251" i="14"/>
  <c r="P1246" i="14"/>
  <c r="O1246" i="14"/>
  <c r="N1246" i="14"/>
  <c r="M1246" i="14"/>
  <c r="L1246" i="14"/>
  <c r="K1246" i="14"/>
  <c r="J1246" i="14"/>
  <c r="I1246" i="14"/>
  <c r="H1246" i="14"/>
  <c r="G1246" i="14"/>
  <c r="F1246" i="14"/>
  <c r="E1246" i="14"/>
  <c r="P1245" i="14"/>
  <c r="O1245" i="14"/>
  <c r="N1245" i="14"/>
  <c r="M1245" i="14"/>
  <c r="L1245" i="14"/>
  <c r="K1245" i="14"/>
  <c r="J1245" i="14"/>
  <c r="I1245" i="14"/>
  <c r="H1245" i="14"/>
  <c r="G1245" i="14"/>
  <c r="F1245" i="14"/>
  <c r="E1245" i="14"/>
  <c r="P1240" i="14"/>
  <c r="O1240" i="14"/>
  <c r="N1240" i="14"/>
  <c r="M1240" i="14"/>
  <c r="L1240" i="14"/>
  <c r="K1240" i="14"/>
  <c r="J1240" i="14"/>
  <c r="I1240" i="14"/>
  <c r="H1240" i="14"/>
  <c r="G1240" i="14"/>
  <c r="F1240" i="14"/>
  <c r="E1240" i="14"/>
  <c r="P1239" i="14"/>
  <c r="O1239" i="14"/>
  <c r="N1239" i="14"/>
  <c r="M1239" i="14"/>
  <c r="L1239" i="14"/>
  <c r="K1239" i="14"/>
  <c r="J1239" i="14"/>
  <c r="I1239" i="14"/>
  <c r="H1239" i="14"/>
  <c r="G1239" i="14"/>
  <c r="F1239" i="14"/>
  <c r="E1239" i="14"/>
  <c r="P1228" i="14"/>
  <c r="O1228" i="14"/>
  <c r="N1228" i="14"/>
  <c r="M1228" i="14"/>
  <c r="L1228" i="14"/>
  <c r="K1228" i="14"/>
  <c r="J1228" i="14"/>
  <c r="I1228" i="14"/>
  <c r="H1228" i="14"/>
  <c r="G1228" i="14"/>
  <c r="F1228" i="14"/>
  <c r="E1228" i="14"/>
  <c r="P1227" i="14"/>
  <c r="O1227" i="14"/>
  <c r="N1227" i="14"/>
  <c r="M1227" i="14"/>
  <c r="L1227" i="14"/>
  <c r="K1227" i="14"/>
  <c r="J1227" i="14"/>
  <c r="I1227" i="14"/>
  <c r="H1227" i="14"/>
  <c r="G1227" i="14"/>
  <c r="F1227" i="14"/>
  <c r="E1227" i="14"/>
  <c r="P1222" i="14"/>
  <c r="O1222" i="14"/>
  <c r="N1222" i="14"/>
  <c r="M1222" i="14"/>
  <c r="L1222" i="14"/>
  <c r="K1222" i="14"/>
  <c r="J1222" i="14"/>
  <c r="I1222" i="14"/>
  <c r="H1222" i="14"/>
  <c r="G1222" i="14"/>
  <c r="F1222" i="14"/>
  <c r="E1222" i="14"/>
  <c r="P1221" i="14"/>
  <c r="O1221" i="14"/>
  <c r="N1221" i="14"/>
  <c r="M1221" i="14"/>
  <c r="L1221" i="14"/>
  <c r="K1221" i="14"/>
  <c r="J1221" i="14"/>
  <c r="I1221" i="14"/>
  <c r="H1221" i="14"/>
  <c r="G1221" i="14"/>
  <c r="F1221" i="14"/>
  <c r="E1221" i="14"/>
  <c r="P1216" i="14"/>
  <c r="O1216" i="14"/>
  <c r="N1216" i="14"/>
  <c r="M1216" i="14"/>
  <c r="L1216" i="14"/>
  <c r="K1216" i="14"/>
  <c r="J1216" i="14"/>
  <c r="I1216" i="14"/>
  <c r="H1216" i="14"/>
  <c r="G1216" i="14"/>
  <c r="F1216" i="14"/>
  <c r="E1216" i="14"/>
  <c r="P1215" i="14"/>
  <c r="O1215" i="14"/>
  <c r="N1215" i="14"/>
  <c r="M1215" i="14"/>
  <c r="L1215" i="14"/>
  <c r="K1215" i="14"/>
  <c r="J1215" i="14"/>
  <c r="I1215" i="14"/>
  <c r="H1215" i="14"/>
  <c r="G1215" i="14"/>
  <c r="F1215" i="14"/>
  <c r="E1215" i="14"/>
  <c r="P1210" i="14"/>
  <c r="O1210" i="14"/>
  <c r="N1210" i="14"/>
  <c r="M1210" i="14"/>
  <c r="L1210" i="14"/>
  <c r="K1210" i="14"/>
  <c r="J1210" i="14"/>
  <c r="I1210" i="14"/>
  <c r="H1210" i="14"/>
  <c r="G1210" i="14"/>
  <c r="F1210" i="14"/>
  <c r="E1210" i="14"/>
  <c r="P1209" i="14"/>
  <c r="O1209" i="14"/>
  <c r="N1209" i="14"/>
  <c r="M1209" i="14"/>
  <c r="L1209" i="14"/>
  <c r="K1209" i="14"/>
  <c r="J1209" i="14"/>
  <c r="I1209" i="14"/>
  <c r="H1209" i="14"/>
  <c r="G1209" i="14"/>
  <c r="F1209" i="14"/>
  <c r="E1209" i="14"/>
  <c r="P1204" i="14"/>
  <c r="O1204" i="14"/>
  <c r="N1204" i="14"/>
  <c r="M1204" i="14"/>
  <c r="L1204" i="14"/>
  <c r="K1204" i="14"/>
  <c r="J1204" i="14"/>
  <c r="I1204" i="14"/>
  <c r="H1204" i="14"/>
  <c r="G1204" i="14"/>
  <c r="F1204" i="14"/>
  <c r="E1204" i="14"/>
  <c r="P1203" i="14"/>
  <c r="O1203" i="14"/>
  <c r="N1203" i="14"/>
  <c r="M1203" i="14"/>
  <c r="L1203" i="14"/>
  <c r="K1203" i="14"/>
  <c r="J1203" i="14"/>
  <c r="I1203" i="14"/>
  <c r="H1203" i="14"/>
  <c r="G1203" i="14"/>
  <c r="F1203" i="14"/>
  <c r="E1203" i="14"/>
  <c r="P1195" i="14"/>
  <c r="O1195" i="14"/>
  <c r="N1195" i="14"/>
  <c r="M1195" i="14"/>
  <c r="L1195" i="14"/>
  <c r="K1195" i="14"/>
  <c r="J1195" i="14"/>
  <c r="I1195" i="14"/>
  <c r="H1195" i="14"/>
  <c r="G1195" i="14"/>
  <c r="F1195" i="14"/>
  <c r="E1195" i="14"/>
  <c r="P1194" i="14"/>
  <c r="O1194" i="14"/>
  <c r="N1194" i="14"/>
  <c r="M1194" i="14"/>
  <c r="L1194" i="14"/>
  <c r="K1194" i="14"/>
  <c r="J1194" i="14"/>
  <c r="I1194" i="14"/>
  <c r="H1194" i="14"/>
  <c r="G1194" i="14"/>
  <c r="F1194" i="14"/>
  <c r="E1194" i="14"/>
  <c r="P1189" i="14"/>
  <c r="O1189" i="14"/>
  <c r="N1189" i="14"/>
  <c r="M1189" i="14"/>
  <c r="L1189" i="14"/>
  <c r="K1189" i="14"/>
  <c r="J1189" i="14"/>
  <c r="I1189" i="14"/>
  <c r="H1189" i="14"/>
  <c r="G1189" i="14"/>
  <c r="F1189" i="14"/>
  <c r="E1189" i="14"/>
  <c r="P1188" i="14"/>
  <c r="O1188" i="14"/>
  <c r="N1188" i="14"/>
  <c r="M1188" i="14"/>
  <c r="L1188" i="14"/>
  <c r="K1188" i="14"/>
  <c r="J1188" i="14"/>
  <c r="I1188" i="14"/>
  <c r="H1188" i="14"/>
  <c r="G1188" i="14"/>
  <c r="F1188" i="14"/>
  <c r="E1188" i="14"/>
  <c r="P1183" i="14"/>
  <c r="O1183" i="14"/>
  <c r="N1183" i="14"/>
  <c r="M1183" i="14"/>
  <c r="L1183" i="14"/>
  <c r="K1183" i="14"/>
  <c r="J1183" i="14"/>
  <c r="I1183" i="14"/>
  <c r="H1183" i="14"/>
  <c r="G1183" i="14"/>
  <c r="F1183" i="14"/>
  <c r="E1183" i="14"/>
  <c r="P1182" i="14"/>
  <c r="O1182" i="14"/>
  <c r="N1182" i="14"/>
  <c r="M1182" i="14"/>
  <c r="L1182" i="14"/>
  <c r="K1182" i="14"/>
  <c r="J1182" i="14"/>
  <c r="I1182" i="14"/>
  <c r="H1182" i="14"/>
  <c r="G1182" i="14"/>
  <c r="F1182" i="14"/>
  <c r="E1182" i="14"/>
  <c r="P1165" i="14"/>
  <c r="O1165" i="14"/>
  <c r="N1165" i="14"/>
  <c r="M1165" i="14"/>
  <c r="L1165" i="14"/>
  <c r="K1165" i="14"/>
  <c r="J1165" i="14"/>
  <c r="I1165" i="14"/>
  <c r="H1165" i="14"/>
  <c r="G1165" i="14"/>
  <c r="F1165" i="14"/>
  <c r="E1165" i="14"/>
  <c r="P1164" i="14"/>
  <c r="O1164" i="14"/>
  <c r="N1164" i="14"/>
  <c r="M1164" i="14"/>
  <c r="L1164" i="14"/>
  <c r="K1164" i="14"/>
  <c r="J1164" i="14"/>
  <c r="I1164" i="14"/>
  <c r="H1164" i="14"/>
  <c r="G1164" i="14"/>
  <c r="F1164" i="14"/>
  <c r="E1164" i="14"/>
  <c r="P1159" i="14"/>
  <c r="O1159" i="14"/>
  <c r="N1159" i="14"/>
  <c r="M1159" i="14"/>
  <c r="L1159" i="14"/>
  <c r="K1159" i="14"/>
  <c r="J1159" i="14"/>
  <c r="I1159" i="14"/>
  <c r="H1159" i="14"/>
  <c r="G1159" i="14"/>
  <c r="F1159" i="14"/>
  <c r="E1159" i="14"/>
  <c r="P1158" i="14"/>
  <c r="O1158" i="14"/>
  <c r="N1158" i="14"/>
  <c r="M1158" i="14"/>
  <c r="L1158" i="14"/>
  <c r="K1158" i="14"/>
  <c r="J1158" i="14"/>
  <c r="I1158" i="14"/>
  <c r="H1158" i="14"/>
  <c r="G1158" i="14"/>
  <c r="F1158" i="14"/>
  <c r="E1158" i="14"/>
  <c r="P1153" i="14"/>
  <c r="O1153" i="14"/>
  <c r="N1153" i="14"/>
  <c r="M1153" i="14"/>
  <c r="L1153" i="14"/>
  <c r="K1153" i="14"/>
  <c r="J1153" i="14"/>
  <c r="I1153" i="14"/>
  <c r="H1153" i="14"/>
  <c r="G1153" i="14"/>
  <c r="F1153" i="14"/>
  <c r="E1153" i="14"/>
  <c r="P1152" i="14"/>
  <c r="O1152" i="14"/>
  <c r="N1152" i="14"/>
  <c r="M1152" i="14"/>
  <c r="L1152" i="14"/>
  <c r="K1152" i="14"/>
  <c r="J1152" i="14"/>
  <c r="I1152" i="14"/>
  <c r="H1152" i="14"/>
  <c r="G1152" i="14"/>
  <c r="F1152" i="14"/>
  <c r="E1152" i="14"/>
  <c r="P1147" i="14"/>
  <c r="O1147" i="14"/>
  <c r="N1147" i="14"/>
  <c r="M1147" i="14"/>
  <c r="L1147" i="14"/>
  <c r="K1147" i="14"/>
  <c r="J1147" i="14"/>
  <c r="I1147" i="14"/>
  <c r="H1147" i="14"/>
  <c r="G1147" i="14"/>
  <c r="F1147" i="14"/>
  <c r="E1147" i="14"/>
  <c r="P1146" i="14"/>
  <c r="O1146" i="14"/>
  <c r="N1146" i="14"/>
  <c r="M1146" i="14"/>
  <c r="L1146" i="14"/>
  <c r="K1146" i="14"/>
  <c r="J1146" i="14"/>
  <c r="I1146" i="14"/>
  <c r="H1146" i="14"/>
  <c r="G1146" i="14"/>
  <c r="F1146" i="14"/>
  <c r="E1146" i="14"/>
  <c r="P1138" i="14"/>
  <c r="O1138" i="14"/>
  <c r="N1138" i="14"/>
  <c r="M1138" i="14"/>
  <c r="L1138" i="14"/>
  <c r="K1138" i="14"/>
  <c r="J1138" i="14"/>
  <c r="I1138" i="14"/>
  <c r="H1138" i="14"/>
  <c r="G1138" i="14"/>
  <c r="F1138" i="14"/>
  <c r="E1138" i="14"/>
  <c r="P1137" i="14"/>
  <c r="O1137" i="14"/>
  <c r="N1137" i="14"/>
  <c r="M1137" i="14"/>
  <c r="L1137" i="14"/>
  <c r="K1137" i="14"/>
  <c r="J1137" i="14"/>
  <c r="I1137" i="14"/>
  <c r="H1137" i="14"/>
  <c r="G1137" i="14"/>
  <c r="F1137" i="14"/>
  <c r="E1137" i="14"/>
  <c r="P1132" i="14"/>
  <c r="O1132" i="14"/>
  <c r="N1132" i="14"/>
  <c r="M1132" i="14"/>
  <c r="L1132" i="14"/>
  <c r="K1132" i="14"/>
  <c r="J1132" i="14"/>
  <c r="I1132" i="14"/>
  <c r="H1132" i="14"/>
  <c r="G1132" i="14"/>
  <c r="F1132" i="14"/>
  <c r="E1132" i="14"/>
  <c r="P1131" i="14"/>
  <c r="O1131" i="14"/>
  <c r="N1131" i="14"/>
  <c r="M1131" i="14"/>
  <c r="L1131" i="14"/>
  <c r="K1131" i="14"/>
  <c r="J1131" i="14"/>
  <c r="I1131" i="14"/>
  <c r="H1131" i="14"/>
  <c r="G1131" i="14"/>
  <c r="F1131" i="14"/>
  <c r="E1131" i="14"/>
  <c r="P1126" i="14"/>
  <c r="O1126" i="14"/>
  <c r="N1126" i="14"/>
  <c r="M1126" i="14"/>
  <c r="L1126" i="14"/>
  <c r="K1126" i="14"/>
  <c r="J1126" i="14"/>
  <c r="I1126" i="14"/>
  <c r="H1126" i="14"/>
  <c r="G1126" i="14"/>
  <c r="F1126" i="14"/>
  <c r="E1126" i="14"/>
  <c r="P1125" i="14"/>
  <c r="O1125" i="14"/>
  <c r="N1125" i="14"/>
  <c r="M1125" i="14"/>
  <c r="L1125" i="14"/>
  <c r="K1125" i="14"/>
  <c r="J1125" i="14"/>
  <c r="I1125" i="14"/>
  <c r="H1125" i="14"/>
  <c r="G1125" i="14"/>
  <c r="F1125" i="14"/>
  <c r="E1125" i="14"/>
  <c r="P1120" i="14"/>
  <c r="O1120" i="14"/>
  <c r="N1120" i="14"/>
  <c r="M1120" i="14"/>
  <c r="L1120" i="14"/>
  <c r="K1120" i="14"/>
  <c r="J1120" i="14"/>
  <c r="I1120" i="14"/>
  <c r="H1120" i="14"/>
  <c r="G1120" i="14"/>
  <c r="F1120" i="14"/>
  <c r="E1120" i="14"/>
  <c r="P1119" i="14"/>
  <c r="O1119" i="14"/>
  <c r="N1119" i="14"/>
  <c r="M1119" i="14"/>
  <c r="L1119" i="14"/>
  <c r="K1119" i="14"/>
  <c r="J1119" i="14"/>
  <c r="I1119" i="14"/>
  <c r="H1119" i="14"/>
  <c r="G1119" i="14"/>
  <c r="F1119" i="14"/>
  <c r="E1119" i="14"/>
  <c r="P1114" i="14"/>
  <c r="O1114" i="14"/>
  <c r="N1114" i="14"/>
  <c r="M1114" i="14"/>
  <c r="L1114" i="14"/>
  <c r="K1114" i="14"/>
  <c r="J1114" i="14"/>
  <c r="I1114" i="14"/>
  <c r="H1114" i="14"/>
  <c r="G1114" i="14"/>
  <c r="F1114" i="14"/>
  <c r="E1114" i="14"/>
  <c r="P1113" i="14"/>
  <c r="O1113" i="14"/>
  <c r="N1113" i="14"/>
  <c r="M1113" i="14"/>
  <c r="L1113" i="14"/>
  <c r="K1113" i="14"/>
  <c r="J1113" i="14"/>
  <c r="I1113" i="14"/>
  <c r="H1113" i="14"/>
  <c r="G1113" i="14"/>
  <c r="F1113" i="14"/>
  <c r="E1113" i="14"/>
  <c r="P1108" i="14"/>
  <c r="O1108" i="14"/>
  <c r="N1108" i="14"/>
  <c r="M1108" i="14"/>
  <c r="L1108" i="14"/>
  <c r="K1108" i="14"/>
  <c r="J1108" i="14"/>
  <c r="I1108" i="14"/>
  <c r="H1108" i="14"/>
  <c r="G1108" i="14"/>
  <c r="F1108" i="14"/>
  <c r="E1108" i="14"/>
  <c r="P1107" i="14"/>
  <c r="O1107" i="14"/>
  <c r="N1107" i="14"/>
  <c r="M1107" i="14"/>
  <c r="L1107" i="14"/>
  <c r="K1107" i="14"/>
  <c r="J1107" i="14"/>
  <c r="I1107" i="14"/>
  <c r="H1107" i="14"/>
  <c r="G1107" i="14"/>
  <c r="F1107" i="14"/>
  <c r="E1107" i="14"/>
  <c r="P1102" i="14"/>
  <c r="O1102" i="14"/>
  <c r="N1102" i="14"/>
  <c r="M1102" i="14"/>
  <c r="L1102" i="14"/>
  <c r="K1102" i="14"/>
  <c r="J1102" i="14"/>
  <c r="I1102" i="14"/>
  <c r="H1102" i="14"/>
  <c r="G1102" i="14"/>
  <c r="F1102" i="14"/>
  <c r="E1102" i="14"/>
  <c r="P1101" i="14"/>
  <c r="O1101" i="14"/>
  <c r="N1101" i="14"/>
  <c r="M1101" i="14"/>
  <c r="L1101" i="14"/>
  <c r="K1101" i="14"/>
  <c r="J1101" i="14"/>
  <c r="I1101" i="14"/>
  <c r="H1101" i="14"/>
  <c r="G1101" i="14"/>
  <c r="F1101" i="14"/>
  <c r="E1101" i="14"/>
  <c r="P1096" i="14"/>
  <c r="O1096" i="14"/>
  <c r="N1096" i="14"/>
  <c r="M1096" i="14"/>
  <c r="L1096" i="14"/>
  <c r="K1096" i="14"/>
  <c r="J1096" i="14"/>
  <c r="I1096" i="14"/>
  <c r="H1096" i="14"/>
  <c r="G1096" i="14"/>
  <c r="F1096" i="14"/>
  <c r="E1096" i="14"/>
  <c r="P1095" i="14"/>
  <c r="O1095" i="14"/>
  <c r="N1095" i="14"/>
  <c r="M1095" i="14"/>
  <c r="L1095" i="14"/>
  <c r="K1095" i="14"/>
  <c r="J1095" i="14"/>
  <c r="I1095" i="14"/>
  <c r="H1095" i="14"/>
  <c r="G1095" i="14"/>
  <c r="F1095" i="14"/>
  <c r="E1095" i="14"/>
  <c r="P1090" i="14"/>
  <c r="O1090" i="14"/>
  <c r="N1090" i="14"/>
  <c r="M1090" i="14"/>
  <c r="L1090" i="14"/>
  <c r="K1090" i="14"/>
  <c r="J1090" i="14"/>
  <c r="I1090" i="14"/>
  <c r="H1090" i="14"/>
  <c r="G1090" i="14"/>
  <c r="F1090" i="14"/>
  <c r="E1090" i="14"/>
  <c r="P1089" i="14"/>
  <c r="O1089" i="14"/>
  <c r="N1089" i="14"/>
  <c r="M1089" i="14"/>
  <c r="L1089" i="14"/>
  <c r="K1089" i="14"/>
  <c r="J1089" i="14"/>
  <c r="I1089" i="14"/>
  <c r="H1089" i="14"/>
  <c r="G1089" i="14"/>
  <c r="F1089" i="14"/>
  <c r="E1089" i="14"/>
  <c r="P1081" i="14"/>
  <c r="O1081" i="14"/>
  <c r="N1081" i="14"/>
  <c r="M1081" i="14"/>
  <c r="L1081" i="14"/>
  <c r="K1081" i="14"/>
  <c r="J1081" i="14"/>
  <c r="I1081" i="14"/>
  <c r="H1081" i="14"/>
  <c r="G1081" i="14"/>
  <c r="F1081" i="14"/>
  <c r="E1081" i="14"/>
  <c r="P1080" i="14"/>
  <c r="O1080" i="14"/>
  <c r="N1080" i="14"/>
  <c r="M1080" i="14"/>
  <c r="L1080" i="14"/>
  <c r="K1080" i="14"/>
  <c r="J1080" i="14"/>
  <c r="I1080" i="14"/>
  <c r="H1080" i="14"/>
  <c r="G1080" i="14"/>
  <c r="F1080" i="14"/>
  <c r="E1080" i="14"/>
  <c r="P1075" i="14"/>
  <c r="O1075" i="14"/>
  <c r="N1075" i="14"/>
  <c r="M1075" i="14"/>
  <c r="L1075" i="14"/>
  <c r="K1075" i="14"/>
  <c r="J1075" i="14"/>
  <c r="I1075" i="14"/>
  <c r="H1075" i="14"/>
  <c r="G1075" i="14"/>
  <c r="F1075" i="14"/>
  <c r="E1075" i="14"/>
  <c r="P1074" i="14"/>
  <c r="O1074" i="14"/>
  <c r="N1074" i="14"/>
  <c r="M1074" i="14"/>
  <c r="L1074" i="14"/>
  <c r="K1074" i="14"/>
  <c r="J1074" i="14"/>
  <c r="I1074" i="14"/>
  <c r="H1074" i="14"/>
  <c r="G1074" i="14"/>
  <c r="F1074" i="14"/>
  <c r="E1074" i="14"/>
  <c r="P1069" i="14"/>
  <c r="O1069" i="14"/>
  <c r="N1069" i="14"/>
  <c r="M1069" i="14"/>
  <c r="L1069" i="14"/>
  <c r="K1069" i="14"/>
  <c r="J1069" i="14"/>
  <c r="I1069" i="14"/>
  <c r="H1069" i="14"/>
  <c r="G1069" i="14"/>
  <c r="F1069" i="14"/>
  <c r="E1069" i="14"/>
  <c r="P1068" i="14"/>
  <c r="O1068" i="14"/>
  <c r="N1068" i="14"/>
  <c r="M1068" i="14"/>
  <c r="L1068" i="14"/>
  <c r="K1068" i="14"/>
  <c r="J1068" i="14"/>
  <c r="I1068" i="14"/>
  <c r="H1068" i="14"/>
  <c r="G1068" i="14"/>
  <c r="F1068" i="14"/>
  <c r="E1068" i="14"/>
  <c r="P1063" i="14"/>
  <c r="O1063" i="14"/>
  <c r="N1063" i="14"/>
  <c r="M1063" i="14"/>
  <c r="L1063" i="14"/>
  <c r="K1063" i="14"/>
  <c r="J1063" i="14"/>
  <c r="I1063" i="14"/>
  <c r="H1063" i="14"/>
  <c r="G1063" i="14"/>
  <c r="F1063" i="14"/>
  <c r="E1063" i="14"/>
  <c r="P1062" i="14"/>
  <c r="O1062" i="14"/>
  <c r="N1062" i="14"/>
  <c r="M1062" i="14"/>
  <c r="L1062" i="14"/>
  <c r="K1062" i="14"/>
  <c r="J1062" i="14"/>
  <c r="I1062" i="14"/>
  <c r="H1062" i="14"/>
  <c r="G1062" i="14"/>
  <c r="F1062" i="14"/>
  <c r="E1062" i="14"/>
  <c r="P1057" i="14"/>
  <c r="O1057" i="14"/>
  <c r="N1057" i="14"/>
  <c r="M1057" i="14"/>
  <c r="L1057" i="14"/>
  <c r="K1057" i="14"/>
  <c r="J1057" i="14"/>
  <c r="I1057" i="14"/>
  <c r="H1057" i="14"/>
  <c r="G1057" i="14"/>
  <c r="F1057" i="14"/>
  <c r="E1057" i="14"/>
  <c r="P1056" i="14"/>
  <c r="O1056" i="14"/>
  <c r="N1056" i="14"/>
  <c r="M1056" i="14"/>
  <c r="L1056" i="14"/>
  <c r="K1056" i="14"/>
  <c r="J1056" i="14"/>
  <c r="I1056" i="14"/>
  <c r="H1056" i="14"/>
  <c r="G1056" i="14"/>
  <c r="F1056" i="14"/>
  <c r="E1056" i="14"/>
  <c r="P1051" i="14"/>
  <c r="O1051" i="14"/>
  <c r="N1051" i="14"/>
  <c r="M1051" i="14"/>
  <c r="L1051" i="14"/>
  <c r="K1051" i="14"/>
  <c r="J1051" i="14"/>
  <c r="I1051" i="14"/>
  <c r="H1051" i="14"/>
  <c r="G1051" i="14"/>
  <c r="F1051" i="14"/>
  <c r="E1051" i="14"/>
  <c r="P1050" i="14"/>
  <c r="O1050" i="14"/>
  <c r="N1050" i="14"/>
  <c r="M1050" i="14"/>
  <c r="L1050" i="14"/>
  <c r="K1050" i="14"/>
  <c r="J1050" i="14"/>
  <c r="I1050" i="14"/>
  <c r="H1050" i="14"/>
  <c r="G1050" i="14"/>
  <c r="F1050" i="14"/>
  <c r="E1050" i="14"/>
  <c r="P1033" i="14"/>
  <c r="O1033" i="14"/>
  <c r="N1033" i="14"/>
  <c r="M1033" i="14"/>
  <c r="L1033" i="14"/>
  <c r="K1033" i="14"/>
  <c r="J1033" i="14"/>
  <c r="I1033" i="14"/>
  <c r="H1033" i="14"/>
  <c r="G1033" i="14"/>
  <c r="F1033" i="14"/>
  <c r="E1033" i="14"/>
  <c r="P1032" i="14"/>
  <c r="O1032" i="14"/>
  <c r="N1032" i="14"/>
  <c r="M1032" i="14"/>
  <c r="L1032" i="14"/>
  <c r="K1032" i="14"/>
  <c r="J1032" i="14"/>
  <c r="I1032" i="14"/>
  <c r="H1032" i="14"/>
  <c r="G1032" i="14"/>
  <c r="F1032" i="14"/>
  <c r="E1032" i="14"/>
  <c r="P1024" i="14"/>
  <c r="O1024" i="14"/>
  <c r="N1024" i="14"/>
  <c r="M1024" i="14"/>
  <c r="L1024" i="14"/>
  <c r="K1024" i="14"/>
  <c r="J1024" i="14"/>
  <c r="I1024" i="14"/>
  <c r="H1024" i="14"/>
  <c r="G1024" i="14"/>
  <c r="F1024" i="14"/>
  <c r="E1024" i="14"/>
  <c r="P1023" i="14"/>
  <c r="O1023" i="14"/>
  <c r="N1023" i="14"/>
  <c r="M1023" i="14"/>
  <c r="L1023" i="14"/>
  <c r="K1023" i="14"/>
  <c r="J1023" i="14"/>
  <c r="I1023" i="14"/>
  <c r="H1023" i="14"/>
  <c r="G1023" i="14"/>
  <c r="F1023" i="14"/>
  <c r="E1023" i="14"/>
  <c r="P1018" i="14"/>
  <c r="O1018" i="14"/>
  <c r="N1018" i="14"/>
  <c r="M1018" i="14"/>
  <c r="L1018" i="14"/>
  <c r="K1018" i="14"/>
  <c r="J1018" i="14"/>
  <c r="I1018" i="14"/>
  <c r="H1018" i="14"/>
  <c r="G1018" i="14"/>
  <c r="F1018" i="14"/>
  <c r="E1018" i="14"/>
  <c r="P1017" i="14"/>
  <c r="O1017" i="14"/>
  <c r="N1017" i="14"/>
  <c r="M1017" i="14"/>
  <c r="L1017" i="14"/>
  <c r="K1017" i="14"/>
  <c r="J1017" i="14"/>
  <c r="I1017" i="14"/>
  <c r="H1017" i="14"/>
  <c r="G1017" i="14"/>
  <c r="F1017" i="14"/>
  <c r="E1017" i="14"/>
  <c r="P1012" i="14"/>
  <c r="O1012" i="14"/>
  <c r="N1012" i="14"/>
  <c r="M1012" i="14"/>
  <c r="L1012" i="14"/>
  <c r="K1012" i="14"/>
  <c r="J1012" i="14"/>
  <c r="I1012" i="14"/>
  <c r="H1012" i="14"/>
  <c r="G1012" i="14"/>
  <c r="F1012" i="14"/>
  <c r="E1012" i="14"/>
  <c r="P1011" i="14"/>
  <c r="O1011" i="14"/>
  <c r="N1011" i="14"/>
  <c r="M1011" i="14"/>
  <c r="L1011" i="14"/>
  <c r="K1011" i="14"/>
  <c r="J1011" i="14"/>
  <c r="I1011" i="14"/>
  <c r="H1011" i="14"/>
  <c r="G1011" i="14"/>
  <c r="F1011" i="14"/>
  <c r="E1011" i="14"/>
  <c r="P1006" i="14"/>
  <c r="O1006" i="14"/>
  <c r="N1006" i="14"/>
  <c r="M1006" i="14"/>
  <c r="L1006" i="14"/>
  <c r="K1006" i="14"/>
  <c r="J1006" i="14"/>
  <c r="I1006" i="14"/>
  <c r="H1006" i="14"/>
  <c r="G1006" i="14"/>
  <c r="F1006" i="14"/>
  <c r="E1006" i="14"/>
  <c r="P1005" i="14"/>
  <c r="O1005" i="14"/>
  <c r="N1005" i="14"/>
  <c r="M1005" i="14"/>
  <c r="L1005" i="14"/>
  <c r="K1005" i="14"/>
  <c r="J1005" i="14"/>
  <c r="I1005" i="14"/>
  <c r="H1005" i="14"/>
  <c r="G1005" i="14"/>
  <c r="F1005" i="14"/>
  <c r="E1005" i="14"/>
  <c r="P1000" i="14"/>
  <c r="O1000" i="14"/>
  <c r="N1000" i="14"/>
  <c r="M1000" i="14"/>
  <c r="L1000" i="14"/>
  <c r="K1000" i="14"/>
  <c r="J1000" i="14"/>
  <c r="I1000" i="14"/>
  <c r="H1000" i="14"/>
  <c r="G1000" i="14"/>
  <c r="F1000" i="14"/>
  <c r="E1000" i="14"/>
  <c r="P999" i="14"/>
  <c r="O999" i="14"/>
  <c r="N999" i="14"/>
  <c r="M999" i="14"/>
  <c r="L999" i="14"/>
  <c r="K999" i="14"/>
  <c r="J999" i="14"/>
  <c r="I999" i="14"/>
  <c r="H999" i="14"/>
  <c r="G999" i="14"/>
  <c r="F999" i="14"/>
  <c r="E999" i="14"/>
  <c r="P994" i="14"/>
  <c r="O994" i="14"/>
  <c r="N994" i="14"/>
  <c r="M994" i="14"/>
  <c r="L994" i="14"/>
  <c r="K994" i="14"/>
  <c r="J994" i="14"/>
  <c r="I994" i="14"/>
  <c r="H994" i="14"/>
  <c r="G994" i="14"/>
  <c r="F994" i="14"/>
  <c r="E994" i="14"/>
  <c r="P993" i="14"/>
  <c r="O993" i="14"/>
  <c r="N993" i="14"/>
  <c r="M993" i="14"/>
  <c r="L993" i="14"/>
  <c r="K993" i="14"/>
  <c r="J993" i="14"/>
  <c r="I993" i="14"/>
  <c r="H993" i="14"/>
  <c r="G993" i="14"/>
  <c r="F993" i="14"/>
  <c r="E993" i="14"/>
  <c r="P988" i="14"/>
  <c r="O988" i="14"/>
  <c r="N988" i="14"/>
  <c r="M988" i="14"/>
  <c r="L988" i="14"/>
  <c r="K988" i="14"/>
  <c r="J988" i="14"/>
  <c r="I988" i="14"/>
  <c r="H988" i="14"/>
  <c r="G988" i="14"/>
  <c r="F988" i="14"/>
  <c r="E988" i="14"/>
  <c r="P987" i="14"/>
  <c r="O987" i="14"/>
  <c r="N987" i="14"/>
  <c r="M987" i="14"/>
  <c r="L987" i="14"/>
  <c r="K987" i="14"/>
  <c r="J987" i="14"/>
  <c r="I987" i="14"/>
  <c r="H987" i="14"/>
  <c r="G987" i="14"/>
  <c r="F987" i="14"/>
  <c r="E987" i="14"/>
  <c r="P982" i="14"/>
  <c r="O982" i="14"/>
  <c r="N982" i="14"/>
  <c r="M982" i="14"/>
  <c r="L982" i="14"/>
  <c r="K982" i="14"/>
  <c r="J982" i="14"/>
  <c r="I982" i="14"/>
  <c r="H982" i="14"/>
  <c r="G982" i="14"/>
  <c r="F982" i="14"/>
  <c r="E982" i="14"/>
  <c r="P981" i="14"/>
  <c r="O981" i="14"/>
  <c r="N981" i="14"/>
  <c r="M981" i="14"/>
  <c r="L981" i="14"/>
  <c r="K981" i="14"/>
  <c r="J981" i="14"/>
  <c r="I981" i="14"/>
  <c r="H981" i="14"/>
  <c r="G981" i="14"/>
  <c r="F981" i="14"/>
  <c r="E981" i="14"/>
  <c r="P976" i="14"/>
  <c r="O976" i="14"/>
  <c r="N976" i="14"/>
  <c r="M976" i="14"/>
  <c r="L976" i="14"/>
  <c r="K976" i="14"/>
  <c r="J976" i="14"/>
  <c r="I976" i="14"/>
  <c r="H976" i="14"/>
  <c r="G976" i="14"/>
  <c r="F976" i="14"/>
  <c r="E976" i="14"/>
  <c r="P975" i="14"/>
  <c r="O975" i="14"/>
  <c r="N975" i="14"/>
  <c r="M975" i="14"/>
  <c r="L975" i="14"/>
  <c r="K975" i="14"/>
  <c r="J975" i="14"/>
  <c r="I975" i="14"/>
  <c r="H975" i="14"/>
  <c r="G975" i="14"/>
  <c r="F975" i="14"/>
  <c r="E975" i="14"/>
  <c r="P967" i="14"/>
  <c r="O967" i="14"/>
  <c r="N967" i="14"/>
  <c r="M967" i="14"/>
  <c r="L967" i="14"/>
  <c r="K967" i="14"/>
  <c r="J967" i="14"/>
  <c r="I967" i="14"/>
  <c r="H967" i="14"/>
  <c r="G967" i="14"/>
  <c r="F967" i="14"/>
  <c r="E967" i="14"/>
  <c r="P966" i="14"/>
  <c r="O966" i="14"/>
  <c r="N966" i="14"/>
  <c r="M966" i="14"/>
  <c r="L966" i="14"/>
  <c r="K966" i="14"/>
  <c r="J966" i="14"/>
  <c r="I966" i="14"/>
  <c r="H966" i="14"/>
  <c r="G966" i="14"/>
  <c r="F966" i="14"/>
  <c r="E966" i="14"/>
  <c r="P961" i="14"/>
  <c r="O961" i="14"/>
  <c r="N961" i="14"/>
  <c r="M961" i="14"/>
  <c r="L961" i="14"/>
  <c r="K961" i="14"/>
  <c r="J961" i="14"/>
  <c r="I961" i="14"/>
  <c r="H961" i="14"/>
  <c r="G961" i="14"/>
  <c r="F961" i="14"/>
  <c r="E961" i="14"/>
  <c r="P960" i="14"/>
  <c r="O960" i="14"/>
  <c r="N960" i="14"/>
  <c r="M960" i="14"/>
  <c r="L960" i="14"/>
  <c r="K960" i="14"/>
  <c r="J960" i="14"/>
  <c r="I960" i="14"/>
  <c r="H960" i="14"/>
  <c r="G960" i="14"/>
  <c r="F960" i="14"/>
  <c r="E960" i="14"/>
  <c r="P955" i="14"/>
  <c r="O955" i="14"/>
  <c r="N955" i="14"/>
  <c r="M955" i="14"/>
  <c r="L955" i="14"/>
  <c r="K955" i="14"/>
  <c r="J955" i="14"/>
  <c r="I955" i="14"/>
  <c r="H955" i="14"/>
  <c r="G955" i="14"/>
  <c r="F955" i="14"/>
  <c r="E955" i="14"/>
  <c r="P954" i="14"/>
  <c r="O954" i="14"/>
  <c r="N954" i="14"/>
  <c r="M954" i="14"/>
  <c r="L954" i="14"/>
  <c r="K954" i="14"/>
  <c r="J954" i="14"/>
  <c r="I954" i="14"/>
  <c r="H954" i="14"/>
  <c r="G954" i="14"/>
  <c r="F954" i="14"/>
  <c r="E954" i="14"/>
  <c r="P949" i="14"/>
  <c r="O949" i="14"/>
  <c r="N949" i="14"/>
  <c r="M949" i="14"/>
  <c r="L949" i="14"/>
  <c r="K949" i="14"/>
  <c r="J949" i="14"/>
  <c r="I949" i="14"/>
  <c r="H949" i="14"/>
  <c r="G949" i="14"/>
  <c r="F949" i="14"/>
  <c r="E949" i="14"/>
  <c r="P948" i="14"/>
  <c r="O948" i="14"/>
  <c r="N948" i="14"/>
  <c r="M948" i="14"/>
  <c r="L948" i="14"/>
  <c r="K948" i="14"/>
  <c r="J948" i="14"/>
  <c r="I948" i="14"/>
  <c r="H948" i="14"/>
  <c r="G948" i="14"/>
  <c r="F948" i="14"/>
  <c r="E948" i="14"/>
  <c r="P943" i="14"/>
  <c r="O943" i="14"/>
  <c r="N943" i="14"/>
  <c r="M943" i="14"/>
  <c r="L943" i="14"/>
  <c r="K943" i="14"/>
  <c r="J943" i="14"/>
  <c r="I943" i="14"/>
  <c r="H943" i="14"/>
  <c r="G943" i="14"/>
  <c r="F943" i="14"/>
  <c r="E943" i="14"/>
  <c r="P942" i="14"/>
  <c r="O942" i="14"/>
  <c r="N942" i="14"/>
  <c r="M942" i="14"/>
  <c r="L942" i="14"/>
  <c r="K942" i="14"/>
  <c r="J942" i="14"/>
  <c r="I942" i="14"/>
  <c r="H942" i="14"/>
  <c r="G942" i="14"/>
  <c r="F942" i="14"/>
  <c r="E942" i="14"/>
  <c r="P937" i="14"/>
  <c r="O937" i="14"/>
  <c r="N937" i="14"/>
  <c r="M937" i="14"/>
  <c r="L937" i="14"/>
  <c r="K937" i="14"/>
  <c r="J937" i="14"/>
  <c r="I937" i="14"/>
  <c r="H937" i="14"/>
  <c r="G937" i="14"/>
  <c r="F937" i="14"/>
  <c r="E937" i="14"/>
  <c r="P936" i="14"/>
  <c r="O936" i="14"/>
  <c r="N936" i="14"/>
  <c r="M936" i="14"/>
  <c r="L936" i="14"/>
  <c r="K936" i="14"/>
  <c r="J936" i="14"/>
  <c r="I936" i="14"/>
  <c r="H936" i="14"/>
  <c r="G936" i="14"/>
  <c r="F936" i="14"/>
  <c r="E936" i="14"/>
  <c r="P931" i="14"/>
  <c r="O931" i="14"/>
  <c r="N931" i="14"/>
  <c r="M931" i="14"/>
  <c r="L931" i="14"/>
  <c r="K931" i="14"/>
  <c r="J931" i="14"/>
  <c r="I931" i="14"/>
  <c r="H931" i="14"/>
  <c r="G931" i="14"/>
  <c r="F931" i="14"/>
  <c r="E931" i="14"/>
  <c r="P930" i="14"/>
  <c r="O930" i="14"/>
  <c r="N930" i="14"/>
  <c r="M930" i="14"/>
  <c r="L930" i="14"/>
  <c r="K930" i="14"/>
  <c r="J930" i="14"/>
  <c r="I930" i="14"/>
  <c r="H930" i="14"/>
  <c r="G930" i="14"/>
  <c r="F930" i="14"/>
  <c r="E930" i="14"/>
  <c r="P925" i="14"/>
  <c r="O925" i="14"/>
  <c r="N925" i="14"/>
  <c r="M925" i="14"/>
  <c r="L925" i="14"/>
  <c r="K925" i="14"/>
  <c r="J925" i="14"/>
  <c r="I925" i="14"/>
  <c r="H925" i="14"/>
  <c r="G925" i="14"/>
  <c r="F925" i="14"/>
  <c r="E925" i="14"/>
  <c r="P924" i="14"/>
  <c r="O924" i="14"/>
  <c r="N924" i="14"/>
  <c r="M924" i="14"/>
  <c r="L924" i="14"/>
  <c r="K924" i="14"/>
  <c r="J924" i="14"/>
  <c r="I924" i="14"/>
  <c r="H924" i="14"/>
  <c r="G924" i="14"/>
  <c r="F924" i="14"/>
  <c r="E924" i="14"/>
  <c r="P904" i="14"/>
  <c r="O904" i="14"/>
  <c r="N904" i="14"/>
  <c r="M904" i="14"/>
  <c r="L904" i="14"/>
  <c r="K904" i="14"/>
  <c r="J904" i="14"/>
  <c r="I904" i="14"/>
  <c r="H904" i="14"/>
  <c r="G904" i="14"/>
  <c r="F904" i="14"/>
  <c r="E904" i="14"/>
  <c r="P903" i="14"/>
  <c r="O903" i="14"/>
  <c r="N903" i="14"/>
  <c r="M903" i="14"/>
  <c r="L903" i="14"/>
  <c r="K903" i="14"/>
  <c r="J903" i="14"/>
  <c r="I903" i="14"/>
  <c r="H903" i="14"/>
  <c r="G903" i="14"/>
  <c r="F903" i="14"/>
  <c r="E903" i="14"/>
  <c r="P898" i="14"/>
  <c r="O898" i="14"/>
  <c r="N898" i="14"/>
  <c r="M898" i="14"/>
  <c r="L898" i="14"/>
  <c r="K898" i="14"/>
  <c r="J898" i="14"/>
  <c r="I898" i="14"/>
  <c r="H898" i="14"/>
  <c r="G898" i="14"/>
  <c r="F898" i="14"/>
  <c r="E898" i="14"/>
  <c r="P897" i="14"/>
  <c r="O897" i="14"/>
  <c r="N897" i="14"/>
  <c r="M897" i="14"/>
  <c r="L897" i="14"/>
  <c r="K897" i="14"/>
  <c r="J897" i="14"/>
  <c r="I897" i="14"/>
  <c r="H897" i="14"/>
  <c r="G897" i="14"/>
  <c r="F897" i="14"/>
  <c r="E897" i="14"/>
  <c r="P892" i="14"/>
  <c r="O892" i="14"/>
  <c r="N892" i="14"/>
  <c r="M892" i="14"/>
  <c r="L892" i="14"/>
  <c r="K892" i="14"/>
  <c r="J892" i="14"/>
  <c r="I892" i="14"/>
  <c r="H892" i="14"/>
  <c r="G892" i="14"/>
  <c r="F892" i="14"/>
  <c r="E892" i="14"/>
  <c r="P891" i="14"/>
  <c r="O891" i="14"/>
  <c r="N891" i="14"/>
  <c r="M891" i="14"/>
  <c r="L891" i="14"/>
  <c r="K891" i="14"/>
  <c r="J891" i="14"/>
  <c r="I891" i="14"/>
  <c r="H891" i="14"/>
  <c r="G891" i="14"/>
  <c r="F891" i="14"/>
  <c r="E891" i="14"/>
  <c r="P886" i="14"/>
  <c r="O886" i="14"/>
  <c r="N886" i="14"/>
  <c r="M886" i="14"/>
  <c r="L886" i="14"/>
  <c r="K886" i="14"/>
  <c r="J886" i="14"/>
  <c r="I886" i="14"/>
  <c r="H886" i="14"/>
  <c r="G886" i="14"/>
  <c r="F886" i="14"/>
  <c r="E886" i="14"/>
  <c r="P885" i="14"/>
  <c r="O885" i="14"/>
  <c r="N885" i="14"/>
  <c r="M885" i="14"/>
  <c r="L885" i="14"/>
  <c r="K885" i="14"/>
  <c r="J885" i="14"/>
  <c r="I885" i="14"/>
  <c r="H885" i="14"/>
  <c r="G885" i="14"/>
  <c r="F885" i="14"/>
  <c r="E885" i="14"/>
  <c r="P880" i="14"/>
  <c r="O880" i="14"/>
  <c r="N880" i="14"/>
  <c r="M880" i="14"/>
  <c r="L880" i="14"/>
  <c r="K880" i="14"/>
  <c r="J880" i="14"/>
  <c r="I880" i="14"/>
  <c r="H880" i="14"/>
  <c r="G880" i="14"/>
  <c r="F880" i="14"/>
  <c r="E880" i="14"/>
  <c r="P879" i="14"/>
  <c r="O879" i="14"/>
  <c r="N879" i="14"/>
  <c r="M879" i="14"/>
  <c r="L879" i="14"/>
  <c r="K879" i="14"/>
  <c r="J879" i="14"/>
  <c r="I879" i="14"/>
  <c r="H879" i="14"/>
  <c r="G879" i="14"/>
  <c r="F879" i="14"/>
  <c r="E879" i="14"/>
  <c r="P874" i="14"/>
  <c r="O874" i="14"/>
  <c r="N874" i="14"/>
  <c r="M874" i="14"/>
  <c r="L874" i="14"/>
  <c r="K874" i="14"/>
  <c r="J874" i="14"/>
  <c r="I874" i="14"/>
  <c r="H874" i="14"/>
  <c r="G874" i="14"/>
  <c r="F874" i="14"/>
  <c r="E874" i="14"/>
  <c r="P873" i="14"/>
  <c r="O873" i="14"/>
  <c r="N873" i="14"/>
  <c r="M873" i="14"/>
  <c r="L873" i="14"/>
  <c r="K873" i="14"/>
  <c r="J873" i="14"/>
  <c r="I873" i="14"/>
  <c r="H873" i="14"/>
  <c r="G873" i="14"/>
  <c r="F873" i="14"/>
  <c r="E873" i="14"/>
  <c r="P868" i="14"/>
  <c r="O868" i="14"/>
  <c r="N868" i="14"/>
  <c r="M868" i="14"/>
  <c r="L868" i="14"/>
  <c r="K868" i="14"/>
  <c r="J868" i="14"/>
  <c r="I868" i="14"/>
  <c r="H868" i="14"/>
  <c r="G868" i="14"/>
  <c r="F868" i="14"/>
  <c r="E868" i="14"/>
  <c r="P867" i="14"/>
  <c r="O867" i="14"/>
  <c r="N867" i="14"/>
  <c r="M867" i="14"/>
  <c r="L867" i="14"/>
  <c r="K867" i="14"/>
  <c r="J867" i="14"/>
  <c r="I867" i="14"/>
  <c r="H867" i="14"/>
  <c r="G867" i="14"/>
  <c r="F867" i="14"/>
  <c r="E867" i="14"/>
  <c r="P862" i="14"/>
  <c r="O862" i="14"/>
  <c r="N862" i="14"/>
  <c r="M862" i="14"/>
  <c r="L862" i="14"/>
  <c r="K862" i="14"/>
  <c r="J862" i="14"/>
  <c r="I862" i="14"/>
  <c r="H862" i="14"/>
  <c r="G862" i="14"/>
  <c r="F862" i="14"/>
  <c r="E862" i="14"/>
  <c r="P861" i="14"/>
  <c r="O861" i="14"/>
  <c r="N861" i="14"/>
  <c r="M861" i="14"/>
  <c r="L861" i="14"/>
  <c r="K861" i="14"/>
  <c r="J861" i="14"/>
  <c r="I861" i="14"/>
  <c r="H861" i="14"/>
  <c r="G861" i="14"/>
  <c r="F861" i="14"/>
  <c r="E861" i="14"/>
  <c r="P853" i="14"/>
  <c r="O853" i="14"/>
  <c r="N853" i="14"/>
  <c r="M853" i="14"/>
  <c r="L853" i="14"/>
  <c r="K853" i="14"/>
  <c r="J853" i="14"/>
  <c r="I853" i="14"/>
  <c r="H853" i="14"/>
  <c r="G853" i="14"/>
  <c r="F853" i="14"/>
  <c r="E853" i="14"/>
  <c r="P852" i="14"/>
  <c r="O852" i="14"/>
  <c r="N852" i="14"/>
  <c r="M852" i="14"/>
  <c r="L852" i="14"/>
  <c r="K852" i="14"/>
  <c r="J852" i="14"/>
  <c r="I852" i="14"/>
  <c r="H852" i="14"/>
  <c r="G852" i="14"/>
  <c r="F852" i="14"/>
  <c r="E852" i="14"/>
  <c r="P847" i="14"/>
  <c r="O847" i="14"/>
  <c r="N847" i="14"/>
  <c r="M847" i="14"/>
  <c r="L847" i="14"/>
  <c r="K847" i="14"/>
  <c r="J847" i="14"/>
  <c r="I847" i="14"/>
  <c r="H847" i="14"/>
  <c r="G847" i="14"/>
  <c r="F847" i="14"/>
  <c r="E847" i="14"/>
  <c r="P846" i="14"/>
  <c r="O846" i="14"/>
  <c r="N846" i="14"/>
  <c r="M846" i="14"/>
  <c r="L846" i="14"/>
  <c r="K846" i="14"/>
  <c r="J846" i="14"/>
  <c r="I846" i="14"/>
  <c r="H846" i="14"/>
  <c r="G846" i="14"/>
  <c r="F846" i="14"/>
  <c r="E846" i="14"/>
  <c r="P835" i="14"/>
  <c r="O835" i="14"/>
  <c r="N835" i="14"/>
  <c r="M835" i="14"/>
  <c r="L835" i="14"/>
  <c r="K835" i="14"/>
  <c r="J835" i="14"/>
  <c r="I835" i="14"/>
  <c r="H835" i="14"/>
  <c r="G835" i="14"/>
  <c r="F835" i="14"/>
  <c r="E835" i="14"/>
  <c r="P834" i="14"/>
  <c r="O834" i="14"/>
  <c r="N834" i="14"/>
  <c r="M834" i="14"/>
  <c r="L834" i="14"/>
  <c r="K834" i="14"/>
  <c r="J834" i="14"/>
  <c r="I834" i="14"/>
  <c r="H834" i="14"/>
  <c r="G834" i="14"/>
  <c r="F834" i="14"/>
  <c r="E834" i="14"/>
  <c r="P829" i="14"/>
  <c r="O829" i="14"/>
  <c r="N829" i="14"/>
  <c r="M829" i="14"/>
  <c r="L829" i="14"/>
  <c r="K829" i="14"/>
  <c r="J829" i="14"/>
  <c r="I829" i="14"/>
  <c r="H829" i="14"/>
  <c r="G829" i="14"/>
  <c r="F829" i="14"/>
  <c r="E829" i="14"/>
  <c r="P828" i="14"/>
  <c r="O828" i="14"/>
  <c r="N828" i="14"/>
  <c r="M828" i="14"/>
  <c r="L828" i="14"/>
  <c r="K828" i="14"/>
  <c r="J828" i="14"/>
  <c r="I828" i="14"/>
  <c r="H828" i="14"/>
  <c r="G828" i="14"/>
  <c r="F828" i="14"/>
  <c r="E828" i="14"/>
  <c r="P823" i="14"/>
  <c r="O823" i="14"/>
  <c r="N823" i="14"/>
  <c r="M823" i="14"/>
  <c r="L823" i="14"/>
  <c r="K823" i="14"/>
  <c r="J823" i="14"/>
  <c r="I823" i="14"/>
  <c r="H823" i="14"/>
  <c r="G823" i="14"/>
  <c r="F823" i="14"/>
  <c r="E823" i="14"/>
  <c r="P822" i="14"/>
  <c r="O822" i="14"/>
  <c r="N822" i="14"/>
  <c r="M822" i="14"/>
  <c r="L822" i="14"/>
  <c r="K822" i="14"/>
  <c r="J822" i="14"/>
  <c r="I822" i="14"/>
  <c r="H822" i="14"/>
  <c r="G822" i="14"/>
  <c r="F822" i="14"/>
  <c r="E822" i="14"/>
  <c r="P817" i="14"/>
  <c r="O817" i="14"/>
  <c r="N817" i="14"/>
  <c r="M817" i="14"/>
  <c r="L817" i="14"/>
  <c r="K817" i="14"/>
  <c r="J817" i="14"/>
  <c r="I817" i="14"/>
  <c r="H817" i="14"/>
  <c r="G817" i="14"/>
  <c r="F817" i="14"/>
  <c r="E817" i="14"/>
  <c r="P816" i="14"/>
  <c r="O816" i="14"/>
  <c r="N816" i="14"/>
  <c r="M816" i="14"/>
  <c r="L816" i="14"/>
  <c r="K816" i="14"/>
  <c r="J816" i="14"/>
  <c r="I816" i="14"/>
  <c r="H816" i="14"/>
  <c r="G816" i="14"/>
  <c r="F816" i="14"/>
  <c r="E816" i="14"/>
  <c r="P811" i="14"/>
  <c r="O811" i="14"/>
  <c r="N811" i="14"/>
  <c r="M811" i="14"/>
  <c r="L811" i="14"/>
  <c r="K811" i="14"/>
  <c r="J811" i="14"/>
  <c r="I811" i="14"/>
  <c r="H811" i="14"/>
  <c r="G811" i="14"/>
  <c r="F811" i="14"/>
  <c r="E811" i="14"/>
  <c r="P810" i="14"/>
  <c r="O810" i="14"/>
  <c r="N810" i="14"/>
  <c r="M810" i="14"/>
  <c r="L810" i="14"/>
  <c r="K810" i="14"/>
  <c r="J810" i="14"/>
  <c r="I810" i="14"/>
  <c r="H810" i="14"/>
  <c r="G810" i="14"/>
  <c r="F810" i="14"/>
  <c r="E810" i="14"/>
  <c r="P805" i="14"/>
  <c r="O805" i="14"/>
  <c r="N805" i="14"/>
  <c r="M805" i="14"/>
  <c r="L805" i="14"/>
  <c r="K805" i="14"/>
  <c r="J805" i="14"/>
  <c r="I805" i="14"/>
  <c r="H805" i="14"/>
  <c r="G805" i="14"/>
  <c r="F805" i="14"/>
  <c r="E805" i="14"/>
  <c r="P804" i="14"/>
  <c r="O804" i="14"/>
  <c r="N804" i="14"/>
  <c r="M804" i="14"/>
  <c r="L804" i="14"/>
  <c r="K804" i="14"/>
  <c r="J804" i="14"/>
  <c r="I804" i="14"/>
  <c r="H804" i="14"/>
  <c r="G804" i="14"/>
  <c r="F804" i="14"/>
  <c r="E804" i="14"/>
  <c r="P796" i="14"/>
  <c r="O796" i="14"/>
  <c r="N796" i="14"/>
  <c r="M796" i="14"/>
  <c r="L796" i="14"/>
  <c r="K796" i="14"/>
  <c r="J796" i="14"/>
  <c r="I796" i="14"/>
  <c r="H796" i="14"/>
  <c r="G796" i="14"/>
  <c r="F796" i="14"/>
  <c r="E796" i="14"/>
  <c r="P795" i="14"/>
  <c r="O795" i="14"/>
  <c r="N795" i="14"/>
  <c r="M795" i="14"/>
  <c r="L795" i="14"/>
  <c r="K795" i="14"/>
  <c r="J795" i="14"/>
  <c r="I795" i="14"/>
  <c r="H795" i="14"/>
  <c r="G795" i="14"/>
  <c r="F795" i="14"/>
  <c r="E795" i="14"/>
  <c r="P790" i="14"/>
  <c r="O790" i="14"/>
  <c r="N790" i="14"/>
  <c r="M790" i="14"/>
  <c r="L790" i="14"/>
  <c r="K790" i="14"/>
  <c r="J790" i="14"/>
  <c r="I790" i="14"/>
  <c r="H790" i="14"/>
  <c r="G790" i="14"/>
  <c r="F790" i="14"/>
  <c r="E790" i="14"/>
  <c r="P789" i="14"/>
  <c r="O789" i="14"/>
  <c r="N789" i="14"/>
  <c r="M789" i="14"/>
  <c r="L789" i="14"/>
  <c r="K789" i="14"/>
  <c r="J789" i="14"/>
  <c r="I789" i="14"/>
  <c r="H789" i="14"/>
  <c r="G789" i="14"/>
  <c r="F789" i="14"/>
  <c r="E789" i="14"/>
  <c r="P772" i="14"/>
  <c r="O772" i="14"/>
  <c r="N772" i="14"/>
  <c r="M772" i="14"/>
  <c r="L772" i="14"/>
  <c r="K772" i="14"/>
  <c r="J772" i="14"/>
  <c r="I772" i="14"/>
  <c r="H772" i="14"/>
  <c r="G772" i="14"/>
  <c r="F772" i="14"/>
  <c r="E772" i="14"/>
  <c r="P771" i="14"/>
  <c r="O771" i="14"/>
  <c r="N771" i="14"/>
  <c r="M771" i="14"/>
  <c r="L771" i="14"/>
  <c r="K771" i="14"/>
  <c r="J771" i="14"/>
  <c r="I771" i="14"/>
  <c r="H771" i="14"/>
  <c r="G771" i="14"/>
  <c r="F771" i="14"/>
  <c r="E771" i="14"/>
  <c r="P766" i="14"/>
  <c r="O766" i="14"/>
  <c r="N766" i="14"/>
  <c r="M766" i="14"/>
  <c r="L766" i="14"/>
  <c r="K766" i="14"/>
  <c r="J766" i="14"/>
  <c r="I766" i="14"/>
  <c r="H766" i="14"/>
  <c r="G766" i="14"/>
  <c r="F766" i="14"/>
  <c r="E766" i="14"/>
  <c r="P765" i="14"/>
  <c r="O765" i="14"/>
  <c r="N765" i="14"/>
  <c r="M765" i="14"/>
  <c r="L765" i="14"/>
  <c r="K765" i="14"/>
  <c r="J765" i="14"/>
  <c r="I765" i="14"/>
  <c r="H765" i="14"/>
  <c r="G765" i="14"/>
  <c r="F765" i="14"/>
  <c r="E765" i="14"/>
  <c r="P760" i="14"/>
  <c r="O760" i="14"/>
  <c r="N760" i="14"/>
  <c r="M760" i="14"/>
  <c r="L760" i="14"/>
  <c r="K760" i="14"/>
  <c r="J760" i="14"/>
  <c r="I760" i="14"/>
  <c r="H760" i="14"/>
  <c r="G760" i="14"/>
  <c r="F760" i="14"/>
  <c r="E760" i="14"/>
  <c r="P759" i="14"/>
  <c r="O759" i="14"/>
  <c r="N759" i="14"/>
  <c r="M759" i="14"/>
  <c r="L759" i="14"/>
  <c r="K759" i="14"/>
  <c r="J759" i="14"/>
  <c r="I759" i="14"/>
  <c r="H759" i="14"/>
  <c r="G759" i="14"/>
  <c r="F759" i="14"/>
  <c r="E759" i="14"/>
  <c r="P754" i="14"/>
  <c r="O754" i="14"/>
  <c r="N754" i="14"/>
  <c r="M754" i="14"/>
  <c r="L754" i="14"/>
  <c r="K754" i="14"/>
  <c r="J754" i="14"/>
  <c r="I754" i="14"/>
  <c r="H754" i="14"/>
  <c r="G754" i="14"/>
  <c r="F754" i="14"/>
  <c r="E754" i="14"/>
  <c r="P753" i="14"/>
  <c r="O753" i="14"/>
  <c r="N753" i="14"/>
  <c r="M753" i="14"/>
  <c r="L753" i="14"/>
  <c r="K753" i="14"/>
  <c r="J753" i="14"/>
  <c r="I753" i="14"/>
  <c r="H753" i="14"/>
  <c r="G753" i="14"/>
  <c r="F753" i="14"/>
  <c r="E753" i="14"/>
  <c r="P748" i="14"/>
  <c r="O748" i="14"/>
  <c r="N748" i="14"/>
  <c r="M748" i="14"/>
  <c r="L748" i="14"/>
  <c r="K748" i="14"/>
  <c r="J748" i="14"/>
  <c r="I748" i="14"/>
  <c r="H748" i="14"/>
  <c r="G748" i="14"/>
  <c r="F748" i="14"/>
  <c r="E748" i="14"/>
  <c r="P747" i="14"/>
  <c r="O747" i="14"/>
  <c r="N747" i="14"/>
  <c r="M747" i="14"/>
  <c r="L747" i="14"/>
  <c r="K747" i="14"/>
  <c r="J747" i="14"/>
  <c r="I747" i="14"/>
  <c r="H747" i="14"/>
  <c r="G747" i="14"/>
  <c r="F747" i="14"/>
  <c r="E747" i="14"/>
  <c r="P739" i="14"/>
  <c r="O739" i="14"/>
  <c r="N739" i="14"/>
  <c r="M739" i="14"/>
  <c r="L739" i="14"/>
  <c r="K739" i="14"/>
  <c r="J739" i="14"/>
  <c r="I739" i="14"/>
  <c r="H739" i="14"/>
  <c r="G739" i="14"/>
  <c r="F739" i="14"/>
  <c r="E739" i="14"/>
  <c r="P738" i="14"/>
  <c r="O738" i="14"/>
  <c r="N738" i="14"/>
  <c r="M738" i="14"/>
  <c r="L738" i="14"/>
  <c r="K738" i="14"/>
  <c r="J738" i="14"/>
  <c r="I738" i="14"/>
  <c r="H738" i="14"/>
  <c r="G738" i="14"/>
  <c r="F738" i="14"/>
  <c r="E738" i="14"/>
  <c r="P733" i="14"/>
  <c r="O733" i="14"/>
  <c r="N733" i="14"/>
  <c r="M733" i="14"/>
  <c r="L733" i="14"/>
  <c r="K733" i="14"/>
  <c r="J733" i="14"/>
  <c r="I733" i="14"/>
  <c r="H733" i="14"/>
  <c r="G733" i="14"/>
  <c r="F733" i="14"/>
  <c r="E733" i="14"/>
  <c r="P732" i="14"/>
  <c r="O732" i="14"/>
  <c r="N732" i="14"/>
  <c r="M732" i="14"/>
  <c r="L732" i="14"/>
  <c r="K732" i="14"/>
  <c r="J732" i="14"/>
  <c r="I732" i="14"/>
  <c r="H732" i="14"/>
  <c r="G732" i="14"/>
  <c r="F732" i="14"/>
  <c r="E732" i="14"/>
  <c r="P727" i="14"/>
  <c r="O727" i="14"/>
  <c r="N727" i="14"/>
  <c r="M727" i="14"/>
  <c r="L727" i="14"/>
  <c r="K727" i="14"/>
  <c r="J727" i="14"/>
  <c r="I727" i="14"/>
  <c r="H727" i="14"/>
  <c r="G727" i="14"/>
  <c r="F727" i="14"/>
  <c r="E727" i="14"/>
  <c r="P726" i="14"/>
  <c r="O726" i="14"/>
  <c r="N726" i="14"/>
  <c r="M726" i="14"/>
  <c r="L726" i="14"/>
  <c r="K726" i="14"/>
  <c r="J726" i="14"/>
  <c r="I726" i="14"/>
  <c r="H726" i="14"/>
  <c r="G726" i="14"/>
  <c r="F726" i="14"/>
  <c r="E726" i="14"/>
  <c r="P721" i="14"/>
  <c r="O721" i="14"/>
  <c r="N721" i="14"/>
  <c r="M721" i="14"/>
  <c r="L721" i="14"/>
  <c r="K721" i="14"/>
  <c r="J721" i="14"/>
  <c r="I721" i="14"/>
  <c r="H721" i="14"/>
  <c r="G721" i="14"/>
  <c r="F721" i="14"/>
  <c r="E721" i="14"/>
  <c r="P720" i="14"/>
  <c r="O720" i="14"/>
  <c r="N720" i="14"/>
  <c r="M720" i="14"/>
  <c r="L720" i="14"/>
  <c r="K720" i="14"/>
  <c r="J720" i="14"/>
  <c r="I720" i="14"/>
  <c r="H720" i="14"/>
  <c r="G720" i="14"/>
  <c r="F720" i="14"/>
  <c r="E720" i="14"/>
  <c r="P715" i="14"/>
  <c r="O715" i="14"/>
  <c r="N715" i="14"/>
  <c r="M715" i="14"/>
  <c r="L715" i="14"/>
  <c r="K715" i="14"/>
  <c r="J715" i="14"/>
  <c r="I715" i="14"/>
  <c r="H715" i="14"/>
  <c r="G715" i="14"/>
  <c r="F715" i="14"/>
  <c r="E715" i="14"/>
  <c r="P714" i="14"/>
  <c r="O714" i="14"/>
  <c r="N714" i="14"/>
  <c r="M714" i="14"/>
  <c r="L714" i="14"/>
  <c r="K714" i="14"/>
  <c r="J714" i="14"/>
  <c r="I714" i="14"/>
  <c r="H714" i="14"/>
  <c r="G714" i="14"/>
  <c r="F714" i="14"/>
  <c r="E714" i="14"/>
  <c r="P709" i="14"/>
  <c r="O709" i="14"/>
  <c r="N709" i="14"/>
  <c r="M709" i="14"/>
  <c r="L709" i="14"/>
  <c r="K709" i="14"/>
  <c r="J709" i="14"/>
  <c r="I709" i="14"/>
  <c r="H709" i="14"/>
  <c r="G709" i="14"/>
  <c r="F709" i="14"/>
  <c r="E709" i="14"/>
  <c r="P708" i="14"/>
  <c r="O708" i="14"/>
  <c r="N708" i="14"/>
  <c r="M708" i="14"/>
  <c r="L708" i="14"/>
  <c r="K708" i="14"/>
  <c r="J708" i="14"/>
  <c r="I708" i="14"/>
  <c r="H708" i="14"/>
  <c r="G708" i="14"/>
  <c r="F708" i="14"/>
  <c r="E708" i="14"/>
  <c r="P703" i="14"/>
  <c r="O703" i="14"/>
  <c r="N703" i="14"/>
  <c r="M703" i="14"/>
  <c r="L703" i="14"/>
  <c r="K703" i="14"/>
  <c r="J703" i="14"/>
  <c r="I703" i="14"/>
  <c r="H703" i="14"/>
  <c r="G703" i="14"/>
  <c r="F703" i="14"/>
  <c r="E703" i="14"/>
  <c r="P702" i="14"/>
  <c r="O702" i="14"/>
  <c r="N702" i="14"/>
  <c r="M702" i="14"/>
  <c r="L702" i="14"/>
  <c r="K702" i="14"/>
  <c r="J702" i="14"/>
  <c r="I702" i="14"/>
  <c r="H702" i="14"/>
  <c r="G702" i="14"/>
  <c r="F702" i="14"/>
  <c r="E702" i="14"/>
  <c r="P697" i="14"/>
  <c r="O697" i="14"/>
  <c r="N697" i="14"/>
  <c r="M697" i="14"/>
  <c r="L697" i="14"/>
  <c r="K697" i="14"/>
  <c r="J697" i="14"/>
  <c r="I697" i="14"/>
  <c r="H697" i="14"/>
  <c r="G697" i="14"/>
  <c r="F697" i="14"/>
  <c r="E697" i="14"/>
  <c r="P696" i="14"/>
  <c r="O696" i="14"/>
  <c r="N696" i="14"/>
  <c r="M696" i="14"/>
  <c r="L696" i="14"/>
  <c r="K696" i="14"/>
  <c r="J696" i="14"/>
  <c r="I696" i="14"/>
  <c r="H696" i="14"/>
  <c r="G696" i="14"/>
  <c r="F696" i="14"/>
  <c r="E696" i="14"/>
  <c r="P691" i="14"/>
  <c r="O691" i="14"/>
  <c r="N691" i="14"/>
  <c r="M691" i="14"/>
  <c r="L691" i="14"/>
  <c r="K691" i="14"/>
  <c r="J691" i="14"/>
  <c r="I691" i="14"/>
  <c r="H691" i="14"/>
  <c r="G691" i="14"/>
  <c r="F691" i="14"/>
  <c r="E691" i="14"/>
  <c r="P690" i="14"/>
  <c r="O690" i="14"/>
  <c r="N690" i="14"/>
  <c r="M690" i="14"/>
  <c r="L690" i="14"/>
  <c r="K690" i="14"/>
  <c r="J690" i="14"/>
  <c r="I690" i="14"/>
  <c r="H690" i="14"/>
  <c r="G690" i="14"/>
  <c r="F690" i="14"/>
  <c r="E690" i="14"/>
  <c r="P682" i="14"/>
  <c r="O682" i="14"/>
  <c r="N682" i="14"/>
  <c r="M682" i="14"/>
  <c r="L682" i="14"/>
  <c r="K682" i="14"/>
  <c r="J682" i="14"/>
  <c r="I682" i="14"/>
  <c r="H682" i="14"/>
  <c r="G682" i="14"/>
  <c r="F682" i="14"/>
  <c r="E682" i="14"/>
  <c r="P681" i="14"/>
  <c r="O681" i="14"/>
  <c r="N681" i="14"/>
  <c r="M681" i="14"/>
  <c r="L681" i="14"/>
  <c r="K681" i="14"/>
  <c r="J681" i="14"/>
  <c r="I681" i="14"/>
  <c r="H681" i="14"/>
  <c r="G681" i="14"/>
  <c r="F681" i="14"/>
  <c r="E681" i="14"/>
  <c r="P676" i="14"/>
  <c r="O676" i="14"/>
  <c r="N676" i="14"/>
  <c r="M676" i="14"/>
  <c r="L676" i="14"/>
  <c r="K676" i="14"/>
  <c r="J676" i="14"/>
  <c r="I676" i="14"/>
  <c r="H676" i="14"/>
  <c r="G676" i="14"/>
  <c r="F676" i="14"/>
  <c r="E676" i="14"/>
  <c r="P675" i="14"/>
  <c r="O675" i="14"/>
  <c r="N675" i="14"/>
  <c r="M675" i="14"/>
  <c r="L675" i="14"/>
  <c r="K675" i="14"/>
  <c r="J675" i="14"/>
  <c r="I675" i="14"/>
  <c r="H675" i="14"/>
  <c r="G675" i="14"/>
  <c r="F675" i="14"/>
  <c r="E675" i="14"/>
  <c r="P670" i="14"/>
  <c r="O670" i="14"/>
  <c r="N670" i="14"/>
  <c r="M670" i="14"/>
  <c r="L670" i="14"/>
  <c r="K670" i="14"/>
  <c r="J670" i="14"/>
  <c r="I670" i="14"/>
  <c r="H670" i="14"/>
  <c r="G670" i="14"/>
  <c r="F670" i="14"/>
  <c r="E670" i="14"/>
  <c r="P669" i="14"/>
  <c r="O669" i="14"/>
  <c r="N669" i="14"/>
  <c r="M669" i="14"/>
  <c r="L669" i="14"/>
  <c r="K669" i="14"/>
  <c r="J669" i="14"/>
  <c r="I669" i="14"/>
  <c r="H669" i="14"/>
  <c r="G669" i="14"/>
  <c r="F669" i="14"/>
  <c r="E669" i="14"/>
  <c r="P664" i="14"/>
  <c r="O664" i="14"/>
  <c r="N664" i="14"/>
  <c r="M664" i="14"/>
  <c r="L664" i="14"/>
  <c r="K664" i="14"/>
  <c r="J664" i="14"/>
  <c r="I664" i="14"/>
  <c r="H664" i="14"/>
  <c r="G664" i="14"/>
  <c r="F664" i="14"/>
  <c r="E664" i="14"/>
  <c r="P663" i="14"/>
  <c r="O663" i="14"/>
  <c r="N663" i="14"/>
  <c r="M663" i="14"/>
  <c r="L663" i="14"/>
  <c r="K663" i="14"/>
  <c r="J663" i="14"/>
  <c r="I663" i="14"/>
  <c r="H663" i="14"/>
  <c r="G663" i="14"/>
  <c r="F663" i="14"/>
  <c r="E663" i="14"/>
  <c r="P658" i="14"/>
  <c r="O658" i="14"/>
  <c r="N658" i="14"/>
  <c r="M658" i="14"/>
  <c r="L658" i="14"/>
  <c r="K658" i="14"/>
  <c r="J658" i="14"/>
  <c r="I658" i="14"/>
  <c r="H658" i="14"/>
  <c r="G658" i="14"/>
  <c r="F658" i="14"/>
  <c r="E658" i="14"/>
  <c r="P657" i="14"/>
  <c r="O657" i="14"/>
  <c r="N657" i="14"/>
  <c r="M657" i="14"/>
  <c r="L657" i="14"/>
  <c r="K657" i="14"/>
  <c r="J657" i="14"/>
  <c r="I657" i="14"/>
  <c r="H657" i="14"/>
  <c r="G657" i="14"/>
  <c r="F657" i="14"/>
  <c r="E657" i="14"/>
  <c r="P652" i="14"/>
  <c r="O652" i="14"/>
  <c r="N652" i="14"/>
  <c r="M652" i="14"/>
  <c r="L652" i="14"/>
  <c r="K652" i="14"/>
  <c r="J652" i="14"/>
  <c r="I652" i="14"/>
  <c r="H652" i="14"/>
  <c r="G652" i="14"/>
  <c r="F652" i="14"/>
  <c r="E652" i="14"/>
  <c r="P651" i="14"/>
  <c r="O651" i="14"/>
  <c r="N651" i="14"/>
  <c r="M651" i="14"/>
  <c r="L651" i="14"/>
  <c r="K651" i="14"/>
  <c r="J651" i="14"/>
  <c r="I651" i="14"/>
  <c r="H651" i="14"/>
  <c r="G651" i="14"/>
  <c r="F651" i="14"/>
  <c r="E651" i="14"/>
  <c r="P646" i="14"/>
  <c r="O646" i="14"/>
  <c r="N646" i="14"/>
  <c r="M646" i="14"/>
  <c r="L646" i="14"/>
  <c r="K646" i="14"/>
  <c r="J646" i="14"/>
  <c r="I646" i="14"/>
  <c r="H646" i="14"/>
  <c r="G646" i="14"/>
  <c r="F646" i="14"/>
  <c r="E646" i="14"/>
  <c r="P645" i="14"/>
  <c r="O645" i="14"/>
  <c r="N645" i="14"/>
  <c r="M645" i="14"/>
  <c r="L645" i="14"/>
  <c r="K645" i="14"/>
  <c r="J645" i="14"/>
  <c r="I645" i="14"/>
  <c r="H645" i="14"/>
  <c r="G645" i="14"/>
  <c r="F645" i="14"/>
  <c r="E645" i="14"/>
  <c r="P640" i="14"/>
  <c r="O640" i="14"/>
  <c r="N640" i="14"/>
  <c r="M640" i="14"/>
  <c r="L640" i="14"/>
  <c r="K640" i="14"/>
  <c r="J640" i="14"/>
  <c r="I640" i="14"/>
  <c r="H640" i="14"/>
  <c r="G640" i="14"/>
  <c r="F640" i="14"/>
  <c r="E640" i="14"/>
  <c r="P639" i="14"/>
  <c r="O639" i="14"/>
  <c r="N639" i="14"/>
  <c r="M639" i="14"/>
  <c r="L639" i="14"/>
  <c r="K639" i="14"/>
  <c r="J639" i="14"/>
  <c r="I639" i="14"/>
  <c r="H639" i="14"/>
  <c r="G639" i="14"/>
  <c r="F639" i="14"/>
  <c r="E639" i="14"/>
  <c r="P619" i="14"/>
  <c r="O619" i="14"/>
  <c r="N619" i="14"/>
  <c r="M619" i="14"/>
  <c r="L619" i="14"/>
  <c r="K619" i="14"/>
  <c r="J619" i="14"/>
  <c r="I619" i="14"/>
  <c r="H619" i="14"/>
  <c r="G619" i="14"/>
  <c r="F619" i="14"/>
  <c r="E619" i="14"/>
  <c r="P618" i="14"/>
  <c r="O618" i="14"/>
  <c r="N618" i="14"/>
  <c r="M618" i="14"/>
  <c r="L618" i="14"/>
  <c r="K618" i="14"/>
  <c r="J618" i="14"/>
  <c r="I618" i="14"/>
  <c r="H618" i="14"/>
  <c r="G618" i="14"/>
  <c r="F618" i="14"/>
  <c r="E618" i="14"/>
  <c r="P613" i="14"/>
  <c r="O613" i="14"/>
  <c r="N613" i="14"/>
  <c r="M613" i="14"/>
  <c r="L613" i="14"/>
  <c r="K613" i="14"/>
  <c r="J613" i="14"/>
  <c r="I613" i="14"/>
  <c r="H613" i="14"/>
  <c r="G613" i="14"/>
  <c r="F613" i="14"/>
  <c r="E613" i="14"/>
  <c r="P612" i="14"/>
  <c r="O612" i="14"/>
  <c r="N612" i="14"/>
  <c r="M612" i="14"/>
  <c r="L612" i="14"/>
  <c r="K612" i="14"/>
  <c r="J612" i="14"/>
  <c r="I612" i="14"/>
  <c r="H612" i="14"/>
  <c r="G612" i="14"/>
  <c r="F612" i="14"/>
  <c r="E612" i="14"/>
  <c r="P607" i="14"/>
  <c r="O607" i="14"/>
  <c r="N607" i="14"/>
  <c r="M607" i="14"/>
  <c r="L607" i="14"/>
  <c r="K607" i="14"/>
  <c r="J607" i="14"/>
  <c r="I607" i="14"/>
  <c r="H607" i="14"/>
  <c r="G607" i="14"/>
  <c r="F607" i="14"/>
  <c r="E607" i="14"/>
  <c r="P606" i="14"/>
  <c r="O606" i="14"/>
  <c r="N606" i="14"/>
  <c r="M606" i="14"/>
  <c r="L606" i="14"/>
  <c r="K606" i="14"/>
  <c r="J606" i="14"/>
  <c r="I606" i="14"/>
  <c r="H606" i="14"/>
  <c r="G606" i="14"/>
  <c r="F606" i="14"/>
  <c r="E606" i="14"/>
  <c r="P601" i="14"/>
  <c r="O601" i="14"/>
  <c r="N601" i="14"/>
  <c r="M601" i="14"/>
  <c r="L601" i="14"/>
  <c r="K601" i="14"/>
  <c r="J601" i="14"/>
  <c r="I601" i="14"/>
  <c r="H601" i="14"/>
  <c r="G601" i="14"/>
  <c r="F601" i="14"/>
  <c r="E601" i="14"/>
  <c r="P600" i="14"/>
  <c r="O600" i="14"/>
  <c r="N600" i="14"/>
  <c r="M600" i="14"/>
  <c r="L600" i="14"/>
  <c r="K600" i="14"/>
  <c r="J600" i="14"/>
  <c r="I600" i="14"/>
  <c r="H600" i="14"/>
  <c r="G600" i="14"/>
  <c r="F600" i="14"/>
  <c r="E600" i="14"/>
  <c r="P595" i="14"/>
  <c r="O595" i="14"/>
  <c r="N595" i="14"/>
  <c r="M595" i="14"/>
  <c r="L595" i="14"/>
  <c r="K595" i="14"/>
  <c r="J595" i="14"/>
  <c r="I595" i="14"/>
  <c r="H595" i="14"/>
  <c r="G595" i="14"/>
  <c r="F595" i="14"/>
  <c r="E595" i="14"/>
  <c r="P594" i="14"/>
  <c r="O594" i="14"/>
  <c r="N594" i="14"/>
  <c r="M594" i="14"/>
  <c r="L594" i="14"/>
  <c r="K594" i="14"/>
  <c r="J594" i="14"/>
  <c r="I594" i="14"/>
  <c r="H594" i="14"/>
  <c r="G594" i="14"/>
  <c r="F594" i="14"/>
  <c r="E594" i="14"/>
  <c r="P589" i="14"/>
  <c r="O589" i="14"/>
  <c r="N589" i="14"/>
  <c r="M589" i="14"/>
  <c r="L589" i="14"/>
  <c r="K589" i="14"/>
  <c r="J589" i="14"/>
  <c r="I589" i="14"/>
  <c r="H589" i="14"/>
  <c r="G589" i="14"/>
  <c r="F589" i="14"/>
  <c r="E589" i="14"/>
  <c r="P588" i="14"/>
  <c r="O588" i="14"/>
  <c r="N588" i="14"/>
  <c r="M588" i="14"/>
  <c r="L588" i="14"/>
  <c r="K588" i="14"/>
  <c r="J588" i="14"/>
  <c r="I588" i="14"/>
  <c r="H588" i="14"/>
  <c r="G588" i="14"/>
  <c r="F588" i="14"/>
  <c r="E588" i="14"/>
  <c r="P583" i="14"/>
  <c r="O583" i="14"/>
  <c r="N583" i="14"/>
  <c r="M583" i="14"/>
  <c r="L583" i="14"/>
  <c r="K583" i="14"/>
  <c r="J583" i="14"/>
  <c r="I583" i="14"/>
  <c r="H583" i="14"/>
  <c r="G583" i="14"/>
  <c r="F583" i="14"/>
  <c r="E583" i="14"/>
  <c r="P582" i="14"/>
  <c r="O582" i="14"/>
  <c r="N582" i="14"/>
  <c r="M582" i="14"/>
  <c r="L582" i="14"/>
  <c r="K582" i="14"/>
  <c r="J582" i="14"/>
  <c r="I582" i="14"/>
  <c r="H582" i="14"/>
  <c r="G582" i="14"/>
  <c r="F582" i="14"/>
  <c r="E582" i="14"/>
  <c r="P568" i="14"/>
  <c r="O568" i="14"/>
  <c r="N568" i="14"/>
  <c r="M568" i="14"/>
  <c r="L568" i="14"/>
  <c r="K568" i="14"/>
  <c r="J568" i="14"/>
  <c r="I568" i="14"/>
  <c r="H568" i="14"/>
  <c r="G568" i="14"/>
  <c r="F568" i="14"/>
  <c r="E568" i="14"/>
  <c r="P567" i="14"/>
  <c r="O567" i="14"/>
  <c r="N567" i="14"/>
  <c r="M567" i="14"/>
  <c r="L567" i="14"/>
  <c r="K567" i="14"/>
  <c r="J567" i="14"/>
  <c r="I567" i="14"/>
  <c r="H567" i="14"/>
  <c r="G567" i="14"/>
  <c r="F567" i="14"/>
  <c r="E567" i="14"/>
  <c r="P562" i="14"/>
  <c r="O562" i="14"/>
  <c r="N562" i="14"/>
  <c r="M562" i="14"/>
  <c r="L562" i="14"/>
  <c r="K562" i="14"/>
  <c r="J562" i="14"/>
  <c r="I562" i="14"/>
  <c r="H562" i="14"/>
  <c r="G562" i="14"/>
  <c r="F562" i="14"/>
  <c r="E562" i="14"/>
  <c r="P561" i="14"/>
  <c r="O561" i="14"/>
  <c r="N561" i="14"/>
  <c r="M561" i="14"/>
  <c r="L561" i="14"/>
  <c r="K561" i="14"/>
  <c r="J561" i="14"/>
  <c r="I561" i="14"/>
  <c r="H561" i="14"/>
  <c r="G561" i="14"/>
  <c r="F561" i="14"/>
  <c r="E561" i="14"/>
  <c r="P556" i="14"/>
  <c r="O556" i="14"/>
  <c r="N556" i="14"/>
  <c r="M556" i="14"/>
  <c r="L556" i="14"/>
  <c r="K556" i="14"/>
  <c r="J556" i="14"/>
  <c r="I556" i="14"/>
  <c r="H556" i="14"/>
  <c r="G556" i="14"/>
  <c r="F556" i="14"/>
  <c r="E556" i="14"/>
  <c r="P555" i="14"/>
  <c r="O555" i="14"/>
  <c r="N555" i="14"/>
  <c r="M555" i="14"/>
  <c r="L555" i="14"/>
  <c r="K555" i="14"/>
  <c r="J555" i="14"/>
  <c r="I555" i="14"/>
  <c r="H555" i="14"/>
  <c r="G555" i="14"/>
  <c r="F555" i="14"/>
  <c r="E555" i="14"/>
  <c r="P550" i="14"/>
  <c r="O550" i="14"/>
  <c r="N550" i="14"/>
  <c r="M550" i="14"/>
  <c r="L550" i="14"/>
  <c r="K550" i="14"/>
  <c r="J550" i="14"/>
  <c r="I550" i="14"/>
  <c r="H550" i="14"/>
  <c r="G550" i="14"/>
  <c r="F550" i="14"/>
  <c r="E550" i="14"/>
  <c r="P549" i="14"/>
  <c r="O549" i="14"/>
  <c r="N549" i="14"/>
  <c r="M549" i="14"/>
  <c r="L549" i="14"/>
  <c r="K549" i="14"/>
  <c r="J549" i="14"/>
  <c r="I549" i="14"/>
  <c r="H549" i="14"/>
  <c r="G549" i="14"/>
  <c r="F549" i="14"/>
  <c r="E549" i="14"/>
  <c r="P544" i="14"/>
  <c r="O544" i="14"/>
  <c r="N544" i="14"/>
  <c r="M544" i="14"/>
  <c r="L544" i="14"/>
  <c r="K544" i="14"/>
  <c r="J544" i="14"/>
  <c r="I544" i="14"/>
  <c r="H544" i="14"/>
  <c r="G544" i="14"/>
  <c r="F544" i="14"/>
  <c r="E544" i="14"/>
  <c r="P543" i="14"/>
  <c r="O543" i="14"/>
  <c r="N543" i="14"/>
  <c r="M543" i="14"/>
  <c r="L543" i="14"/>
  <c r="K543" i="14"/>
  <c r="J543" i="14"/>
  <c r="I543" i="14"/>
  <c r="H543" i="14"/>
  <c r="G543" i="14"/>
  <c r="F543" i="14"/>
  <c r="E543" i="14"/>
  <c r="P538" i="14"/>
  <c r="O538" i="14"/>
  <c r="N538" i="14"/>
  <c r="M538" i="14"/>
  <c r="L538" i="14"/>
  <c r="K538" i="14"/>
  <c r="J538" i="14"/>
  <c r="I538" i="14"/>
  <c r="H538" i="14"/>
  <c r="G538" i="14"/>
  <c r="F538" i="14"/>
  <c r="E538" i="14"/>
  <c r="P537" i="14"/>
  <c r="O537" i="14"/>
  <c r="N537" i="14"/>
  <c r="M537" i="14"/>
  <c r="L537" i="14"/>
  <c r="K537" i="14"/>
  <c r="J537" i="14"/>
  <c r="I537" i="14"/>
  <c r="H537" i="14"/>
  <c r="G537" i="14"/>
  <c r="F537" i="14"/>
  <c r="E537" i="14"/>
  <c r="P532" i="14"/>
  <c r="O532" i="14"/>
  <c r="N532" i="14"/>
  <c r="M532" i="14"/>
  <c r="L532" i="14"/>
  <c r="K532" i="14"/>
  <c r="J532" i="14"/>
  <c r="I532" i="14"/>
  <c r="H532" i="14"/>
  <c r="G532" i="14"/>
  <c r="F532" i="14"/>
  <c r="E532" i="14"/>
  <c r="P531" i="14"/>
  <c r="O531" i="14"/>
  <c r="N531" i="14"/>
  <c r="M531" i="14"/>
  <c r="L531" i="14"/>
  <c r="K531" i="14"/>
  <c r="J531" i="14"/>
  <c r="I531" i="14"/>
  <c r="H531" i="14"/>
  <c r="G531" i="14"/>
  <c r="F531" i="14"/>
  <c r="E531" i="14"/>
  <c r="P526" i="14"/>
  <c r="O526" i="14"/>
  <c r="N526" i="14"/>
  <c r="M526" i="14"/>
  <c r="L526" i="14"/>
  <c r="K526" i="14"/>
  <c r="J526" i="14"/>
  <c r="I526" i="14"/>
  <c r="H526" i="14"/>
  <c r="G526" i="14"/>
  <c r="F526" i="14"/>
  <c r="E526" i="14"/>
  <c r="P525" i="14"/>
  <c r="O525" i="14"/>
  <c r="N525" i="14"/>
  <c r="M525" i="14"/>
  <c r="L525" i="14"/>
  <c r="K525" i="14"/>
  <c r="J525" i="14"/>
  <c r="I525" i="14"/>
  <c r="H525" i="14"/>
  <c r="G525" i="14"/>
  <c r="F525" i="14"/>
  <c r="E525" i="14"/>
  <c r="P520" i="14"/>
  <c r="O520" i="14"/>
  <c r="N520" i="14"/>
  <c r="M520" i="14"/>
  <c r="L520" i="14"/>
  <c r="K520" i="14"/>
  <c r="J520" i="14"/>
  <c r="I520" i="14"/>
  <c r="H520" i="14"/>
  <c r="G520" i="14"/>
  <c r="F520" i="14"/>
  <c r="E520" i="14"/>
  <c r="P519" i="14"/>
  <c r="O519" i="14"/>
  <c r="N519" i="14"/>
  <c r="M519" i="14"/>
  <c r="L519" i="14"/>
  <c r="K519" i="14"/>
  <c r="J519" i="14"/>
  <c r="I519" i="14"/>
  <c r="H519" i="14"/>
  <c r="G519" i="14"/>
  <c r="F519" i="14"/>
  <c r="E519" i="14"/>
  <c r="P511" i="14"/>
  <c r="O511" i="14"/>
  <c r="N511" i="14"/>
  <c r="M511" i="14"/>
  <c r="L511" i="14"/>
  <c r="K511" i="14"/>
  <c r="J511" i="14"/>
  <c r="I511" i="14"/>
  <c r="H511" i="14"/>
  <c r="G511" i="14"/>
  <c r="F511" i="14"/>
  <c r="E511" i="14"/>
  <c r="P510" i="14"/>
  <c r="O510" i="14"/>
  <c r="N510" i="14"/>
  <c r="M510" i="14"/>
  <c r="L510" i="14"/>
  <c r="K510" i="14"/>
  <c r="J510" i="14"/>
  <c r="I510" i="14"/>
  <c r="H510" i="14"/>
  <c r="G510" i="14"/>
  <c r="F510" i="14"/>
  <c r="E510" i="14"/>
  <c r="P505" i="14"/>
  <c r="O505" i="14"/>
  <c r="N505" i="14"/>
  <c r="M505" i="14"/>
  <c r="L505" i="14"/>
  <c r="K505" i="14"/>
  <c r="J505" i="14"/>
  <c r="I505" i="14"/>
  <c r="H505" i="14"/>
  <c r="G505" i="14"/>
  <c r="F505" i="14"/>
  <c r="E505" i="14"/>
  <c r="P504" i="14"/>
  <c r="O504" i="14"/>
  <c r="N504" i="14"/>
  <c r="M504" i="14"/>
  <c r="L504" i="14"/>
  <c r="K504" i="14"/>
  <c r="J504" i="14"/>
  <c r="I504" i="14"/>
  <c r="H504" i="14"/>
  <c r="G504" i="14"/>
  <c r="F504" i="14"/>
  <c r="E504" i="14"/>
  <c r="P487" i="14"/>
  <c r="O487" i="14"/>
  <c r="N487" i="14"/>
  <c r="M487" i="14"/>
  <c r="L487" i="14"/>
  <c r="K487" i="14"/>
  <c r="J487" i="14"/>
  <c r="I487" i="14"/>
  <c r="H487" i="14"/>
  <c r="G487" i="14"/>
  <c r="F487" i="14"/>
  <c r="E487" i="14"/>
  <c r="P486" i="14"/>
  <c r="O486" i="14"/>
  <c r="N486" i="14"/>
  <c r="M486" i="14"/>
  <c r="L486" i="14"/>
  <c r="K486" i="14"/>
  <c r="J486" i="14"/>
  <c r="I486" i="14"/>
  <c r="H486" i="14"/>
  <c r="G486" i="14"/>
  <c r="F486" i="14"/>
  <c r="E486" i="14"/>
  <c r="P481" i="14"/>
  <c r="O481" i="14"/>
  <c r="N481" i="14"/>
  <c r="M481" i="14"/>
  <c r="L481" i="14"/>
  <c r="K481" i="14"/>
  <c r="J481" i="14"/>
  <c r="I481" i="14"/>
  <c r="H481" i="14"/>
  <c r="G481" i="14"/>
  <c r="F481" i="14"/>
  <c r="E481" i="14"/>
  <c r="P480" i="14"/>
  <c r="O480" i="14"/>
  <c r="N480" i="14"/>
  <c r="M480" i="14"/>
  <c r="L480" i="14"/>
  <c r="K480" i="14"/>
  <c r="J480" i="14"/>
  <c r="I480" i="14"/>
  <c r="H480" i="14"/>
  <c r="G480" i="14"/>
  <c r="F480" i="14"/>
  <c r="E480" i="14"/>
  <c r="P475" i="14"/>
  <c r="O475" i="14"/>
  <c r="N475" i="14"/>
  <c r="M475" i="14"/>
  <c r="L475" i="14"/>
  <c r="K475" i="14"/>
  <c r="J475" i="14"/>
  <c r="I475" i="14"/>
  <c r="H475" i="14"/>
  <c r="G475" i="14"/>
  <c r="F475" i="14"/>
  <c r="E475" i="14"/>
  <c r="P474" i="14"/>
  <c r="O474" i="14"/>
  <c r="N474" i="14"/>
  <c r="M474" i="14"/>
  <c r="L474" i="14"/>
  <c r="K474" i="14"/>
  <c r="J474" i="14"/>
  <c r="I474" i="14"/>
  <c r="H474" i="14"/>
  <c r="G474" i="14"/>
  <c r="F474" i="14"/>
  <c r="E474" i="14"/>
  <c r="P469" i="14"/>
  <c r="O469" i="14"/>
  <c r="N469" i="14"/>
  <c r="M469" i="14"/>
  <c r="L469" i="14"/>
  <c r="K469" i="14"/>
  <c r="J469" i="14"/>
  <c r="I469" i="14"/>
  <c r="H469" i="14"/>
  <c r="G469" i="14"/>
  <c r="F469" i="14"/>
  <c r="E469" i="14"/>
  <c r="P468" i="14"/>
  <c r="O468" i="14"/>
  <c r="N468" i="14"/>
  <c r="M468" i="14"/>
  <c r="L468" i="14"/>
  <c r="K468" i="14"/>
  <c r="J468" i="14"/>
  <c r="I468" i="14"/>
  <c r="H468" i="14"/>
  <c r="G468" i="14"/>
  <c r="F468" i="14"/>
  <c r="E468" i="14"/>
  <c r="P463" i="14"/>
  <c r="O463" i="14"/>
  <c r="N463" i="14"/>
  <c r="M463" i="14"/>
  <c r="L463" i="14"/>
  <c r="K463" i="14"/>
  <c r="J463" i="14"/>
  <c r="I463" i="14"/>
  <c r="H463" i="14"/>
  <c r="G463" i="14"/>
  <c r="F463" i="14"/>
  <c r="E463" i="14"/>
  <c r="P462" i="14"/>
  <c r="O462" i="14"/>
  <c r="N462" i="14"/>
  <c r="M462" i="14"/>
  <c r="L462" i="14"/>
  <c r="K462" i="14"/>
  <c r="J462" i="14"/>
  <c r="I462" i="14"/>
  <c r="H462" i="14"/>
  <c r="G462" i="14"/>
  <c r="F462" i="14"/>
  <c r="E462" i="14"/>
  <c r="P454" i="14"/>
  <c r="O454" i="14"/>
  <c r="N454" i="14"/>
  <c r="M454" i="14"/>
  <c r="L454" i="14"/>
  <c r="K454" i="14"/>
  <c r="J454" i="14"/>
  <c r="I454" i="14"/>
  <c r="H454" i="14"/>
  <c r="G454" i="14"/>
  <c r="F454" i="14"/>
  <c r="E454" i="14"/>
  <c r="P453" i="14"/>
  <c r="O453" i="14"/>
  <c r="N453" i="14"/>
  <c r="M453" i="14"/>
  <c r="L453" i="14"/>
  <c r="K453" i="14"/>
  <c r="J453" i="14"/>
  <c r="I453" i="14"/>
  <c r="H453" i="14"/>
  <c r="G453" i="14"/>
  <c r="F453" i="14"/>
  <c r="E453" i="14"/>
  <c r="P448" i="14"/>
  <c r="O448" i="14"/>
  <c r="N448" i="14"/>
  <c r="M448" i="14"/>
  <c r="L448" i="14"/>
  <c r="K448" i="14"/>
  <c r="J448" i="14"/>
  <c r="I448" i="14"/>
  <c r="H448" i="14"/>
  <c r="G448" i="14"/>
  <c r="F448" i="14"/>
  <c r="E448" i="14"/>
  <c r="P447" i="14"/>
  <c r="O447" i="14"/>
  <c r="N447" i="14"/>
  <c r="M447" i="14"/>
  <c r="L447" i="14"/>
  <c r="K447" i="14"/>
  <c r="J447" i="14"/>
  <c r="I447" i="14"/>
  <c r="H447" i="14"/>
  <c r="G447" i="14"/>
  <c r="F447" i="14"/>
  <c r="E447" i="14"/>
  <c r="P436" i="14"/>
  <c r="O436" i="14"/>
  <c r="N436" i="14"/>
  <c r="M436" i="14"/>
  <c r="L436" i="14"/>
  <c r="K436" i="14"/>
  <c r="J436" i="14"/>
  <c r="I436" i="14"/>
  <c r="H436" i="14"/>
  <c r="G436" i="14"/>
  <c r="F436" i="14"/>
  <c r="E436" i="14"/>
  <c r="P435" i="14"/>
  <c r="O435" i="14"/>
  <c r="N435" i="14"/>
  <c r="M435" i="14"/>
  <c r="L435" i="14"/>
  <c r="K435" i="14"/>
  <c r="J435" i="14"/>
  <c r="I435" i="14"/>
  <c r="H435" i="14"/>
  <c r="G435" i="14"/>
  <c r="F435" i="14"/>
  <c r="E435" i="14"/>
  <c r="P430" i="14"/>
  <c r="O430" i="14"/>
  <c r="N430" i="14"/>
  <c r="M430" i="14"/>
  <c r="L430" i="14"/>
  <c r="K430" i="14"/>
  <c r="J430" i="14"/>
  <c r="I430" i="14"/>
  <c r="H430" i="14"/>
  <c r="G430" i="14"/>
  <c r="F430" i="14"/>
  <c r="E430" i="14"/>
  <c r="P429" i="14"/>
  <c r="O429" i="14"/>
  <c r="N429" i="14"/>
  <c r="M429" i="14"/>
  <c r="L429" i="14"/>
  <c r="K429" i="14"/>
  <c r="J429" i="14"/>
  <c r="I429" i="14"/>
  <c r="H429" i="14"/>
  <c r="G429" i="14"/>
  <c r="F429" i="14"/>
  <c r="E429" i="14"/>
  <c r="P424" i="14"/>
  <c r="O424" i="14"/>
  <c r="N424" i="14"/>
  <c r="M424" i="14"/>
  <c r="L424" i="14"/>
  <c r="K424" i="14"/>
  <c r="J424" i="14"/>
  <c r="I424" i="14"/>
  <c r="H424" i="14"/>
  <c r="G424" i="14"/>
  <c r="F424" i="14"/>
  <c r="E424" i="14"/>
  <c r="P423" i="14"/>
  <c r="O423" i="14"/>
  <c r="N423" i="14"/>
  <c r="M423" i="14"/>
  <c r="L423" i="14"/>
  <c r="K423" i="14"/>
  <c r="J423" i="14"/>
  <c r="I423" i="14"/>
  <c r="H423" i="14"/>
  <c r="G423" i="14"/>
  <c r="F423" i="14"/>
  <c r="E423" i="14"/>
  <c r="P418" i="14"/>
  <c r="O418" i="14"/>
  <c r="N418" i="14"/>
  <c r="M418" i="14"/>
  <c r="L418" i="14"/>
  <c r="K418" i="14"/>
  <c r="J418" i="14"/>
  <c r="I418" i="14"/>
  <c r="H418" i="14"/>
  <c r="G418" i="14"/>
  <c r="F418" i="14"/>
  <c r="E418" i="14"/>
  <c r="P417" i="14"/>
  <c r="O417" i="14"/>
  <c r="N417" i="14"/>
  <c r="M417" i="14"/>
  <c r="L417" i="14"/>
  <c r="K417" i="14"/>
  <c r="J417" i="14"/>
  <c r="I417" i="14"/>
  <c r="H417" i="14"/>
  <c r="G417" i="14"/>
  <c r="F417" i="14"/>
  <c r="E417" i="14"/>
  <c r="P412" i="14"/>
  <c r="O412" i="14"/>
  <c r="N412" i="14"/>
  <c r="M412" i="14"/>
  <c r="L412" i="14"/>
  <c r="K412" i="14"/>
  <c r="J412" i="14"/>
  <c r="I412" i="14"/>
  <c r="H412" i="14"/>
  <c r="G412" i="14"/>
  <c r="F412" i="14"/>
  <c r="E412" i="14"/>
  <c r="P411" i="14"/>
  <c r="O411" i="14"/>
  <c r="N411" i="14"/>
  <c r="M411" i="14"/>
  <c r="L411" i="14"/>
  <c r="K411" i="14"/>
  <c r="J411" i="14"/>
  <c r="I411" i="14"/>
  <c r="H411" i="14"/>
  <c r="G411" i="14"/>
  <c r="F411" i="14"/>
  <c r="E411" i="14"/>
  <c r="P406" i="14"/>
  <c r="O406" i="14"/>
  <c r="N406" i="14"/>
  <c r="M406" i="14"/>
  <c r="L406" i="14"/>
  <c r="K406" i="14"/>
  <c r="J406" i="14"/>
  <c r="I406" i="14"/>
  <c r="H406" i="14"/>
  <c r="G406" i="14"/>
  <c r="F406" i="14"/>
  <c r="E406" i="14"/>
  <c r="P405" i="14"/>
  <c r="O405" i="14"/>
  <c r="N405" i="14"/>
  <c r="M405" i="14"/>
  <c r="L405" i="14"/>
  <c r="K405" i="14"/>
  <c r="J405" i="14"/>
  <c r="I405" i="14"/>
  <c r="H405" i="14"/>
  <c r="G405" i="14"/>
  <c r="F405" i="14"/>
  <c r="E405" i="14"/>
  <c r="P397" i="14"/>
  <c r="O397" i="14"/>
  <c r="N397" i="14"/>
  <c r="M397" i="14"/>
  <c r="L397" i="14"/>
  <c r="K397" i="14"/>
  <c r="J397" i="14"/>
  <c r="I397" i="14"/>
  <c r="H397" i="14"/>
  <c r="G397" i="14"/>
  <c r="F397" i="14"/>
  <c r="E397" i="14"/>
  <c r="P396" i="14"/>
  <c r="O396" i="14"/>
  <c r="N396" i="14"/>
  <c r="M396" i="14"/>
  <c r="L396" i="14"/>
  <c r="K396" i="14"/>
  <c r="J396" i="14"/>
  <c r="I396" i="14"/>
  <c r="H396" i="14"/>
  <c r="G396" i="14"/>
  <c r="F396" i="14"/>
  <c r="E396" i="14"/>
  <c r="P391" i="14"/>
  <c r="O391" i="14"/>
  <c r="N391" i="14"/>
  <c r="M391" i="14"/>
  <c r="L391" i="14"/>
  <c r="K391" i="14"/>
  <c r="J391" i="14"/>
  <c r="I391" i="14"/>
  <c r="H391" i="14"/>
  <c r="G391" i="14"/>
  <c r="F391" i="14"/>
  <c r="E391" i="14"/>
  <c r="P390" i="14"/>
  <c r="O390" i="14"/>
  <c r="N390" i="14"/>
  <c r="M390" i="14"/>
  <c r="L390" i="14"/>
  <c r="K390" i="14"/>
  <c r="J390" i="14"/>
  <c r="I390" i="14"/>
  <c r="H390" i="14"/>
  <c r="G390" i="14"/>
  <c r="F390" i="14"/>
  <c r="E390" i="14"/>
  <c r="P385" i="14"/>
  <c r="O385" i="14"/>
  <c r="N385" i="14"/>
  <c r="M385" i="14"/>
  <c r="L385" i="14"/>
  <c r="K385" i="14"/>
  <c r="J385" i="14"/>
  <c r="I385" i="14"/>
  <c r="H385" i="14"/>
  <c r="G385" i="14"/>
  <c r="F385" i="14"/>
  <c r="E385" i="14"/>
  <c r="P384" i="14"/>
  <c r="O384" i="14"/>
  <c r="N384" i="14"/>
  <c r="M384" i="14"/>
  <c r="L384" i="14"/>
  <c r="K384" i="14"/>
  <c r="J384" i="14"/>
  <c r="I384" i="14"/>
  <c r="H384" i="14"/>
  <c r="G384" i="14"/>
  <c r="F384" i="14"/>
  <c r="E384" i="14"/>
  <c r="P379" i="14"/>
  <c r="O379" i="14"/>
  <c r="N379" i="14"/>
  <c r="M379" i="14"/>
  <c r="L379" i="14"/>
  <c r="K379" i="14"/>
  <c r="J379" i="14"/>
  <c r="I379" i="14"/>
  <c r="H379" i="14"/>
  <c r="G379" i="14"/>
  <c r="F379" i="14"/>
  <c r="E379" i="14"/>
  <c r="P378" i="14"/>
  <c r="O378" i="14"/>
  <c r="N378" i="14"/>
  <c r="M378" i="14"/>
  <c r="L378" i="14"/>
  <c r="K378" i="14"/>
  <c r="J378" i="14"/>
  <c r="I378" i="14"/>
  <c r="H378" i="14"/>
  <c r="G378" i="14"/>
  <c r="F378" i="14"/>
  <c r="E378" i="14"/>
  <c r="P373" i="14"/>
  <c r="O373" i="14"/>
  <c r="N373" i="14"/>
  <c r="M373" i="14"/>
  <c r="L373" i="14"/>
  <c r="K373" i="14"/>
  <c r="J373" i="14"/>
  <c r="I373" i="14"/>
  <c r="H373" i="14"/>
  <c r="G373" i="14"/>
  <c r="F373" i="14"/>
  <c r="E373" i="14"/>
  <c r="P372" i="14"/>
  <c r="O372" i="14"/>
  <c r="N372" i="14"/>
  <c r="M372" i="14"/>
  <c r="L372" i="14"/>
  <c r="K372" i="14"/>
  <c r="J372" i="14"/>
  <c r="I372" i="14"/>
  <c r="H372" i="14"/>
  <c r="G372" i="14"/>
  <c r="F372" i="14"/>
  <c r="E372" i="14"/>
  <c r="P361" i="14"/>
  <c r="O361" i="14"/>
  <c r="N361" i="14"/>
  <c r="M361" i="14"/>
  <c r="L361" i="14"/>
  <c r="K361" i="14"/>
  <c r="J361" i="14"/>
  <c r="I361" i="14"/>
  <c r="H361" i="14"/>
  <c r="G361" i="14"/>
  <c r="F361" i="14"/>
  <c r="E361" i="14"/>
  <c r="P360" i="14"/>
  <c r="O360" i="14"/>
  <c r="N360" i="14"/>
  <c r="M360" i="14"/>
  <c r="L360" i="14"/>
  <c r="K360" i="14"/>
  <c r="J360" i="14"/>
  <c r="I360" i="14"/>
  <c r="H360" i="14"/>
  <c r="G360" i="14"/>
  <c r="F360" i="14"/>
  <c r="E360" i="14"/>
  <c r="P355" i="14"/>
  <c r="O355" i="14"/>
  <c r="N355" i="14"/>
  <c r="M355" i="14"/>
  <c r="L355" i="14"/>
  <c r="K355" i="14"/>
  <c r="J355" i="14"/>
  <c r="I355" i="14"/>
  <c r="H355" i="14"/>
  <c r="G355" i="14"/>
  <c r="F355" i="14"/>
  <c r="E355" i="14"/>
  <c r="P354" i="14"/>
  <c r="O354" i="14"/>
  <c r="N354" i="14"/>
  <c r="M354" i="14"/>
  <c r="L354" i="14"/>
  <c r="K354" i="14"/>
  <c r="J354" i="14"/>
  <c r="I354" i="14"/>
  <c r="H354" i="14"/>
  <c r="G354" i="14"/>
  <c r="F354" i="14"/>
  <c r="E354" i="14"/>
  <c r="P349" i="14"/>
  <c r="O349" i="14"/>
  <c r="N349" i="14"/>
  <c r="M349" i="14"/>
  <c r="L349" i="14"/>
  <c r="K349" i="14"/>
  <c r="J349" i="14"/>
  <c r="I349" i="14"/>
  <c r="H349" i="14"/>
  <c r="G349" i="14"/>
  <c r="F349" i="14"/>
  <c r="E349" i="14"/>
  <c r="P348" i="14"/>
  <c r="O348" i="14"/>
  <c r="N348" i="14"/>
  <c r="M348" i="14"/>
  <c r="L348" i="14"/>
  <c r="K348" i="14"/>
  <c r="J348" i="14"/>
  <c r="I348" i="14"/>
  <c r="H348" i="14"/>
  <c r="G348" i="14"/>
  <c r="F348" i="14"/>
  <c r="E348" i="14"/>
  <c r="P340" i="14"/>
  <c r="O340" i="14"/>
  <c r="N340" i="14"/>
  <c r="M340" i="14"/>
  <c r="L340" i="14"/>
  <c r="K340" i="14"/>
  <c r="J340" i="14"/>
  <c r="I340" i="14"/>
  <c r="H340" i="14"/>
  <c r="G340" i="14"/>
  <c r="F340" i="14"/>
  <c r="E340" i="14"/>
  <c r="P339" i="14"/>
  <c r="O339" i="14"/>
  <c r="N339" i="14"/>
  <c r="M339" i="14"/>
  <c r="L339" i="14"/>
  <c r="K339" i="14"/>
  <c r="J339" i="14"/>
  <c r="I339" i="14"/>
  <c r="H339" i="14"/>
  <c r="G339" i="14"/>
  <c r="F339" i="14"/>
  <c r="E339" i="14"/>
  <c r="P334" i="14"/>
  <c r="O334" i="14"/>
  <c r="N334" i="14"/>
  <c r="M334" i="14"/>
  <c r="L334" i="14"/>
  <c r="K334" i="14"/>
  <c r="J334" i="14"/>
  <c r="I334" i="14"/>
  <c r="H334" i="14"/>
  <c r="G334" i="14"/>
  <c r="F334" i="14"/>
  <c r="E334" i="14"/>
  <c r="P333" i="14"/>
  <c r="O333" i="14"/>
  <c r="N333" i="14"/>
  <c r="M333" i="14"/>
  <c r="L333" i="14"/>
  <c r="K333" i="14"/>
  <c r="J333" i="14"/>
  <c r="I333" i="14"/>
  <c r="H333" i="14"/>
  <c r="G333" i="14"/>
  <c r="F333" i="14"/>
  <c r="E333" i="14"/>
  <c r="P328" i="14"/>
  <c r="O328" i="14"/>
  <c r="N328" i="14"/>
  <c r="M328" i="14"/>
  <c r="L328" i="14"/>
  <c r="K328" i="14"/>
  <c r="J328" i="14"/>
  <c r="I328" i="14"/>
  <c r="H328" i="14"/>
  <c r="G328" i="14"/>
  <c r="F328" i="14"/>
  <c r="E328" i="14"/>
  <c r="P327" i="14"/>
  <c r="O327" i="14"/>
  <c r="N327" i="14"/>
  <c r="M327" i="14"/>
  <c r="L327" i="14"/>
  <c r="K327" i="14"/>
  <c r="J327" i="14"/>
  <c r="I327" i="14"/>
  <c r="H327" i="14"/>
  <c r="G327" i="14"/>
  <c r="F327" i="14"/>
  <c r="E327" i="14"/>
  <c r="P316" i="14"/>
  <c r="O316" i="14"/>
  <c r="N316" i="14"/>
  <c r="M316" i="14"/>
  <c r="L316" i="14"/>
  <c r="K316" i="14"/>
  <c r="J316" i="14"/>
  <c r="I316" i="14"/>
  <c r="H316" i="14"/>
  <c r="G316" i="14"/>
  <c r="F316" i="14"/>
  <c r="E316" i="14"/>
  <c r="P315" i="14"/>
  <c r="O315" i="14"/>
  <c r="N315" i="14"/>
  <c r="M315" i="14"/>
  <c r="L315" i="14"/>
  <c r="K315" i="14"/>
  <c r="J315" i="14"/>
  <c r="I315" i="14"/>
  <c r="H315" i="14"/>
  <c r="G315" i="14"/>
  <c r="F315" i="14"/>
  <c r="E315" i="14"/>
  <c r="P310" i="14"/>
  <c r="O310" i="14"/>
  <c r="N310" i="14"/>
  <c r="M310" i="14"/>
  <c r="L310" i="14"/>
  <c r="K310" i="14"/>
  <c r="J310" i="14"/>
  <c r="I310" i="14"/>
  <c r="H310" i="14"/>
  <c r="G310" i="14"/>
  <c r="F310" i="14"/>
  <c r="E310" i="14"/>
  <c r="P309" i="14"/>
  <c r="O309" i="14"/>
  <c r="N309" i="14"/>
  <c r="M309" i="14"/>
  <c r="L309" i="14"/>
  <c r="K309" i="14"/>
  <c r="J309" i="14"/>
  <c r="I309" i="14"/>
  <c r="H309" i="14"/>
  <c r="G309" i="14"/>
  <c r="F309" i="14"/>
  <c r="E309" i="14"/>
  <c r="P304" i="14"/>
  <c r="O304" i="14"/>
  <c r="N304" i="14"/>
  <c r="M304" i="14"/>
  <c r="L304" i="14"/>
  <c r="K304" i="14"/>
  <c r="J304" i="14"/>
  <c r="I304" i="14"/>
  <c r="H304" i="14"/>
  <c r="G304" i="14"/>
  <c r="F304" i="14"/>
  <c r="E304" i="14"/>
  <c r="P303" i="14"/>
  <c r="O303" i="14"/>
  <c r="N303" i="14"/>
  <c r="M303" i="14"/>
  <c r="L303" i="14"/>
  <c r="K303" i="14"/>
  <c r="J303" i="14"/>
  <c r="I303" i="14"/>
  <c r="H303" i="14"/>
  <c r="G303" i="14"/>
  <c r="F303" i="14"/>
  <c r="E303" i="14"/>
  <c r="P298" i="14"/>
  <c r="O298" i="14"/>
  <c r="N298" i="14"/>
  <c r="M298" i="14"/>
  <c r="L298" i="14"/>
  <c r="K298" i="14"/>
  <c r="J298" i="14"/>
  <c r="I298" i="14"/>
  <c r="H298" i="14"/>
  <c r="G298" i="14"/>
  <c r="F298" i="14"/>
  <c r="E298" i="14"/>
  <c r="P297" i="14"/>
  <c r="O297" i="14"/>
  <c r="N297" i="14"/>
  <c r="M297" i="14"/>
  <c r="L297" i="14"/>
  <c r="K297" i="14"/>
  <c r="J297" i="14"/>
  <c r="I297" i="14"/>
  <c r="H297" i="14"/>
  <c r="G297" i="14"/>
  <c r="F297" i="14"/>
  <c r="E297" i="14"/>
  <c r="P292" i="14"/>
  <c r="O292" i="14"/>
  <c r="N292" i="14"/>
  <c r="M292" i="14"/>
  <c r="L292" i="14"/>
  <c r="K292" i="14"/>
  <c r="J292" i="14"/>
  <c r="I292" i="14"/>
  <c r="H292" i="14"/>
  <c r="G292" i="14"/>
  <c r="F292" i="14"/>
  <c r="E292" i="14"/>
  <c r="P291" i="14"/>
  <c r="O291" i="14"/>
  <c r="N291" i="14"/>
  <c r="M291" i="14"/>
  <c r="L291" i="14"/>
  <c r="K291" i="14"/>
  <c r="J291" i="14"/>
  <c r="I291" i="14"/>
  <c r="H291" i="14"/>
  <c r="G291" i="14"/>
  <c r="F291" i="14"/>
  <c r="E291" i="14"/>
  <c r="P283" i="14"/>
  <c r="O283" i="14"/>
  <c r="N283" i="14"/>
  <c r="M283" i="14"/>
  <c r="L283" i="14"/>
  <c r="K283" i="14"/>
  <c r="J283" i="14"/>
  <c r="I283" i="14"/>
  <c r="H283" i="14"/>
  <c r="G283" i="14"/>
  <c r="F283" i="14"/>
  <c r="E283" i="14"/>
  <c r="P282" i="14"/>
  <c r="O282" i="14"/>
  <c r="N282" i="14"/>
  <c r="M282" i="14"/>
  <c r="L282" i="14"/>
  <c r="K282" i="14"/>
  <c r="J282" i="14"/>
  <c r="I282" i="14"/>
  <c r="H282" i="14"/>
  <c r="G282" i="14"/>
  <c r="F282" i="14"/>
  <c r="E282" i="14"/>
  <c r="P277" i="14"/>
  <c r="O277" i="14"/>
  <c r="N277" i="14"/>
  <c r="M277" i="14"/>
  <c r="L277" i="14"/>
  <c r="K277" i="14"/>
  <c r="J277" i="14"/>
  <c r="I277" i="14"/>
  <c r="H277" i="14"/>
  <c r="G277" i="14"/>
  <c r="F277" i="14"/>
  <c r="E277" i="14"/>
  <c r="P276" i="14"/>
  <c r="O276" i="14"/>
  <c r="N276" i="14"/>
  <c r="M276" i="14"/>
  <c r="L276" i="14"/>
  <c r="K276" i="14"/>
  <c r="J276" i="14"/>
  <c r="I276" i="14"/>
  <c r="H276" i="14"/>
  <c r="G276" i="14"/>
  <c r="F276" i="14"/>
  <c r="E276" i="14"/>
  <c r="P271" i="14"/>
  <c r="O271" i="14"/>
  <c r="N271" i="14"/>
  <c r="M271" i="14"/>
  <c r="L271" i="14"/>
  <c r="K271" i="14"/>
  <c r="J271" i="14"/>
  <c r="I271" i="14"/>
  <c r="H271" i="14"/>
  <c r="G271" i="14"/>
  <c r="F271" i="14"/>
  <c r="E271" i="14"/>
  <c r="P270" i="14"/>
  <c r="O270" i="14"/>
  <c r="N270" i="14"/>
  <c r="M270" i="14"/>
  <c r="L270" i="14"/>
  <c r="K270" i="14"/>
  <c r="J270" i="14"/>
  <c r="I270" i="14"/>
  <c r="H270" i="14"/>
  <c r="G270" i="14"/>
  <c r="F270" i="14"/>
  <c r="E270" i="14"/>
  <c r="P265" i="14"/>
  <c r="O265" i="14"/>
  <c r="N265" i="14"/>
  <c r="M265" i="14"/>
  <c r="L265" i="14"/>
  <c r="K265" i="14"/>
  <c r="J265" i="14"/>
  <c r="I265" i="14"/>
  <c r="H265" i="14"/>
  <c r="G265" i="14"/>
  <c r="F265" i="14"/>
  <c r="E265" i="14"/>
  <c r="P264" i="14"/>
  <c r="O264" i="14"/>
  <c r="N264" i="14"/>
  <c r="M264" i="14"/>
  <c r="L264" i="14"/>
  <c r="K264" i="14"/>
  <c r="J264" i="14"/>
  <c r="I264" i="14"/>
  <c r="H264" i="14"/>
  <c r="G264" i="14"/>
  <c r="F264" i="14"/>
  <c r="E264" i="14"/>
  <c r="P259" i="14"/>
  <c r="O259" i="14"/>
  <c r="N259" i="14"/>
  <c r="M259" i="14"/>
  <c r="L259" i="14"/>
  <c r="K259" i="14"/>
  <c r="J259" i="14"/>
  <c r="I259" i="14"/>
  <c r="H259" i="14"/>
  <c r="G259" i="14"/>
  <c r="F259" i="14"/>
  <c r="E259" i="14"/>
  <c r="P258" i="14"/>
  <c r="O258" i="14"/>
  <c r="N258" i="14"/>
  <c r="M258" i="14"/>
  <c r="L258" i="14"/>
  <c r="K258" i="14"/>
  <c r="J258" i="14"/>
  <c r="I258" i="14"/>
  <c r="H258" i="14"/>
  <c r="G258" i="14"/>
  <c r="F258" i="14"/>
  <c r="E258" i="14"/>
  <c r="P253" i="14"/>
  <c r="O253" i="14"/>
  <c r="N253" i="14"/>
  <c r="M253" i="14"/>
  <c r="L253" i="14"/>
  <c r="K253" i="14"/>
  <c r="J253" i="14"/>
  <c r="I253" i="14"/>
  <c r="H253" i="14"/>
  <c r="G253" i="14"/>
  <c r="F253" i="14"/>
  <c r="E253" i="14"/>
  <c r="P252" i="14"/>
  <c r="O252" i="14"/>
  <c r="N252" i="14"/>
  <c r="M252" i="14"/>
  <c r="L252" i="14"/>
  <c r="K252" i="14"/>
  <c r="J252" i="14"/>
  <c r="I252" i="14"/>
  <c r="H252" i="14"/>
  <c r="G252" i="14"/>
  <c r="F252" i="14"/>
  <c r="E252" i="14"/>
  <c r="P247" i="14"/>
  <c r="O247" i="14"/>
  <c r="N247" i="14"/>
  <c r="M247" i="14"/>
  <c r="L247" i="14"/>
  <c r="K247" i="14"/>
  <c r="J247" i="14"/>
  <c r="I247" i="14"/>
  <c r="H247" i="14"/>
  <c r="G247" i="14"/>
  <c r="F247" i="14"/>
  <c r="E247" i="14"/>
  <c r="P246" i="14"/>
  <c r="O246" i="14"/>
  <c r="N246" i="14"/>
  <c r="M246" i="14"/>
  <c r="L246" i="14"/>
  <c r="K246" i="14"/>
  <c r="J246" i="14"/>
  <c r="I246" i="14"/>
  <c r="H246" i="14"/>
  <c r="G246" i="14"/>
  <c r="F246" i="14"/>
  <c r="E246" i="14"/>
  <c r="P241" i="14"/>
  <c r="O241" i="14"/>
  <c r="N241" i="14"/>
  <c r="M241" i="14"/>
  <c r="L241" i="14"/>
  <c r="K241" i="14"/>
  <c r="J241" i="14"/>
  <c r="I241" i="14"/>
  <c r="H241" i="14"/>
  <c r="G241" i="14"/>
  <c r="F241" i="14"/>
  <c r="E241" i="14"/>
  <c r="P240" i="14"/>
  <c r="O240" i="14"/>
  <c r="N240" i="14"/>
  <c r="M240" i="14"/>
  <c r="L240" i="14"/>
  <c r="K240" i="14"/>
  <c r="J240" i="14"/>
  <c r="I240" i="14"/>
  <c r="H240" i="14"/>
  <c r="G240" i="14"/>
  <c r="F240" i="14"/>
  <c r="E240" i="14"/>
  <c r="P226" i="14"/>
  <c r="O226" i="14"/>
  <c r="N226" i="14"/>
  <c r="M226" i="14"/>
  <c r="L226" i="14"/>
  <c r="K226" i="14"/>
  <c r="J226" i="14"/>
  <c r="I226" i="14"/>
  <c r="H226" i="14"/>
  <c r="G226" i="14"/>
  <c r="F226" i="14"/>
  <c r="E226" i="14"/>
  <c r="P225" i="14"/>
  <c r="O225" i="14"/>
  <c r="N225" i="14"/>
  <c r="M225" i="14"/>
  <c r="L225" i="14"/>
  <c r="K225" i="14"/>
  <c r="J225" i="14"/>
  <c r="I225" i="14"/>
  <c r="H225" i="14"/>
  <c r="G225" i="14"/>
  <c r="F225" i="14"/>
  <c r="E225" i="14"/>
  <c r="P220" i="14"/>
  <c r="O220" i="14"/>
  <c r="N220" i="14"/>
  <c r="M220" i="14"/>
  <c r="L220" i="14"/>
  <c r="K220" i="14"/>
  <c r="J220" i="14"/>
  <c r="I220" i="14"/>
  <c r="H220" i="14"/>
  <c r="G220" i="14"/>
  <c r="F220" i="14"/>
  <c r="E220" i="14"/>
  <c r="P219" i="14"/>
  <c r="O219" i="14"/>
  <c r="N219" i="14"/>
  <c r="M219" i="14"/>
  <c r="L219" i="14"/>
  <c r="K219" i="14"/>
  <c r="J219" i="14"/>
  <c r="I219" i="14"/>
  <c r="H219" i="14"/>
  <c r="G219" i="14"/>
  <c r="F219" i="14"/>
  <c r="E219" i="14"/>
  <c r="P214" i="14"/>
  <c r="O214" i="14"/>
  <c r="N214" i="14"/>
  <c r="M214" i="14"/>
  <c r="L214" i="14"/>
  <c r="K214" i="14"/>
  <c r="J214" i="14"/>
  <c r="I214" i="14"/>
  <c r="H214" i="14"/>
  <c r="G214" i="14"/>
  <c r="F214" i="14"/>
  <c r="E214" i="14"/>
  <c r="P213" i="14"/>
  <c r="O213" i="14"/>
  <c r="N213" i="14"/>
  <c r="M213" i="14"/>
  <c r="L213" i="14"/>
  <c r="K213" i="14"/>
  <c r="J213" i="14"/>
  <c r="I213" i="14"/>
  <c r="H213" i="14"/>
  <c r="G213" i="14"/>
  <c r="F213" i="14"/>
  <c r="E213" i="14"/>
  <c r="P208" i="14"/>
  <c r="O208" i="14"/>
  <c r="N208" i="14"/>
  <c r="M208" i="14"/>
  <c r="L208" i="14"/>
  <c r="K208" i="14"/>
  <c r="J208" i="14"/>
  <c r="I208" i="14"/>
  <c r="H208" i="14"/>
  <c r="G208" i="14"/>
  <c r="F208" i="14"/>
  <c r="E208" i="14"/>
  <c r="P207" i="14"/>
  <c r="O207" i="14"/>
  <c r="N207" i="14"/>
  <c r="M207" i="14"/>
  <c r="L207" i="14"/>
  <c r="K207" i="14"/>
  <c r="J207" i="14"/>
  <c r="I207" i="14"/>
  <c r="H207" i="14"/>
  <c r="G207" i="14"/>
  <c r="F207" i="14"/>
  <c r="E207" i="14"/>
  <c r="P202" i="14"/>
  <c r="O202" i="14"/>
  <c r="N202" i="14"/>
  <c r="M202" i="14"/>
  <c r="L202" i="14"/>
  <c r="K202" i="14"/>
  <c r="J202" i="14"/>
  <c r="I202" i="14"/>
  <c r="H202" i="14"/>
  <c r="G202" i="14"/>
  <c r="F202" i="14"/>
  <c r="E202" i="14"/>
  <c r="P201" i="14"/>
  <c r="O201" i="14"/>
  <c r="N201" i="14"/>
  <c r="M201" i="14"/>
  <c r="L201" i="14"/>
  <c r="K201" i="14"/>
  <c r="J201" i="14"/>
  <c r="I201" i="14"/>
  <c r="H201" i="14"/>
  <c r="G201" i="14"/>
  <c r="F201" i="14"/>
  <c r="E201" i="14"/>
  <c r="P196" i="14"/>
  <c r="O196" i="14"/>
  <c r="N196" i="14"/>
  <c r="M196" i="14"/>
  <c r="L196" i="14"/>
  <c r="K196" i="14"/>
  <c r="J196" i="14"/>
  <c r="I196" i="14"/>
  <c r="H196" i="14"/>
  <c r="G196" i="14"/>
  <c r="F196" i="14"/>
  <c r="E196" i="14"/>
  <c r="P195" i="14"/>
  <c r="O195" i="14"/>
  <c r="N195" i="14"/>
  <c r="M195" i="14"/>
  <c r="L195" i="14"/>
  <c r="K195" i="14"/>
  <c r="J195" i="14"/>
  <c r="I195" i="14"/>
  <c r="H195" i="14"/>
  <c r="G195" i="14"/>
  <c r="F195" i="14"/>
  <c r="E195" i="14"/>
  <c r="P190" i="14"/>
  <c r="O190" i="14"/>
  <c r="N190" i="14"/>
  <c r="M190" i="14"/>
  <c r="L190" i="14"/>
  <c r="K190" i="14"/>
  <c r="J190" i="14"/>
  <c r="I190" i="14"/>
  <c r="H190" i="14"/>
  <c r="G190" i="14"/>
  <c r="F190" i="14"/>
  <c r="E190" i="14"/>
  <c r="P189" i="14"/>
  <c r="O189" i="14"/>
  <c r="N189" i="14"/>
  <c r="M189" i="14"/>
  <c r="L189" i="14"/>
  <c r="K189" i="14"/>
  <c r="J189" i="14"/>
  <c r="I189" i="14"/>
  <c r="H189" i="14"/>
  <c r="G189" i="14"/>
  <c r="F189" i="14"/>
  <c r="E189" i="14"/>
  <c r="P184" i="14"/>
  <c r="O184" i="14"/>
  <c r="N184" i="14"/>
  <c r="M184" i="14"/>
  <c r="L184" i="14"/>
  <c r="K184" i="14"/>
  <c r="J184" i="14"/>
  <c r="I184" i="14"/>
  <c r="H184" i="14"/>
  <c r="G184" i="14"/>
  <c r="F184" i="14"/>
  <c r="E184" i="14"/>
  <c r="P183" i="14"/>
  <c r="O183" i="14"/>
  <c r="N183" i="14"/>
  <c r="M183" i="14"/>
  <c r="L183" i="14"/>
  <c r="K183" i="14"/>
  <c r="J183" i="14"/>
  <c r="I183" i="14"/>
  <c r="H183" i="14"/>
  <c r="G183" i="14"/>
  <c r="F183" i="14"/>
  <c r="E183" i="14"/>
  <c r="P169" i="14"/>
  <c r="O169" i="14"/>
  <c r="N169" i="14"/>
  <c r="M169" i="14"/>
  <c r="L169" i="14"/>
  <c r="K169" i="14"/>
  <c r="J169" i="14"/>
  <c r="I169" i="14"/>
  <c r="H169" i="14"/>
  <c r="G169" i="14"/>
  <c r="F169" i="14"/>
  <c r="E169" i="14"/>
  <c r="P168" i="14"/>
  <c r="O168" i="14"/>
  <c r="N168" i="14"/>
  <c r="M168" i="14"/>
  <c r="L168" i="14"/>
  <c r="K168" i="14"/>
  <c r="J168" i="14"/>
  <c r="I168" i="14"/>
  <c r="H168" i="14"/>
  <c r="G168" i="14"/>
  <c r="F168" i="14"/>
  <c r="E168" i="14"/>
  <c r="P163" i="14"/>
  <c r="O163" i="14"/>
  <c r="N163" i="14"/>
  <c r="M163" i="14"/>
  <c r="L163" i="14"/>
  <c r="K163" i="14"/>
  <c r="J163" i="14"/>
  <c r="I163" i="14"/>
  <c r="H163" i="14"/>
  <c r="G163" i="14"/>
  <c r="F163" i="14"/>
  <c r="E163" i="14"/>
  <c r="P162" i="14"/>
  <c r="O162" i="14"/>
  <c r="N162" i="14"/>
  <c r="M162" i="14"/>
  <c r="L162" i="14"/>
  <c r="K162" i="14"/>
  <c r="J162" i="14"/>
  <c r="I162" i="14"/>
  <c r="H162" i="14"/>
  <c r="G162" i="14"/>
  <c r="F162" i="14"/>
  <c r="E162" i="14"/>
  <c r="P157" i="14"/>
  <c r="O157" i="14"/>
  <c r="N157" i="14"/>
  <c r="M157" i="14"/>
  <c r="L157" i="14"/>
  <c r="K157" i="14"/>
  <c r="J157" i="14"/>
  <c r="I157" i="14"/>
  <c r="H157" i="14"/>
  <c r="G157" i="14"/>
  <c r="F157" i="14"/>
  <c r="E157" i="14"/>
  <c r="P156" i="14"/>
  <c r="O156" i="14"/>
  <c r="N156" i="14"/>
  <c r="M156" i="14"/>
  <c r="L156" i="14"/>
  <c r="K156" i="14"/>
  <c r="J156" i="14"/>
  <c r="I156" i="14"/>
  <c r="H156" i="14"/>
  <c r="G156" i="14"/>
  <c r="F156" i="14"/>
  <c r="E156" i="14"/>
  <c r="P151" i="14"/>
  <c r="O151" i="14"/>
  <c r="N151" i="14"/>
  <c r="M151" i="14"/>
  <c r="L151" i="14"/>
  <c r="K151" i="14"/>
  <c r="J151" i="14"/>
  <c r="I151" i="14"/>
  <c r="H151" i="14"/>
  <c r="G151" i="14"/>
  <c r="F151" i="14"/>
  <c r="E151" i="14"/>
  <c r="P150" i="14"/>
  <c r="O150" i="14"/>
  <c r="N150" i="14"/>
  <c r="M150" i="14"/>
  <c r="L150" i="14"/>
  <c r="K150" i="14"/>
  <c r="J150" i="14"/>
  <c r="I150" i="14"/>
  <c r="H150" i="14"/>
  <c r="G150" i="14"/>
  <c r="F150" i="14"/>
  <c r="E150" i="14"/>
  <c r="P145" i="14"/>
  <c r="O145" i="14"/>
  <c r="N145" i="14"/>
  <c r="M145" i="14"/>
  <c r="L145" i="14"/>
  <c r="K145" i="14"/>
  <c r="J145" i="14"/>
  <c r="I145" i="14"/>
  <c r="H145" i="14"/>
  <c r="G145" i="14"/>
  <c r="F145" i="14"/>
  <c r="E145" i="14"/>
  <c r="P144" i="14"/>
  <c r="O144" i="14"/>
  <c r="N144" i="14"/>
  <c r="M144" i="14"/>
  <c r="L144" i="14"/>
  <c r="K144" i="14"/>
  <c r="J144" i="14"/>
  <c r="I144" i="14"/>
  <c r="H144" i="14"/>
  <c r="G144" i="14"/>
  <c r="F144" i="14"/>
  <c r="E144" i="14"/>
  <c r="P139" i="14"/>
  <c r="O139" i="14"/>
  <c r="N139" i="14"/>
  <c r="M139" i="14"/>
  <c r="L139" i="14"/>
  <c r="K139" i="14"/>
  <c r="J139" i="14"/>
  <c r="I139" i="14"/>
  <c r="H139" i="14"/>
  <c r="G139" i="14"/>
  <c r="F139" i="14"/>
  <c r="E139" i="14"/>
  <c r="P138" i="14"/>
  <c r="O138" i="14"/>
  <c r="N138" i="14"/>
  <c r="M138" i="14"/>
  <c r="L138" i="14"/>
  <c r="K138" i="14"/>
  <c r="J138" i="14"/>
  <c r="I138" i="14"/>
  <c r="H138" i="14"/>
  <c r="G138" i="14"/>
  <c r="F138" i="14"/>
  <c r="E138" i="14"/>
  <c r="P133" i="14"/>
  <c r="O133" i="14"/>
  <c r="N133" i="14"/>
  <c r="M133" i="14"/>
  <c r="L133" i="14"/>
  <c r="K133" i="14"/>
  <c r="J133" i="14"/>
  <c r="I133" i="14"/>
  <c r="H133" i="14"/>
  <c r="G133" i="14"/>
  <c r="F133" i="14"/>
  <c r="E133" i="14"/>
  <c r="P132" i="14"/>
  <c r="O132" i="14"/>
  <c r="N132" i="14"/>
  <c r="M132" i="14"/>
  <c r="L132" i="14"/>
  <c r="K132" i="14"/>
  <c r="J132" i="14"/>
  <c r="I132" i="14"/>
  <c r="H132" i="14"/>
  <c r="G132" i="14"/>
  <c r="F132" i="14"/>
  <c r="E132" i="14"/>
  <c r="P127" i="14"/>
  <c r="O127" i="14"/>
  <c r="N127" i="14"/>
  <c r="M127" i="14"/>
  <c r="L127" i="14"/>
  <c r="K127" i="14"/>
  <c r="J127" i="14"/>
  <c r="I127" i="14"/>
  <c r="H127" i="14"/>
  <c r="G127" i="14"/>
  <c r="F127" i="14"/>
  <c r="E127" i="14"/>
  <c r="P126" i="14"/>
  <c r="O126" i="14"/>
  <c r="N126" i="14"/>
  <c r="M126" i="14"/>
  <c r="L126" i="14"/>
  <c r="K126" i="14"/>
  <c r="J126" i="14"/>
  <c r="I126" i="14"/>
  <c r="H126" i="14"/>
  <c r="G126" i="14"/>
  <c r="F126" i="14"/>
  <c r="E126" i="14"/>
  <c r="P121" i="14"/>
  <c r="O121" i="14"/>
  <c r="N121" i="14"/>
  <c r="M121" i="14"/>
  <c r="L121" i="14"/>
  <c r="K121" i="14"/>
  <c r="J121" i="14"/>
  <c r="I121" i="14"/>
  <c r="H121" i="14"/>
  <c r="G121" i="14"/>
  <c r="F121" i="14"/>
  <c r="E121" i="14"/>
  <c r="P120" i="14"/>
  <c r="O120" i="14"/>
  <c r="N120" i="14"/>
  <c r="M120" i="14"/>
  <c r="L120" i="14"/>
  <c r="K120" i="14"/>
  <c r="J120" i="14"/>
  <c r="I120" i="14"/>
  <c r="H120" i="14"/>
  <c r="G120" i="14"/>
  <c r="F120" i="14"/>
  <c r="E120" i="14"/>
  <c r="P112" i="14"/>
  <c r="O112" i="14"/>
  <c r="N112" i="14"/>
  <c r="M112" i="14"/>
  <c r="L112" i="14"/>
  <c r="K112" i="14"/>
  <c r="J112" i="14"/>
  <c r="I112" i="14"/>
  <c r="H112" i="14"/>
  <c r="G112" i="14"/>
  <c r="F112" i="14"/>
  <c r="E112" i="14"/>
  <c r="P111" i="14"/>
  <c r="O111" i="14"/>
  <c r="N111" i="14"/>
  <c r="M111" i="14"/>
  <c r="L111" i="14"/>
  <c r="K111" i="14"/>
  <c r="J111" i="14"/>
  <c r="I111" i="14"/>
  <c r="H111" i="14"/>
  <c r="G111" i="14"/>
  <c r="F111" i="14"/>
  <c r="E111" i="14"/>
  <c r="P106" i="14"/>
  <c r="O106" i="14"/>
  <c r="N106" i="14"/>
  <c r="M106" i="14"/>
  <c r="L106" i="14"/>
  <c r="K106" i="14"/>
  <c r="J106" i="14"/>
  <c r="I106" i="14"/>
  <c r="H106" i="14"/>
  <c r="G106" i="14"/>
  <c r="F106" i="14"/>
  <c r="E106" i="14"/>
  <c r="P105" i="14"/>
  <c r="O105" i="14"/>
  <c r="N105" i="14"/>
  <c r="M105" i="14"/>
  <c r="L105" i="14"/>
  <c r="K105" i="14"/>
  <c r="J105" i="14"/>
  <c r="I105" i="14"/>
  <c r="H105" i="14"/>
  <c r="G105" i="14"/>
  <c r="F105" i="14"/>
  <c r="E105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P93" i="14"/>
  <c r="O93" i="14"/>
  <c r="N93" i="14"/>
  <c r="M93" i="14"/>
  <c r="L93" i="14"/>
  <c r="K93" i="14"/>
  <c r="J93" i="14"/>
  <c r="I93" i="14"/>
  <c r="H93" i="14"/>
  <c r="G93" i="14"/>
  <c r="F93" i="14"/>
  <c r="E93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Q42" i="11" l="1"/>
  <c r="Q36" i="11"/>
  <c r="Q30" i="11"/>
  <c r="Q24" i="11"/>
  <c r="Q18" i="11"/>
  <c r="Q12" i="11"/>
  <c r="J42" i="11"/>
  <c r="J36" i="11"/>
  <c r="R36" i="11" s="1"/>
  <c r="J30" i="11"/>
  <c r="J24" i="11"/>
  <c r="J18" i="11"/>
  <c r="R18" i="11" s="1"/>
  <c r="J12" i="11"/>
  <c r="J54" i="10"/>
  <c r="J46" i="10"/>
  <c r="J38" i="10"/>
  <c r="J30" i="10"/>
  <c r="J22" i="10"/>
  <c r="J14" i="10"/>
  <c r="Q54" i="10"/>
  <c r="Q46" i="10"/>
  <c r="Q38" i="10"/>
  <c r="Q30" i="10"/>
  <c r="Q22" i="10"/>
  <c r="Q14" i="10"/>
  <c r="R30" i="11" l="1"/>
  <c r="R24" i="11"/>
  <c r="R12" i="11"/>
  <c r="R54" i="10"/>
  <c r="Q56" i="10" s="1"/>
  <c r="R46" i="10"/>
  <c r="R14" i="10"/>
  <c r="R42" i="11"/>
  <c r="R38" i="10"/>
  <c r="L40" i="10" s="1"/>
  <c r="R30" i="10"/>
  <c r="E32" i="10" s="1"/>
  <c r="R22" i="10"/>
  <c r="K17" i="7"/>
  <c r="K33" i="7" s="1"/>
  <c r="K36" i="7" s="1"/>
  <c r="L17" i="7"/>
  <c r="M17" i="7"/>
  <c r="K18" i="7"/>
  <c r="L18" i="7"/>
  <c r="M18" i="7"/>
  <c r="K31" i="7"/>
  <c r="L31" i="7"/>
  <c r="M31" i="7"/>
  <c r="K32" i="7"/>
  <c r="L32" i="7"/>
  <c r="M32" i="7"/>
  <c r="N70" i="9"/>
  <c r="O70" i="9"/>
  <c r="P70" i="9"/>
  <c r="N71" i="9"/>
  <c r="O71" i="9"/>
  <c r="P71" i="9"/>
  <c r="P84" i="9"/>
  <c r="N85" i="9"/>
  <c r="N106" i="9"/>
  <c r="O106" i="9"/>
  <c r="P106" i="9"/>
  <c r="N107" i="9"/>
  <c r="O107" i="9"/>
  <c r="P107" i="9"/>
  <c r="N7" i="9"/>
  <c r="O7" i="9"/>
  <c r="P7" i="9"/>
  <c r="N8" i="9"/>
  <c r="O8" i="9"/>
  <c r="P8" i="9"/>
  <c r="O16" i="9"/>
  <c r="P39" i="9"/>
  <c r="N43" i="9"/>
  <c r="O43" i="9"/>
  <c r="P43" i="9"/>
  <c r="N44" i="9"/>
  <c r="O44" i="9"/>
  <c r="P44" i="9"/>
  <c r="N57" i="9"/>
  <c r="O57" i="9"/>
  <c r="P57" i="9"/>
  <c r="N58" i="9"/>
  <c r="O58" i="9"/>
  <c r="P58" i="9"/>
  <c r="M58" i="15"/>
  <c r="N17" i="9" s="1"/>
  <c r="N21" i="9" s="1"/>
  <c r="N58" i="15"/>
  <c r="O17" i="9" s="1"/>
  <c r="O21" i="9" s="1"/>
  <c r="O58" i="15"/>
  <c r="P17" i="9" s="1"/>
  <c r="P21" i="9" s="1"/>
  <c r="M59" i="15"/>
  <c r="N59" i="15"/>
  <c r="O18" i="9" s="1"/>
  <c r="O22" i="9" s="1"/>
  <c r="O59" i="15"/>
  <c r="P18" i="9" s="1"/>
  <c r="P22" i="9" s="1"/>
  <c r="M80" i="15"/>
  <c r="N23" i="9" s="1"/>
  <c r="N27" i="9" s="1"/>
  <c r="N80" i="15"/>
  <c r="O23" i="9" s="1"/>
  <c r="O27" i="9" s="1"/>
  <c r="O80" i="15"/>
  <c r="P23" i="9" s="1"/>
  <c r="P27" i="9" s="1"/>
  <c r="M81" i="15"/>
  <c r="N24" i="9" s="1"/>
  <c r="N28" i="9" s="1"/>
  <c r="N81" i="15"/>
  <c r="O24" i="9" s="1"/>
  <c r="O28" i="9" s="1"/>
  <c r="O81" i="15"/>
  <c r="P24" i="9" s="1"/>
  <c r="P28" i="9" s="1"/>
  <c r="M122" i="15"/>
  <c r="N29" i="9" s="1"/>
  <c r="N33" i="9" s="1"/>
  <c r="N122" i="15"/>
  <c r="O29" i="9" s="1"/>
  <c r="O33" i="9" s="1"/>
  <c r="O122" i="15"/>
  <c r="P29" i="9" s="1"/>
  <c r="P33" i="9" s="1"/>
  <c r="M123" i="15"/>
  <c r="N30" i="9" s="1"/>
  <c r="N34" i="9" s="1"/>
  <c r="N123" i="15"/>
  <c r="O30" i="9" s="1"/>
  <c r="O34" i="9" s="1"/>
  <c r="O123" i="15"/>
  <c r="P30" i="9" s="1"/>
  <c r="P34" i="9" s="1"/>
  <c r="M150" i="15"/>
  <c r="N35" i="9" s="1"/>
  <c r="N39" i="9" s="1"/>
  <c r="N150" i="15"/>
  <c r="O35" i="9" s="1"/>
  <c r="O39" i="9" s="1"/>
  <c r="O150" i="15"/>
  <c r="P35" i="9" s="1"/>
  <c r="M151" i="15"/>
  <c r="N36" i="9" s="1"/>
  <c r="N40" i="9" s="1"/>
  <c r="N151" i="15"/>
  <c r="O36" i="9" s="1"/>
  <c r="O40" i="9" s="1"/>
  <c r="O151" i="15"/>
  <c r="P36" i="9" s="1"/>
  <c r="P40" i="9" s="1"/>
  <c r="M168" i="15"/>
  <c r="N47" i="9" s="1"/>
  <c r="N168" i="15"/>
  <c r="O47" i="9" s="1"/>
  <c r="O168" i="15"/>
  <c r="P47" i="9" s="1"/>
  <c r="M169" i="15"/>
  <c r="N48" i="9" s="1"/>
  <c r="N52" i="9" s="1"/>
  <c r="N169" i="15"/>
  <c r="O169" i="15"/>
  <c r="P48" i="9" s="1"/>
  <c r="M196" i="15"/>
  <c r="N53" i="9" s="1"/>
  <c r="N196" i="15"/>
  <c r="O53" i="9" s="1"/>
  <c r="O196" i="15"/>
  <c r="P53" i="9" s="1"/>
  <c r="M197" i="15"/>
  <c r="N54" i="9" s="1"/>
  <c r="N197" i="15"/>
  <c r="O54" i="9" s="1"/>
  <c r="O197" i="15"/>
  <c r="P54" i="9" s="1"/>
  <c r="M214" i="15"/>
  <c r="N74" i="9" s="1"/>
  <c r="N214" i="15"/>
  <c r="O74" i="9" s="1"/>
  <c r="O214" i="15"/>
  <c r="M215" i="15"/>
  <c r="N215" i="15"/>
  <c r="O75" i="9" s="1"/>
  <c r="O215" i="15"/>
  <c r="P75" i="9" s="1"/>
  <c r="M266" i="15"/>
  <c r="N84" i="9"/>
  <c r="N266" i="15"/>
  <c r="O80" i="9" s="1"/>
  <c r="O84" i="9"/>
  <c r="O266" i="15"/>
  <c r="P80" i="9" s="1"/>
  <c r="M267" i="15"/>
  <c r="N81" i="9" s="1"/>
  <c r="N267" i="15"/>
  <c r="O81" i="9" s="1"/>
  <c r="O85" i="9"/>
  <c r="O267" i="15"/>
  <c r="P81" i="9" s="1"/>
  <c r="P85" i="9"/>
  <c r="M284" i="15"/>
  <c r="N86" i="9" s="1"/>
  <c r="N90" i="9" s="1"/>
  <c r="N284" i="15"/>
  <c r="O86" i="9" s="1"/>
  <c r="O90" i="9" s="1"/>
  <c r="O284" i="15"/>
  <c r="P86" i="9" s="1"/>
  <c r="P90" i="9" s="1"/>
  <c r="M285" i="15"/>
  <c r="N87" i="9" s="1"/>
  <c r="N91" i="9" s="1"/>
  <c r="N285" i="15"/>
  <c r="O87" i="9" s="1"/>
  <c r="O91" i="9" s="1"/>
  <c r="O285" i="15"/>
  <c r="P87" i="9" s="1"/>
  <c r="P91" i="9" s="1"/>
  <c r="M308" i="15"/>
  <c r="M306" i="15" s="1"/>
  <c r="N308" i="15"/>
  <c r="O92" i="9" s="1"/>
  <c r="O96" i="9" s="1"/>
  <c r="O308" i="15"/>
  <c r="O306" i="15" s="1"/>
  <c r="M309" i="15"/>
  <c r="M307" i="15" s="1"/>
  <c r="N309" i="15"/>
  <c r="N307" i="15" s="1"/>
  <c r="O309" i="15"/>
  <c r="P93" i="9" s="1"/>
  <c r="P97" i="9" s="1"/>
  <c r="M352" i="15"/>
  <c r="M350" i="15" s="1"/>
  <c r="N352" i="15"/>
  <c r="O98" i="9" s="1"/>
  <c r="O102" i="9" s="1"/>
  <c r="O352" i="15"/>
  <c r="P98" i="9" s="1"/>
  <c r="P102" i="9" s="1"/>
  <c r="M353" i="15"/>
  <c r="M351" i="15" s="1"/>
  <c r="N353" i="15"/>
  <c r="N351" i="15" s="1"/>
  <c r="O353" i="15"/>
  <c r="O351" i="15" s="1"/>
  <c r="M398" i="15"/>
  <c r="N110" i="9" s="1"/>
  <c r="N398" i="15"/>
  <c r="O398" i="15"/>
  <c r="P110" i="9" s="1"/>
  <c r="M399" i="15"/>
  <c r="N111" i="9" s="1"/>
  <c r="N399" i="15"/>
  <c r="O111" i="9" s="1"/>
  <c r="O399" i="15"/>
  <c r="M416" i="15"/>
  <c r="N116" i="9" s="1"/>
  <c r="N120" i="9" s="1"/>
  <c r="N416" i="15"/>
  <c r="O116" i="9" s="1"/>
  <c r="O120" i="9" s="1"/>
  <c r="O416" i="15"/>
  <c r="P116" i="9" s="1"/>
  <c r="P120" i="9" s="1"/>
  <c r="M417" i="15"/>
  <c r="N117" i="9" s="1"/>
  <c r="N121" i="9" s="1"/>
  <c r="N417" i="15"/>
  <c r="O117" i="9" s="1"/>
  <c r="O121" i="9" s="1"/>
  <c r="O417" i="15"/>
  <c r="P117" i="9" s="1"/>
  <c r="P121" i="9" s="1"/>
  <c r="M8" i="15"/>
  <c r="N8" i="15"/>
  <c r="O8" i="15"/>
  <c r="P11" i="9" s="1"/>
  <c r="M9" i="15"/>
  <c r="N12" i="9" s="1"/>
  <c r="N9" i="15"/>
  <c r="O12" i="9" s="1"/>
  <c r="O9" i="15"/>
  <c r="P12" i="9" s="1"/>
  <c r="P16" i="9" s="1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Q1269" i="14"/>
  <c r="S1269" i="14" s="1"/>
  <c r="Q1268" i="14"/>
  <c r="S1268" i="14" s="1"/>
  <c r="L1233" i="14"/>
  <c r="Q1266" i="14"/>
  <c r="S1266" i="14" s="1"/>
  <c r="Q1265" i="14"/>
  <c r="S1265" i="14" s="1"/>
  <c r="Q1264" i="14"/>
  <c r="Q1263" i="14"/>
  <c r="S1263" i="14" s="1"/>
  <c r="Q1262" i="14"/>
  <c r="S1262" i="14" s="1"/>
  <c r="O1234" i="14"/>
  <c r="Q1260" i="14"/>
  <c r="S1260" i="14" s="1"/>
  <c r="Q1259" i="14"/>
  <c r="S1259" i="14" s="1"/>
  <c r="Q1258" i="14"/>
  <c r="S1258" i="14" s="1"/>
  <c r="Q1254" i="14"/>
  <c r="S1254" i="14" s="1"/>
  <c r="Q1253" i="14"/>
  <c r="S1253" i="14" s="1"/>
  <c r="Q1250" i="14"/>
  <c r="S1250" i="14" s="1"/>
  <c r="Q1249" i="14"/>
  <c r="S1249" i="14" s="1"/>
  <c r="Q1248" i="14"/>
  <c r="S1248" i="14" s="1"/>
  <c r="Q1247" i="14"/>
  <c r="S1247" i="14" s="1"/>
  <c r="Q1246" i="14"/>
  <c r="S1246" i="14" s="1"/>
  <c r="Q1245" i="14"/>
  <c r="S1245" i="14" s="1"/>
  <c r="Q1244" i="14"/>
  <c r="S1244" i="14" s="1"/>
  <c r="Q1243" i="14"/>
  <c r="S1243" i="14" s="1"/>
  <c r="Q1242" i="14"/>
  <c r="S1242" i="14" s="1"/>
  <c r="Q1241" i="14"/>
  <c r="S1241" i="14" s="1"/>
  <c r="Q1240" i="14"/>
  <c r="S1240" i="14" s="1"/>
  <c r="Q1239" i="14"/>
  <c r="S1239" i="14" s="1"/>
  <c r="Q1238" i="14"/>
  <c r="S1238" i="14" s="1"/>
  <c r="Q1237" i="14"/>
  <c r="S1237" i="14" s="1"/>
  <c r="Q1230" i="14"/>
  <c r="S1230" i="14" s="1"/>
  <c r="Q1229" i="14"/>
  <c r="S1229" i="14" s="1"/>
  <c r="Q1228" i="14"/>
  <c r="S1228" i="14" s="1"/>
  <c r="Q1227" i="14"/>
  <c r="S1227" i="14" s="1"/>
  <c r="Q1226" i="14"/>
  <c r="S1226" i="14" s="1"/>
  <c r="Q1225" i="14"/>
  <c r="S1225" i="14" s="1"/>
  <c r="Q1224" i="14"/>
  <c r="S1224" i="14" s="1"/>
  <c r="Q1223" i="14"/>
  <c r="S1223" i="14" s="1"/>
  <c r="Q1222" i="14"/>
  <c r="S1222" i="14" s="1"/>
  <c r="Q1221" i="14"/>
  <c r="S1221" i="14" s="1"/>
  <c r="Q1220" i="14"/>
  <c r="S1220" i="14" s="1"/>
  <c r="Q1219" i="14"/>
  <c r="S1219" i="14"/>
  <c r="Q1218" i="14"/>
  <c r="S1218" i="14" s="1"/>
  <c r="Q1217" i="14"/>
  <c r="S1217" i="14" s="1"/>
  <c r="Q1216" i="14"/>
  <c r="S1216" i="14" s="1"/>
  <c r="Q1215" i="14"/>
  <c r="S1215" i="14" s="1"/>
  <c r="Q1214" i="14"/>
  <c r="S1214" i="14" s="1"/>
  <c r="Q1213" i="14"/>
  <c r="S1213" i="14" s="1"/>
  <c r="Q1212" i="14"/>
  <c r="S1212" i="14" s="1"/>
  <c r="Q1211" i="14"/>
  <c r="S1211" i="14" s="1"/>
  <c r="Q1210" i="14"/>
  <c r="S1210" i="14" s="1"/>
  <c r="Q1209" i="14"/>
  <c r="S1209" i="14" s="1"/>
  <c r="Q1208" i="14"/>
  <c r="S1208" i="14" s="1"/>
  <c r="Q1207" i="14"/>
  <c r="S1207" i="14" s="1"/>
  <c r="Q1206" i="14"/>
  <c r="S1206" i="14" s="1"/>
  <c r="Q1205" i="14"/>
  <c r="S1205" i="14" s="1"/>
  <c r="Q1204" i="14"/>
  <c r="S1204" i="14" s="1"/>
  <c r="Q1203" i="14"/>
  <c r="S1203" i="14" s="1"/>
  <c r="K1176" i="14"/>
  <c r="Q1202" i="14"/>
  <c r="S1202" i="14" s="1"/>
  <c r="Q1201" i="14"/>
  <c r="S1201" i="14" s="1"/>
  <c r="Q1197" i="14"/>
  <c r="S1197" i="14" s="1"/>
  <c r="Q1196" i="14"/>
  <c r="S1196" i="14" s="1"/>
  <c r="Q1195" i="14"/>
  <c r="S1195" i="14" s="1"/>
  <c r="Q1194" i="14"/>
  <c r="S1194" i="14" s="1"/>
  <c r="Q1193" i="14"/>
  <c r="S1193" i="14" s="1"/>
  <c r="Q1192" i="14"/>
  <c r="S1192" i="14"/>
  <c r="Q1191" i="14"/>
  <c r="S1191" i="14" s="1"/>
  <c r="Q1190" i="14"/>
  <c r="S1190" i="14" s="1"/>
  <c r="Q1187" i="14"/>
  <c r="S1187" i="14"/>
  <c r="Q1186" i="14"/>
  <c r="S1186" i="14" s="1"/>
  <c r="Q1185" i="14"/>
  <c r="S1185" i="14" s="1"/>
  <c r="Q1184" i="14"/>
  <c r="S1184" i="14" s="1"/>
  <c r="O1177" i="14"/>
  <c r="Q1183" i="14"/>
  <c r="Q1182" i="14"/>
  <c r="S1182" i="14" s="1"/>
  <c r="Q1181" i="14"/>
  <c r="S1181" i="14" s="1"/>
  <c r="Q1180" i="14"/>
  <c r="S1180" i="14" s="1"/>
  <c r="Q1167" i="14"/>
  <c r="S1167" i="14" s="1"/>
  <c r="Q1166" i="14"/>
  <c r="S1166" i="14" s="1"/>
  <c r="Q1165" i="14"/>
  <c r="S1165" i="14" s="1"/>
  <c r="M1044" i="14"/>
  <c r="M1038" i="14" s="1"/>
  <c r="L36" i="3" s="1"/>
  <c r="Q1163" i="14"/>
  <c r="S1163" i="14" s="1"/>
  <c r="Q1162" i="14"/>
  <c r="S1162" i="14" s="1"/>
  <c r="Q1161" i="14"/>
  <c r="S1161" i="14" s="1"/>
  <c r="Q1160" i="14"/>
  <c r="S1160" i="14" s="1"/>
  <c r="Q1159" i="14"/>
  <c r="S1159" i="14" s="1"/>
  <c r="Q1158" i="14"/>
  <c r="S1158" i="14" s="1"/>
  <c r="Q1157" i="14"/>
  <c r="S1157" i="14" s="1"/>
  <c r="Q1156" i="14"/>
  <c r="S1156" i="14" s="1"/>
  <c r="Q1155" i="14"/>
  <c r="S1155" i="14" s="1"/>
  <c r="Q1154" i="14"/>
  <c r="S1154" i="14" s="1"/>
  <c r="Q1153" i="14"/>
  <c r="S1153" i="14" s="1"/>
  <c r="Q1151" i="14"/>
  <c r="S1151" i="14" s="1"/>
  <c r="Q1150" i="14"/>
  <c r="S1150" i="14" s="1"/>
  <c r="Q1149" i="14"/>
  <c r="S1149" i="14" s="1"/>
  <c r="Q1148" i="14"/>
  <c r="S1148" i="14" s="1"/>
  <c r="Q1147" i="14"/>
  <c r="S1147" i="14" s="1"/>
  <c r="Q1146" i="14"/>
  <c r="S1146" i="14" s="1"/>
  <c r="Q1145" i="14"/>
  <c r="S1145" i="14" s="1"/>
  <c r="Q1144" i="14"/>
  <c r="S1144" i="14" s="1"/>
  <c r="Q1140" i="14"/>
  <c r="S1140" i="14" s="1"/>
  <c r="Q1139" i="14"/>
  <c r="S1139" i="14" s="1"/>
  <c r="Q1138" i="14"/>
  <c r="S1138" i="14" s="1"/>
  <c r="Q1137" i="14"/>
  <c r="S1137" i="14" s="1"/>
  <c r="Q1136" i="14"/>
  <c r="S1136" i="14" s="1"/>
  <c r="Q1135" i="14"/>
  <c r="S1135" i="14" s="1"/>
  <c r="Q1134" i="14"/>
  <c r="S1134" i="14" s="1"/>
  <c r="Q1133" i="14"/>
  <c r="S1133" i="14" s="1"/>
  <c r="Q1132" i="14"/>
  <c r="S1132" i="14" s="1"/>
  <c r="Q1131" i="14"/>
  <c r="S1131" i="14" s="1"/>
  <c r="Q1130" i="14"/>
  <c r="S1130" i="14" s="1"/>
  <c r="Q1129" i="14"/>
  <c r="S1129" i="14" s="1"/>
  <c r="Q1128" i="14"/>
  <c r="S1128" i="14" s="1"/>
  <c r="Q1127" i="14"/>
  <c r="S1127" i="14" s="1"/>
  <c r="Q1126" i="14"/>
  <c r="S1126" i="14" s="1"/>
  <c r="Q1125" i="14"/>
  <c r="S1125" i="14" s="1"/>
  <c r="Q1124" i="14"/>
  <c r="S1124" i="14" s="1"/>
  <c r="Q1123" i="14"/>
  <c r="S1123" i="14" s="1"/>
  <c r="Q1122" i="14"/>
  <c r="S1122" i="14" s="1"/>
  <c r="Q1121" i="14"/>
  <c r="S1121" i="14" s="1"/>
  <c r="Q1120" i="14"/>
  <c r="S1120" i="14" s="1"/>
  <c r="Q1119" i="14"/>
  <c r="S1119" i="14" s="1"/>
  <c r="Q1118" i="14"/>
  <c r="S1118" i="14" s="1"/>
  <c r="Q1117" i="14"/>
  <c r="S1117" i="14" s="1"/>
  <c r="Q1116" i="14"/>
  <c r="S1116" i="14" s="1"/>
  <c r="Q1115" i="14"/>
  <c r="S1115" i="14" s="1"/>
  <c r="Q1114" i="14"/>
  <c r="S1114" i="14" s="1"/>
  <c r="Q1113" i="14"/>
  <c r="S1113" i="14" s="1"/>
  <c r="Q1112" i="14"/>
  <c r="S1112" i="14" s="1"/>
  <c r="Q1111" i="14"/>
  <c r="S1111" i="14" s="1"/>
  <c r="Q1110" i="14"/>
  <c r="S1110" i="14" s="1"/>
  <c r="Q1109" i="14"/>
  <c r="S1109" i="14" s="1"/>
  <c r="Q1108" i="14"/>
  <c r="S1108" i="14" s="1"/>
  <c r="Q1107" i="14"/>
  <c r="S1107" i="14" s="1"/>
  <c r="Q1106" i="14"/>
  <c r="S1106" i="14" s="1"/>
  <c r="Q1105" i="14"/>
  <c r="S1105" i="14" s="1"/>
  <c r="Q1104" i="14"/>
  <c r="S1104" i="14" s="1"/>
  <c r="Q1103" i="14"/>
  <c r="S1103" i="14" s="1"/>
  <c r="Q1102" i="14"/>
  <c r="S1102" i="14" s="1"/>
  <c r="Q1100" i="14"/>
  <c r="S1100" i="14" s="1"/>
  <c r="Q1099" i="14"/>
  <c r="S1099" i="14" s="1"/>
  <c r="Q1098" i="14"/>
  <c r="S1098" i="14" s="1"/>
  <c r="Q1097" i="14"/>
  <c r="S1097" i="14" s="1"/>
  <c r="Q1096" i="14"/>
  <c r="S1096" i="14" s="1"/>
  <c r="Q1095" i="14"/>
  <c r="S1095" i="14" s="1"/>
  <c r="Q1094" i="14"/>
  <c r="S1094" i="14" s="1"/>
  <c r="Q1093" i="14"/>
  <c r="S1093" i="14"/>
  <c r="Q1092" i="14"/>
  <c r="S1092" i="14" s="1"/>
  <c r="Q1091" i="14"/>
  <c r="S1091" i="14" s="1"/>
  <c r="Q1090" i="14"/>
  <c r="S1090" i="14" s="1"/>
  <c r="Q1089" i="14"/>
  <c r="S1089" i="14" s="1"/>
  <c r="Q1088" i="14"/>
  <c r="S1088" i="14" s="1"/>
  <c r="Q1087" i="14"/>
  <c r="S1087" i="14" s="1"/>
  <c r="Q1083" i="14"/>
  <c r="S1083" i="14" s="1"/>
  <c r="Q1082" i="14"/>
  <c r="S1082" i="14" s="1"/>
  <c r="Q1080" i="14"/>
  <c r="S1080" i="14" s="1"/>
  <c r="Q1079" i="14"/>
  <c r="S1079" i="14" s="1"/>
  <c r="Q1078" i="14"/>
  <c r="S1078" i="14" s="1"/>
  <c r="Q1077" i="14"/>
  <c r="S1077" i="14" s="1"/>
  <c r="Q1076" i="14"/>
  <c r="S1076" i="14" s="1"/>
  <c r="Q1075" i="14"/>
  <c r="S1075" i="14" s="1"/>
  <c r="Q1074" i="14"/>
  <c r="S1074" i="14" s="1"/>
  <c r="Q1073" i="14"/>
  <c r="S1073" i="14" s="1"/>
  <c r="Q1072" i="14"/>
  <c r="S1072" i="14" s="1"/>
  <c r="Q1071" i="14"/>
  <c r="S1071" i="14" s="1"/>
  <c r="Q1070" i="14"/>
  <c r="S1070" i="14" s="1"/>
  <c r="Q1069" i="14"/>
  <c r="S1069" i="14" s="1"/>
  <c r="Q1067" i="14"/>
  <c r="S1067" i="14" s="1"/>
  <c r="Q1066" i="14"/>
  <c r="S1066" i="14" s="1"/>
  <c r="Q1065" i="14"/>
  <c r="S1065" i="14" s="1"/>
  <c r="Q1064" i="14"/>
  <c r="S1064" i="14" s="1"/>
  <c r="Q1063" i="14"/>
  <c r="S1063" i="14" s="1"/>
  <c r="Q1062" i="14"/>
  <c r="S1062" i="14" s="1"/>
  <c r="Q1061" i="14"/>
  <c r="S1061" i="14" s="1"/>
  <c r="Q1060" i="14"/>
  <c r="S1060" i="14" s="1"/>
  <c r="Q1059" i="14"/>
  <c r="S1059" i="14" s="1"/>
  <c r="Q1058" i="14"/>
  <c r="S1058" i="14" s="1"/>
  <c r="Q1056" i="14"/>
  <c r="Q1055" i="14"/>
  <c r="S1055" i="14" s="1"/>
  <c r="Q1054" i="14"/>
  <c r="S1054" i="14" s="1"/>
  <c r="Q1053" i="14"/>
  <c r="S1053" i="14" s="1"/>
  <c r="Q1052" i="14"/>
  <c r="S1052" i="14" s="1"/>
  <c r="Q1049" i="14"/>
  <c r="S1049" i="14" s="1"/>
  <c r="Q1048" i="14"/>
  <c r="S1048" i="14" s="1"/>
  <c r="Q1035" i="14"/>
  <c r="S1035" i="14" s="1"/>
  <c r="Q1034" i="14"/>
  <c r="S1034" i="14" s="1"/>
  <c r="Q1033" i="14"/>
  <c r="S1033" i="14" s="1"/>
  <c r="Q1032" i="14"/>
  <c r="S1032" i="14" s="1"/>
  <c r="Q1031" i="14"/>
  <c r="S1031" i="14" s="1"/>
  <c r="Q1030" i="14"/>
  <c r="S1030" i="14" s="1"/>
  <c r="Q1026" i="14"/>
  <c r="S1026" i="14" s="1"/>
  <c r="Q1025" i="14"/>
  <c r="S1025" i="14" s="1"/>
  <c r="Q1023" i="14"/>
  <c r="S1023" i="14" s="1"/>
  <c r="Q1022" i="14"/>
  <c r="S1022" i="14" s="1"/>
  <c r="Q1021" i="14"/>
  <c r="S1021" i="14" s="1"/>
  <c r="Q1020" i="14"/>
  <c r="S1020" i="14" s="1"/>
  <c r="Q1019" i="14"/>
  <c r="S1019" i="14" s="1"/>
  <c r="Q1018" i="14"/>
  <c r="S1018" i="14" s="1"/>
  <c r="Q1017" i="14"/>
  <c r="S1017" i="14" s="1"/>
  <c r="Q1016" i="14"/>
  <c r="S1016" i="14" s="1"/>
  <c r="Q1015" i="14"/>
  <c r="S1015" i="14" s="1"/>
  <c r="Q1014" i="14"/>
  <c r="S1014" i="14" s="1"/>
  <c r="Q1013" i="14"/>
  <c r="S1013" i="14" s="1"/>
  <c r="Q1012" i="14"/>
  <c r="S1012" i="14" s="1"/>
  <c r="Q1011" i="14"/>
  <c r="S1011" i="14" s="1"/>
  <c r="Q1010" i="14"/>
  <c r="S1010" i="14" s="1"/>
  <c r="Q1009" i="14"/>
  <c r="S1009" i="14" s="1"/>
  <c r="Q1008" i="14"/>
  <c r="S1008" i="14" s="1"/>
  <c r="Q1007" i="14"/>
  <c r="S1007" i="14" s="1"/>
  <c r="Q1006" i="14"/>
  <c r="S1006" i="14" s="1"/>
  <c r="Q1005" i="14"/>
  <c r="S1005" i="14" s="1"/>
  <c r="Q1004" i="14"/>
  <c r="S1004" i="14" s="1"/>
  <c r="Q1003" i="14"/>
  <c r="S1003" i="14"/>
  <c r="Q1002" i="14"/>
  <c r="S1002" i="14" s="1"/>
  <c r="Q1001" i="14"/>
  <c r="S1001" i="14" s="1"/>
  <c r="Q1000" i="14"/>
  <c r="S1000" i="14" s="1"/>
  <c r="Q999" i="14"/>
  <c r="S999" i="14" s="1"/>
  <c r="Q998" i="14"/>
  <c r="S998" i="14" s="1"/>
  <c r="Q997" i="14"/>
  <c r="S997" i="14" s="1"/>
  <c r="Q996" i="14"/>
  <c r="S996" i="14" s="1"/>
  <c r="Q995" i="14"/>
  <c r="S995" i="14" s="1"/>
  <c r="Q993" i="14"/>
  <c r="S993" i="14" s="1"/>
  <c r="Q992" i="14"/>
  <c r="S992" i="14" s="1"/>
  <c r="Q991" i="14"/>
  <c r="S991" i="14" s="1"/>
  <c r="Q990" i="14"/>
  <c r="S990" i="14" s="1"/>
  <c r="Q989" i="14"/>
  <c r="S989" i="14" s="1"/>
  <c r="Q988" i="14"/>
  <c r="S988" i="14" s="1"/>
  <c r="Q987" i="14"/>
  <c r="S987" i="14" s="1"/>
  <c r="Q986" i="14"/>
  <c r="S986" i="14" s="1"/>
  <c r="Q985" i="14"/>
  <c r="S985" i="14" s="1"/>
  <c r="Q984" i="14"/>
  <c r="S984" i="14" s="1"/>
  <c r="Q983" i="14"/>
  <c r="S983" i="14" s="1"/>
  <c r="Q981" i="14"/>
  <c r="S981" i="14" s="1"/>
  <c r="Q980" i="14"/>
  <c r="S980" i="14" s="1"/>
  <c r="Q979" i="14"/>
  <c r="S979" i="14" s="1"/>
  <c r="Q978" i="14"/>
  <c r="S978" i="14" s="1"/>
  <c r="Q977" i="14"/>
  <c r="S977" i="14" s="1"/>
  <c r="Q976" i="14"/>
  <c r="S976" i="14" s="1"/>
  <c r="Q975" i="14"/>
  <c r="S975" i="14" s="1"/>
  <c r="Q974" i="14"/>
  <c r="S974" i="14" s="1"/>
  <c r="Q973" i="14"/>
  <c r="S973" i="14" s="1"/>
  <c r="Q969" i="14"/>
  <c r="S969" i="14" s="1"/>
  <c r="Q968" i="14"/>
  <c r="S968" i="14" s="1"/>
  <c r="Q966" i="14"/>
  <c r="S966" i="14" s="1"/>
  <c r="Q965" i="14"/>
  <c r="S965" i="14"/>
  <c r="Q964" i="14"/>
  <c r="S964" i="14" s="1"/>
  <c r="Q963" i="14"/>
  <c r="S963" i="14"/>
  <c r="Q962" i="14"/>
  <c r="S962" i="14" s="1"/>
  <c r="Q961" i="14"/>
  <c r="S961" i="14" s="1"/>
  <c r="Q960" i="14"/>
  <c r="S960" i="14" s="1"/>
  <c r="Q959" i="14"/>
  <c r="S959" i="14" s="1"/>
  <c r="Q958" i="14"/>
  <c r="S958" i="14" s="1"/>
  <c r="Q957" i="14"/>
  <c r="S957" i="14" s="1"/>
  <c r="Q956" i="14"/>
  <c r="S956" i="14" s="1"/>
  <c r="Q955" i="14"/>
  <c r="S955" i="14" s="1"/>
  <c r="Q954" i="14"/>
  <c r="S954" i="14" s="1"/>
  <c r="Q953" i="14"/>
  <c r="S953" i="14" s="1"/>
  <c r="Q952" i="14"/>
  <c r="S952" i="14" s="1"/>
  <c r="Q951" i="14"/>
  <c r="S951" i="14" s="1"/>
  <c r="Q950" i="14"/>
  <c r="S950" i="14" s="1"/>
  <c r="Q949" i="14"/>
  <c r="S949" i="14" s="1"/>
  <c r="Q948" i="14"/>
  <c r="S948" i="14" s="1"/>
  <c r="Q947" i="14"/>
  <c r="S947" i="14"/>
  <c r="Q946" i="14"/>
  <c r="Q945" i="14"/>
  <c r="S945" i="14" s="1"/>
  <c r="Q944" i="14"/>
  <c r="S944" i="14"/>
  <c r="Q943" i="14"/>
  <c r="S943" i="14" s="1"/>
  <c r="Q942" i="14"/>
  <c r="S942" i="14" s="1"/>
  <c r="Q941" i="14"/>
  <c r="S941" i="14" s="1"/>
  <c r="Q940" i="14"/>
  <c r="S940" i="14" s="1"/>
  <c r="Q939" i="14"/>
  <c r="S939" i="14" s="1"/>
  <c r="Q938" i="14"/>
  <c r="S938" i="14" s="1"/>
  <c r="Q937" i="14"/>
  <c r="S937" i="14" s="1"/>
  <c r="Q936" i="14"/>
  <c r="S936" i="14" s="1"/>
  <c r="Q935" i="14"/>
  <c r="S935" i="14" s="1"/>
  <c r="Q934" i="14"/>
  <c r="S934" i="14" s="1"/>
  <c r="Q933" i="14"/>
  <c r="S933" i="14" s="1"/>
  <c r="Q932" i="14"/>
  <c r="S932" i="14" s="1"/>
  <c r="Q930" i="14"/>
  <c r="S930" i="14" s="1"/>
  <c r="Q929" i="14"/>
  <c r="S929" i="14" s="1"/>
  <c r="Q928" i="14"/>
  <c r="S928" i="14" s="1"/>
  <c r="Q927" i="14"/>
  <c r="S927" i="14" s="1"/>
  <c r="Q926" i="14"/>
  <c r="S926" i="14" s="1"/>
  <c r="N919" i="14"/>
  <c r="Q924" i="14"/>
  <c r="Q923" i="14"/>
  <c r="S923" i="14" s="1"/>
  <c r="Q922" i="14"/>
  <c r="S922" i="14" s="1"/>
  <c r="Q906" i="14"/>
  <c r="S906" i="14" s="1"/>
  <c r="Q905" i="14"/>
  <c r="S905" i="14" s="1"/>
  <c r="Q904" i="14"/>
  <c r="S904" i="14" s="1"/>
  <c r="Q903" i="14"/>
  <c r="S903" i="14" s="1"/>
  <c r="Q902" i="14"/>
  <c r="S902" i="14" s="1"/>
  <c r="Q901" i="14"/>
  <c r="S901" i="14" s="1"/>
  <c r="Q900" i="14"/>
  <c r="S900" i="14" s="1"/>
  <c r="Q899" i="14"/>
  <c r="S899" i="14" s="1"/>
  <c r="Q898" i="14"/>
  <c r="S898" i="14" s="1"/>
  <c r="N840" i="14"/>
  <c r="Q896" i="14"/>
  <c r="S896" i="14" s="1"/>
  <c r="Q895" i="14"/>
  <c r="S895" i="14" s="1"/>
  <c r="Q894" i="14"/>
  <c r="S894" i="14" s="1"/>
  <c r="Q893" i="14"/>
  <c r="S893" i="14" s="1"/>
  <c r="Q892" i="14"/>
  <c r="S892" i="14" s="1"/>
  <c r="Q891" i="14"/>
  <c r="S891" i="14" s="1"/>
  <c r="Q890" i="14"/>
  <c r="S890" i="14" s="1"/>
  <c r="Q889" i="14"/>
  <c r="S889" i="14" s="1"/>
  <c r="Q888" i="14"/>
  <c r="S888" i="14" s="1"/>
  <c r="Q887" i="14"/>
  <c r="S887" i="14" s="1"/>
  <c r="Q886" i="14"/>
  <c r="S886" i="14" s="1"/>
  <c r="Q885" i="14"/>
  <c r="S885" i="14" s="1"/>
  <c r="Q884" i="14"/>
  <c r="S884" i="14" s="1"/>
  <c r="Q883" i="14"/>
  <c r="S883" i="14" s="1"/>
  <c r="Q882" i="14"/>
  <c r="S882" i="14" s="1"/>
  <c r="Q881" i="14"/>
  <c r="S881" i="14" s="1"/>
  <c r="Q880" i="14"/>
  <c r="S880" i="14" s="1"/>
  <c r="Q878" i="14"/>
  <c r="S878" i="14" s="1"/>
  <c r="Q877" i="14"/>
  <c r="S877" i="14" s="1"/>
  <c r="Q876" i="14"/>
  <c r="S876" i="14" s="1"/>
  <c r="Q875" i="14"/>
  <c r="S875" i="14" s="1"/>
  <c r="O840" i="14"/>
  <c r="K840" i="14"/>
  <c r="Q872" i="14"/>
  <c r="S872" i="14" s="1"/>
  <c r="Q871" i="14"/>
  <c r="S871" i="14" s="1"/>
  <c r="Q870" i="14"/>
  <c r="S870" i="14" s="1"/>
  <c r="Q869" i="14"/>
  <c r="S869" i="14" s="1"/>
  <c r="Q867" i="14"/>
  <c r="S867" i="14" s="1"/>
  <c r="Q866" i="14"/>
  <c r="S866" i="14" s="1"/>
  <c r="Q865" i="14"/>
  <c r="S865" i="14" s="1"/>
  <c r="Q864" i="14"/>
  <c r="S864" i="14" s="1"/>
  <c r="Q863" i="14"/>
  <c r="S863" i="14" s="1"/>
  <c r="Q862" i="14"/>
  <c r="S862" i="14" s="1"/>
  <c r="Q861" i="14"/>
  <c r="S861" i="14" s="1"/>
  <c r="Q860" i="14"/>
  <c r="S860" i="14" s="1"/>
  <c r="Q859" i="14"/>
  <c r="S859" i="14" s="1"/>
  <c r="Q855" i="14"/>
  <c r="S855" i="14" s="1"/>
  <c r="Q854" i="14"/>
  <c r="S854" i="14" s="1"/>
  <c r="Q853" i="14"/>
  <c r="S853" i="14" s="1"/>
  <c r="Q851" i="14"/>
  <c r="S851" i="14" s="1"/>
  <c r="Q850" i="14"/>
  <c r="S850" i="14" s="1"/>
  <c r="Q849" i="14"/>
  <c r="S849" i="14" s="1"/>
  <c r="Q848" i="14"/>
  <c r="S848" i="14" s="1"/>
  <c r="O841" i="14"/>
  <c r="K841" i="14"/>
  <c r="Q846" i="14"/>
  <c r="S846" i="14" s="1"/>
  <c r="Q845" i="14"/>
  <c r="S845" i="14" s="1"/>
  <c r="Q844" i="14"/>
  <c r="S844" i="14" s="1"/>
  <c r="Q837" i="14"/>
  <c r="S837" i="14" s="1"/>
  <c r="Q836" i="14"/>
  <c r="S836" i="14" s="1"/>
  <c r="Q835" i="14"/>
  <c r="S835" i="14" s="1"/>
  <c r="Q834" i="14"/>
  <c r="S834" i="14" s="1"/>
  <c r="Q833" i="14"/>
  <c r="S833" i="14" s="1"/>
  <c r="Q832" i="14"/>
  <c r="S832" i="14" s="1"/>
  <c r="Q831" i="14"/>
  <c r="S831" i="14" s="1"/>
  <c r="Q830" i="14"/>
  <c r="S830" i="14" s="1"/>
  <c r="Q829" i="14"/>
  <c r="S829" i="14" s="1"/>
  <c r="Q828" i="14"/>
  <c r="S828" i="14" s="1"/>
  <c r="Q827" i="14"/>
  <c r="S827" i="14" s="1"/>
  <c r="Q826" i="14"/>
  <c r="S826" i="14" s="1"/>
  <c r="Q825" i="14"/>
  <c r="S825" i="14" s="1"/>
  <c r="Q824" i="14"/>
  <c r="S824" i="14" s="1"/>
  <c r="Q823" i="14"/>
  <c r="S823" i="14" s="1"/>
  <c r="Q822" i="14"/>
  <c r="S822" i="14" s="1"/>
  <c r="Q821" i="14"/>
  <c r="S821" i="14" s="1"/>
  <c r="Q820" i="14"/>
  <c r="S820" i="14" s="1"/>
  <c r="Q819" i="14"/>
  <c r="S819" i="14" s="1"/>
  <c r="Q818" i="14"/>
  <c r="S818" i="14" s="1"/>
  <c r="P784" i="14"/>
  <c r="Q817" i="14"/>
  <c r="S817" i="14" s="1"/>
  <c r="Q816" i="14"/>
  <c r="S816" i="14" s="1"/>
  <c r="Q815" i="14"/>
  <c r="S815" i="14" s="1"/>
  <c r="Q814" i="14"/>
  <c r="S814" i="14" s="1"/>
  <c r="Q813" i="14"/>
  <c r="S813" i="14" s="1"/>
  <c r="Q812" i="14"/>
  <c r="S812" i="14" s="1"/>
  <c r="Q811" i="14"/>
  <c r="S811" i="14" s="1"/>
  <c r="Q810" i="14"/>
  <c r="S810" i="14" s="1"/>
  <c r="Q809" i="14"/>
  <c r="S809" i="14" s="1"/>
  <c r="Q808" i="14"/>
  <c r="S808" i="14" s="1"/>
  <c r="Q807" i="14"/>
  <c r="S807" i="14" s="1"/>
  <c r="Q806" i="14"/>
  <c r="S806" i="14" s="1"/>
  <c r="Q805" i="14"/>
  <c r="S805" i="14" s="1"/>
  <c r="K783" i="14"/>
  <c r="Q804" i="14"/>
  <c r="S804" i="14" s="1"/>
  <c r="Q803" i="14"/>
  <c r="S803" i="14" s="1"/>
  <c r="Q802" i="14"/>
  <c r="S802" i="14" s="1"/>
  <c r="Q798" i="14"/>
  <c r="S798" i="14" s="1"/>
  <c r="Q797" i="14"/>
  <c r="S797" i="14" s="1"/>
  <c r="Q796" i="14"/>
  <c r="S796" i="14" s="1"/>
  <c r="Q795" i="14"/>
  <c r="S795" i="14" s="1"/>
  <c r="Q794" i="14"/>
  <c r="S794" i="14" s="1"/>
  <c r="Q793" i="14"/>
  <c r="S793" i="14" s="1"/>
  <c r="Q792" i="14"/>
  <c r="S792" i="14" s="1"/>
  <c r="Q791" i="14"/>
  <c r="S791" i="14" s="1"/>
  <c r="Q789" i="14"/>
  <c r="Q788" i="14"/>
  <c r="S788" i="14" s="1"/>
  <c r="Q787" i="14"/>
  <c r="S787" i="14" s="1"/>
  <c r="Q774" i="14"/>
  <c r="S774" i="14" s="1"/>
  <c r="Q773" i="14"/>
  <c r="S773" i="14" s="1"/>
  <c r="Q771" i="14"/>
  <c r="S771" i="14" s="1"/>
  <c r="Q770" i="14"/>
  <c r="S770" i="14" s="1"/>
  <c r="Q769" i="14"/>
  <c r="S769" i="14" s="1"/>
  <c r="Q768" i="14"/>
  <c r="S768" i="14" s="1"/>
  <c r="Q767" i="14"/>
  <c r="S767" i="14" s="1"/>
  <c r="Q766" i="14"/>
  <c r="S766" i="14" s="1"/>
  <c r="Q765" i="14"/>
  <c r="S765" i="14" s="1"/>
  <c r="Q764" i="14"/>
  <c r="S764" i="14" s="1"/>
  <c r="Q763" i="14"/>
  <c r="S763" i="14" s="1"/>
  <c r="Q762" i="14"/>
  <c r="S762" i="14" s="1"/>
  <c r="Q761" i="14"/>
  <c r="S761" i="14" s="1"/>
  <c r="Q760" i="14"/>
  <c r="S760" i="14" s="1"/>
  <c r="Q759" i="14"/>
  <c r="S759" i="14" s="1"/>
  <c r="Q758" i="14"/>
  <c r="S758" i="14" s="1"/>
  <c r="Q757" i="14"/>
  <c r="S757" i="14" s="1"/>
  <c r="Q756" i="14"/>
  <c r="S756" i="14" s="1"/>
  <c r="Q755" i="14"/>
  <c r="S755" i="14" s="1"/>
  <c r="Q754" i="14"/>
  <c r="S754" i="14" s="1"/>
  <c r="Q753" i="14"/>
  <c r="S753" i="14" s="1"/>
  <c r="Q752" i="14"/>
  <c r="S752" i="14" s="1"/>
  <c r="Q751" i="14"/>
  <c r="S751" i="14" s="1"/>
  <c r="Q750" i="14"/>
  <c r="S750" i="14" s="1"/>
  <c r="Q749" i="14"/>
  <c r="S749" i="14" s="1"/>
  <c r="Q748" i="14"/>
  <c r="S748" i="14" s="1"/>
  <c r="Q747" i="14"/>
  <c r="S747" i="14" s="1"/>
  <c r="Q746" i="14"/>
  <c r="S746" i="14" s="1"/>
  <c r="Q745" i="14"/>
  <c r="S745" i="14" s="1"/>
  <c r="Q741" i="14"/>
  <c r="S741" i="14" s="1"/>
  <c r="Q740" i="14"/>
  <c r="S740" i="14" s="1"/>
  <c r="Q739" i="14"/>
  <c r="S739" i="14" s="1"/>
  <c r="Q738" i="14"/>
  <c r="S738" i="14" s="1"/>
  <c r="Q737" i="14"/>
  <c r="S737" i="14" s="1"/>
  <c r="Q736" i="14"/>
  <c r="S736" i="14" s="1"/>
  <c r="Q735" i="14"/>
  <c r="S735" i="14" s="1"/>
  <c r="Q734" i="14"/>
  <c r="S734" i="14" s="1"/>
  <c r="Q732" i="14"/>
  <c r="S732" i="14" s="1"/>
  <c r="Q731" i="14"/>
  <c r="S731" i="14" s="1"/>
  <c r="Q730" i="14"/>
  <c r="S730" i="14" s="1"/>
  <c r="Q729" i="14"/>
  <c r="S729" i="14" s="1"/>
  <c r="Q728" i="14"/>
  <c r="S728" i="14" s="1"/>
  <c r="Q727" i="14"/>
  <c r="S727" i="14" s="1"/>
  <c r="Q725" i="14"/>
  <c r="S725" i="14" s="1"/>
  <c r="Q724" i="14"/>
  <c r="S724" i="14" s="1"/>
  <c r="Q723" i="14"/>
  <c r="S723" i="14" s="1"/>
  <c r="Q722" i="14"/>
  <c r="S722" i="14" s="1"/>
  <c r="Q721" i="14"/>
  <c r="S721" i="14" s="1"/>
  <c r="Q720" i="14"/>
  <c r="S720" i="14" s="1"/>
  <c r="Q719" i="14"/>
  <c r="S719" i="14" s="1"/>
  <c r="Q718" i="14"/>
  <c r="S718" i="14" s="1"/>
  <c r="Q717" i="14"/>
  <c r="S717" i="14" s="1"/>
  <c r="Q716" i="14"/>
  <c r="S716" i="14" s="1"/>
  <c r="Q714" i="14"/>
  <c r="S714" i="14" s="1"/>
  <c r="Q713" i="14"/>
  <c r="S713" i="14" s="1"/>
  <c r="Q712" i="14"/>
  <c r="S712" i="14"/>
  <c r="Q711" i="14"/>
  <c r="S711" i="14" s="1"/>
  <c r="Q710" i="14"/>
  <c r="S710" i="14" s="1"/>
  <c r="Q709" i="14"/>
  <c r="S709" i="14" s="1"/>
  <c r="Q708" i="14"/>
  <c r="S708" i="14" s="1"/>
  <c r="Q707" i="14"/>
  <c r="S707" i="14" s="1"/>
  <c r="Q706" i="14"/>
  <c r="S706" i="14" s="1"/>
  <c r="Q705" i="14"/>
  <c r="S705" i="14"/>
  <c r="Q704" i="14"/>
  <c r="S704" i="14" s="1"/>
  <c r="Q703" i="14"/>
  <c r="S703" i="14" s="1"/>
  <c r="Q702" i="14"/>
  <c r="S702" i="14" s="1"/>
  <c r="Q701" i="14"/>
  <c r="S701" i="14" s="1"/>
  <c r="Q700" i="14"/>
  <c r="S700" i="14" s="1"/>
  <c r="Q699" i="14"/>
  <c r="S699" i="14" s="1"/>
  <c r="Q698" i="14"/>
  <c r="S698" i="14" s="1"/>
  <c r="Q697" i="14"/>
  <c r="S697" i="14" s="1"/>
  <c r="Q696" i="14"/>
  <c r="S696" i="14" s="1"/>
  <c r="Q695" i="14"/>
  <c r="S695" i="14" s="1"/>
  <c r="Q694" i="14"/>
  <c r="S694" i="14" s="1"/>
  <c r="Q693" i="14"/>
  <c r="S693" i="14" s="1"/>
  <c r="Q692" i="14"/>
  <c r="S692" i="14" s="1"/>
  <c r="Q691" i="14"/>
  <c r="S691" i="14" s="1"/>
  <c r="Q690" i="14"/>
  <c r="S690" i="14" s="1"/>
  <c r="Q689" i="14"/>
  <c r="S689" i="14" s="1"/>
  <c r="Q688" i="14"/>
  <c r="S688" i="14" s="1"/>
  <c r="Q684" i="14"/>
  <c r="S684" i="14" s="1"/>
  <c r="Q683" i="14"/>
  <c r="S683" i="14" s="1"/>
  <c r="Q682" i="14"/>
  <c r="S682" i="14" s="1"/>
  <c r="Q681" i="14"/>
  <c r="S681" i="14" s="1"/>
  <c r="Q680" i="14"/>
  <c r="S680" i="14" s="1"/>
  <c r="Q679" i="14"/>
  <c r="S679" i="14"/>
  <c r="Q678" i="14"/>
  <c r="S678" i="14" s="1"/>
  <c r="Q677" i="14"/>
  <c r="S677" i="14" s="1"/>
  <c r="Q676" i="14"/>
  <c r="S676" i="14" s="1"/>
  <c r="Q675" i="14"/>
  <c r="S675" i="14" s="1"/>
  <c r="Q674" i="14"/>
  <c r="S674" i="14" s="1"/>
  <c r="Q673" i="14"/>
  <c r="S673" i="14" s="1"/>
  <c r="Q672" i="14"/>
  <c r="S672" i="14" s="1"/>
  <c r="Q671" i="14"/>
  <c r="S671" i="14" s="1"/>
  <c r="Q670" i="14"/>
  <c r="S670" i="14" s="1"/>
  <c r="Q669" i="14"/>
  <c r="S669" i="14" s="1"/>
  <c r="Q668" i="14"/>
  <c r="S668" i="14" s="1"/>
  <c r="Q667" i="14"/>
  <c r="S667" i="14" s="1"/>
  <c r="Q666" i="14"/>
  <c r="S666" i="14" s="1"/>
  <c r="Q665" i="14"/>
  <c r="S665" i="14" s="1"/>
  <c r="Q664" i="14"/>
  <c r="S664" i="14" s="1"/>
  <c r="Q663" i="14"/>
  <c r="S663" i="14" s="1"/>
  <c r="Q662" i="14"/>
  <c r="S662" i="14" s="1"/>
  <c r="Q661" i="14"/>
  <c r="S661" i="14" s="1"/>
  <c r="Q660" i="14"/>
  <c r="S660" i="14" s="1"/>
  <c r="Q659" i="14"/>
  <c r="S659" i="14" s="1"/>
  <c r="Q656" i="14"/>
  <c r="S656" i="14" s="1"/>
  <c r="Q655" i="14"/>
  <c r="S655" i="14" s="1"/>
  <c r="Q654" i="14"/>
  <c r="S654" i="14" s="1"/>
  <c r="Q653" i="14"/>
  <c r="S653" i="14" s="1"/>
  <c r="Q652" i="14"/>
  <c r="S652" i="14" s="1"/>
  <c r="Q650" i="14"/>
  <c r="S650" i="14" s="1"/>
  <c r="Q649" i="14"/>
  <c r="S649" i="14" s="1"/>
  <c r="Q648" i="14"/>
  <c r="S648" i="14" s="1"/>
  <c r="Q647" i="14"/>
  <c r="S647" i="14" s="1"/>
  <c r="Q646" i="14"/>
  <c r="S646" i="14" s="1"/>
  <c r="Q645" i="14"/>
  <c r="S645" i="14" s="1"/>
  <c r="Q644" i="14"/>
  <c r="S644" i="14" s="1"/>
  <c r="Q643" i="14"/>
  <c r="S643" i="14" s="1"/>
  <c r="Q642" i="14"/>
  <c r="S642" i="14" s="1"/>
  <c r="Q641" i="14"/>
  <c r="S641" i="14" s="1"/>
  <c r="Q639" i="14"/>
  <c r="S639" i="14" s="1"/>
  <c r="Q638" i="14"/>
  <c r="S638" i="14" s="1"/>
  <c r="Q637" i="14"/>
  <c r="S637" i="14" s="1"/>
  <c r="Q621" i="14"/>
  <c r="S621" i="14" s="1"/>
  <c r="Q620" i="14"/>
  <c r="S620" i="14" s="1"/>
  <c r="P577" i="14"/>
  <c r="Q619" i="14"/>
  <c r="S619" i="14" s="1"/>
  <c r="P576" i="14"/>
  <c r="Q618" i="14"/>
  <c r="S618" i="14" s="1"/>
  <c r="Q617" i="14"/>
  <c r="S617" i="14" s="1"/>
  <c r="Q616" i="14"/>
  <c r="S616" i="14" s="1"/>
  <c r="Q615" i="14"/>
  <c r="S615" i="14" s="1"/>
  <c r="Q614" i="14"/>
  <c r="S614" i="14" s="1"/>
  <c r="K577" i="14"/>
  <c r="Q612" i="14"/>
  <c r="S612" i="14" s="1"/>
  <c r="Q611" i="14"/>
  <c r="S611" i="14" s="1"/>
  <c r="Q610" i="14"/>
  <c r="S610" i="14" s="1"/>
  <c r="Q609" i="14"/>
  <c r="S609" i="14" s="1"/>
  <c r="Q608" i="14"/>
  <c r="S608" i="14" s="1"/>
  <c r="N576" i="14"/>
  <c r="Q606" i="14"/>
  <c r="S606" i="14" s="1"/>
  <c r="Q605" i="14"/>
  <c r="S605" i="14" s="1"/>
  <c r="Q604" i="14"/>
  <c r="S604" i="14" s="1"/>
  <c r="Q603" i="14"/>
  <c r="S603" i="14" s="1"/>
  <c r="Q602" i="14"/>
  <c r="S602" i="14" s="1"/>
  <c r="Q601" i="14"/>
  <c r="S601" i="14" s="1"/>
  <c r="Q600" i="14"/>
  <c r="S600" i="14" s="1"/>
  <c r="Q599" i="14"/>
  <c r="S599" i="14" s="1"/>
  <c r="Q598" i="14"/>
  <c r="S598" i="14" s="1"/>
  <c r="Q597" i="14"/>
  <c r="S597" i="14" s="1"/>
  <c r="Q596" i="14"/>
  <c r="S596" i="14" s="1"/>
  <c r="Q595" i="14"/>
  <c r="S595" i="14" s="1"/>
  <c r="Q594" i="14"/>
  <c r="S594" i="14" s="1"/>
  <c r="Q593" i="14"/>
  <c r="S593" i="14" s="1"/>
  <c r="Q592" i="14"/>
  <c r="S592" i="14" s="1"/>
  <c r="Q591" i="14"/>
  <c r="S591" i="14" s="1"/>
  <c r="Q590" i="14"/>
  <c r="S590" i="14" s="1"/>
  <c r="Q589" i="14"/>
  <c r="S589" i="14" s="1"/>
  <c r="Q588" i="14"/>
  <c r="S588" i="14" s="1"/>
  <c r="Q587" i="14"/>
  <c r="S587" i="14" s="1"/>
  <c r="Q586" i="14"/>
  <c r="S586" i="14" s="1"/>
  <c r="Q585" i="14"/>
  <c r="S585" i="14" s="1"/>
  <c r="Q584" i="14"/>
  <c r="S584" i="14" s="1"/>
  <c r="Q581" i="14"/>
  <c r="S581" i="14" s="1"/>
  <c r="Q580" i="14"/>
  <c r="S580" i="14" s="1"/>
  <c r="Q570" i="14"/>
  <c r="S570" i="14" s="1"/>
  <c r="Q569" i="14"/>
  <c r="S569" i="14" s="1"/>
  <c r="Q567" i="14"/>
  <c r="S567" i="14" s="1"/>
  <c r="Q566" i="14"/>
  <c r="S566" i="14" s="1"/>
  <c r="Q565" i="14"/>
  <c r="S565" i="14" s="1"/>
  <c r="Q564" i="14"/>
  <c r="S564" i="14" s="1"/>
  <c r="Q563" i="14"/>
  <c r="S563" i="14" s="1"/>
  <c r="Q562" i="14"/>
  <c r="S562" i="14" s="1"/>
  <c r="Q561" i="14"/>
  <c r="S561" i="14" s="1"/>
  <c r="Q560" i="14"/>
  <c r="S560" i="14" s="1"/>
  <c r="Q559" i="14"/>
  <c r="S559" i="14" s="1"/>
  <c r="Q558" i="14"/>
  <c r="S558" i="14" s="1"/>
  <c r="Q557" i="14"/>
  <c r="S557" i="14" s="1"/>
  <c r="Q556" i="14"/>
  <c r="S556" i="14" s="1"/>
  <c r="Q555" i="14"/>
  <c r="S555" i="14" s="1"/>
  <c r="Q554" i="14"/>
  <c r="S554" i="14" s="1"/>
  <c r="Q553" i="14"/>
  <c r="S553" i="14" s="1"/>
  <c r="Q552" i="14"/>
  <c r="S552" i="14" s="1"/>
  <c r="Q551" i="14"/>
  <c r="S551" i="14" s="1"/>
  <c r="Q550" i="14"/>
  <c r="S550" i="14" s="1"/>
  <c r="Q549" i="14"/>
  <c r="S549" i="14" s="1"/>
  <c r="Q548" i="14"/>
  <c r="S548" i="14" s="1"/>
  <c r="Q547" i="14"/>
  <c r="S547" i="14" s="1"/>
  <c r="Q546" i="14"/>
  <c r="S546" i="14" s="1"/>
  <c r="Q545" i="14"/>
  <c r="S545" i="14" s="1"/>
  <c r="Q544" i="14"/>
  <c r="S544" i="14" s="1"/>
  <c r="Q543" i="14"/>
  <c r="S543" i="14" s="1"/>
  <c r="Q542" i="14"/>
  <c r="S542" i="14" s="1"/>
  <c r="Q541" i="14"/>
  <c r="S541" i="14" s="1"/>
  <c r="Q540" i="14"/>
  <c r="S540" i="14"/>
  <c r="Q539" i="14"/>
  <c r="S539" i="14" s="1"/>
  <c r="Q538" i="14"/>
  <c r="S538" i="14" s="1"/>
  <c r="Q537" i="14"/>
  <c r="S537" i="14" s="1"/>
  <c r="Q536" i="14"/>
  <c r="S536" i="14" s="1"/>
  <c r="Q535" i="14"/>
  <c r="S535" i="14" s="1"/>
  <c r="Q534" i="14"/>
  <c r="S534" i="14" s="1"/>
  <c r="Q533" i="14"/>
  <c r="S533" i="14" s="1"/>
  <c r="Q532" i="14"/>
  <c r="S532" i="14" s="1"/>
  <c r="Q531" i="14"/>
  <c r="S531" i="14" s="1"/>
  <c r="Q530" i="14"/>
  <c r="S530" i="14" s="1"/>
  <c r="Q529" i="14"/>
  <c r="S529" i="14" s="1"/>
  <c r="Q528" i="14"/>
  <c r="S528" i="14" s="1"/>
  <c r="Q527" i="14"/>
  <c r="S527" i="14" s="1"/>
  <c r="Q526" i="14"/>
  <c r="S526" i="14" s="1"/>
  <c r="Q525" i="14"/>
  <c r="S525" i="14" s="1"/>
  <c r="Q524" i="14"/>
  <c r="S524" i="14" s="1"/>
  <c r="Q523" i="14"/>
  <c r="S523" i="14"/>
  <c r="Q522" i="14"/>
  <c r="S522" i="14" s="1"/>
  <c r="Q521" i="14"/>
  <c r="S521" i="14" s="1"/>
  <c r="Q520" i="14"/>
  <c r="S520" i="14" s="1"/>
  <c r="N498" i="14"/>
  <c r="Q519" i="14"/>
  <c r="S519" i="14" s="1"/>
  <c r="Q518" i="14"/>
  <c r="S518" i="14" s="1"/>
  <c r="Q517" i="14"/>
  <c r="S517" i="14" s="1"/>
  <c r="Q513" i="14"/>
  <c r="S513" i="14" s="1"/>
  <c r="Q512" i="14"/>
  <c r="S512" i="14" s="1"/>
  <c r="Q510" i="14"/>
  <c r="S510" i="14" s="1"/>
  <c r="Q509" i="14"/>
  <c r="S509" i="14" s="1"/>
  <c r="Q508" i="14"/>
  <c r="S508" i="14" s="1"/>
  <c r="Q507" i="14"/>
  <c r="S507" i="14" s="1"/>
  <c r="Q506" i="14"/>
  <c r="S506" i="14" s="1"/>
  <c r="Q505" i="14"/>
  <c r="Q503" i="14"/>
  <c r="S503" i="14" s="1"/>
  <c r="Q502" i="14"/>
  <c r="S502" i="14" s="1"/>
  <c r="Q489" i="14"/>
  <c r="S489" i="14" s="1"/>
  <c r="Q488" i="14"/>
  <c r="S488" i="14" s="1"/>
  <c r="Q487" i="14"/>
  <c r="S487" i="14" s="1"/>
  <c r="Q486" i="14"/>
  <c r="S486" i="14" s="1"/>
  <c r="Q485" i="14"/>
  <c r="S485" i="14" s="1"/>
  <c r="Q484" i="14"/>
  <c r="S484" i="14" s="1"/>
  <c r="Q483" i="14"/>
  <c r="S483" i="14" s="1"/>
  <c r="Q482" i="14"/>
  <c r="S482" i="14" s="1"/>
  <c r="N441" i="14"/>
  <c r="Q480" i="14"/>
  <c r="S480" i="14" s="1"/>
  <c r="Q479" i="14"/>
  <c r="S479" i="14" s="1"/>
  <c r="Q478" i="14"/>
  <c r="S478" i="14" s="1"/>
  <c r="Q477" i="14"/>
  <c r="S477" i="14" s="1"/>
  <c r="Q476" i="14"/>
  <c r="S476" i="14"/>
  <c r="Q475" i="14"/>
  <c r="S475" i="14" s="1"/>
  <c r="Q474" i="14"/>
  <c r="S474" i="14" s="1"/>
  <c r="Q473" i="14"/>
  <c r="S473" i="14"/>
  <c r="Q472" i="14"/>
  <c r="S472" i="14" s="1"/>
  <c r="Q471" i="14"/>
  <c r="S471" i="14" s="1"/>
  <c r="Q470" i="14"/>
  <c r="S470" i="14" s="1"/>
  <c r="Q469" i="14"/>
  <c r="S469" i="14" s="1"/>
  <c r="Q468" i="14"/>
  <c r="S468" i="14" s="1"/>
  <c r="Q467" i="14"/>
  <c r="S467" i="14" s="1"/>
  <c r="Q466" i="14"/>
  <c r="S466" i="14" s="1"/>
  <c r="Q465" i="14"/>
  <c r="S465" i="14" s="1"/>
  <c r="Q464" i="14"/>
  <c r="S464" i="14" s="1"/>
  <c r="Q463" i="14"/>
  <c r="S463" i="14" s="1"/>
  <c r="L441" i="14"/>
  <c r="Q462" i="14"/>
  <c r="S462" i="14" s="1"/>
  <c r="Q461" i="14"/>
  <c r="S461" i="14" s="1"/>
  <c r="Q460" i="14"/>
  <c r="S460" i="14" s="1"/>
  <c r="Q456" i="14"/>
  <c r="S456" i="14" s="1"/>
  <c r="Q455" i="14"/>
  <c r="S455" i="14" s="1"/>
  <c r="Q454" i="14"/>
  <c r="S454" i="14" s="1"/>
  <c r="Q453" i="14"/>
  <c r="S453" i="14" s="1"/>
  <c r="Q452" i="14"/>
  <c r="S452" i="14" s="1"/>
  <c r="Q451" i="14"/>
  <c r="S451" i="14" s="1"/>
  <c r="Q450" i="14"/>
  <c r="S450" i="14" s="1"/>
  <c r="Q449" i="14"/>
  <c r="S449" i="14" s="1"/>
  <c r="Q447" i="14"/>
  <c r="Q446" i="14"/>
  <c r="Q445" i="14"/>
  <c r="R369" i="14"/>
  <c r="R368" i="14"/>
  <c r="R367" i="14"/>
  <c r="R366" i="14"/>
  <c r="R365" i="14"/>
  <c r="R364" i="14"/>
  <c r="Q438" i="14"/>
  <c r="S438" i="14"/>
  <c r="Q437" i="14"/>
  <c r="S437" i="14" s="1"/>
  <c r="Q436" i="14"/>
  <c r="S436" i="14" s="1"/>
  <c r="Q435" i="14"/>
  <c r="S435" i="14" s="1"/>
  <c r="Q434" i="14"/>
  <c r="S434" i="14" s="1"/>
  <c r="Q433" i="14"/>
  <c r="S433" i="14" s="1"/>
  <c r="Q432" i="14"/>
  <c r="S432" i="14" s="1"/>
  <c r="Q431" i="14"/>
  <c r="S431" i="14" s="1"/>
  <c r="Q430" i="14"/>
  <c r="S430" i="14" s="1"/>
  <c r="Q429" i="14"/>
  <c r="S429" i="14" s="1"/>
  <c r="Q428" i="14"/>
  <c r="S428" i="14" s="1"/>
  <c r="Q427" i="14"/>
  <c r="S427" i="14" s="1"/>
  <c r="Q426" i="14"/>
  <c r="Q425" i="14"/>
  <c r="S425" i="14" s="1"/>
  <c r="Q424" i="14"/>
  <c r="S424" i="14" s="1"/>
  <c r="Q423" i="14"/>
  <c r="S423" i="14" s="1"/>
  <c r="Q422" i="14"/>
  <c r="S422" i="14" s="1"/>
  <c r="Q421" i="14"/>
  <c r="S421" i="14" s="1"/>
  <c r="Q420" i="14"/>
  <c r="S420" i="14" s="1"/>
  <c r="Q419" i="14"/>
  <c r="S419" i="14" s="1"/>
  <c r="Q418" i="14"/>
  <c r="S418" i="14" s="1"/>
  <c r="L366" i="14"/>
  <c r="Q417" i="14"/>
  <c r="S417" i="14" s="1"/>
  <c r="Q416" i="14"/>
  <c r="S416" i="14" s="1"/>
  <c r="Q415" i="14"/>
  <c r="S415" i="14" s="1"/>
  <c r="Q414" i="14"/>
  <c r="S414" i="14" s="1"/>
  <c r="Q413" i="14"/>
  <c r="S413" i="14" s="1"/>
  <c r="Q412" i="14"/>
  <c r="S412" i="14" s="1"/>
  <c r="P366" i="14"/>
  <c r="Q411" i="14"/>
  <c r="S411" i="14" s="1"/>
  <c r="Q410" i="14"/>
  <c r="Q409" i="14"/>
  <c r="S409" i="14" s="1"/>
  <c r="Q408" i="14"/>
  <c r="S408" i="14" s="1"/>
  <c r="Q407" i="14"/>
  <c r="S407" i="14" s="1"/>
  <c r="Q406" i="14"/>
  <c r="S406" i="14" s="1"/>
  <c r="Q405" i="14"/>
  <c r="S405" i="14" s="1"/>
  <c r="Q404" i="14"/>
  <c r="S404" i="14" s="1"/>
  <c r="Q403" i="14"/>
  <c r="S403" i="14" s="1"/>
  <c r="Q399" i="14"/>
  <c r="S399" i="14" s="1"/>
  <c r="Q398" i="14"/>
  <c r="S398" i="14" s="1"/>
  <c r="Q397" i="14"/>
  <c r="S397" i="14" s="1"/>
  <c r="Q396" i="14"/>
  <c r="S396" i="14" s="1"/>
  <c r="Q395" i="14"/>
  <c r="S395" i="14" s="1"/>
  <c r="Q394" i="14"/>
  <c r="S394" i="14" s="1"/>
  <c r="Q393" i="14"/>
  <c r="S393" i="14" s="1"/>
  <c r="Q392" i="14"/>
  <c r="S392" i="14" s="1"/>
  <c r="Q389" i="14"/>
  <c r="S389" i="14" s="1"/>
  <c r="Q388" i="14"/>
  <c r="S388" i="14" s="1"/>
  <c r="Q387" i="14"/>
  <c r="S387" i="14" s="1"/>
  <c r="Q386" i="14"/>
  <c r="S386" i="14" s="1"/>
  <c r="Q385" i="14"/>
  <c r="S385" i="14" s="1"/>
  <c r="Q383" i="14"/>
  <c r="S383" i="14" s="1"/>
  <c r="Q382" i="14"/>
  <c r="S382" i="14" s="1"/>
  <c r="Q381" i="14"/>
  <c r="S381" i="14" s="1"/>
  <c r="Q380" i="14"/>
  <c r="S380" i="14" s="1"/>
  <c r="Q379" i="14"/>
  <c r="S379" i="14" s="1"/>
  <c r="Q378" i="14"/>
  <c r="S378" i="14" s="1"/>
  <c r="Q377" i="14"/>
  <c r="S377" i="14" s="1"/>
  <c r="Q376" i="14"/>
  <c r="S376" i="14" s="1"/>
  <c r="Q375" i="14"/>
  <c r="S375" i="14" s="1"/>
  <c r="Q374" i="14"/>
  <c r="S374" i="14" s="1"/>
  <c r="Q373" i="14"/>
  <c r="M366" i="14"/>
  <c r="Q372" i="14"/>
  <c r="Q371" i="14"/>
  <c r="S371" i="14" s="1"/>
  <c r="Q370" i="14"/>
  <c r="S370" i="14" s="1"/>
  <c r="Q363" i="14"/>
  <c r="S363" i="14" s="1"/>
  <c r="Q362" i="14"/>
  <c r="S362" i="14" s="1"/>
  <c r="Q361" i="14"/>
  <c r="S361" i="14" s="1"/>
  <c r="Q360" i="14"/>
  <c r="S360" i="14" s="1"/>
  <c r="Q359" i="14"/>
  <c r="S359" i="14" s="1"/>
  <c r="Q358" i="14"/>
  <c r="S358" i="14" s="1"/>
  <c r="Q357" i="14"/>
  <c r="S357" i="14" s="1"/>
  <c r="Q356" i="14"/>
  <c r="S356" i="14" s="1"/>
  <c r="Q355" i="14"/>
  <c r="S355" i="14" s="1"/>
  <c r="Q354" i="14"/>
  <c r="S354" i="14" s="1"/>
  <c r="Q353" i="14"/>
  <c r="S353" i="14" s="1"/>
  <c r="Q352" i="14"/>
  <c r="S352" i="14" s="1"/>
  <c r="Q351" i="14"/>
  <c r="S351" i="14" s="1"/>
  <c r="Q350" i="14"/>
  <c r="S350" i="14" s="1"/>
  <c r="Q349" i="14"/>
  <c r="S349" i="14" s="1"/>
  <c r="Q348" i="14"/>
  <c r="S348" i="14" s="1"/>
  <c r="Q347" i="14"/>
  <c r="S347" i="14" s="1"/>
  <c r="Q346" i="14"/>
  <c r="S346" i="14" s="1"/>
  <c r="Q342" i="14"/>
  <c r="S342" i="14" s="1"/>
  <c r="Q341" i="14"/>
  <c r="S341" i="14" s="1"/>
  <c r="Q340" i="14"/>
  <c r="S340" i="14" s="1"/>
  <c r="Q339" i="14"/>
  <c r="S339" i="14" s="1"/>
  <c r="Q338" i="14"/>
  <c r="S338" i="14" s="1"/>
  <c r="Q337" i="14"/>
  <c r="S337" i="14" s="1"/>
  <c r="Q336" i="14"/>
  <c r="S336" i="14" s="1"/>
  <c r="Q335" i="14"/>
  <c r="S335" i="14" s="1"/>
  <c r="Q334" i="14"/>
  <c r="S334" i="14" s="1"/>
  <c r="Q333" i="14"/>
  <c r="S333" i="14" s="1"/>
  <c r="Q332" i="14"/>
  <c r="S332" i="14" s="1"/>
  <c r="Q331" i="14"/>
  <c r="S331" i="14" s="1"/>
  <c r="Q330" i="14"/>
  <c r="S330" i="14" s="1"/>
  <c r="Q329" i="14"/>
  <c r="S329" i="14"/>
  <c r="Q328" i="14"/>
  <c r="S328" i="14" s="1"/>
  <c r="Q327" i="14"/>
  <c r="S327" i="14" s="1"/>
  <c r="Q326" i="14"/>
  <c r="S326" i="14" s="1"/>
  <c r="Q325" i="14"/>
  <c r="S325" i="14" s="1"/>
  <c r="Q324" i="14"/>
  <c r="S324" i="14" s="1"/>
  <c r="Q323" i="14"/>
  <c r="S323" i="14" s="1"/>
  <c r="Q322" i="14"/>
  <c r="S322" i="14" s="1"/>
  <c r="Q321" i="14"/>
  <c r="S321" i="14" s="1"/>
  <c r="Q320" i="14"/>
  <c r="S320" i="14" s="1"/>
  <c r="Q319" i="14"/>
  <c r="S319" i="14" s="1"/>
  <c r="Q318" i="14"/>
  <c r="S318" i="14" s="1"/>
  <c r="Q317" i="14"/>
  <c r="S317" i="14" s="1"/>
  <c r="Q316" i="14"/>
  <c r="S316" i="14" s="1"/>
  <c r="Q315" i="14"/>
  <c r="S315" i="14" s="1"/>
  <c r="Q314" i="14"/>
  <c r="S314" i="14" s="1"/>
  <c r="Q313" i="14"/>
  <c r="S313" i="14" s="1"/>
  <c r="Q312" i="14"/>
  <c r="S312" i="14" s="1"/>
  <c r="Q311" i="14"/>
  <c r="S311" i="14" s="1"/>
  <c r="Q310" i="14"/>
  <c r="S310" i="14" s="1"/>
  <c r="Q309" i="14"/>
  <c r="S309" i="14" s="1"/>
  <c r="Q308" i="14"/>
  <c r="S308" i="14" s="1"/>
  <c r="Q307" i="14"/>
  <c r="S307" i="14" s="1"/>
  <c r="Q306" i="14"/>
  <c r="S306" i="14" s="1"/>
  <c r="Q305" i="14"/>
  <c r="S305" i="14" s="1"/>
  <c r="Q304" i="14"/>
  <c r="S304" i="14" s="1"/>
  <c r="Q303" i="14"/>
  <c r="S303" i="14" s="1"/>
  <c r="Q302" i="14"/>
  <c r="S302" i="14" s="1"/>
  <c r="Q301" i="14"/>
  <c r="S301" i="14" s="1"/>
  <c r="Q300" i="14"/>
  <c r="S300" i="14" s="1"/>
  <c r="Q299" i="14"/>
  <c r="S299" i="14" s="1"/>
  <c r="Q298" i="14"/>
  <c r="S298" i="14" s="1"/>
  <c r="Q297" i="14"/>
  <c r="S297" i="14" s="1"/>
  <c r="Q296" i="14"/>
  <c r="S296" i="14" s="1"/>
  <c r="Q295" i="14"/>
  <c r="S295" i="14" s="1"/>
  <c r="Q294" i="14"/>
  <c r="S294" i="14" s="1"/>
  <c r="Q293" i="14"/>
  <c r="S293" i="14" s="1"/>
  <c r="N235" i="14"/>
  <c r="K235" i="14"/>
  <c r="Q291" i="14"/>
  <c r="S291" i="14" s="1"/>
  <c r="Q290" i="14"/>
  <c r="S290" i="14" s="1"/>
  <c r="Q289" i="14"/>
  <c r="S289" i="14" s="1"/>
  <c r="Q285" i="14"/>
  <c r="S285" i="14" s="1"/>
  <c r="Q284" i="14"/>
  <c r="S284" i="14" s="1"/>
  <c r="Q283" i="14"/>
  <c r="S283" i="14" s="1"/>
  <c r="Q282" i="14"/>
  <c r="S282" i="14" s="1"/>
  <c r="Q281" i="14"/>
  <c r="S281" i="14" s="1"/>
  <c r="Q280" i="14"/>
  <c r="S280" i="14" s="1"/>
  <c r="Q279" i="14"/>
  <c r="S279" i="14" s="1"/>
  <c r="Q278" i="14"/>
  <c r="S278" i="14" s="1"/>
  <c r="Q277" i="14"/>
  <c r="S277" i="14" s="1"/>
  <c r="Q275" i="14"/>
  <c r="S275" i="14" s="1"/>
  <c r="Q274" i="14"/>
  <c r="S274" i="14" s="1"/>
  <c r="Q273" i="14"/>
  <c r="S273" i="14" s="1"/>
  <c r="Q272" i="14"/>
  <c r="S272" i="14" s="1"/>
  <c r="Q271" i="14"/>
  <c r="S271" i="14" s="1"/>
  <c r="Q270" i="14"/>
  <c r="S270" i="14" s="1"/>
  <c r="Q269" i="14"/>
  <c r="S269" i="14" s="1"/>
  <c r="Q268" i="14"/>
  <c r="S268" i="14" s="1"/>
  <c r="Q267" i="14"/>
  <c r="S267" i="14" s="1"/>
  <c r="Q266" i="14"/>
  <c r="S266" i="14" s="1"/>
  <c r="Q265" i="14"/>
  <c r="S265" i="14" s="1"/>
  <c r="Q264" i="14"/>
  <c r="S264" i="14" s="1"/>
  <c r="Q263" i="14"/>
  <c r="S263" i="14" s="1"/>
  <c r="Q262" i="14"/>
  <c r="S262" i="14" s="1"/>
  <c r="Q261" i="14"/>
  <c r="S261" i="14" s="1"/>
  <c r="Q260" i="14"/>
  <c r="S260" i="14" s="1"/>
  <c r="Q259" i="14"/>
  <c r="S259" i="14" s="1"/>
  <c r="Q258" i="14"/>
  <c r="S258" i="14" s="1"/>
  <c r="Q257" i="14"/>
  <c r="S257" i="14" s="1"/>
  <c r="Q256" i="14"/>
  <c r="S256" i="14" s="1"/>
  <c r="Q255" i="14"/>
  <c r="S255" i="14" s="1"/>
  <c r="Q254" i="14"/>
  <c r="S254" i="14" s="1"/>
  <c r="Q253" i="14"/>
  <c r="S253" i="14" s="1"/>
  <c r="Q252" i="14"/>
  <c r="S252" i="14" s="1"/>
  <c r="Q251" i="14"/>
  <c r="S251" i="14" s="1"/>
  <c r="Q250" i="14"/>
  <c r="S250" i="14" s="1"/>
  <c r="Q249" i="14"/>
  <c r="S249" i="14" s="1"/>
  <c r="Q248" i="14"/>
  <c r="S248" i="14" s="1"/>
  <c r="Q247" i="14"/>
  <c r="S247" i="14" s="1"/>
  <c r="Q245" i="14"/>
  <c r="S245" i="14" s="1"/>
  <c r="Q244" i="14"/>
  <c r="S244" i="14" s="1"/>
  <c r="Q243" i="14"/>
  <c r="S243" i="14" s="1"/>
  <c r="Q242" i="14"/>
  <c r="S242" i="14" s="1"/>
  <c r="Q241" i="14"/>
  <c r="S241" i="14" s="1"/>
  <c r="Q240" i="14"/>
  <c r="Q239" i="14"/>
  <c r="S239" i="14" s="1"/>
  <c r="Q238" i="14"/>
  <c r="S238" i="14" s="1"/>
  <c r="Q228" i="14"/>
  <c r="S228" i="14" s="1"/>
  <c r="Q227" i="14"/>
  <c r="S227" i="14" s="1"/>
  <c r="Q226" i="14"/>
  <c r="S226" i="14" s="1"/>
  <c r="Q225" i="14"/>
  <c r="S225" i="14" s="1"/>
  <c r="Q224" i="14"/>
  <c r="S224" i="14" s="1"/>
  <c r="Q223" i="14"/>
  <c r="S223" i="14" s="1"/>
  <c r="Q222" i="14"/>
  <c r="S222" i="14" s="1"/>
  <c r="Q221" i="14"/>
  <c r="S221" i="14" s="1"/>
  <c r="Q220" i="14"/>
  <c r="S220" i="14" s="1"/>
  <c r="Q219" i="14"/>
  <c r="S219" i="14" s="1"/>
  <c r="Q218" i="14"/>
  <c r="S218" i="14" s="1"/>
  <c r="Q217" i="14"/>
  <c r="S217" i="14" s="1"/>
  <c r="Q216" i="14"/>
  <c r="S216" i="14" s="1"/>
  <c r="Q215" i="14"/>
  <c r="S215" i="14" s="1"/>
  <c r="Q214" i="14"/>
  <c r="S214" i="14" s="1"/>
  <c r="Q213" i="14"/>
  <c r="S213" i="14" s="1"/>
  <c r="Q212" i="14"/>
  <c r="S212" i="14" s="1"/>
  <c r="Q211" i="14"/>
  <c r="S211" i="14" s="1"/>
  <c r="Q210" i="14"/>
  <c r="S210" i="14" s="1"/>
  <c r="Q209" i="14"/>
  <c r="S209" i="14" s="1"/>
  <c r="L177" i="14"/>
  <c r="Q207" i="14"/>
  <c r="S207" i="14" s="1"/>
  <c r="Q206" i="14"/>
  <c r="S206" i="14" s="1"/>
  <c r="Q205" i="14"/>
  <c r="S205" i="14" s="1"/>
  <c r="Q204" i="14"/>
  <c r="S204" i="14"/>
  <c r="Q203" i="14"/>
  <c r="S203" i="14" s="1"/>
  <c r="Q202" i="14"/>
  <c r="S202" i="14" s="1"/>
  <c r="Q201" i="14"/>
  <c r="S201" i="14" s="1"/>
  <c r="Q200" i="14"/>
  <c r="S200" i="14" s="1"/>
  <c r="Q199" i="14"/>
  <c r="S199" i="14" s="1"/>
  <c r="Q198" i="14"/>
  <c r="S198" i="14" s="1"/>
  <c r="Q197" i="14"/>
  <c r="S197" i="14" s="1"/>
  <c r="Q196" i="14"/>
  <c r="S196" i="14" s="1"/>
  <c r="Q195" i="14"/>
  <c r="S195" i="14" s="1"/>
  <c r="Q194" i="14"/>
  <c r="S194" i="14" s="1"/>
  <c r="Q193" i="14"/>
  <c r="S193" i="14" s="1"/>
  <c r="Q192" i="14"/>
  <c r="S192" i="14" s="1"/>
  <c r="Q191" i="14"/>
  <c r="S191" i="14" s="1"/>
  <c r="P178" i="14"/>
  <c r="Q188" i="14"/>
  <c r="S188" i="14" s="1"/>
  <c r="Q187" i="14"/>
  <c r="S187" i="14" s="1"/>
  <c r="Q186" i="14"/>
  <c r="Q185" i="14"/>
  <c r="S185" i="14" s="1"/>
  <c r="M178" i="14"/>
  <c r="Q183" i="14"/>
  <c r="Q182" i="14"/>
  <c r="S182" i="14" s="1"/>
  <c r="Q181" i="14"/>
  <c r="S181" i="14" s="1"/>
  <c r="Q171" i="14"/>
  <c r="S171" i="14" s="1"/>
  <c r="Q170" i="14"/>
  <c r="S170" i="14" s="1"/>
  <c r="Q169" i="14"/>
  <c r="S169" i="14" s="1"/>
  <c r="Q168" i="14"/>
  <c r="S168" i="14" s="1"/>
  <c r="Q167" i="14"/>
  <c r="S167" i="14" s="1"/>
  <c r="Q166" i="14"/>
  <c r="S166" i="14" s="1"/>
  <c r="Q165" i="14"/>
  <c r="S165" i="14" s="1"/>
  <c r="Q164" i="14"/>
  <c r="S164" i="14" s="1"/>
  <c r="Q163" i="14"/>
  <c r="S163" i="14" s="1"/>
  <c r="Q162" i="14"/>
  <c r="S162" i="14" s="1"/>
  <c r="Q161" i="14"/>
  <c r="S161" i="14" s="1"/>
  <c r="Q160" i="14"/>
  <c r="S160" i="14"/>
  <c r="Q159" i="14"/>
  <c r="S159" i="14" s="1"/>
  <c r="Q158" i="14"/>
  <c r="S158" i="14" s="1"/>
  <c r="Q156" i="14"/>
  <c r="S156" i="14" s="1"/>
  <c r="Q155" i="14"/>
  <c r="S155" i="14" s="1"/>
  <c r="Q154" i="14"/>
  <c r="S154" i="14" s="1"/>
  <c r="Q153" i="14"/>
  <c r="S153" i="14" s="1"/>
  <c r="Q152" i="14"/>
  <c r="S152" i="14" s="1"/>
  <c r="Q150" i="14"/>
  <c r="S150" i="14" s="1"/>
  <c r="Q149" i="14"/>
  <c r="S149" i="14" s="1"/>
  <c r="Q148" i="14"/>
  <c r="S148" i="14" s="1"/>
  <c r="Q147" i="14"/>
  <c r="S147" i="14" s="1"/>
  <c r="Q146" i="14"/>
  <c r="S146" i="14" s="1"/>
  <c r="Q145" i="14"/>
  <c r="S145" i="14" s="1"/>
  <c r="Q144" i="14"/>
  <c r="S144" i="14" s="1"/>
  <c r="Q143" i="14"/>
  <c r="S143" i="14" s="1"/>
  <c r="Q142" i="14"/>
  <c r="S142" i="14" s="1"/>
  <c r="Q141" i="14"/>
  <c r="S141" i="14" s="1"/>
  <c r="Q140" i="14"/>
  <c r="S140" i="14" s="1"/>
  <c r="Q139" i="14"/>
  <c r="S139" i="14" s="1"/>
  <c r="Q138" i="14"/>
  <c r="S138" i="14" s="1"/>
  <c r="Q137" i="14"/>
  <c r="S137" i="14" s="1"/>
  <c r="Q136" i="14"/>
  <c r="S136" i="14" s="1"/>
  <c r="Q135" i="14"/>
  <c r="S135" i="14" s="1"/>
  <c r="Q134" i="14"/>
  <c r="S134" i="14" s="1"/>
  <c r="Q133" i="14"/>
  <c r="S133" i="14" s="1"/>
  <c r="Q132" i="14"/>
  <c r="S132" i="14" s="1"/>
  <c r="Q131" i="14"/>
  <c r="S131" i="14" s="1"/>
  <c r="Q130" i="14"/>
  <c r="S130" i="14" s="1"/>
  <c r="Q129" i="14"/>
  <c r="S129" i="14" s="1"/>
  <c r="Q128" i="14"/>
  <c r="S128" i="14" s="1"/>
  <c r="Q127" i="14"/>
  <c r="S127" i="14" s="1"/>
  <c r="Q126" i="14"/>
  <c r="S126" i="14" s="1"/>
  <c r="Q125" i="14"/>
  <c r="S125" i="14" s="1"/>
  <c r="Q124" i="14"/>
  <c r="S124" i="14" s="1"/>
  <c r="Q123" i="14"/>
  <c r="S123" i="14" s="1"/>
  <c r="Q122" i="14"/>
  <c r="S122" i="14" s="1"/>
  <c r="Q120" i="14"/>
  <c r="S120" i="14" s="1"/>
  <c r="Q119" i="14"/>
  <c r="S119" i="14" s="1"/>
  <c r="Q118" i="14"/>
  <c r="S118" i="14" s="1"/>
  <c r="Q114" i="14"/>
  <c r="S114" i="14" s="1"/>
  <c r="Q113" i="14"/>
  <c r="S113" i="14" s="1"/>
  <c r="Q112" i="14"/>
  <c r="S112" i="14" s="1"/>
  <c r="Q110" i="14"/>
  <c r="S110" i="14" s="1"/>
  <c r="Q109" i="14"/>
  <c r="S109" i="14" s="1"/>
  <c r="Q108" i="14"/>
  <c r="S108" i="14" s="1"/>
  <c r="Q107" i="14"/>
  <c r="S107" i="14" s="1"/>
  <c r="Q106" i="14"/>
  <c r="S106" i="14" s="1"/>
  <c r="Q104" i="14"/>
  <c r="S104" i="14" s="1"/>
  <c r="Q103" i="14"/>
  <c r="S103" i="14" s="1"/>
  <c r="Q102" i="14"/>
  <c r="S102" i="14" s="1"/>
  <c r="Q101" i="14"/>
  <c r="S101" i="14" s="1"/>
  <c r="Q100" i="14"/>
  <c r="S100" i="14" s="1"/>
  <c r="Q99" i="14"/>
  <c r="S99" i="14" s="1"/>
  <c r="Q98" i="14"/>
  <c r="S98" i="14" s="1"/>
  <c r="Q97" i="14"/>
  <c r="S97" i="14" s="1"/>
  <c r="Q96" i="14"/>
  <c r="S96" i="14" s="1"/>
  <c r="Q95" i="14"/>
  <c r="S95" i="14" s="1"/>
  <c r="Q94" i="14"/>
  <c r="S94" i="14" s="1"/>
  <c r="Q93" i="14"/>
  <c r="S93" i="14" s="1"/>
  <c r="Q92" i="14"/>
  <c r="S92" i="14" s="1"/>
  <c r="Q91" i="14"/>
  <c r="S91" i="14" s="1"/>
  <c r="Q90" i="14"/>
  <c r="S90" i="14" s="1"/>
  <c r="Q89" i="14"/>
  <c r="S89" i="14" s="1"/>
  <c r="Q88" i="14"/>
  <c r="S88" i="14" s="1"/>
  <c r="Q87" i="14"/>
  <c r="S87" i="14" s="1"/>
  <c r="Q86" i="14"/>
  <c r="S86" i="14" s="1"/>
  <c r="Q85" i="14"/>
  <c r="S85" i="14" s="1"/>
  <c r="Q84" i="14"/>
  <c r="S84" i="14" s="1"/>
  <c r="Q83" i="14"/>
  <c r="S83" i="14" s="1"/>
  <c r="Q82" i="14"/>
  <c r="S82" i="14" s="1"/>
  <c r="Q81" i="14"/>
  <c r="S81" i="14" s="1"/>
  <c r="Q80" i="14"/>
  <c r="S80" i="14" s="1"/>
  <c r="Q79" i="14"/>
  <c r="S79" i="14" s="1"/>
  <c r="Q78" i="14"/>
  <c r="S78" i="14" s="1"/>
  <c r="Q77" i="14"/>
  <c r="S77" i="14" s="1"/>
  <c r="Q75" i="14"/>
  <c r="S75" i="14" s="1"/>
  <c r="Q74" i="14"/>
  <c r="S74" i="14" s="1"/>
  <c r="Q73" i="14"/>
  <c r="S73" i="14" s="1"/>
  <c r="Q72" i="14"/>
  <c r="S72" i="14" s="1"/>
  <c r="Q71" i="14"/>
  <c r="S71" i="14" s="1"/>
  <c r="Q70" i="14"/>
  <c r="S70" i="14" s="1"/>
  <c r="Q69" i="14"/>
  <c r="S69" i="14" s="1"/>
  <c r="Q68" i="14"/>
  <c r="S68" i="14" s="1"/>
  <c r="Q67" i="14"/>
  <c r="S67" i="14" s="1"/>
  <c r="Q66" i="14"/>
  <c r="S66" i="14" s="1"/>
  <c r="Q65" i="14"/>
  <c r="S65" i="14" s="1"/>
  <c r="Q64" i="14"/>
  <c r="S64" i="14" s="1"/>
  <c r="Q63" i="14"/>
  <c r="S63" i="14" s="1"/>
  <c r="Q62" i="14"/>
  <c r="S62" i="14" s="1"/>
  <c r="Q61" i="14"/>
  <c r="S61" i="14" s="1"/>
  <c r="Q57" i="14"/>
  <c r="S57" i="14" s="1"/>
  <c r="Q56" i="14"/>
  <c r="S56" i="14" s="1"/>
  <c r="Q55" i="14"/>
  <c r="S55" i="14" s="1"/>
  <c r="J18" i="14"/>
  <c r="Q54" i="14"/>
  <c r="S54" i="14" s="1"/>
  <c r="Q53" i="14"/>
  <c r="S53" i="14" s="1"/>
  <c r="Q52" i="14"/>
  <c r="S52" i="14" s="1"/>
  <c r="Q51" i="14"/>
  <c r="S51" i="14" s="1"/>
  <c r="Q50" i="14"/>
  <c r="S50" i="14" s="1"/>
  <c r="Q49" i="14"/>
  <c r="S49" i="14" s="1"/>
  <c r="Q48" i="14"/>
  <c r="S48" i="14" s="1"/>
  <c r="Q47" i="14"/>
  <c r="S47" i="14" s="1"/>
  <c r="Q46" i="14"/>
  <c r="S46" i="14" s="1"/>
  <c r="Q45" i="14"/>
  <c r="S45" i="14" s="1"/>
  <c r="Q44" i="14"/>
  <c r="S44" i="14" s="1"/>
  <c r="Q42" i="14"/>
  <c r="S42" i="14" s="1"/>
  <c r="Q41" i="14"/>
  <c r="S41" i="14" s="1"/>
  <c r="Q40" i="14"/>
  <c r="S40" i="14" s="1"/>
  <c r="Q39" i="14"/>
  <c r="Q38" i="14"/>
  <c r="S38" i="14" s="1"/>
  <c r="Q35" i="14"/>
  <c r="S35" i="14" s="1"/>
  <c r="Q34" i="14"/>
  <c r="S34" i="14" s="1"/>
  <c r="Q33" i="14"/>
  <c r="S33" i="14" s="1"/>
  <c r="Q32" i="14"/>
  <c r="S32" i="14" s="1"/>
  <c r="Q31" i="14"/>
  <c r="S31" i="14" s="1"/>
  <c r="Q30" i="14"/>
  <c r="S30" i="14" s="1"/>
  <c r="Q29" i="14"/>
  <c r="Q28" i="14"/>
  <c r="S28" i="14" s="1"/>
  <c r="Q27" i="14"/>
  <c r="S27" i="14" s="1"/>
  <c r="Q26" i="14"/>
  <c r="S26" i="14" s="1"/>
  <c r="Q24" i="14"/>
  <c r="Q23" i="14"/>
  <c r="S23" i="14" s="1"/>
  <c r="Q22" i="14"/>
  <c r="S22" i="14" s="1"/>
  <c r="Y101" i="9"/>
  <c r="Y100" i="9"/>
  <c r="Y95" i="9"/>
  <c r="Y94" i="9"/>
  <c r="Y119" i="9"/>
  <c r="Y118" i="9"/>
  <c r="Y113" i="9"/>
  <c r="Y112" i="9"/>
  <c r="Y89" i="9"/>
  <c r="Y88" i="9"/>
  <c r="Y83" i="9"/>
  <c r="Y82" i="9"/>
  <c r="Y77" i="9"/>
  <c r="Y76" i="9"/>
  <c r="Y56" i="9"/>
  <c r="Y55" i="9"/>
  <c r="Y43" i="9" s="1"/>
  <c r="Y50" i="9"/>
  <c r="Y49" i="9"/>
  <c r="Y38" i="9"/>
  <c r="Y37" i="9"/>
  <c r="Y32" i="9"/>
  <c r="Y31" i="9"/>
  <c r="Y26" i="9"/>
  <c r="Y25" i="9"/>
  <c r="Y20" i="9"/>
  <c r="Y19" i="9"/>
  <c r="Y14" i="9"/>
  <c r="Y13" i="9"/>
  <c r="Z189" i="15"/>
  <c r="Z187" i="15"/>
  <c r="Z185" i="15"/>
  <c r="Z183" i="15"/>
  <c r="Z181" i="15"/>
  <c r="Z175" i="15"/>
  <c r="F169" i="15"/>
  <c r="P168" i="15"/>
  <c r="Q47" i="9" s="1"/>
  <c r="Z172" i="15"/>
  <c r="U169" i="15"/>
  <c r="V48" i="9" s="1"/>
  <c r="S169" i="15"/>
  <c r="T48" i="9" s="1"/>
  <c r="T52" i="9" s="1"/>
  <c r="L169" i="15"/>
  <c r="M48" i="9" s="1"/>
  <c r="J169" i="15"/>
  <c r="V168" i="15"/>
  <c r="T168" i="15"/>
  <c r="K168" i="15"/>
  <c r="I168" i="15"/>
  <c r="G168" i="15"/>
  <c r="H47" i="9" s="1"/>
  <c r="R265" i="12"/>
  <c r="R263" i="12"/>
  <c r="R262" i="12"/>
  <c r="P214" i="12"/>
  <c r="L214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L8" i="12"/>
  <c r="H9" i="12"/>
  <c r="L9" i="12"/>
  <c r="P9" i="12"/>
  <c r="K52" i="12"/>
  <c r="K53" i="12"/>
  <c r="K54" i="12"/>
  <c r="K55" i="12"/>
  <c r="K56" i="12"/>
  <c r="K57" i="12"/>
  <c r="I178" i="14"/>
  <c r="E178" i="14"/>
  <c r="H177" i="14"/>
  <c r="P369" i="14"/>
  <c r="O369" i="14"/>
  <c r="N369" i="14"/>
  <c r="M369" i="14"/>
  <c r="L369" i="14"/>
  <c r="K369" i="14"/>
  <c r="J369" i="14"/>
  <c r="I369" i="14"/>
  <c r="H369" i="14"/>
  <c r="G369" i="14"/>
  <c r="F369" i="14"/>
  <c r="E369" i="14"/>
  <c r="P368" i="14"/>
  <c r="O368" i="14"/>
  <c r="N368" i="14"/>
  <c r="M368" i="14"/>
  <c r="L368" i="14"/>
  <c r="K368" i="14"/>
  <c r="J368" i="14"/>
  <c r="I368" i="14"/>
  <c r="H368" i="14"/>
  <c r="G368" i="14"/>
  <c r="F368" i="14"/>
  <c r="E368" i="14"/>
  <c r="J367" i="14"/>
  <c r="I367" i="14"/>
  <c r="H367" i="14"/>
  <c r="G367" i="14"/>
  <c r="F367" i="14"/>
  <c r="E367" i="14"/>
  <c r="J366" i="14"/>
  <c r="I366" i="14"/>
  <c r="H366" i="14"/>
  <c r="G366" i="14"/>
  <c r="F366" i="14"/>
  <c r="E366" i="14"/>
  <c r="P365" i="14"/>
  <c r="O365" i="14"/>
  <c r="N365" i="14"/>
  <c r="M365" i="14"/>
  <c r="L365" i="14"/>
  <c r="K365" i="14"/>
  <c r="J365" i="14"/>
  <c r="I365" i="14"/>
  <c r="H365" i="14"/>
  <c r="G365" i="14"/>
  <c r="F365" i="14"/>
  <c r="E365" i="14"/>
  <c r="P364" i="14"/>
  <c r="O364" i="14"/>
  <c r="N364" i="14"/>
  <c r="M364" i="14"/>
  <c r="L364" i="14"/>
  <c r="K364" i="14"/>
  <c r="J364" i="14"/>
  <c r="I364" i="14"/>
  <c r="H364" i="14"/>
  <c r="G364" i="14"/>
  <c r="F364" i="14"/>
  <c r="P501" i="14"/>
  <c r="O501" i="14"/>
  <c r="N501" i="14"/>
  <c r="M501" i="14"/>
  <c r="L501" i="14"/>
  <c r="K501" i="14"/>
  <c r="J501" i="14"/>
  <c r="I501" i="14"/>
  <c r="H501" i="14"/>
  <c r="G501" i="14"/>
  <c r="F501" i="14"/>
  <c r="E501" i="14"/>
  <c r="P500" i="14"/>
  <c r="O500" i="14"/>
  <c r="N500" i="14"/>
  <c r="M500" i="14"/>
  <c r="L500" i="14"/>
  <c r="K500" i="14"/>
  <c r="J500" i="14"/>
  <c r="I500" i="14"/>
  <c r="H500" i="14"/>
  <c r="G500" i="14"/>
  <c r="F500" i="14"/>
  <c r="E500" i="14"/>
  <c r="J499" i="14"/>
  <c r="I499" i="14"/>
  <c r="H499" i="14"/>
  <c r="G499" i="14"/>
  <c r="F499" i="14"/>
  <c r="E499" i="14"/>
  <c r="J498" i="14"/>
  <c r="I498" i="14"/>
  <c r="H498" i="14"/>
  <c r="G498" i="14"/>
  <c r="F498" i="14"/>
  <c r="E498" i="14"/>
  <c r="P497" i="14"/>
  <c r="O497" i="14"/>
  <c r="N497" i="14"/>
  <c r="M497" i="14"/>
  <c r="L497" i="14"/>
  <c r="K497" i="14"/>
  <c r="J497" i="14"/>
  <c r="I497" i="14"/>
  <c r="H497" i="14"/>
  <c r="G497" i="14"/>
  <c r="F497" i="14"/>
  <c r="E497" i="14"/>
  <c r="P496" i="14"/>
  <c r="O496" i="14"/>
  <c r="N496" i="14"/>
  <c r="M496" i="14"/>
  <c r="L496" i="14"/>
  <c r="K496" i="14"/>
  <c r="J496" i="14"/>
  <c r="I496" i="14"/>
  <c r="H496" i="14"/>
  <c r="G496" i="14"/>
  <c r="F496" i="14"/>
  <c r="O235" i="14"/>
  <c r="M235" i="14"/>
  <c r="G19" i="14"/>
  <c r="Y387" i="15"/>
  <c r="Y323" i="15"/>
  <c r="Y259" i="15"/>
  <c r="Y195" i="15"/>
  <c r="Y131" i="15"/>
  <c r="Y67" i="15"/>
  <c r="A385" i="15"/>
  <c r="A321" i="15"/>
  <c r="A257" i="15"/>
  <c r="A193" i="15"/>
  <c r="A129" i="15"/>
  <c r="A65" i="15"/>
  <c r="T387" i="12"/>
  <c r="T323" i="12"/>
  <c r="T259" i="12"/>
  <c r="T195" i="12"/>
  <c r="T131" i="12"/>
  <c r="T67" i="12"/>
  <c r="A65" i="12"/>
  <c r="A129" i="12" s="1"/>
  <c r="A193" i="12" s="1"/>
  <c r="A257" i="12" s="1"/>
  <c r="A321" i="12" s="1"/>
  <c r="A385" i="12" s="1"/>
  <c r="C45" i="11"/>
  <c r="C44" i="11"/>
  <c r="C42" i="11"/>
  <c r="C41" i="11"/>
  <c r="C39" i="11"/>
  <c r="C38" i="11"/>
  <c r="C36" i="11"/>
  <c r="C35" i="11"/>
  <c r="C33" i="11"/>
  <c r="C32" i="11"/>
  <c r="C30" i="11"/>
  <c r="C29" i="11"/>
  <c r="C27" i="11"/>
  <c r="C26" i="11"/>
  <c r="C24" i="11"/>
  <c r="C23" i="11"/>
  <c r="C21" i="11"/>
  <c r="C20" i="11"/>
  <c r="C18" i="11"/>
  <c r="C17" i="11"/>
  <c r="C15" i="11"/>
  <c r="C14" i="11"/>
  <c r="C12" i="11"/>
  <c r="C11" i="11"/>
  <c r="C9" i="11"/>
  <c r="C8" i="11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8" i="10"/>
  <c r="C7" i="10"/>
  <c r="C10" i="10"/>
  <c r="C9" i="10"/>
  <c r="D124" i="9"/>
  <c r="D118" i="9"/>
  <c r="D112" i="9"/>
  <c r="D106" i="9"/>
  <c r="D100" i="9"/>
  <c r="D94" i="9"/>
  <c r="D88" i="9"/>
  <c r="D82" i="9"/>
  <c r="D76" i="9"/>
  <c r="D70" i="9"/>
  <c r="D55" i="9"/>
  <c r="D49" i="9"/>
  <c r="D43" i="9"/>
  <c r="D37" i="9"/>
  <c r="D31" i="9"/>
  <c r="D25" i="9"/>
  <c r="D19" i="9"/>
  <c r="D13" i="9"/>
  <c r="B64" i="9"/>
  <c r="R1257" i="14"/>
  <c r="R1200" i="14"/>
  <c r="R1143" i="14"/>
  <c r="R1086" i="14"/>
  <c r="R1029" i="14"/>
  <c r="R972" i="14"/>
  <c r="R915" i="14"/>
  <c r="R858" i="14"/>
  <c r="R801" i="14"/>
  <c r="R744" i="14"/>
  <c r="R687" i="14"/>
  <c r="R630" i="14"/>
  <c r="R573" i="14"/>
  <c r="R516" i="14"/>
  <c r="R459" i="14"/>
  <c r="R402" i="14"/>
  <c r="R345" i="14"/>
  <c r="R288" i="14"/>
  <c r="R231" i="14"/>
  <c r="R174" i="14"/>
  <c r="R117" i="14"/>
  <c r="R60" i="14"/>
  <c r="A1255" i="14"/>
  <c r="A1198" i="14"/>
  <c r="A1141" i="14"/>
  <c r="A1084" i="14"/>
  <c r="A1027" i="14"/>
  <c r="A970" i="14"/>
  <c r="A913" i="14"/>
  <c r="A856" i="14"/>
  <c r="A799" i="14"/>
  <c r="A742" i="14"/>
  <c r="A685" i="14"/>
  <c r="A628" i="14"/>
  <c r="A571" i="14"/>
  <c r="A514" i="14"/>
  <c r="A457" i="14"/>
  <c r="A400" i="14"/>
  <c r="A343" i="14"/>
  <c r="A286" i="14"/>
  <c r="A229" i="14"/>
  <c r="A172" i="14"/>
  <c r="A115" i="14"/>
  <c r="A58" i="14"/>
  <c r="Q42" i="5"/>
  <c r="J42" i="5"/>
  <c r="Q36" i="5"/>
  <c r="J36" i="5"/>
  <c r="Q30" i="5"/>
  <c r="J30" i="5"/>
  <c r="R30" i="5"/>
  <c r="Q24" i="5"/>
  <c r="J24" i="5"/>
  <c r="Q18" i="5"/>
  <c r="J18" i="5"/>
  <c r="Q12" i="5"/>
  <c r="J12" i="5"/>
  <c r="C45" i="5"/>
  <c r="C44" i="5"/>
  <c r="C42" i="5"/>
  <c r="C41" i="5"/>
  <c r="C39" i="5"/>
  <c r="C38" i="5"/>
  <c r="C36" i="5"/>
  <c r="C35" i="5"/>
  <c r="C33" i="5"/>
  <c r="C32" i="5"/>
  <c r="C30" i="5"/>
  <c r="C29" i="5"/>
  <c r="C27" i="5"/>
  <c r="C26" i="5"/>
  <c r="C24" i="5"/>
  <c r="C23" i="5"/>
  <c r="C21" i="5"/>
  <c r="C20" i="5"/>
  <c r="C18" i="5"/>
  <c r="C17" i="5"/>
  <c r="C15" i="5"/>
  <c r="C14" i="5"/>
  <c r="C12" i="5"/>
  <c r="C11" i="5"/>
  <c r="C8" i="5"/>
  <c r="C9" i="5"/>
  <c r="Q59" i="4"/>
  <c r="J59" i="4"/>
  <c r="Q51" i="4"/>
  <c r="J51" i="4"/>
  <c r="R51" i="4" s="1"/>
  <c r="Q38" i="4"/>
  <c r="J38" i="4"/>
  <c r="Q30" i="4"/>
  <c r="J30" i="4"/>
  <c r="R30" i="4" s="1"/>
  <c r="Q22" i="4"/>
  <c r="R22" i="4" s="1"/>
  <c r="J22" i="4"/>
  <c r="Q14" i="4"/>
  <c r="J14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A46" i="4"/>
  <c r="B25" i="1"/>
  <c r="B24" i="1"/>
  <c r="B22" i="1"/>
  <c r="B21" i="1"/>
  <c r="B19" i="1"/>
  <c r="B18" i="1"/>
  <c r="B16" i="1"/>
  <c r="B15" i="1"/>
  <c r="B13" i="1"/>
  <c r="B12" i="1"/>
  <c r="B10" i="1"/>
  <c r="B9" i="1"/>
  <c r="V5" i="7"/>
  <c r="X5" i="7" s="1"/>
  <c r="V6" i="7"/>
  <c r="X6" i="7" s="1"/>
  <c r="P6" i="5"/>
  <c r="O6" i="5"/>
  <c r="N6" i="5"/>
  <c r="M6" i="5"/>
  <c r="L6" i="5"/>
  <c r="K6" i="5"/>
  <c r="I6" i="5"/>
  <c r="H6" i="5"/>
  <c r="G6" i="5"/>
  <c r="F6" i="5"/>
  <c r="E6" i="5"/>
  <c r="D6" i="5"/>
  <c r="D6" i="11"/>
  <c r="E6" i="11"/>
  <c r="F6" i="11"/>
  <c r="G6" i="11"/>
  <c r="H6" i="11"/>
  <c r="I6" i="11"/>
  <c r="K6" i="11"/>
  <c r="L6" i="11"/>
  <c r="M6" i="11"/>
  <c r="N6" i="11"/>
  <c r="O6" i="11"/>
  <c r="P6" i="11"/>
  <c r="V58" i="9"/>
  <c r="T58" i="9"/>
  <c r="R58" i="9"/>
  <c r="M58" i="9"/>
  <c r="V57" i="9"/>
  <c r="T57" i="9"/>
  <c r="Q57" i="9"/>
  <c r="M57" i="9"/>
  <c r="J57" i="9"/>
  <c r="S16" i="9"/>
  <c r="S15" i="9"/>
  <c r="Z427" i="15"/>
  <c r="Z426" i="15"/>
  <c r="Z425" i="15"/>
  <c r="Z424" i="15"/>
  <c r="Z423" i="15"/>
  <c r="Z422" i="15"/>
  <c r="Z421" i="15"/>
  <c r="Z420" i="15"/>
  <c r="Z419" i="15"/>
  <c r="Z415" i="15"/>
  <c r="Z414" i="15"/>
  <c r="X399" i="15"/>
  <c r="Z413" i="15"/>
  <c r="Z412" i="15"/>
  <c r="Z411" i="15"/>
  <c r="Z410" i="15"/>
  <c r="Z408" i="15"/>
  <c r="Z407" i="15"/>
  <c r="Z406" i="15"/>
  <c r="Z405" i="15"/>
  <c r="Z404" i="15"/>
  <c r="Z403" i="15"/>
  <c r="Z402" i="15"/>
  <c r="Z401" i="15"/>
  <c r="Z400" i="15"/>
  <c r="Z395" i="15"/>
  <c r="Z394" i="15"/>
  <c r="Z393" i="15"/>
  <c r="Z392" i="15"/>
  <c r="Z391" i="15"/>
  <c r="Z390" i="15"/>
  <c r="Z389" i="15"/>
  <c r="Z388" i="15"/>
  <c r="Z383" i="15"/>
  <c r="Z382" i="15"/>
  <c r="Z381" i="15"/>
  <c r="Z380" i="15"/>
  <c r="Z379" i="15"/>
  <c r="Z378" i="15"/>
  <c r="Z377" i="15"/>
  <c r="Z376" i="15"/>
  <c r="Z375" i="15"/>
  <c r="Z374" i="15"/>
  <c r="Z373" i="15"/>
  <c r="Z372" i="15"/>
  <c r="Z371" i="15"/>
  <c r="Z370" i="15"/>
  <c r="Z369" i="15"/>
  <c r="Z368" i="15"/>
  <c r="Z367" i="15"/>
  <c r="Z366" i="15"/>
  <c r="Z365" i="15"/>
  <c r="Z364" i="15"/>
  <c r="Z363" i="15"/>
  <c r="Z362" i="15"/>
  <c r="Z361" i="15"/>
  <c r="Z360" i="15"/>
  <c r="Z359" i="15"/>
  <c r="Z358" i="15"/>
  <c r="Z357" i="15"/>
  <c r="Z356" i="15"/>
  <c r="Z354" i="15"/>
  <c r="Z349" i="15"/>
  <c r="Z348" i="15"/>
  <c r="Z347" i="15"/>
  <c r="Z346" i="15"/>
  <c r="Z345" i="15"/>
  <c r="Z344" i="15"/>
  <c r="Z343" i="15"/>
  <c r="Z342" i="15"/>
  <c r="Z341" i="15"/>
  <c r="Z340" i="15"/>
  <c r="Z339" i="15"/>
  <c r="Z338" i="15"/>
  <c r="Z337" i="15"/>
  <c r="Z336" i="15"/>
  <c r="Z335" i="15"/>
  <c r="Z334" i="15"/>
  <c r="Z333" i="15"/>
  <c r="Z332" i="15"/>
  <c r="Z331" i="15"/>
  <c r="Z329" i="15"/>
  <c r="Z328" i="15"/>
  <c r="Z327" i="15"/>
  <c r="Z326" i="15"/>
  <c r="Z325" i="15"/>
  <c r="Z324" i="15"/>
  <c r="Z319" i="15"/>
  <c r="Z318" i="15"/>
  <c r="Z317" i="15"/>
  <c r="Z316" i="15"/>
  <c r="Z315" i="15"/>
  <c r="Z314" i="15"/>
  <c r="Z313" i="15"/>
  <c r="Z312" i="15"/>
  <c r="Z311" i="15"/>
  <c r="Z310" i="15"/>
  <c r="Z305" i="15"/>
  <c r="Z304" i="15"/>
  <c r="Z303" i="15"/>
  <c r="Z302" i="15"/>
  <c r="Z301" i="15"/>
  <c r="Z300" i="15"/>
  <c r="Z299" i="15"/>
  <c r="Z298" i="15"/>
  <c r="Z297" i="15"/>
  <c r="Z296" i="15"/>
  <c r="Z295" i="15"/>
  <c r="Z294" i="15"/>
  <c r="Z293" i="15"/>
  <c r="Z292" i="15"/>
  <c r="Z291" i="15"/>
  <c r="Z290" i="15"/>
  <c r="Z289" i="15"/>
  <c r="X284" i="15"/>
  <c r="Z288" i="15"/>
  <c r="Z287" i="15"/>
  <c r="Z286" i="15"/>
  <c r="Z283" i="15"/>
  <c r="Z282" i="15"/>
  <c r="Z280" i="15"/>
  <c r="Z279" i="15"/>
  <c r="Z278" i="15"/>
  <c r="Z277" i="15"/>
  <c r="Z276" i="15"/>
  <c r="Z275" i="15"/>
  <c r="Z273" i="15"/>
  <c r="Z272" i="15"/>
  <c r="Z271" i="15"/>
  <c r="Z270" i="15"/>
  <c r="Z269" i="15"/>
  <c r="Z268" i="15"/>
  <c r="Z265" i="15"/>
  <c r="Z264" i="15"/>
  <c r="Z263" i="15"/>
  <c r="X215" i="15"/>
  <c r="Z262" i="15"/>
  <c r="Z261" i="15"/>
  <c r="Z260" i="15"/>
  <c r="Z255" i="15"/>
  <c r="Z254" i="15"/>
  <c r="Z253" i="15"/>
  <c r="Z252" i="15"/>
  <c r="Z251" i="15"/>
  <c r="Z250" i="15"/>
  <c r="Z249" i="15"/>
  <c r="Z248" i="15"/>
  <c r="Z247" i="15"/>
  <c r="Z246" i="15"/>
  <c r="Z245" i="15"/>
  <c r="Z244" i="15"/>
  <c r="Z243" i="15"/>
  <c r="Z242" i="15"/>
  <c r="Z241" i="15"/>
  <c r="Z240" i="15"/>
  <c r="Z239" i="15"/>
  <c r="Z238" i="15"/>
  <c r="Z237" i="15"/>
  <c r="Z236" i="15"/>
  <c r="Z235" i="15"/>
  <c r="Z234" i="15"/>
  <c r="Z233" i="15"/>
  <c r="Z232" i="15"/>
  <c r="Z231" i="15"/>
  <c r="Z230" i="15"/>
  <c r="Z229" i="15"/>
  <c r="Z228" i="15"/>
  <c r="Z227" i="15"/>
  <c r="Z226" i="15"/>
  <c r="Z225" i="15"/>
  <c r="Z224" i="15"/>
  <c r="Z223" i="15"/>
  <c r="Z222" i="15"/>
  <c r="Z221" i="15"/>
  <c r="Z220" i="15"/>
  <c r="Z219" i="15"/>
  <c r="Z218" i="15"/>
  <c r="Z217" i="15"/>
  <c r="Z216" i="15"/>
  <c r="Z211" i="15"/>
  <c r="Z210" i="15"/>
  <c r="Z209" i="15"/>
  <c r="Z208" i="15"/>
  <c r="Z207" i="15"/>
  <c r="Z206" i="15"/>
  <c r="Z205" i="15"/>
  <c r="Z204" i="15"/>
  <c r="Z203" i="15"/>
  <c r="Z202" i="15"/>
  <c r="Z201" i="15"/>
  <c r="Z200" i="15"/>
  <c r="Z199" i="15"/>
  <c r="Z198" i="15"/>
  <c r="Z191" i="15"/>
  <c r="Z190" i="15"/>
  <c r="Z188" i="15"/>
  <c r="Z186" i="15"/>
  <c r="Z184" i="15"/>
  <c r="Z182" i="15"/>
  <c r="Z180" i="15"/>
  <c r="Z179" i="15"/>
  <c r="Z178" i="15"/>
  <c r="Z177" i="15"/>
  <c r="Z176" i="15"/>
  <c r="Z174" i="15"/>
  <c r="Z165" i="15"/>
  <c r="Z164" i="15"/>
  <c r="Z163" i="15"/>
  <c r="Z162" i="15"/>
  <c r="Z161" i="15"/>
  <c r="Z160" i="15"/>
  <c r="Z159" i="15"/>
  <c r="Z158" i="15"/>
  <c r="Z157" i="15"/>
  <c r="Z156" i="15"/>
  <c r="Z155" i="15"/>
  <c r="Z154" i="15"/>
  <c r="Z153" i="15"/>
  <c r="Z152" i="15"/>
  <c r="Z149" i="15"/>
  <c r="Z148" i="15"/>
  <c r="Z147" i="15"/>
  <c r="Z146" i="15"/>
  <c r="Z145" i="15"/>
  <c r="Z144" i="15"/>
  <c r="Z143" i="15"/>
  <c r="Z142" i="15"/>
  <c r="Z141" i="15"/>
  <c r="Z139" i="15"/>
  <c r="Z138" i="15"/>
  <c r="Z137" i="15"/>
  <c r="Z136" i="15"/>
  <c r="Z135" i="15"/>
  <c r="Z134" i="15"/>
  <c r="Z133" i="15"/>
  <c r="Z132" i="15"/>
  <c r="Z127" i="15"/>
  <c r="Z126" i="15"/>
  <c r="Z125" i="15"/>
  <c r="Z124" i="15"/>
  <c r="Z121" i="15"/>
  <c r="Z120" i="15"/>
  <c r="Z119" i="15"/>
  <c r="Z118" i="15"/>
  <c r="Z117" i="15"/>
  <c r="Z116" i="15"/>
  <c r="Z115" i="15"/>
  <c r="Z114" i="15"/>
  <c r="Z113" i="15"/>
  <c r="Z112" i="15"/>
  <c r="Z111" i="15"/>
  <c r="Z110" i="15"/>
  <c r="Z109" i="15"/>
  <c r="Z108" i="15"/>
  <c r="Z107" i="15"/>
  <c r="Z106" i="15"/>
  <c r="Z105" i="15"/>
  <c r="Z104" i="15"/>
  <c r="Z103" i="15"/>
  <c r="Z102" i="15"/>
  <c r="Z101" i="15"/>
  <c r="Z100" i="15"/>
  <c r="Z99" i="15"/>
  <c r="Z98" i="15"/>
  <c r="Z97" i="15"/>
  <c r="Z96" i="15"/>
  <c r="Z95" i="15"/>
  <c r="Z94" i="15"/>
  <c r="Z93" i="15"/>
  <c r="Z92" i="15"/>
  <c r="Z91" i="15"/>
  <c r="Z90" i="15"/>
  <c r="Z89" i="15"/>
  <c r="Z88" i="15"/>
  <c r="Z87" i="15"/>
  <c r="Z86" i="15"/>
  <c r="Z85" i="15"/>
  <c r="Z84" i="15"/>
  <c r="Z83" i="15"/>
  <c r="Z79" i="15"/>
  <c r="Z78" i="15"/>
  <c r="Z77" i="15"/>
  <c r="Z76" i="15"/>
  <c r="Z75" i="15"/>
  <c r="Z74" i="15"/>
  <c r="Z73" i="15"/>
  <c r="Z72" i="15"/>
  <c r="Z71" i="15"/>
  <c r="Z70" i="15"/>
  <c r="Z69" i="15"/>
  <c r="Z68" i="15"/>
  <c r="Z63" i="15"/>
  <c r="Z62" i="15"/>
  <c r="Z61" i="15"/>
  <c r="K427" i="12"/>
  <c r="R427" i="12"/>
  <c r="K426" i="12"/>
  <c r="R426" i="12"/>
  <c r="K425" i="12"/>
  <c r="R425" i="12"/>
  <c r="K424" i="12"/>
  <c r="R424" i="12"/>
  <c r="K423" i="12"/>
  <c r="R423" i="12"/>
  <c r="K422" i="12"/>
  <c r="R422" i="12"/>
  <c r="K421" i="12"/>
  <c r="R421" i="12"/>
  <c r="K420" i="12"/>
  <c r="R420" i="12"/>
  <c r="K419" i="12"/>
  <c r="R419" i="12"/>
  <c r="K418" i="12"/>
  <c r="R418" i="12"/>
  <c r="K415" i="12"/>
  <c r="R415" i="12"/>
  <c r="K414" i="12"/>
  <c r="R414" i="12"/>
  <c r="K413" i="12"/>
  <c r="R413" i="12"/>
  <c r="K412" i="12"/>
  <c r="R412" i="12"/>
  <c r="K411" i="12"/>
  <c r="R411" i="12"/>
  <c r="K410" i="12"/>
  <c r="R410" i="12"/>
  <c r="K409" i="12"/>
  <c r="R409" i="12"/>
  <c r="K408" i="12"/>
  <c r="R408" i="12"/>
  <c r="K407" i="12"/>
  <c r="R407" i="12"/>
  <c r="K406" i="12"/>
  <c r="R406" i="12"/>
  <c r="K405" i="12"/>
  <c r="R405" i="12"/>
  <c r="K404" i="12"/>
  <c r="R404" i="12"/>
  <c r="U403" i="12"/>
  <c r="K403" i="12"/>
  <c r="R403" i="12"/>
  <c r="U402" i="12"/>
  <c r="K402" i="12"/>
  <c r="R402" i="12"/>
  <c r="K401" i="12"/>
  <c r="R401" i="12"/>
  <c r="K400" i="12"/>
  <c r="R400" i="12"/>
  <c r="U395" i="12"/>
  <c r="K395" i="12"/>
  <c r="R395" i="12"/>
  <c r="U394" i="12"/>
  <c r="K394" i="12"/>
  <c r="R394" i="12"/>
  <c r="U393" i="12"/>
  <c r="K393" i="12"/>
  <c r="R393" i="12"/>
  <c r="U392" i="12"/>
  <c r="K392" i="12"/>
  <c r="R392" i="12"/>
  <c r="K391" i="12"/>
  <c r="R391" i="12"/>
  <c r="K390" i="12"/>
  <c r="R390" i="12"/>
  <c r="K389" i="12"/>
  <c r="R389" i="12"/>
  <c r="K388" i="12"/>
  <c r="R388" i="12"/>
  <c r="K383" i="12"/>
  <c r="R383" i="12"/>
  <c r="K382" i="12"/>
  <c r="R382" i="12"/>
  <c r="K381" i="12"/>
  <c r="R381" i="12"/>
  <c r="K380" i="12"/>
  <c r="R380" i="12"/>
  <c r="K379" i="12"/>
  <c r="R379" i="12"/>
  <c r="K378" i="12"/>
  <c r="R378" i="12"/>
  <c r="U377" i="12"/>
  <c r="K377" i="12"/>
  <c r="R377" i="12"/>
  <c r="U376" i="12"/>
  <c r="K376" i="12"/>
  <c r="R376" i="12"/>
  <c r="K375" i="12"/>
  <c r="R375" i="12"/>
  <c r="K374" i="12"/>
  <c r="R374" i="12"/>
  <c r="K373" i="12"/>
  <c r="R373" i="12"/>
  <c r="K372" i="12"/>
  <c r="R372" i="12"/>
  <c r="U371" i="12"/>
  <c r="K371" i="12"/>
  <c r="R371" i="12"/>
  <c r="U370" i="12"/>
  <c r="K370" i="12"/>
  <c r="R370" i="12"/>
  <c r="K369" i="12"/>
  <c r="R369" i="12"/>
  <c r="K368" i="12"/>
  <c r="R368" i="12"/>
  <c r="U367" i="12"/>
  <c r="K367" i="12"/>
  <c r="R367" i="12"/>
  <c r="U366" i="12"/>
  <c r="K366" i="12"/>
  <c r="R366" i="12"/>
  <c r="K365" i="12"/>
  <c r="R365" i="12"/>
  <c r="K364" i="12"/>
  <c r="R364" i="12"/>
  <c r="K363" i="12"/>
  <c r="R363" i="12"/>
  <c r="K362" i="12"/>
  <c r="R362" i="12"/>
  <c r="K361" i="12"/>
  <c r="R361" i="12"/>
  <c r="K360" i="12"/>
  <c r="R360" i="12"/>
  <c r="K359" i="12"/>
  <c r="R359" i="12"/>
  <c r="K358" i="12"/>
  <c r="R358" i="12"/>
  <c r="K357" i="12"/>
  <c r="R357" i="12"/>
  <c r="K356" i="12"/>
  <c r="S356" i="12" s="1"/>
  <c r="U356" i="12" s="1"/>
  <c r="R356" i="12"/>
  <c r="K355" i="12"/>
  <c r="R355" i="12"/>
  <c r="K354" i="12"/>
  <c r="R354" i="12"/>
  <c r="K317" i="12"/>
  <c r="R317" i="12"/>
  <c r="K316" i="12"/>
  <c r="R316" i="12"/>
  <c r="K349" i="12"/>
  <c r="R349" i="12"/>
  <c r="K348" i="12"/>
  <c r="R348" i="12"/>
  <c r="K347" i="12"/>
  <c r="R347" i="12"/>
  <c r="K346" i="12"/>
  <c r="R346" i="12"/>
  <c r="K345" i="12"/>
  <c r="R345" i="12"/>
  <c r="K344" i="12"/>
  <c r="R344" i="12"/>
  <c r="K343" i="12"/>
  <c r="R343" i="12"/>
  <c r="K342" i="12"/>
  <c r="R342" i="12"/>
  <c r="K341" i="12"/>
  <c r="R341" i="12"/>
  <c r="K340" i="12"/>
  <c r="R340" i="12"/>
  <c r="K339" i="12"/>
  <c r="R339" i="12"/>
  <c r="K338" i="12"/>
  <c r="R338" i="12"/>
  <c r="K337" i="12"/>
  <c r="R337" i="12"/>
  <c r="K336" i="12"/>
  <c r="R336" i="12"/>
  <c r="K335" i="12"/>
  <c r="R335" i="12"/>
  <c r="K334" i="12"/>
  <c r="R334" i="12"/>
  <c r="K333" i="12"/>
  <c r="R333" i="12"/>
  <c r="K332" i="12"/>
  <c r="R332" i="12"/>
  <c r="K331" i="12"/>
  <c r="R331" i="12"/>
  <c r="K330" i="12"/>
  <c r="R330" i="12"/>
  <c r="K329" i="12"/>
  <c r="R329" i="12"/>
  <c r="K328" i="12"/>
  <c r="R328" i="12"/>
  <c r="K327" i="12"/>
  <c r="R327" i="12"/>
  <c r="K326" i="12"/>
  <c r="R326" i="12"/>
  <c r="K325" i="12"/>
  <c r="R325" i="12"/>
  <c r="K324" i="12"/>
  <c r="R324" i="12"/>
  <c r="K319" i="12"/>
  <c r="R319" i="12"/>
  <c r="K318" i="12"/>
  <c r="R318" i="12"/>
  <c r="K315" i="12"/>
  <c r="R315" i="12"/>
  <c r="K314" i="12"/>
  <c r="R314" i="12"/>
  <c r="K313" i="12"/>
  <c r="R313" i="12"/>
  <c r="K312" i="12"/>
  <c r="R312" i="12"/>
  <c r="K311" i="12"/>
  <c r="R311" i="12"/>
  <c r="K310" i="12"/>
  <c r="R310" i="12"/>
  <c r="K305" i="12"/>
  <c r="R305" i="12"/>
  <c r="K304" i="12"/>
  <c r="R304" i="12"/>
  <c r="K303" i="12"/>
  <c r="R303" i="12"/>
  <c r="K302" i="12"/>
  <c r="R302" i="12"/>
  <c r="K301" i="12"/>
  <c r="R301" i="12"/>
  <c r="K300" i="12"/>
  <c r="R300" i="12"/>
  <c r="K299" i="12"/>
  <c r="R299" i="12"/>
  <c r="K298" i="12"/>
  <c r="R298" i="12"/>
  <c r="K297" i="12"/>
  <c r="R297" i="12"/>
  <c r="K296" i="12"/>
  <c r="R296" i="12"/>
  <c r="K295" i="12"/>
  <c r="R295" i="12"/>
  <c r="K294" i="12"/>
  <c r="R294" i="12"/>
  <c r="K293" i="12"/>
  <c r="R293" i="12"/>
  <c r="K292" i="12"/>
  <c r="R292" i="12"/>
  <c r="K291" i="12"/>
  <c r="R291" i="12"/>
  <c r="K290" i="12"/>
  <c r="R290" i="12"/>
  <c r="K289" i="12"/>
  <c r="R289" i="12"/>
  <c r="U289" i="12"/>
  <c r="K288" i="12"/>
  <c r="R288" i="12"/>
  <c r="K287" i="12"/>
  <c r="R287" i="12"/>
  <c r="K286" i="12"/>
  <c r="R286" i="12"/>
  <c r="K283" i="12"/>
  <c r="R283" i="12"/>
  <c r="K282" i="12"/>
  <c r="R282" i="12"/>
  <c r="K281" i="12"/>
  <c r="R281" i="12"/>
  <c r="K280" i="12"/>
  <c r="R280" i="12"/>
  <c r="K279" i="12"/>
  <c r="U279" i="12"/>
  <c r="R279" i="12"/>
  <c r="K278" i="12"/>
  <c r="R278" i="12"/>
  <c r="U278" i="12"/>
  <c r="K277" i="12"/>
  <c r="R277" i="12"/>
  <c r="K276" i="12"/>
  <c r="R276" i="12"/>
  <c r="K275" i="12"/>
  <c r="R275" i="12"/>
  <c r="K274" i="12"/>
  <c r="R274" i="12"/>
  <c r="K273" i="12"/>
  <c r="R273" i="12"/>
  <c r="K272" i="12"/>
  <c r="R272" i="12"/>
  <c r="K271" i="12"/>
  <c r="R271" i="12"/>
  <c r="K270" i="12"/>
  <c r="R270" i="12"/>
  <c r="K269" i="12"/>
  <c r="R269" i="12"/>
  <c r="K268" i="12"/>
  <c r="R268" i="12"/>
  <c r="K265" i="12"/>
  <c r="K264" i="12"/>
  <c r="R264" i="12"/>
  <c r="U263" i="12"/>
  <c r="K263" i="12"/>
  <c r="U262" i="12"/>
  <c r="K262" i="12"/>
  <c r="K261" i="12"/>
  <c r="R261" i="12"/>
  <c r="K260" i="12"/>
  <c r="R260" i="12"/>
  <c r="K255" i="12"/>
  <c r="R255" i="12"/>
  <c r="K254" i="12"/>
  <c r="R254" i="12"/>
  <c r="K253" i="12"/>
  <c r="R253" i="12"/>
  <c r="K252" i="12"/>
  <c r="R252" i="12"/>
  <c r="K251" i="12"/>
  <c r="R251" i="12"/>
  <c r="K250" i="12"/>
  <c r="R250" i="12"/>
  <c r="U249" i="12"/>
  <c r="K249" i="12"/>
  <c r="R249" i="12"/>
  <c r="U248" i="12"/>
  <c r="K248" i="12"/>
  <c r="R248" i="12"/>
  <c r="K247" i="12"/>
  <c r="R247" i="12"/>
  <c r="K246" i="12"/>
  <c r="R246" i="12"/>
  <c r="K245" i="12"/>
  <c r="R245" i="12"/>
  <c r="K244" i="12"/>
  <c r="R244" i="12"/>
  <c r="K243" i="12"/>
  <c r="R243" i="12"/>
  <c r="K242" i="12"/>
  <c r="R242" i="12"/>
  <c r="K241" i="12"/>
  <c r="R241" i="12"/>
  <c r="K240" i="12"/>
  <c r="R240" i="12"/>
  <c r="K239" i="12"/>
  <c r="R239" i="12"/>
  <c r="K238" i="12"/>
  <c r="R238" i="12"/>
  <c r="K237" i="12"/>
  <c r="R237" i="12"/>
  <c r="K236" i="12"/>
  <c r="R236" i="12"/>
  <c r="K235" i="12"/>
  <c r="R235" i="12"/>
  <c r="K234" i="12"/>
  <c r="R234" i="12"/>
  <c r="K233" i="12"/>
  <c r="R233" i="12"/>
  <c r="K232" i="12"/>
  <c r="R232" i="12"/>
  <c r="U231" i="12"/>
  <c r="K231" i="12"/>
  <c r="R231" i="12"/>
  <c r="U230" i="12"/>
  <c r="K230" i="12"/>
  <c r="R230" i="12"/>
  <c r="K229" i="12"/>
  <c r="R229" i="12"/>
  <c r="K228" i="12"/>
  <c r="R228" i="12"/>
  <c r="K227" i="12"/>
  <c r="R227" i="12"/>
  <c r="K226" i="12"/>
  <c r="R226" i="12"/>
  <c r="U225" i="12"/>
  <c r="K225" i="12"/>
  <c r="R225" i="12"/>
  <c r="U224" i="12"/>
  <c r="K224" i="12"/>
  <c r="R224" i="12"/>
  <c r="K223" i="12"/>
  <c r="R223" i="12"/>
  <c r="K222" i="12"/>
  <c r="R222" i="12"/>
  <c r="K221" i="12"/>
  <c r="R221" i="12"/>
  <c r="K220" i="12"/>
  <c r="R220" i="12"/>
  <c r="K219" i="12"/>
  <c r="R219" i="12"/>
  <c r="K218" i="12"/>
  <c r="R218" i="12"/>
  <c r="K217" i="12"/>
  <c r="R217" i="12"/>
  <c r="K216" i="12"/>
  <c r="R216" i="12"/>
  <c r="K211" i="12"/>
  <c r="R211" i="12"/>
  <c r="K210" i="12"/>
  <c r="S210" i="12" s="1"/>
  <c r="U210" i="12" s="1"/>
  <c r="R210" i="12"/>
  <c r="K209" i="12"/>
  <c r="R209" i="12"/>
  <c r="K208" i="12"/>
  <c r="R208" i="12"/>
  <c r="K207" i="12"/>
  <c r="R207" i="12"/>
  <c r="K206" i="12"/>
  <c r="R206" i="12"/>
  <c r="K205" i="12"/>
  <c r="R205" i="12"/>
  <c r="K204" i="12"/>
  <c r="R204" i="12"/>
  <c r="U203" i="12"/>
  <c r="K203" i="12"/>
  <c r="R203" i="12"/>
  <c r="S203" i="12" s="1"/>
  <c r="U202" i="12"/>
  <c r="K202" i="12"/>
  <c r="R202" i="12"/>
  <c r="K201" i="12"/>
  <c r="R201" i="12"/>
  <c r="K200" i="12"/>
  <c r="R200" i="12"/>
  <c r="K199" i="12"/>
  <c r="R199" i="12"/>
  <c r="K198" i="12"/>
  <c r="R198" i="12"/>
  <c r="U191" i="12"/>
  <c r="K191" i="12"/>
  <c r="R191" i="12"/>
  <c r="U190" i="12"/>
  <c r="K190" i="12"/>
  <c r="R190" i="12"/>
  <c r="K189" i="12"/>
  <c r="R189" i="12"/>
  <c r="K188" i="12"/>
  <c r="R188" i="12"/>
  <c r="K187" i="12"/>
  <c r="R187" i="12"/>
  <c r="K186" i="12"/>
  <c r="R186" i="12"/>
  <c r="K185" i="12"/>
  <c r="R185" i="12"/>
  <c r="K184" i="12"/>
  <c r="R184" i="12"/>
  <c r="K183" i="12"/>
  <c r="R183" i="12"/>
  <c r="K182" i="12"/>
  <c r="R182" i="12"/>
  <c r="K181" i="12"/>
  <c r="R181" i="12"/>
  <c r="K180" i="12"/>
  <c r="R180" i="12"/>
  <c r="K179" i="12"/>
  <c r="R179" i="12"/>
  <c r="K178" i="12"/>
  <c r="R178" i="12"/>
  <c r="U177" i="12"/>
  <c r="K177" i="12"/>
  <c r="R177" i="12"/>
  <c r="U176" i="12"/>
  <c r="K176" i="12"/>
  <c r="R176" i="12"/>
  <c r="K175" i="12"/>
  <c r="R175" i="12"/>
  <c r="K174" i="12"/>
  <c r="R174" i="12"/>
  <c r="K173" i="12"/>
  <c r="R173" i="12"/>
  <c r="K172" i="12"/>
  <c r="R172" i="12"/>
  <c r="K171" i="12"/>
  <c r="R171" i="12"/>
  <c r="K170" i="12"/>
  <c r="R170" i="12"/>
  <c r="K165" i="12"/>
  <c r="R165" i="12"/>
  <c r="K164" i="12"/>
  <c r="R164" i="12"/>
  <c r="K163" i="12"/>
  <c r="R163" i="12"/>
  <c r="K162" i="12"/>
  <c r="R162" i="12"/>
  <c r="K161" i="12"/>
  <c r="R161" i="12"/>
  <c r="K160" i="12"/>
  <c r="R160" i="12"/>
  <c r="K159" i="12"/>
  <c r="R159" i="12"/>
  <c r="K158" i="12"/>
  <c r="R158" i="12"/>
  <c r="K157" i="12"/>
  <c r="R157" i="12"/>
  <c r="K156" i="12"/>
  <c r="R156" i="12"/>
  <c r="U155" i="12"/>
  <c r="K155" i="12"/>
  <c r="R155" i="12"/>
  <c r="U154" i="12"/>
  <c r="K154" i="12"/>
  <c r="R154" i="12"/>
  <c r="K153" i="12"/>
  <c r="R153" i="12"/>
  <c r="K152" i="12"/>
  <c r="R152" i="12"/>
  <c r="K149" i="12"/>
  <c r="R149" i="12"/>
  <c r="K148" i="12"/>
  <c r="R148" i="12"/>
  <c r="U147" i="12"/>
  <c r="K147" i="12"/>
  <c r="R147" i="12"/>
  <c r="K146" i="12"/>
  <c r="R146" i="12"/>
  <c r="K145" i="12"/>
  <c r="R145" i="12"/>
  <c r="K144" i="12"/>
  <c r="R144" i="12"/>
  <c r="U143" i="12"/>
  <c r="K143" i="12"/>
  <c r="R143" i="12"/>
  <c r="U142" i="12"/>
  <c r="K142" i="12"/>
  <c r="R142" i="12"/>
  <c r="K141" i="12"/>
  <c r="R141" i="12"/>
  <c r="K140" i="12"/>
  <c r="R140" i="12"/>
  <c r="K139" i="12"/>
  <c r="R139" i="12"/>
  <c r="K138" i="12"/>
  <c r="R138" i="12"/>
  <c r="K137" i="12"/>
  <c r="R137" i="12"/>
  <c r="K136" i="12"/>
  <c r="R136" i="12"/>
  <c r="K135" i="12"/>
  <c r="R135" i="12"/>
  <c r="K134" i="12"/>
  <c r="R134" i="12"/>
  <c r="K133" i="12"/>
  <c r="R133" i="12"/>
  <c r="K132" i="12"/>
  <c r="R132" i="12"/>
  <c r="K127" i="12"/>
  <c r="R127" i="12"/>
  <c r="K126" i="12"/>
  <c r="R126" i="12"/>
  <c r="K125" i="12"/>
  <c r="R125" i="12"/>
  <c r="K124" i="12"/>
  <c r="R124" i="12"/>
  <c r="R121" i="12"/>
  <c r="R120" i="12"/>
  <c r="K119" i="12"/>
  <c r="R119" i="12"/>
  <c r="K118" i="12"/>
  <c r="R118" i="12"/>
  <c r="K117" i="12"/>
  <c r="R117" i="12"/>
  <c r="K116" i="12"/>
  <c r="R116" i="12"/>
  <c r="U115" i="12"/>
  <c r="K115" i="12"/>
  <c r="R115" i="12"/>
  <c r="U114" i="12"/>
  <c r="K114" i="12"/>
  <c r="R114" i="12"/>
  <c r="K113" i="12"/>
  <c r="R113" i="12"/>
  <c r="K112" i="12"/>
  <c r="R112" i="12"/>
  <c r="K111" i="12"/>
  <c r="R111" i="12"/>
  <c r="K110" i="12"/>
  <c r="R110" i="12"/>
  <c r="K109" i="12"/>
  <c r="R109" i="12"/>
  <c r="U109" i="12"/>
  <c r="K108" i="12"/>
  <c r="R108" i="12"/>
  <c r="U108" i="12"/>
  <c r="K107" i="12"/>
  <c r="R107" i="12"/>
  <c r="K106" i="12"/>
  <c r="R106" i="12"/>
  <c r="U105" i="12"/>
  <c r="K105" i="12"/>
  <c r="R105" i="12"/>
  <c r="U104" i="12"/>
  <c r="K104" i="12"/>
  <c r="R104" i="12"/>
  <c r="K103" i="12"/>
  <c r="R103" i="12"/>
  <c r="K102" i="12"/>
  <c r="R102" i="12"/>
  <c r="U101" i="12"/>
  <c r="K101" i="12"/>
  <c r="R101" i="12"/>
  <c r="U100" i="12"/>
  <c r="K100" i="12"/>
  <c r="R100" i="12"/>
  <c r="U99" i="12"/>
  <c r="K99" i="12"/>
  <c r="R99" i="12"/>
  <c r="U98" i="12"/>
  <c r="K98" i="12"/>
  <c r="R98" i="12"/>
  <c r="K97" i="12"/>
  <c r="R97" i="12"/>
  <c r="K96" i="12"/>
  <c r="R96" i="12"/>
  <c r="K95" i="12"/>
  <c r="R95" i="12"/>
  <c r="K94" i="12"/>
  <c r="R94" i="12"/>
  <c r="K93" i="12"/>
  <c r="R93" i="12"/>
  <c r="K92" i="12"/>
  <c r="R92" i="12"/>
  <c r="K91" i="12"/>
  <c r="R91" i="12"/>
  <c r="K90" i="12"/>
  <c r="R90" i="12"/>
  <c r="K89" i="12"/>
  <c r="R89" i="12"/>
  <c r="K88" i="12"/>
  <c r="R88" i="12"/>
  <c r="U87" i="12"/>
  <c r="K87" i="12"/>
  <c r="R87" i="12"/>
  <c r="U86" i="12"/>
  <c r="K86" i="12"/>
  <c r="R86" i="12"/>
  <c r="K85" i="12"/>
  <c r="R85" i="12"/>
  <c r="K84" i="12"/>
  <c r="R84" i="12"/>
  <c r="K83" i="12"/>
  <c r="R83" i="12"/>
  <c r="K82" i="12"/>
  <c r="R82" i="12"/>
  <c r="K79" i="12"/>
  <c r="R79" i="12"/>
  <c r="K78" i="12"/>
  <c r="R78" i="12"/>
  <c r="K77" i="12"/>
  <c r="R77" i="12"/>
  <c r="K76" i="12"/>
  <c r="R76" i="12"/>
  <c r="U75" i="12"/>
  <c r="K75" i="12"/>
  <c r="R75" i="12"/>
  <c r="U74" i="12"/>
  <c r="K74" i="12"/>
  <c r="R74" i="12"/>
  <c r="K73" i="12"/>
  <c r="R73" i="12"/>
  <c r="K72" i="12"/>
  <c r="R72" i="12"/>
  <c r="K71" i="12"/>
  <c r="R71" i="12"/>
  <c r="K70" i="12"/>
  <c r="R70" i="12"/>
  <c r="K69" i="12"/>
  <c r="R69" i="12"/>
  <c r="K68" i="12"/>
  <c r="R68" i="12"/>
  <c r="U63" i="12"/>
  <c r="K63" i="12"/>
  <c r="R63" i="12"/>
  <c r="U62" i="12"/>
  <c r="K62" i="12"/>
  <c r="R62" i="12"/>
  <c r="K61" i="12"/>
  <c r="R61" i="12"/>
  <c r="K60" i="12"/>
  <c r="R60" i="12"/>
  <c r="R57" i="12"/>
  <c r="R56" i="12"/>
  <c r="R55" i="12"/>
  <c r="R54" i="12"/>
  <c r="U54" i="12"/>
  <c r="R53" i="12"/>
  <c r="U53" i="12"/>
  <c r="R52" i="12"/>
  <c r="U52" i="12"/>
  <c r="U51" i="12"/>
  <c r="U50" i="12"/>
  <c r="R48" i="12"/>
  <c r="U48" i="12"/>
  <c r="R49" i="12"/>
  <c r="U49" i="12"/>
  <c r="R47" i="12"/>
  <c r="R46" i="12"/>
  <c r="R45" i="12"/>
  <c r="R44" i="12"/>
  <c r="S44" i="12" s="1"/>
  <c r="U44" i="12" s="1"/>
  <c r="R43" i="12"/>
  <c r="R42" i="12"/>
  <c r="R41" i="12"/>
  <c r="S41" i="12" s="1"/>
  <c r="U41" i="12" s="1"/>
  <c r="R40" i="12"/>
  <c r="R39" i="12"/>
  <c r="R38" i="12"/>
  <c r="U38" i="12"/>
  <c r="R37" i="12"/>
  <c r="R36" i="12"/>
  <c r="U35" i="12"/>
  <c r="R35" i="12"/>
  <c r="U34" i="12"/>
  <c r="R34" i="12"/>
  <c r="U33" i="12"/>
  <c r="R33" i="12"/>
  <c r="U32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U19" i="12"/>
  <c r="R19" i="12"/>
  <c r="U18" i="12"/>
  <c r="R18" i="12"/>
  <c r="R17" i="12"/>
  <c r="R16" i="12"/>
  <c r="R15" i="12"/>
  <c r="R14" i="12"/>
  <c r="R13" i="12"/>
  <c r="R12" i="12"/>
  <c r="R11" i="12"/>
  <c r="R10" i="12"/>
  <c r="R1236" i="14"/>
  <c r="P1236" i="14"/>
  <c r="O1236" i="14"/>
  <c r="N1236" i="14"/>
  <c r="M1236" i="14"/>
  <c r="L1236" i="14"/>
  <c r="K1236" i="14"/>
  <c r="J1236" i="14"/>
  <c r="I1236" i="14"/>
  <c r="H1236" i="14"/>
  <c r="G1236" i="14"/>
  <c r="F1236" i="14"/>
  <c r="E1236" i="14"/>
  <c r="R1235" i="14"/>
  <c r="P1235" i="14"/>
  <c r="O1235" i="14"/>
  <c r="N1235" i="14"/>
  <c r="M1235" i="14"/>
  <c r="L1235" i="14"/>
  <c r="K1235" i="14"/>
  <c r="J1235" i="14"/>
  <c r="I1235" i="14"/>
  <c r="H1235" i="14"/>
  <c r="G1235" i="14"/>
  <c r="F1235" i="14"/>
  <c r="E1235" i="14"/>
  <c r="R1234" i="14"/>
  <c r="R1233" i="14"/>
  <c r="R1232" i="14"/>
  <c r="P1232" i="14"/>
  <c r="O1232" i="14"/>
  <c r="N1232" i="14"/>
  <c r="M1232" i="14"/>
  <c r="L1232" i="14"/>
  <c r="K1232" i="14"/>
  <c r="J1232" i="14"/>
  <c r="I1232" i="14"/>
  <c r="H1232" i="14"/>
  <c r="G1232" i="14"/>
  <c r="F1232" i="14"/>
  <c r="E1232" i="14"/>
  <c r="R1231" i="14"/>
  <c r="L1231" i="14"/>
  <c r="J1231" i="14"/>
  <c r="I1231" i="14"/>
  <c r="H1231" i="14"/>
  <c r="G1231" i="14"/>
  <c r="F1231" i="14"/>
  <c r="E1231" i="14"/>
  <c r="R1179" i="14"/>
  <c r="P1179" i="14"/>
  <c r="O1179" i="14"/>
  <c r="N1179" i="14"/>
  <c r="M1179" i="14"/>
  <c r="L1179" i="14"/>
  <c r="K1179" i="14"/>
  <c r="J1179" i="14"/>
  <c r="I1179" i="14"/>
  <c r="H1179" i="14"/>
  <c r="G1179" i="14"/>
  <c r="F1179" i="14"/>
  <c r="E1179" i="14"/>
  <c r="R1178" i="14"/>
  <c r="P1178" i="14"/>
  <c r="O1178" i="14"/>
  <c r="N1178" i="14"/>
  <c r="M1178" i="14"/>
  <c r="L1178" i="14"/>
  <c r="K1178" i="14"/>
  <c r="J1178" i="14"/>
  <c r="I1178" i="14"/>
  <c r="H1178" i="14"/>
  <c r="G1178" i="14"/>
  <c r="F1178" i="14"/>
  <c r="E1178" i="14"/>
  <c r="R1177" i="14"/>
  <c r="P1177" i="14"/>
  <c r="N1177" i="14"/>
  <c r="L1177" i="14"/>
  <c r="R1176" i="14"/>
  <c r="P1176" i="14"/>
  <c r="O1176" i="14"/>
  <c r="L1176" i="14"/>
  <c r="R1175" i="14"/>
  <c r="P1175" i="14"/>
  <c r="O1175" i="14"/>
  <c r="N1175" i="14"/>
  <c r="M1175" i="14"/>
  <c r="L1175" i="14"/>
  <c r="K1175" i="14"/>
  <c r="J1175" i="14"/>
  <c r="I1175" i="14"/>
  <c r="H1175" i="14"/>
  <c r="G1175" i="14"/>
  <c r="F1175" i="14"/>
  <c r="E1175" i="14"/>
  <c r="R1174" i="14"/>
  <c r="P1174" i="14"/>
  <c r="O1174" i="14"/>
  <c r="N1174" i="14"/>
  <c r="M1174" i="14"/>
  <c r="L1174" i="14"/>
  <c r="K1174" i="14"/>
  <c r="J1174" i="14"/>
  <c r="I1174" i="14"/>
  <c r="H1174" i="14"/>
  <c r="G1174" i="14"/>
  <c r="F1174" i="14"/>
  <c r="E1174" i="14"/>
  <c r="G1177" i="14"/>
  <c r="R1047" i="14"/>
  <c r="P1047" i="14"/>
  <c r="P1041" i="14" s="1"/>
  <c r="O39" i="3" s="1"/>
  <c r="O1047" i="14"/>
  <c r="O1041" i="14" s="1"/>
  <c r="N39" i="3" s="1"/>
  <c r="N1047" i="14"/>
  <c r="N1041" i="14" s="1"/>
  <c r="M39" i="3" s="1"/>
  <c r="M1047" i="14"/>
  <c r="M1041" i="14" s="1"/>
  <c r="L39" i="3" s="1"/>
  <c r="L1047" i="14"/>
  <c r="L1041" i="14" s="1"/>
  <c r="K39" i="3" s="1"/>
  <c r="K1047" i="14"/>
  <c r="K1041" i="14" s="1"/>
  <c r="J39" i="3" s="1"/>
  <c r="J1047" i="14"/>
  <c r="J1041" i="14" s="1"/>
  <c r="H39" i="3" s="1"/>
  <c r="I1047" i="14"/>
  <c r="I1041" i="14" s="1"/>
  <c r="G39" i="3" s="1"/>
  <c r="H1047" i="14"/>
  <c r="H1041" i="14" s="1"/>
  <c r="F39" i="3" s="1"/>
  <c r="G1047" i="14"/>
  <c r="G1041" i="14" s="1"/>
  <c r="E39" i="3" s="1"/>
  <c r="F1047" i="14"/>
  <c r="F1041" i="14" s="1"/>
  <c r="D39" i="3" s="1"/>
  <c r="E1047" i="14"/>
  <c r="E1041" i="14" s="1"/>
  <c r="C39" i="3" s="1"/>
  <c r="R1046" i="14"/>
  <c r="P1046" i="14"/>
  <c r="P1040" i="14" s="1"/>
  <c r="O38" i="3" s="1"/>
  <c r="O1046" i="14"/>
  <c r="O1040" i="14" s="1"/>
  <c r="N38" i="3" s="1"/>
  <c r="N1046" i="14"/>
  <c r="N1040" i="14" s="1"/>
  <c r="M38" i="3" s="1"/>
  <c r="M1046" i="14"/>
  <c r="M1040" i="14" s="1"/>
  <c r="L38" i="3" s="1"/>
  <c r="L1046" i="14"/>
  <c r="L1040" i="14" s="1"/>
  <c r="K38" i="3" s="1"/>
  <c r="K1046" i="14"/>
  <c r="K1040" i="14" s="1"/>
  <c r="J38" i="3" s="1"/>
  <c r="J1046" i="14"/>
  <c r="J1040" i="14" s="1"/>
  <c r="H38" i="3" s="1"/>
  <c r="I1046" i="14"/>
  <c r="I1040" i="14" s="1"/>
  <c r="G38" i="3" s="1"/>
  <c r="H1046" i="14"/>
  <c r="H1040" i="14" s="1"/>
  <c r="F38" i="3" s="1"/>
  <c r="G1046" i="14"/>
  <c r="G1040" i="14" s="1"/>
  <c r="E38" i="3" s="1"/>
  <c r="F1046" i="14"/>
  <c r="F1040" i="14" s="1"/>
  <c r="D38" i="3" s="1"/>
  <c r="E1046" i="14"/>
  <c r="E1040" i="14" s="1"/>
  <c r="C38" i="3" s="1"/>
  <c r="R1045" i="14"/>
  <c r="J1045" i="14"/>
  <c r="J1039" i="14" s="1"/>
  <c r="H37" i="3" s="1"/>
  <c r="I1045" i="14"/>
  <c r="I1039" i="14" s="1"/>
  <c r="G37" i="3" s="1"/>
  <c r="R1044" i="14"/>
  <c r="E1044" i="14"/>
  <c r="E1038" i="14" s="1"/>
  <c r="C36" i="3" s="1"/>
  <c r="R1043" i="14"/>
  <c r="P1043" i="14"/>
  <c r="P1037" i="14" s="1"/>
  <c r="O35" i="3" s="1"/>
  <c r="O1043" i="14"/>
  <c r="O1037" i="14" s="1"/>
  <c r="N35" i="3" s="1"/>
  <c r="N1043" i="14"/>
  <c r="N1037" i="14" s="1"/>
  <c r="M35" i="3" s="1"/>
  <c r="M1043" i="14"/>
  <c r="M1037" i="14" s="1"/>
  <c r="L35" i="3" s="1"/>
  <c r="L1043" i="14"/>
  <c r="L1037" i="14" s="1"/>
  <c r="K35" i="3" s="1"/>
  <c r="K1043" i="14"/>
  <c r="K1037" i="14" s="1"/>
  <c r="J35" i="3" s="1"/>
  <c r="J1043" i="14"/>
  <c r="J1037" i="14" s="1"/>
  <c r="H35" i="3" s="1"/>
  <c r="I1043" i="14"/>
  <c r="I1037" i="14" s="1"/>
  <c r="G35" i="3" s="1"/>
  <c r="H1043" i="14"/>
  <c r="H1037" i="14" s="1"/>
  <c r="F35" i="3" s="1"/>
  <c r="G1043" i="14"/>
  <c r="G1037" i="14" s="1"/>
  <c r="E35" i="3" s="1"/>
  <c r="F1043" i="14"/>
  <c r="F1037" i="14" s="1"/>
  <c r="D35" i="3" s="1"/>
  <c r="E1043" i="14"/>
  <c r="E1037" i="14" s="1"/>
  <c r="C35" i="3" s="1"/>
  <c r="R1042" i="14"/>
  <c r="P1042" i="14"/>
  <c r="P1036" i="14" s="1"/>
  <c r="O1042" i="14"/>
  <c r="O1036" i="14" s="1"/>
  <c r="N1042" i="14"/>
  <c r="N1036" i="14" s="1"/>
  <c r="N50" i="4" s="1"/>
  <c r="M1042" i="14"/>
  <c r="M1036" i="14" s="1"/>
  <c r="L1042" i="14"/>
  <c r="L1036" i="14" s="1"/>
  <c r="K1042" i="14"/>
  <c r="K1036" i="14" s="1"/>
  <c r="J1042" i="14"/>
  <c r="J1036" i="14" s="1"/>
  <c r="I50" i="4" s="1"/>
  <c r="I1042" i="14"/>
  <c r="I1036" i="14" s="1"/>
  <c r="H1042" i="14"/>
  <c r="H1036" i="14" s="1"/>
  <c r="G1042" i="14"/>
  <c r="G1036" i="14" s="1"/>
  <c r="F50" i="4" s="1"/>
  <c r="F1042" i="14"/>
  <c r="F1036" i="14" s="1"/>
  <c r="E1042" i="14"/>
  <c r="E1036" i="14" s="1"/>
  <c r="R921" i="14"/>
  <c r="P921" i="14"/>
  <c r="O33" i="3" s="1"/>
  <c r="O921" i="14"/>
  <c r="O912" i="14" s="1"/>
  <c r="N921" i="14"/>
  <c r="N912" i="14" s="1"/>
  <c r="M921" i="14"/>
  <c r="M912" i="14" s="1"/>
  <c r="L921" i="14"/>
  <c r="L912" i="14" s="1"/>
  <c r="K921" i="14"/>
  <c r="J33" i="3" s="1"/>
  <c r="J921" i="14"/>
  <c r="J912" i="14" s="1"/>
  <c r="I921" i="14"/>
  <c r="I912" i="14" s="1"/>
  <c r="H921" i="14"/>
  <c r="F33" i="3" s="1"/>
  <c r="G921" i="14"/>
  <c r="E33" i="3" s="1"/>
  <c r="F921" i="14"/>
  <c r="D33" i="3" s="1"/>
  <c r="E921" i="14"/>
  <c r="E912" i="14" s="1"/>
  <c r="R920" i="14"/>
  <c r="P920" i="14"/>
  <c r="O32" i="3" s="1"/>
  <c r="O920" i="14"/>
  <c r="N32" i="3" s="1"/>
  <c r="N920" i="14"/>
  <c r="N911" i="14" s="1"/>
  <c r="M920" i="14"/>
  <c r="M911" i="14" s="1"/>
  <c r="L920" i="14"/>
  <c r="L911" i="14" s="1"/>
  <c r="K920" i="14"/>
  <c r="K911" i="14" s="1"/>
  <c r="J920" i="14"/>
  <c r="J911" i="14" s="1"/>
  <c r="I920" i="14"/>
  <c r="I911" i="14" s="1"/>
  <c r="H920" i="14"/>
  <c r="H911" i="14" s="1"/>
  <c r="G920" i="14"/>
  <c r="G911" i="14" s="1"/>
  <c r="F920" i="14"/>
  <c r="F911" i="14" s="1"/>
  <c r="E920" i="14"/>
  <c r="C32" i="3" s="1"/>
  <c r="R919" i="14"/>
  <c r="I919" i="14"/>
  <c r="I910" i="14" s="1"/>
  <c r="R918" i="14"/>
  <c r="R917" i="14"/>
  <c r="P917" i="14"/>
  <c r="O29" i="3" s="1"/>
  <c r="O917" i="14"/>
  <c r="O908" i="14" s="1"/>
  <c r="N917" i="14"/>
  <c r="M29" i="3" s="1"/>
  <c r="M917" i="14"/>
  <c r="L29" i="3" s="1"/>
  <c r="L917" i="14"/>
  <c r="L908" i="14" s="1"/>
  <c r="K917" i="14"/>
  <c r="J29" i="3" s="1"/>
  <c r="J917" i="14"/>
  <c r="H29" i="3" s="1"/>
  <c r="I917" i="14"/>
  <c r="I908" i="14" s="1"/>
  <c r="H917" i="14"/>
  <c r="H908" i="14" s="1"/>
  <c r="G917" i="14"/>
  <c r="G908" i="14" s="1"/>
  <c r="F917" i="14"/>
  <c r="F908" i="14" s="1"/>
  <c r="E917" i="14"/>
  <c r="C29" i="3" s="1"/>
  <c r="R916" i="14"/>
  <c r="P916" i="14"/>
  <c r="P907" i="14" s="1"/>
  <c r="O916" i="14"/>
  <c r="N28" i="3" s="1"/>
  <c r="N916" i="14"/>
  <c r="M28" i="3" s="1"/>
  <c r="M916" i="14"/>
  <c r="L28" i="3" s="1"/>
  <c r="L916" i="14"/>
  <c r="K28" i="3" s="1"/>
  <c r="K916" i="14"/>
  <c r="J28" i="3" s="1"/>
  <c r="J916" i="14"/>
  <c r="J907" i="14" s="1"/>
  <c r="I37" i="4" s="1"/>
  <c r="I916" i="14"/>
  <c r="I907" i="14" s="1"/>
  <c r="H916" i="14"/>
  <c r="F28" i="3" s="1"/>
  <c r="G916" i="14"/>
  <c r="G907" i="14" s="1"/>
  <c r="F916" i="14"/>
  <c r="F907" i="14" s="1"/>
  <c r="E916" i="14"/>
  <c r="E907" i="14" s="1"/>
  <c r="R843" i="14"/>
  <c r="P843" i="14"/>
  <c r="O843" i="14"/>
  <c r="N843" i="14"/>
  <c r="M843" i="14"/>
  <c r="L843" i="14"/>
  <c r="K843" i="14"/>
  <c r="J843" i="14"/>
  <c r="I843" i="14"/>
  <c r="H843" i="14"/>
  <c r="G843" i="14"/>
  <c r="F843" i="14"/>
  <c r="E843" i="14"/>
  <c r="R842" i="14"/>
  <c r="P842" i="14"/>
  <c r="O842" i="14"/>
  <c r="N842" i="14"/>
  <c r="M842" i="14"/>
  <c r="L842" i="14"/>
  <c r="K842" i="14"/>
  <c r="J842" i="14"/>
  <c r="I842" i="14"/>
  <c r="H842" i="14"/>
  <c r="G842" i="14"/>
  <c r="F842" i="14"/>
  <c r="E842" i="14"/>
  <c r="R841" i="14"/>
  <c r="J841" i="14"/>
  <c r="R840" i="14"/>
  <c r="R839" i="14"/>
  <c r="P839" i="14"/>
  <c r="O839" i="14"/>
  <c r="N839" i="14"/>
  <c r="M839" i="14"/>
  <c r="L839" i="14"/>
  <c r="K839" i="14"/>
  <c r="J839" i="14"/>
  <c r="I839" i="14"/>
  <c r="H839" i="14"/>
  <c r="G839" i="14"/>
  <c r="F839" i="14"/>
  <c r="E839" i="14"/>
  <c r="R838" i="14"/>
  <c r="P838" i="14"/>
  <c r="O838" i="14"/>
  <c r="N838" i="14"/>
  <c r="M838" i="14"/>
  <c r="L838" i="14"/>
  <c r="K838" i="14"/>
  <c r="J838" i="14"/>
  <c r="I838" i="14"/>
  <c r="H838" i="14"/>
  <c r="G838" i="14"/>
  <c r="F838" i="14"/>
  <c r="E838" i="14"/>
  <c r="R786" i="14"/>
  <c r="P786" i="14"/>
  <c r="P636" i="14" s="1"/>
  <c r="O786" i="14"/>
  <c r="O636" i="14" s="1"/>
  <c r="N786" i="14"/>
  <c r="M786" i="14"/>
  <c r="L786" i="14"/>
  <c r="L636" i="14" s="1"/>
  <c r="K786" i="14"/>
  <c r="K636" i="14" s="1"/>
  <c r="J786" i="14"/>
  <c r="J636" i="14" s="1"/>
  <c r="I786" i="14"/>
  <c r="I636" i="14" s="1"/>
  <c r="H786" i="14"/>
  <c r="H636" i="14" s="1"/>
  <c r="G786" i="14"/>
  <c r="G636" i="14" s="1"/>
  <c r="F786" i="14"/>
  <c r="F636" i="14" s="1"/>
  <c r="E786" i="14"/>
  <c r="E636" i="14" s="1"/>
  <c r="R785" i="14"/>
  <c r="P785" i="14"/>
  <c r="P635" i="14" s="1"/>
  <c r="O785" i="14"/>
  <c r="O635" i="14" s="1"/>
  <c r="N785" i="14"/>
  <c r="N635" i="14" s="1"/>
  <c r="M785" i="14"/>
  <c r="M635" i="14" s="1"/>
  <c r="L785" i="14"/>
  <c r="L635" i="14" s="1"/>
  <c r="K785" i="14"/>
  <c r="K635" i="14" s="1"/>
  <c r="J785" i="14"/>
  <c r="J635" i="14" s="1"/>
  <c r="I785" i="14"/>
  <c r="I635" i="14" s="1"/>
  <c r="H785" i="14"/>
  <c r="H635" i="14" s="1"/>
  <c r="G785" i="14"/>
  <c r="G635" i="14" s="1"/>
  <c r="F785" i="14"/>
  <c r="F635" i="14" s="1"/>
  <c r="E785" i="14"/>
  <c r="R784" i="14"/>
  <c r="R783" i="14"/>
  <c r="R782" i="14"/>
  <c r="P782" i="14"/>
  <c r="O782" i="14"/>
  <c r="O632" i="14" s="1"/>
  <c r="N782" i="14"/>
  <c r="N632" i="14" s="1"/>
  <c r="M782" i="14"/>
  <c r="M632" i="14" s="1"/>
  <c r="L782" i="14"/>
  <c r="L632" i="14" s="1"/>
  <c r="K782" i="14"/>
  <c r="K632" i="14" s="1"/>
  <c r="J782" i="14"/>
  <c r="J632" i="14" s="1"/>
  <c r="I782" i="14"/>
  <c r="I632" i="14" s="1"/>
  <c r="H782" i="14"/>
  <c r="G782" i="14"/>
  <c r="G632" i="14" s="1"/>
  <c r="F782" i="14"/>
  <c r="F632" i="14" s="1"/>
  <c r="E782" i="14"/>
  <c r="E632" i="14" s="1"/>
  <c r="R781" i="14"/>
  <c r="P781" i="14"/>
  <c r="O781" i="14"/>
  <c r="N781" i="14"/>
  <c r="N631" i="14" s="1"/>
  <c r="M781" i="14"/>
  <c r="L781" i="14"/>
  <c r="K781" i="14"/>
  <c r="J781" i="14"/>
  <c r="J631" i="14" s="1"/>
  <c r="I781" i="14"/>
  <c r="I631" i="14" s="1"/>
  <c r="H781" i="14"/>
  <c r="G781" i="14"/>
  <c r="F781" i="14"/>
  <c r="F631" i="14" s="1"/>
  <c r="E781" i="14"/>
  <c r="R636" i="14"/>
  <c r="N636" i="14"/>
  <c r="M636" i="14"/>
  <c r="R635" i="14"/>
  <c r="R634" i="14"/>
  <c r="R633" i="14"/>
  <c r="R632" i="14"/>
  <c r="P632" i="14"/>
  <c r="H632" i="14"/>
  <c r="R631" i="14"/>
  <c r="M631" i="14"/>
  <c r="E631" i="14"/>
  <c r="R579" i="14"/>
  <c r="P579" i="14"/>
  <c r="O579" i="14"/>
  <c r="N579" i="14"/>
  <c r="M579" i="14"/>
  <c r="L579" i="14"/>
  <c r="K579" i="14"/>
  <c r="J579" i="14"/>
  <c r="I579" i="14"/>
  <c r="H579" i="14"/>
  <c r="G579" i="14"/>
  <c r="F579" i="14"/>
  <c r="E579" i="14"/>
  <c r="R578" i="14"/>
  <c r="P578" i="14"/>
  <c r="O578" i="14"/>
  <c r="N578" i="14"/>
  <c r="M578" i="14"/>
  <c r="L578" i="14"/>
  <c r="K578" i="14"/>
  <c r="J578" i="14"/>
  <c r="I578" i="14"/>
  <c r="H578" i="14"/>
  <c r="G578" i="14"/>
  <c r="F578" i="14"/>
  <c r="E578" i="14"/>
  <c r="R577" i="14"/>
  <c r="R576" i="14"/>
  <c r="J576" i="14"/>
  <c r="F576" i="14"/>
  <c r="R575" i="14"/>
  <c r="P575" i="14"/>
  <c r="O575" i="14"/>
  <c r="N575" i="14"/>
  <c r="M575" i="14"/>
  <c r="L575" i="14"/>
  <c r="K575" i="14"/>
  <c r="J575" i="14"/>
  <c r="I575" i="14"/>
  <c r="H575" i="14"/>
  <c r="G575" i="14"/>
  <c r="F575" i="14"/>
  <c r="E575" i="14"/>
  <c r="R574" i="14"/>
  <c r="P574" i="14"/>
  <c r="O574" i="14"/>
  <c r="N574" i="14"/>
  <c r="M574" i="14"/>
  <c r="L574" i="14"/>
  <c r="K574" i="14"/>
  <c r="J574" i="14"/>
  <c r="I574" i="14"/>
  <c r="H574" i="14"/>
  <c r="G574" i="14"/>
  <c r="F574" i="14"/>
  <c r="E574" i="14"/>
  <c r="R501" i="14"/>
  <c r="R500" i="14"/>
  <c r="R499" i="14"/>
  <c r="R498" i="14"/>
  <c r="R497" i="14"/>
  <c r="R496" i="14"/>
  <c r="E496" i="14"/>
  <c r="R444" i="14"/>
  <c r="P444" i="14"/>
  <c r="O444" i="14"/>
  <c r="N444" i="14"/>
  <c r="M444" i="14"/>
  <c r="L444" i="14"/>
  <c r="K444" i="14"/>
  <c r="J444" i="14"/>
  <c r="I444" i="14"/>
  <c r="H444" i="14"/>
  <c r="G444" i="14"/>
  <c r="F444" i="14"/>
  <c r="E444" i="14"/>
  <c r="R443" i="14"/>
  <c r="P443" i="14"/>
  <c r="O443" i="14"/>
  <c r="N443" i="14"/>
  <c r="M443" i="14"/>
  <c r="L443" i="14"/>
  <c r="K443" i="14"/>
  <c r="J443" i="14"/>
  <c r="I443" i="14"/>
  <c r="H443" i="14"/>
  <c r="G443" i="14"/>
  <c r="F443" i="14"/>
  <c r="E443" i="14"/>
  <c r="R442" i="14"/>
  <c r="R441" i="14"/>
  <c r="J441" i="14"/>
  <c r="F441" i="14"/>
  <c r="R440" i="14"/>
  <c r="P440" i="14"/>
  <c r="O440" i="14"/>
  <c r="N440" i="14"/>
  <c r="M440" i="14"/>
  <c r="L440" i="14"/>
  <c r="K440" i="14"/>
  <c r="J440" i="14"/>
  <c r="I440" i="14"/>
  <c r="H440" i="14"/>
  <c r="G440" i="14"/>
  <c r="F440" i="14"/>
  <c r="E440" i="14"/>
  <c r="R439" i="14"/>
  <c r="P439" i="14"/>
  <c r="O439" i="14"/>
  <c r="N439" i="14"/>
  <c r="M439" i="14"/>
  <c r="L439" i="14"/>
  <c r="K439" i="14"/>
  <c r="J439" i="14"/>
  <c r="I439" i="14"/>
  <c r="H439" i="14"/>
  <c r="G439" i="14"/>
  <c r="F439" i="14"/>
  <c r="E439" i="14"/>
  <c r="R237" i="14"/>
  <c r="P237" i="14"/>
  <c r="O237" i="14"/>
  <c r="N237" i="14"/>
  <c r="M237" i="14"/>
  <c r="L237" i="14"/>
  <c r="K237" i="14"/>
  <c r="J237" i="14"/>
  <c r="I237" i="14"/>
  <c r="H237" i="14"/>
  <c r="G237" i="14"/>
  <c r="F237" i="14"/>
  <c r="E237" i="14"/>
  <c r="R236" i="14"/>
  <c r="P236" i="14"/>
  <c r="O236" i="14"/>
  <c r="N236" i="14"/>
  <c r="M236" i="14"/>
  <c r="L236" i="14"/>
  <c r="K236" i="14"/>
  <c r="J236" i="14"/>
  <c r="I236" i="14"/>
  <c r="H236" i="14"/>
  <c r="G236" i="14"/>
  <c r="F236" i="14"/>
  <c r="E236" i="14"/>
  <c r="R235" i="14"/>
  <c r="R234" i="14"/>
  <c r="J234" i="14"/>
  <c r="R233" i="14"/>
  <c r="P233" i="14"/>
  <c r="O233" i="14"/>
  <c r="N233" i="14"/>
  <c r="M233" i="14"/>
  <c r="L233" i="14"/>
  <c r="K233" i="14"/>
  <c r="J233" i="14"/>
  <c r="I233" i="14"/>
  <c r="H233" i="14"/>
  <c r="G233" i="14"/>
  <c r="F233" i="14"/>
  <c r="E233" i="14"/>
  <c r="R232" i="14"/>
  <c r="P232" i="14"/>
  <c r="O232" i="14"/>
  <c r="N232" i="14"/>
  <c r="M232" i="14"/>
  <c r="L232" i="14"/>
  <c r="K232" i="14"/>
  <c r="J232" i="14"/>
  <c r="I232" i="14"/>
  <c r="H232" i="14"/>
  <c r="G232" i="14"/>
  <c r="F232" i="14"/>
  <c r="E232" i="14"/>
  <c r="R180" i="14"/>
  <c r="P180" i="14"/>
  <c r="O180" i="14"/>
  <c r="N180" i="14"/>
  <c r="M180" i="14"/>
  <c r="L180" i="14"/>
  <c r="K180" i="14"/>
  <c r="J180" i="14"/>
  <c r="I180" i="14"/>
  <c r="H180" i="14"/>
  <c r="G180" i="14"/>
  <c r="F180" i="14"/>
  <c r="E180" i="14"/>
  <c r="R179" i="14"/>
  <c r="P179" i="14"/>
  <c r="O179" i="14"/>
  <c r="N179" i="14"/>
  <c r="M179" i="14"/>
  <c r="L179" i="14"/>
  <c r="K179" i="14"/>
  <c r="J179" i="14"/>
  <c r="I179" i="14"/>
  <c r="H179" i="14"/>
  <c r="G179" i="14"/>
  <c r="F179" i="14"/>
  <c r="E179" i="14"/>
  <c r="R178" i="14"/>
  <c r="H178" i="14"/>
  <c r="R177" i="14"/>
  <c r="G177" i="14"/>
  <c r="R176" i="14"/>
  <c r="P176" i="14"/>
  <c r="O176" i="14"/>
  <c r="N176" i="14"/>
  <c r="M176" i="14"/>
  <c r="L176" i="14"/>
  <c r="K176" i="14"/>
  <c r="J176" i="14"/>
  <c r="I176" i="14"/>
  <c r="H176" i="14"/>
  <c r="G176" i="14"/>
  <c r="F176" i="14"/>
  <c r="E176" i="14"/>
  <c r="R175" i="14"/>
  <c r="P175" i="14"/>
  <c r="O175" i="14"/>
  <c r="N175" i="14"/>
  <c r="M175" i="14"/>
  <c r="L175" i="14"/>
  <c r="K175" i="14"/>
  <c r="J175" i="14"/>
  <c r="I175" i="14"/>
  <c r="H175" i="14"/>
  <c r="G175" i="14"/>
  <c r="F175" i="14"/>
  <c r="E175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R19" i="14"/>
  <c r="I19" i="14"/>
  <c r="H19" i="14"/>
  <c r="R18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E364" i="14"/>
  <c r="E234" i="14"/>
  <c r="I234" i="14"/>
  <c r="I1233" i="14"/>
  <c r="J1233" i="14"/>
  <c r="H1233" i="14"/>
  <c r="P1231" i="14"/>
  <c r="E1045" i="14"/>
  <c r="E1039" i="14" s="1"/>
  <c r="C37" i="3" s="1"/>
  <c r="F1045" i="14"/>
  <c r="F1039" i="14" s="1"/>
  <c r="D37" i="3" s="1"/>
  <c r="G1045" i="14"/>
  <c r="G1039" i="14" s="1"/>
  <c r="E37" i="3" s="1"/>
  <c r="F1044" i="14"/>
  <c r="F1038" i="14" s="1"/>
  <c r="D36" i="3" s="1"/>
  <c r="I1044" i="14"/>
  <c r="I1038" i="14" s="1"/>
  <c r="G36" i="3" s="1"/>
  <c r="J1044" i="14"/>
  <c r="J1038" i="14" s="1"/>
  <c r="H36" i="3" s="1"/>
  <c r="E919" i="14"/>
  <c r="C31" i="3" s="1"/>
  <c r="F919" i="14"/>
  <c r="F910" i="14" s="1"/>
  <c r="H919" i="14"/>
  <c r="H910" i="14" s="1"/>
  <c r="J919" i="14"/>
  <c r="J910" i="14" s="1"/>
  <c r="F918" i="14"/>
  <c r="F909" i="14" s="1"/>
  <c r="G918" i="14"/>
  <c r="E30" i="3" s="1"/>
  <c r="H918" i="14"/>
  <c r="F30" i="3" s="1"/>
  <c r="J918" i="14"/>
  <c r="H30" i="3" s="1"/>
  <c r="E841" i="14"/>
  <c r="F841" i="14"/>
  <c r="I841" i="14"/>
  <c r="F840" i="14"/>
  <c r="G840" i="14"/>
  <c r="H840" i="14"/>
  <c r="J840" i="14"/>
  <c r="F783" i="14"/>
  <c r="E784" i="14"/>
  <c r="F784" i="14"/>
  <c r="G784" i="14"/>
  <c r="I784" i="14"/>
  <c r="J784" i="14"/>
  <c r="M784" i="14"/>
  <c r="H783" i="14"/>
  <c r="P783" i="14"/>
  <c r="E577" i="14"/>
  <c r="H577" i="14"/>
  <c r="I577" i="14"/>
  <c r="J577" i="14"/>
  <c r="G576" i="14"/>
  <c r="H576" i="14"/>
  <c r="O576" i="14"/>
  <c r="E442" i="14"/>
  <c r="G442" i="14"/>
  <c r="H442" i="14"/>
  <c r="I442" i="14"/>
  <c r="J442" i="14"/>
  <c r="E441" i="14"/>
  <c r="G441" i="14"/>
  <c r="I441" i="14"/>
  <c r="G178" i="14"/>
  <c r="J177" i="14"/>
  <c r="F19" i="14"/>
  <c r="J19" i="14"/>
  <c r="E18" i="14"/>
  <c r="G18" i="14"/>
  <c r="D45" i="11"/>
  <c r="J45" i="11" s="1"/>
  <c r="F45" i="11"/>
  <c r="K45" i="11"/>
  <c r="Q45" i="11" s="1"/>
  <c r="M45" i="11"/>
  <c r="D39" i="11"/>
  <c r="F39" i="11"/>
  <c r="K39" i="11"/>
  <c r="M39" i="11"/>
  <c r="D33" i="11"/>
  <c r="J33" i="11" s="1"/>
  <c r="F33" i="11"/>
  <c r="K33" i="11"/>
  <c r="M33" i="11"/>
  <c r="Q33" i="11"/>
  <c r="D27" i="11"/>
  <c r="F27" i="11"/>
  <c r="K27" i="11"/>
  <c r="M27" i="11"/>
  <c r="D21" i="11"/>
  <c r="F21" i="11"/>
  <c r="K21" i="11"/>
  <c r="M21" i="11"/>
  <c r="D15" i="11"/>
  <c r="J15" i="11" s="1"/>
  <c r="F15" i="11"/>
  <c r="K15" i="11"/>
  <c r="M15" i="11"/>
  <c r="Q6" i="11"/>
  <c r="E8" i="15"/>
  <c r="E58" i="15"/>
  <c r="F17" i="9" s="1"/>
  <c r="F21" i="9" s="1"/>
  <c r="E80" i="15"/>
  <c r="F23" i="9" s="1"/>
  <c r="E122" i="15"/>
  <c r="F29" i="9" s="1"/>
  <c r="F33" i="9" s="1"/>
  <c r="E150" i="15"/>
  <c r="F35" i="9" s="1"/>
  <c r="E196" i="15"/>
  <c r="F53" i="9" s="1"/>
  <c r="F57" i="9" s="1"/>
  <c r="E214" i="15"/>
  <c r="F74" i="9" s="1"/>
  <c r="E266" i="15"/>
  <c r="F80" i="9" s="1"/>
  <c r="E284" i="15"/>
  <c r="F86" i="9" s="1"/>
  <c r="F90" i="9" s="1"/>
  <c r="E308" i="15"/>
  <c r="F92" i="9" s="1"/>
  <c r="F96" i="9" s="1"/>
  <c r="E352" i="15"/>
  <c r="E350" i="15" s="1"/>
  <c r="E398" i="15"/>
  <c r="E416" i="15"/>
  <c r="F116" i="9" s="1"/>
  <c r="F8" i="15"/>
  <c r="G11" i="9" s="1"/>
  <c r="F58" i="15"/>
  <c r="G17" i="9" s="1"/>
  <c r="G21" i="9" s="1"/>
  <c r="F80" i="15"/>
  <c r="G23" i="9" s="1"/>
  <c r="G27" i="9" s="1"/>
  <c r="F122" i="15"/>
  <c r="G29" i="9" s="1"/>
  <c r="G33" i="9" s="1"/>
  <c r="F150" i="15"/>
  <c r="G35" i="9" s="1"/>
  <c r="G39" i="9" s="1"/>
  <c r="F168" i="15"/>
  <c r="G47" i="9" s="1"/>
  <c r="F196" i="15"/>
  <c r="G53" i="9" s="1"/>
  <c r="G57" i="9" s="1"/>
  <c r="F214" i="15"/>
  <c r="F266" i="15"/>
  <c r="G80" i="9" s="1"/>
  <c r="G84" i="9" s="1"/>
  <c r="F284" i="15"/>
  <c r="G86" i="9" s="1"/>
  <c r="G90" i="9" s="1"/>
  <c r="F308" i="15"/>
  <c r="G92" i="9" s="1"/>
  <c r="G96" i="9" s="1"/>
  <c r="F352" i="15"/>
  <c r="G98" i="9" s="1"/>
  <c r="G102" i="9" s="1"/>
  <c r="F398" i="15"/>
  <c r="F416" i="15"/>
  <c r="G116" i="9" s="1"/>
  <c r="G120" i="9" s="1"/>
  <c r="G8" i="15"/>
  <c r="H11" i="9" s="1"/>
  <c r="H15" i="9" s="1"/>
  <c r="G58" i="15"/>
  <c r="H17" i="9" s="1"/>
  <c r="H21" i="9" s="1"/>
  <c r="G80" i="15"/>
  <c r="H23" i="9" s="1"/>
  <c r="H27" i="9" s="1"/>
  <c r="G122" i="15"/>
  <c r="H29" i="9" s="1"/>
  <c r="H33" i="9" s="1"/>
  <c r="G150" i="15"/>
  <c r="H35" i="9" s="1"/>
  <c r="H39" i="9" s="1"/>
  <c r="G196" i="15"/>
  <c r="H53" i="9" s="1"/>
  <c r="H57" i="9" s="1"/>
  <c r="G214" i="15"/>
  <c r="H74" i="9" s="1"/>
  <c r="G266" i="15"/>
  <c r="H80" i="9" s="1"/>
  <c r="H84" i="9" s="1"/>
  <c r="G284" i="15"/>
  <c r="H86" i="9" s="1"/>
  <c r="H90" i="9" s="1"/>
  <c r="G308" i="15"/>
  <c r="H92" i="9" s="1"/>
  <c r="G352" i="15"/>
  <c r="G350" i="15" s="1"/>
  <c r="G398" i="15"/>
  <c r="H110" i="9" s="1"/>
  <c r="G416" i="15"/>
  <c r="H116" i="9" s="1"/>
  <c r="H120" i="9" s="1"/>
  <c r="H8" i="15"/>
  <c r="I11" i="9" s="1"/>
  <c r="H58" i="15"/>
  <c r="I17" i="9" s="1"/>
  <c r="I21" i="9" s="1"/>
  <c r="H80" i="15"/>
  <c r="I23" i="9" s="1"/>
  <c r="I27" i="9" s="1"/>
  <c r="H122" i="15"/>
  <c r="I29" i="9" s="1"/>
  <c r="I33" i="9" s="1"/>
  <c r="H150" i="15"/>
  <c r="I35" i="9" s="1"/>
  <c r="I39" i="9" s="1"/>
  <c r="H168" i="15"/>
  <c r="H196" i="15"/>
  <c r="I53" i="9" s="1"/>
  <c r="I57" i="9"/>
  <c r="H214" i="15"/>
  <c r="H266" i="15"/>
  <c r="I80" i="9" s="1"/>
  <c r="I84" i="9" s="1"/>
  <c r="H284" i="15"/>
  <c r="I86" i="9" s="1"/>
  <c r="I90" i="9" s="1"/>
  <c r="H308" i="15"/>
  <c r="H306" i="15" s="1"/>
  <c r="H352" i="15"/>
  <c r="I98" i="9" s="1"/>
  <c r="I102" i="9" s="1"/>
  <c r="H398" i="15"/>
  <c r="I110" i="9" s="1"/>
  <c r="H416" i="15"/>
  <c r="I116" i="9" s="1"/>
  <c r="I120" i="9" s="1"/>
  <c r="I8" i="15"/>
  <c r="J11" i="9" s="1"/>
  <c r="J15" i="9" s="1"/>
  <c r="I58" i="15"/>
  <c r="I80" i="15"/>
  <c r="J23" i="9" s="1"/>
  <c r="J27" i="9" s="1"/>
  <c r="I122" i="15"/>
  <c r="J29" i="9" s="1"/>
  <c r="J33" i="9" s="1"/>
  <c r="I150" i="15"/>
  <c r="J35" i="9" s="1"/>
  <c r="J39" i="9" s="1"/>
  <c r="I196" i="15"/>
  <c r="J53" i="9" s="1"/>
  <c r="I214" i="15"/>
  <c r="J74" i="9" s="1"/>
  <c r="I266" i="15"/>
  <c r="J80" i="9" s="1"/>
  <c r="J84" i="9" s="1"/>
  <c r="I284" i="15"/>
  <c r="J86" i="9" s="1"/>
  <c r="J90" i="9" s="1"/>
  <c r="I308" i="15"/>
  <c r="I306" i="15" s="1"/>
  <c r="I352" i="15"/>
  <c r="J98" i="9" s="1"/>
  <c r="J102" i="9" s="1"/>
  <c r="I398" i="15"/>
  <c r="I416" i="15"/>
  <c r="J116" i="9" s="1"/>
  <c r="J120" i="9" s="1"/>
  <c r="J8" i="15"/>
  <c r="J58" i="15"/>
  <c r="K17" i="9" s="1"/>
  <c r="K21" i="9" s="1"/>
  <c r="J80" i="15"/>
  <c r="K23" i="9" s="1"/>
  <c r="K27" i="9" s="1"/>
  <c r="J122" i="15"/>
  <c r="K29" i="9" s="1"/>
  <c r="K33" i="9" s="1"/>
  <c r="J150" i="15"/>
  <c r="K35" i="9" s="1"/>
  <c r="K39" i="9" s="1"/>
  <c r="J168" i="15"/>
  <c r="K47" i="9" s="1"/>
  <c r="J196" i="15"/>
  <c r="K53" i="9" s="1"/>
  <c r="K57" i="9"/>
  <c r="J214" i="15"/>
  <c r="K74" i="9" s="1"/>
  <c r="J266" i="15"/>
  <c r="K80" i="9" s="1"/>
  <c r="K84" i="9" s="1"/>
  <c r="J284" i="15"/>
  <c r="K86" i="9" s="1"/>
  <c r="K90" i="9" s="1"/>
  <c r="J308" i="15"/>
  <c r="J306" i="15" s="1"/>
  <c r="J352" i="15"/>
  <c r="J350" i="15" s="1"/>
  <c r="J398" i="15"/>
  <c r="K110" i="9" s="1"/>
  <c r="J416" i="15"/>
  <c r="K116" i="9" s="1"/>
  <c r="K120" i="9" s="1"/>
  <c r="K8" i="15"/>
  <c r="L11" i="9" s="1"/>
  <c r="K58" i="15"/>
  <c r="L17" i="9" s="1"/>
  <c r="L21" i="9" s="1"/>
  <c r="K80" i="15"/>
  <c r="L23" i="9" s="1"/>
  <c r="L27" i="9" s="1"/>
  <c r="K122" i="15"/>
  <c r="L29" i="9" s="1"/>
  <c r="L33" i="9" s="1"/>
  <c r="K150" i="15"/>
  <c r="L35" i="9" s="1"/>
  <c r="L39" i="9" s="1"/>
  <c r="K196" i="15"/>
  <c r="L53" i="9" s="1"/>
  <c r="L57" i="9" s="1"/>
  <c r="K214" i="15"/>
  <c r="L74" i="9" s="1"/>
  <c r="K266" i="15"/>
  <c r="L80" i="9" s="1"/>
  <c r="L84" i="9" s="1"/>
  <c r="K284" i="15"/>
  <c r="L86" i="9" s="1"/>
  <c r="L90" i="9" s="1"/>
  <c r="K308" i="15"/>
  <c r="K306" i="15" s="1"/>
  <c r="K352" i="15"/>
  <c r="K350" i="15" s="1"/>
  <c r="K398" i="15"/>
  <c r="L110" i="9" s="1"/>
  <c r="K416" i="15"/>
  <c r="L116" i="9" s="1"/>
  <c r="L120" i="9" s="1"/>
  <c r="L8" i="15"/>
  <c r="M11" i="9" s="1"/>
  <c r="L58" i="15"/>
  <c r="M17" i="9" s="1"/>
  <c r="M21" i="9" s="1"/>
  <c r="L80" i="15"/>
  <c r="M23" i="9" s="1"/>
  <c r="M27" i="9" s="1"/>
  <c r="L122" i="15"/>
  <c r="M29" i="9" s="1"/>
  <c r="M33" i="9" s="1"/>
  <c r="L150" i="15"/>
  <c r="M35" i="9" s="1"/>
  <c r="M39" i="9" s="1"/>
  <c r="L168" i="15"/>
  <c r="L196" i="15"/>
  <c r="M53" i="9" s="1"/>
  <c r="L214" i="15"/>
  <c r="M74" i="9" s="1"/>
  <c r="L266" i="15"/>
  <c r="M80" i="9" s="1"/>
  <c r="M84" i="9"/>
  <c r="L284" i="15"/>
  <c r="M86" i="9" s="1"/>
  <c r="M90" i="9" s="1"/>
  <c r="L308" i="15"/>
  <c r="M92" i="9" s="1"/>
  <c r="M96" i="9" s="1"/>
  <c r="L352" i="15"/>
  <c r="M98" i="9" s="1"/>
  <c r="M102" i="9" s="1"/>
  <c r="L398" i="15"/>
  <c r="M110" i="9" s="1"/>
  <c r="L416" i="15"/>
  <c r="M116" i="9" s="1"/>
  <c r="M120" i="9" s="1"/>
  <c r="P8" i="15"/>
  <c r="Q11" i="9" s="1"/>
  <c r="Q15" i="9" s="1"/>
  <c r="P58" i="15"/>
  <c r="Q17" i="9" s="1"/>
  <c r="Q21" i="9" s="1"/>
  <c r="P80" i="15"/>
  <c r="Q23" i="9" s="1"/>
  <c r="Q27" i="9" s="1"/>
  <c r="P122" i="15"/>
  <c r="Q29" i="9" s="1"/>
  <c r="Q33" i="9" s="1"/>
  <c r="P150" i="15"/>
  <c r="Q35" i="9" s="1"/>
  <c r="Q39" i="9" s="1"/>
  <c r="P196" i="15"/>
  <c r="Q53" i="9" s="1"/>
  <c r="P214" i="15"/>
  <c r="P266" i="15"/>
  <c r="Q80" i="9" s="1"/>
  <c r="Q84" i="9" s="1"/>
  <c r="P284" i="15"/>
  <c r="Q86" i="9" s="1"/>
  <c r="Q90" i="9" s="1"/>
  <c r="P308" i="15"/>
  <c r="Q92" i="9" s="1"/>
  <c r="Q96" i="9" s="1"/>
  <c r="P352" i="15"/>
  <c r="Q98" i="9" s="1"/>
  <c r="Q102" i="9" s="1"/>
  <c r="P398" i="15"/>
  <c r="Q110" i="9" s="1"/>
  <c r="P416" i="15"/>
  <c r="Q116" i="9" s="1"/>
  <c r="Q120" i="9" s="1"/>
  <c r="Q8" i="15"/>
  <c r="R11" i="9" s="1"/>
  <c r="Q58" i="15"/>
  <c r="R17" i="9" s="1"/>
  <c r="R21" i="9" s="1"/>
  <c r="Q80" i="15"/>
  <c r="R23" i="9" s="1"/>
  <c r="R27" i="9" s="1"/>
  <c r="Q122" i="15"/>
  <c r="R29" i="9" s="1"/>
  <c r="R33" i="9" s="1"/>
  <c r="Q150" i="15"/>
  <c r="R35" i="9" s="1"/>
  <c r="R39" i="9" s="1"/>
  <c r="Q168" i="15"/>
  <c r="Q196" i="15"/>
  <c r="R53" i="9" s="1"/>
  <c r="R57" i="9" s="1"/>
  <c r="Q214" i="15"/>
  <c r="Q266" i="15"/>
  <c r="R80" i="9" s="1"/>
  <c r="R84" i="9" s="1"/>
  <c r="Q284" i="15"/>
  <c r="R86" i="9" s="1"/>
  <c r="R90" i="9" s="1"/>
  <c r="Q308" i="15"/>
  <c r="Q306" i="15" s="1"/>
  <c r="Q352" i="15"/>
  <c r="R98" i="9" s="1"/>
  <c r="R102" i="9" s="1"/>
  <c r="Q398" i="15"/>
  <c r="Q416" i="15"/>
  <c r="R116" i="9" s="1"/>
  <c r="R120" i="9" s="1"/>
  <c r="R8" i="15"/>
  <c r="S11" i="9" s="1"/>
  <c r="R58" i="15"/>
  <c r="S17" i="9" s="1"/>
  <c r="S21" i="9" s="1"/>
  <c r="R80" i="15"/>
  <c r="S23" i="9" s="1"/>
  <c r="S27" i="9" s="1"/>
  <c r="R122" i="15"/>
  <c r="S29" i="9" s="1"/>
  <c r="S33" i="9" s="1"/>
  <c r="R150" i="15"/>
  <c r="S35" i="9" s="1"/>
  <c r="S39" i="9" s="1"/>
  <c r="R168" i="15"/>
  <c r="R196" i="15"/>
  <c r="S53" i="9" s="1"/>
  <c r="S57" i="9" s="1"/>
  <c r="R214" i="15"/>
  <c r="R266" i="15"/>
  <c r="S80" i="9" s="1"/>
  <c r="S84" i="9" s="1"/>
  <c r="R284" i="15"/>
  <c r="S86" i="9" s="1"/>
  <c r="S90" i="9" s="1"/>
  <c r="R308" i="15"/>
  <c r="R306" i="15" s="1"/>
  <c r="R352" i="15"/>
  <c r="S98" i="9" s="1"/>
  <c r="S102" i="9" s="1"/>
  <c r="R398" i="15"/>
  <c r="S110" i="9" s="1"/>
  <c r="R416" i="15"/>
  <c r="S116" i="9" s="1"/>
  <c r="S120" i="9" s="1"/>
  <c r="S8" i="15"/>
  <c r="T11" i="9" s="1"/>
  <c r="S58" i="15"/>
  <c r="T17" i="9" s="1"/>
  <c r="T21" i="9" s="1"/>
  <c r="S80" i="15"/>
  <c r="T23" i="9" s="1"/>
  <c r="T27" i="9" s="1"/>
  <c r="S122" i="15"/>
  <c r="T29" i="9" s="1"/>
  <c r="T33" i="9" s="1"/>
  <c r="S150" i="15"/>
  <c r="T35" i="9" s="1"/>
  <c r="T39" i="9" s="1"/>
  <c r="S168" i="15"/>
  <c r="T47" i="9" s="1"/>
  <c r="S196" i="15"/>
  <c r="T53" i="9" s="1"/>
  <c r="S214" i="15"/>
  <c r="T74" i="9" s="1"/>
  <c r="S266" i="15"/>
  <c r="T80" i="9" s="1"/>
  <c r="T84" i="9" s="1"/>
  <c r="S284" i="15"/>
  <c r="T86" i="9" s="1"/>
  <c r="T90" i="9" s="1"/>
  <c r="S308" i="15"/>
  <c r="T92" i="9" s="1"/>
  <c r="T96" i="9" s="1"/>
  <c r="S352" i="15"/>
  <c r="T98" i="9" s="1"/>
  <c r="T102" i="9" s="1"/>
  <c r="S398" i="15"/>
  <c r="T110" i="9" s="1"/>
  <c r="S416" i="15"/>
  <c r="T116" i="9" s="1"/>
  <c r="T120" i="9" s="1"/>
  <c r="T8" i="15"/>
  <c r="T58" i="15"/>
  <c r="U17" i="9" s="1"/>
  <c r="U21" i="9" s="1"/>
  <c r="T80" i="15"/>
  <c r="U23" i="9" s="1"/>
  <c r="U27" i="9" s="1"/>
  <c r="T122" i="15"/>
  <c r="U29" i="9" s="1"/>
  <c r="U33" i="9" s="1"/>
  <c r="T150" i="15"/>
  <c r="U35" i="9" s="1"/>
  <c r="U39" i="9" s="1"/>
  <c r="T196" i="15"/>
  <c r="U53" i="9" s="1"/>
  <c r="U57" i="9" s="1"/>
  <c r="T214" i="15"/>
  <c r="U74" i="9" s="1"/>
  <c r="T266" i="15"/>
  <c r="U80" i="9" s="1"/>
  <c r="U84" i="9" s="1"/>
  <c r="T284" i="15"/>
  <c r="U86" i="9" s="1"/>
  <c r="U90" i="9" s="1"/>
  <c r="T308" i="15"/>
  <c r="U92" i="9" s="1"/>
  <c r="U96" i="9" s="1"/>
  <c r="T352" i="15"/>
  <c r="T350" i="15" s="1"/>
  <c r="T398" i="15"/>
  <c r="T416" i="15"/>
  <c r="U116" i="9" s="1"/>
  <c r="U120" i="9" s="1"/>
  <c r="U8" i="15"/>
  <c r="V11" i="9" s="1"/>
  <c r="U58" i="15"/>
  <c r="V17" i="9" s="1"/>
  <c r="V21" i="9" s="1"/>
  <c r="U80" i="15"/>
  <c r="V23" i="9" s="1"/>
  <c r="V27" i="9" s="1"/>
  <c r="U122" i="15"/>
  <c r="V29" i="9" s="1"/>
  <c r="V33" i="9" s="1"/>
  <c r="U150" i="15"/>
  <c r="V35" i="9" s="1"/>
  <c r="V39" i="9" s="1"/>
  <c r="U168" i="15"/>
  <c r="U196" i="15"/>
  <c r="V53" i="9" s="1"/>
  <c r="U214" i="15"/>
  <c r="V74" i="9" s="1"/>
  <c r="U266" i="15"/>
  <c r="V80" i="9" s="1"/>
  <c r="V84" i="9" s="1"/>
  <c r="U284" i="15"/>
  <c r="V86" i="9" s="1"/>
  <c r="V90" i="9" s="1"/>
  <c r="U308" i="15"/>
  <c r="U306" i="15" s="1"/>
  <c r="U352" i="15"/>
  <c r="U350" i="15" s="1"/>
  <c r="U398" i="15"/>
  <c r="U416" i="15"/>
  <c r="V116" i="9" s="1"/>
  <c r="V120" i="9" s="1"/>
  <c r="V8" i="15"/>
  <c r="W11" i="9" s="1"/>
  <c r="V58" i="15"/>
  <c r="W17" i="9" s="1"/>
  <c r="W21" i="9" s="1"/>
  <c r="V80" i="15"/>
  <c r="W23" i="9" s="1"/>
  <c r="W27" i="9" s="1"/>
  <c r="V122" i="15"/>
  <c r="W29" i="9" s="1"/>
  <c r="W33" i="9" s="1"/>
  <c r="V150" i="15"/>
  <c r="W35" i="9" s="1"/>
  <c r="W39" i="9" s="1"/>
  <c r="V196" i="15"/>
  <c r="W53" i="9" s="1"/>
  <c r="W57" i="9" s="1"/>
  <c r="V214" i="15"/>
  <c r="W74" i="9" s="1"/>
  <c r="V266" i="15"/>
  <c r="W80" i="9" s="1"/>
  <c r="W84" i="9" s="1"/>
  <c r="V284" i="15"/>
  <c r="W86" i="9" s="1"/>
  <c r="W90" i="9" s="1"/>
  <c r="V308" i="15"/>
  <c r="W92" i="9" s="1"/>
  <c r="W96" i="9" s="1"/>
  <c r="V352" i="15"/>
  <c r="V350" i="15" s="1"/>
  <c r="V398" i="15"/>
  <c r="W110" i="9" s="1"/>
  <c r="V416" i="15"/>
  <c r="W116" i="9" s="1"/>
  <c r="W120" i="9" s="1"/>
  <c r="W8" i="15"/>
  <c r="X11" i="9" s="1"/>
  <c r="W58" i="15"/>
  <c r="X17" i="9" s="1"/>
  <c r="X21" i="9" s="1"/>
  <c r="W80" i="15"/>
  <c r="X23" i="9" s="1"/>
  <c r="X27" i="9" s="1"/>
  <c r="W122" i="15"/>
  <c r="X29" i="9" s="1"/>
  <c r="X33" i="9" s="1"/>
  <c r="W150" i="15"/>
  <c r="X35" i="9" s="1"/>
  <c r="X39" i="9" s="1"/>
  <c r="W168" i="15"/>
  <c r="X47" i="9" s="1"/>
  <c r="W196" i="15"/>
  <c r="X53" i="9" s="1"/>
  <c r="X57" i="9" s="1"/>
  <c r="W214" i="15"/>
  <c r="X74" i="9" s="1"/>
  <c r="W266" i="15"/>
  <c r="X80" i="9" s="1"/>
  <c r="X84" i="9" s="1"/>
  <c r="W284" i="15"/>
  <c r="X86" i="9" s="1"/>
  <c r="X90" i="9" s="1"/>
  <c r="W308" i="15"/>
  <c r="W306" i="15" s="1"/>
  <c r="W352" i="15"/>
  <c r="X98" i="9" s="1"/>
  <c r="X102" i="9" s="1"/>
  <c r="W398" i="15"/>
  <c r="X110" i="9" s="1"/>
  <c r="X114" i="9" s="1"/>
  <c r="W416" i="15"/>
  <c r="X116" i="9" s="1"/>
  <c r="X120" i="9" s="1"/>
  <c r="Y8" i="15"/>
  <c r="Y58" i="15"/>
  <c r="Y80" i="15"/>
  <c r="Y122" i="15"/>
  <c r="Y150" i="15"/>
  <c r="Y168" i="15"/>
  <c r="Y196" i="15"/>
  <c r="Y214" i="15"/>
  <c r="Y266" i="15"/>
  <c r="Y284" i="15"/>
  <c r="Y308" i="15"/>
  <c r="Y352" i="15"/>
  <c r="Y398" i="15"/>
  <c r="Y416" i="15"/>
  <c r="E9" i="15"/>
  <c r="F12" i="9" s="1"/>
  <c r="E59" i="15"/>
  <c r="F18" i="9" s="1"/>
  <c r="E81" i="15"/>
  <c r="F24" i="9" s="1"/>
  <c r="F28" i="9" s="1"/>
  <c r="E123" i="15"/>
  <c r="F30" i="9" s="1"/>
  <c r="E151" i="15"/>
  <c r="F36" i="9" s="1"/>
  <c r="E169" i="15"/>
  <c r="F48" i="9" s="1"/>
  <c r="E197" i="15"/>
  <c r="F54" i="9" s="1"/>
  <c r="E215" i="15"/>
  <c r="F75" i="9" s="1"/>
  <c r="E267" i="15"/>
  <c r="F81" i="9" s="1"/>
  <c r="E285" i="15"/>
  <c r="F87" i="9" s="1"/>
  <c r="E309" i="15"/>
  <c r="E307" i="15" s="1"/>
  <c r="E353" i="15"/>
  <c r="E351" i="15" s="1"/>
  <c r="E399" i="15"/>
  <c r="F111" i="9" s="1"/>
  <c r="F115" i="9" s="1"/>
  <c r="E417" i="15"/>
  <c r="F117" i="9" s="1"/>
  <c r="F121" i="9" s="1"/>
  <c r="F9" i="15"/>
  <c r="G12" i="9" s="1"/>
  <c r="F59" i="15"/>
  <c r="G18" i="9" s="1"/>
  <c r="G22" i="9" s="1"/>
  <c r="F81" i="15"/>
  <c r="G24" i="9" s="1"/>
  <c r="G28" i="9" s="1"/>
  <c r="F123" i="15"/>
  <c r="G30" i="9" s="1"/>
  <c r="G34" i="9" s="1"/>
  <c r="F151" i="15"/>
  <c r="G36" i="9" s="1"/>
  <c r="G40" i="9" s="1"/>
  <c r="F197" i="15"/>
  <c r="G54" i="9" s="1"/>
  <c r="G58" i="9" s="1"/>
  <c r="F215" i="15"/>
  <c r="G75" i="9" s="1"/>
  <c r="F267" i="15"/>
  <c r="G81" i="9" s="1"/>
  <c r="G85" i="9" s="1"/>
  <c r="F285" i="15"/>
  <c r="G87" i="9" s="1"/>
  <c r="G91" i="9" s="1"/>
  <c r="F309" i="15"/>
  <c r="F307" i="15" s="1"/>
  <c r="F353" i="15"/>
  <c r="F351" i="15" s="1"/>
  <c r="F399" i="15"/>
  <c r="G111" i="9" s="1"/>
  <c r="F417" i="15"/>
  <c r="G117" i="9" s="1"/>
  <c r="G121" i="9" s="1"/>
  <c r="G9" i="15"/>
  <c r="G59" i="15"/>
  <c r="H18" i="9" s="1"/>
  <c r="H22" i="9" s="1"/>
  <c r="G81" i="15"/>
  <c r="H24" i="9" s="1"/>
  <c r="H28" i="9" s="1"/>
  <c r="G123" i="15"/>
  <c r="H30" i="9" s="1"/>
  <c r="H34" i="9" s="1"/>
  <c r="G151" i="15"/>
  <c r="H36" i="9" s="1"/>
  <c r="H40" i="9" s="1"/>
  <c r="G169" i="15"/>
  <c r="G197" i="15"/>
  <c r="H54" i="9" s="1"/>
  <c r="H58" i="9" s="1"/>
  <c r="G215" i="15"/>
  <c r="G267" i="15"/>
  <c r="H81" i="9" s="1"/>
  <c r="H85" i="9" s="1"/>
  <c r="G285" i="15"/>
  <c r="H87" i="9" s="1"/>
  <c r="H91" i="9" s="1"/>
  <c r="G309" i="15"/>
  <c r="H93" i="9" s="1"/>
  <c r="H97" i="9" s="1"/>
  <c r="G353" i="15"/>
  <c r="G351" i="15" s="1"/>
  <c r="G399" i="15"/>
  <c r="H111" i="9" s="1"/>
  <c r="G417" i="15"/>
  <c r="H117" i="9" s="1"/>
  <c r="H121" i="9" s="1"/>
  <c r="H9" i="15"/>
  <c r="I12" i="9" s="1"/>
  <c r="I16" i="9" s="1"/>
  <c r="H59" i="15"/>
  <c r="I18" i="9" s="1"/>
  <c r="I22" i="9" s="1"/>
  <c r="H81" i="15"/>
  <c r="I24" i="9" s="1"/>
  <c r="I28" i="9" s="1"/>
  <c r="H123" i="15"/>
  <c r="I30" i="9" s="1"/>
  <c r="I34" i="9" s="1"/>
  <c r="H151" i="15"/>
  <c r="I36" i="9" s="1"/>
  <c r="I40" i="9" s="1"/>
  <c r="H169" i="15"/>
  <c r="I48" i="9" s="1"/>
  <c r="H197" i="15"/>
  <c r="I54" i="9" s="1"/>
  <c r="H215" i="15"/>
  <c r="I75" i="9" s="1"/>
  <c r="H267" i="15"/>
  <c r="I81" i="9" s="1"/>
  <c r="I85" i="9" s="1"/>
  <c r="H285" i="15"/>
  <c r="I87" i="9" s="1"/>
  <c r="I91" i="9" s="1"/>
  <c r="H309" i="15"/>
  <c r="I93" i="9" s="1"/>
  <c r="I97" i="9" s="1"/>
  <c r="H353" i="15"/>
  <c r="H351" i="15" s="1"/>
  <c r="H399" i="15"/>
  <c r="H417" i="15"/>
  <c r="I117" i="9" s="1"/>
  <c r="I121" i="9" s="1"/>
  <c r="I9" i="15"/>
  <c r="J12" i="9" s="1"/>
  <c r="I59" i="15"/>
  <c r="J18" i="9" s="1"/>
  <c r="J22" i="9" s="1"/>
  <c r="I81" i="15"/>
  <c r="J24" i="9" s="1"/>
  <c r="J28" i="9" s="1"/>
  <c r="I123" i="15"/>
  <c r="J30" i="9" s="1"/>
  <c r="J34" i="9" s="1"/>
  <c r="I151" i="15"/>
  <c r="J36" i="9" s="1"/>
  <c r="J40" i="9" s="1"/>
  <c r="I169" i="15"/>
  <c r="J48" i="9" s="1"/>
  <c r="I197" i="15"/>
  <c r="J54" i="9" s="1"/>
  <c r="J58" i="9" s="1"/>
  <c r="I215" i="15"/>
  <c r="J75" i="9" s="1"/>
  <c r="I267" i="15"/>
  <c r="J81" i="9" s="1"/>
  <c r="J85" i="9" s="1"/>
  <c r="I285" i="15"/>
  <c r="J87" i="9" s="1"/>
  <c r="J91" i="9" s="1"/>
  <c r="I309" i="15"/>
  <c r="J93" i="9" s="1"/>
  <c r="J97" i="9" s="1"/>
  <c r="I353" i="15"/>
  <c r="I351" i="15" s="1"/>
  <c r="I399" i="15"/>
  <c r="I417" i="15"/>
  <c r="J117" i="9" s="1"/>
  <c r="J121" i="9" s="1"/>
  <c r="J9" i="15"/>
  <c r="K12" i="9" s="1"/>
  <c r="J59" i="15"/>
  <c r="K18" i="9" s="1"/>
  <c r="K22" i="9" s="1"/>
  <c r="J81" i="15"/>
  <c r="K24" i="9" s="1"/>
  <c r="K28" i="9" s="1"/>
  <c r="J123" i="15"/>
  <c r="K30" i="9" s="1"/>
  <c r="K34" i="9" s="1"/>
  <c r="J151" i="15"/>
  <c r="K36" i="9" s="1"/>
  <c r="K40" i="9" s="1"/>
  <c r="J197" i="15"/>
  <c r="K54" i="9" s="1"/>
  <c r="K58" i="9"/>
  <c r="J215" i="15"/>
  <c r="J267" i="15"/>
  <c r="K81" i="9" s="1"/>
  <c r="K85" i="9" s="1"/>
  <c r="J285" i="15"/>
  <c r="K87" i="9" s="1"/>
  <c r="K91" i="9" s="1"/>
  <c r="J309" i="15"/>
  <c r="K93" i="9" s="1"/>
  <c r="K97" i="9" s="1"/>
  <c r="J353" i="15"/>
  <c r="J351" i="15" s="1"/>
  <c r="J399" i="15"/>
  <c r="J417" i="15"/>
  <c r="K117" i="9" s="1"/>
  <c r="K9" i="15"/>
  <c r="L12" i="9" s="1"/>
  <c r="K59" i="15"/>
  <c r="L18" i="9" s="1"/>
  <c r="L22" i="9" s="1"/>
  <c r="K81" i="15"/>
  <c r="L24" i="9" s="1"/>
  <c r="L28" i="9" s="1"/>
  <c r="K123" i="15"/>
  <c r="L30" i="9" s="1"/>
  <c r="L34" i="9" s="1"/>
  <c r="K151" i="15"/>
  <c r="L36" i="9" s="1"/>
  <c r="L40" i="9" s="1"/>
  <c r="K169" i="15"/>
  <c r="K197" i="15"/>
  <c r="L54" i="9" s="1"/>
  <c r="L58" i="9" s="1"/>
  <c r="K215" i="15"/>
  <c r="K267" i="15"/>
  <c r="L81" i="9" s="1"/>
  <c r="L85" i="9" s="1"/>
  <c r="K285" i="15"/>
  <c r="L87" i="9" s="1"/>
  <c r="L91" i="9" s="1"/>
  <c r="K309" i="15"/>
  <c r="L93" i="9" s="1"/>
  <c r="L97" i="9" s="1"/>
  <c r="K353" i="15"/>
  <c r="L99" i="9" s="1"/>
  <c r="L103" i="9" s="1"/>
  <c r="K399" i="15"/>
  <c r="L111" i="9" s="1"/>
  <c r="L115" i="9" s="1"/>
  <c r="K417" i="15"/>
  <c r="L117" i="9" s="1"/>
  <c r="L121" i="9" s="1"/>
  <c r="L9" i="15"/>
  <c r="L59" i="15"/>
  <c r="M18" i="9" s="1"/>
  <c r="M22" i="9" s="1"/>
  <c r="L81" i="15"/>
  <c r="M24" i="9" s="1"/>
  <c r="M28" i="9" s="1"/>
  <c r="L123" i="15"/>
  <c r="M30" i="9" s="1"/>
  <c r="M34" i="9" s="1"/>
  <c r="L151" i="15"/>
  <c r="M36" i="9" s="1"/>
  <c r="M40" i="9" s="1"/>
  <c r="L197" i="15"/>
  <c r="M54" i="9" s="1"/>
  <c r="L215" i="15"/>
  <c r="M75" i="9" s="1"/>
  <c r="L267" i="15"/>
  <c r="M81" i="9" s="1"/>
  <c r="M85" i="9"/>
  <c r="L285" i="15"/>
  <c r="M87" i="9" s="1"/>
  <c r="M91" i="9" s="1"/>
  <c r="L309" i="15"/>
  <c r="M93" i="9" s="1"/>
  <c r="M97" i="9" s="1"/>
  <c r="L353" i="15"/>
  <c r="L351" i="15" s="1"/>
  <c r="L399" i="15"/>
  <c r="L417" i="15"/>
  <c r="M117" i="9" s="1"/>
  <c r="M121" i="9" s="1"/>
  <c r="P9" i="15"/>
  <c r="P59" i="15"/>
  <c r="Q18" i="9" s="1"/>
  <c r="Q22" i="9" s="1"/>
  <c r="P81" i="15"/>
  <c r="Q24" i="9" s="1"/>
  <c r="Q28" i="9" s="1"/>
  <c r="P123" i="15"/>
  <c r="Q30" i="9" s="1"/>
  <c r="Q34" i="9" s="1"/>
  <c r="P151" i="15"/>
  <c r="Q36" i="9" s="1"/>
  <c r="Q40" i="9" s="1"/>
  <c r="P169" i="15"/>
  <c r="Q48" i="9" s="1"/>
  <c r="Q52" i="9" s="1"/>
  <c r="P197" i="15"/>
  <c r="Q54" i="9" s="1"/>
  <c r="Q58" i="9" s="1"/>
  <c r="P215" i="15"/>
  <c r="Q75" i="9" s="1"/>
  <c r="Q79" i="9" s="1"/>
  <c r="P267" i="15"/>
  <c r="Q81" i="9" s="1"/>
  <c r="Q85" i="9" s="1"/>
  <c r="P285" i="15"/>
  <c r="Q87" i="9" s="1"/>
  <c r="Q91" i="9" s="1"/>
  <c r="P309" i="15"/>
  <c r="Q93" i="9" s="1"/>
  <c r="Q97" i="9" s="1"/>
  <c r="P353" i="15"/>
  <c r="P351" i="15" s="1"/>
  <c r="P399" i="15"/>
  <c r="Q111" i="9" s="1"/>
  <c r="P417" i="15"/>
  <c r="Q117" i="9" s="1"/>
  <c r="Q121" i="9" s="1"/>
  <c r="Q9" i="15"/>
  <c r="R12" i="9" s="1"/>
  <c r="Q59" i="15"/>
  <c r="R18" i="9" s="1"/>
  <c r="R22" i="9" s="1"/>
  <c r="Q81" i="15"/>
  <c r="R24" i="9" s="1"/>
  <c r="R28" i="9" s="1"/>
  <c r="Q123" i="15"/>
  <c r="R30" i="9" s="1"/>
  <c r="R34" i="9" s="1"/>
  <c r="Q151" i="15"/>
  <c r="R36" i="9" s="1"/>
  <c r="R40" i="9" s="1"/>
  <c r="Q169" i="15"/>
  <c r="R48" i="9" s="1"/>
  <c r="Q197" i="15"/>
  <c r="R54" i="9" s="1"/>
  <c r="Q215" i="15"/>
  <c r="R75" i="9" s="1"/>
  <c r="Q267" i="15"/>
  <c r="R81" i="9" s="1"/>
  <c r="R85" i="9" s="1"/>
  <c r="Q285" i="15"/>
  <c r="R87" i="9" s="1"/>
  <c r="R91" i="9" s="1"/>
  <c r="Q309" i="15"/>
  <c r="R93" i="9" s="1"/>
  <c r="R97" i="9" s="1"/>
  <c r="Q353" i="15"/>
  <c r="Q351" i="15" s="1"/>
  <c r="Q399" i="15"/>
  <c r="R111" i="9" s="1"/>
  <c r="Q417" i="15"/>
  <c r="R117" i="9" s="1"/>
  <c r="R121" i="9" s="1"/>
  <c r="R9" i="15"/>
  <c r="S12" i="9" s="1"/>
  <c r="R59" i="15"/>
  <c r="S18" i="9" s="1"/>
  <c r="S22" i="9" s="1"/>
  <c r="R81" i="15"/>
  <c r="S24" i="9" s="1"/>
  <c r="S28" i="9" s="1"/>
  <c r="R123" i="15"/>
  <c r="S30" i="9" s="1"/>
  <c r="S34" i="9" s="1"/>
  <c r="R151" i="15"/>
  <c r="S36" i="9" s="1"/>
  <c r="S40" i="9" s="1"/>
  <c r="R169" i="15"/>
  <c r="S48" i="9" s="1"/>
  <c r="R197" i="15"/>
  <c r="S54" i="9" s="1"/>
  <c r="S58" i="9" s="1"/>
  <c r="R215" i="15"/>
  <c r="S75" i="9" s="1"/>
  <c r="R267" i="15"/>
  <c r="S81" i="9" s="1"/>
  <c r="S85" i="9" s="1"/>
  <c r="R285" i="15"/>
  <c r="S87" i="9" s="1"/>
  <c r="S91" i="9" s="1"/>
  <c r="R309" i="15"/>
  <c r="S93" i="9" s="1"/>
  <c r="S97" i="9" s="1"/>
  <c r="R353" i="15"/>
  <c r="R351" i="15" s="1"/>
  <c r="R399" i="15"/>
  <c r="S111" i="9" s="1"/>
  <c r="R417" i="15"/>
  <c r="S117" i="9" s="1"/>
  <c r="S121" i="9" s="1"/>
  <c r="S9" i="15"/>
  <c r="S59" i="15"/>
  <c r="T18" i="9" s="1"/>
  <c r="T22" i="9" s="1"/>
  <c r="S81" i="15"/>
  <c r="T24" i="9" s="1"/>
  <c r="T28" i="9" s="1"/>
  <c r="S123" i="15"/>
  <c r="T30" i="9" s="1"/>
  <c r="T34" i="9" s="1"/>
  <c r="S151" i="15"/>
  <c r="T36" i="9" s="1"/>
  <c r="T40" i="9" s="1"/>
  <c r="S197" i="15"/>
  <c r="T54" i="9" s="1"/>
  <c r="S215" i="15"/>
  <c r="T75" i="9" s="1"/>
  <c r="S267" i="15"/>
  <c r="T81" i="9" s="1"/>
  <c r="T85" i="9" s="1"/>
  <c r="S285" i="15"/>
  <c r="T87" i="9" s="1"/>
  <c r="T91" i="9" s="1"/>
  <c r="S309" i="15"/>
  <c r="T93" i="9" s="1"/>
  <c r="T97" i="9" s="1"/>
  <c r="S353" i="15"/>
  <c r="T99" i="9" s="1"/>
  <c r="T103" i="9" s="1"/>
  <c r="S399" i="15"/>
  <c r="S417" i="15"/>
  <c r="T117" i="9" s="1"/>
  <c r="T121" i="9" s="1"/>
  <c r="T9" i="15"/>
  <c r="T59" i="15"/>
  <c r="U18" i="9" s="1"/>
  <c r="U22" i="9" s="1"/>
  <c r="T81" i="15"/>
  <c r="U24" i="9" s="1"/>
  <c r="U28" i="9" s="1"/>
  <c r="T123" i="15"/>
  <c r="U30" i="9" s="1"/>
  <c r="U34" i="9" s="1"/>
  <c r="T151" i="15"/>
  <c r="U36" i="9" s="1"/>
  <c r="U40" i="9" s="1"/>
  <c r="T169" i="15"/>
  <c r="U48" i="9" s="1"/>
  <c r="U52" i="9" s="1"/>
  <c r="T197" i="15"/>
  <c r="U54" i="9" s="1"/>
  <c r="T215" i="15"/>
  <c r="U75" i="9" s="1"/>
  <c r="T267" i="15"/>
  <c r="U81" i="9" s="1"/>
  <c r="U85" i="9" s="1"/>
  <c r="T285" i="15"/>
  <c r="U87" i="9" s="1"/>
  <c r="U91" i="9" s="1"/>
  <c r="T309" i="15"/>
  <c r="T307" i="15" s="1"/>
  <c r="T353" i="15"/>
  <c r="T351" i="15" s="1"/>
  <c r="T399" i="15"/>
  <c r="U111" i="9" s="1"/>
  <c r="T417" i="15"/>
  <c r="U117" i="9" s="1"/>
  <c r="U121" i="9" s="1"/>
  <c r="U9" i="15"/>
  <c r="V12" i="9" s="1"/>
  <c r="U59" i="15"/>
  <c r="V18" i="9" s="1"/>
  <c r="V22" i="9" s="1"/>
  <c r="U81" i="15"/>
  <c r="V24" i="9" s="1"/>
  <c r="V28" i="9" s="1"/>
  <c r="U123" i="15"/>
  <c r="V30" i="9" s="1"/>
  <c r="V34" i="9" s="1"/>
  <c r="U151" i="15"/>
  <c r="V36" i="9" s="1"/>
  <c r="V40" i="9" s="1"/>
  <c r="U197" i="15"/>
  <c r="V54" i="9" s="1"/>
  <c r="U215" i="15"/>
  <c r="V75" i="9" s="1"/>
  <c r="U267" i="15"/>
  <c r="V81" i="9" s="1"/>
  <c r="V85" i="9" s="1"/>
  <c r="U285" i="15"/>
  <c r="V87" i="9" s="1"/>
  <c r="V91" i="9" s="1"/>
  <c r="U309" i="15"/>
  <c r="V93" i="9" s="1"/>
  <c r="V97" i="9" s="1"/>
  <c r="U353" i="15"/>
  <c r="U351" i="15" s="1"/>
  <c r="U399" i="15"/>
  <c r="V111" i="9" s="1"/>
  <c r="U417" i="15"/>
  <c r="V117" i="9" s="1"/>
  <c r="V121" i="9" s="1"/>
  <c r="V9" i="15"/>
  <c r="W12" i="9" s="1"/>
  <c r="V59" i="15"/>
  <c r="W18" i="9" s="1"/>
  <c r="W22" i="9" s="1"/>
  <c r="V81" i="15"/>
  <c r="W24" i="9" s="1"/>
  <c r="W28" i="9" s="1"/>
  <c r="V123" i="15"/>
  <c r="W30" i="9" s="1"/>
  <c r="W34" i="9" s="1"/>
  <c r="V151" i="15"/>
  <c r="W36" i="9" s="1"/>
  <c r="W40" i="9" s="1"/>
  <c r="V169" i="15"/>
  <c r="V197" i="15"/>
  <c r="W54" i="9" s="1"/>
  <c r="W58" i="9" s="1"/>
  <c r="V215" i="15"/>
  <c r="W75" i="9" s="1"/>
  <c r="V267" i="15"/>
  <c r="W81" i="9" s="1"/>
  <c r="W85" i="9" s="1"/>
  <c r="V285" i="15"/>
  <c r="W87" i="9" s="1"/>
  <c r="W91" i="9" s="1"/>
  <c r="V309" i="15"/>
  <c r="W93" i="9" s="1"/>
  <c r="W97" i="9" s="1"/>
  <c r="V353" i="15"/>
  <c r="V351" i="15" s="1"/>
  <c r="V399" i="15"/>
  <c r="V417" i="15"/>
  <c r="W117" i="9" s="1"/>
  <c r="W121" i="9" s="1"/>
  <c r="W9" i="15"/>
  <c r="W59" i="15"/>
  <c r="X18" i="9" s="1"/>
  <c r="X22" i="9" s="1"/>
  <c r="W81" i="15"/>
  <c r="X24" i="9" s="1"/>
  <c r="X28" i="9" s="1"/>
  <c r="W123" i="15"/>
  <c r="X30" i="9" s="1"/>
  <c r="X34" i="9" s="1"/>
  <c r="W151" i="15"/>
  <c r="X36" i="9" s="1"/>
  <c r="X40" i="9" s="1"/>
  <c r="W169" i="15"/>
  <c r="W197" i="15"/>
  <c r="X54" i="9" s="1"/>
  <c r="X58" i="9" s="1"/>
  <c r="W215" i="15"/>
  <c r="X75" i="9" s="1"/>
  <c r="W267" i="15"/>
  <c r="X81" i="9" s="1"/>
  <c r="X85" i="9" s="1"/>
  <c r="W285" i="15"/>
  <c r="X87" i="9" s="1"/>
  <c r="X91" i="9" s="1"/>
  <c r="W309" i="15"/>
  <c r="W307" i="15" s="1"/>
  <c r="W353" i="15"/>
  <c r="W351" i="15" s="1"/>
  <c r="W399" i="15"/>
  <c r="X111" i="9" s="1"/>
  <c r="X115" i="9" s="1"/>
  <c r="W417" i="15"/>
  <c r="X117" i="9" s="1"/>
  <c r="X121" i="9" s="1"/>
  <c r="Y9" i="15"/>
  <c r="Y59" i="15"/>
  <c r="Y81" i="15"/>
  <c r="Y123" i="15"/>
  <c r="Y151" i="15"/>
  <c r="Y169" i="15"/>
  <c r="Y197" i="15"/>
  <c r="Y215" i="15"/>
  <c r="Y267" i="15"/>
  <c r="Y285" i="15"/>
  <c r="Y309" i="15"/>
  <c r="Y353" i="15"/>
  <c r="Y399" i="15"/>
  <c r="Y417" i="15"/>
  <c r="T417" i="12"/>
  <c r="Q417" i="12"/>
  <c r="P417" i="12"/>
  <c r="O417" i="12"/>
  <c r="N417" i="12"/>
  <c r="M417" i="12"/>
  <c r="L417" i="12"/>
  <c r="J417" i="12"/>
  <c r="I417" i="12"/>
  <c r="H417" i="12"/>
  <c r="G417" i="12"/>
  <c r="F417" i="12"/>
  <c r="E417" i="12"/>
  <c r="T416" i="12"/>
  <c r="Q416" i="12"/>
  <c r="P416" i="12"/>
  <c r="O416" i="12"/>
  <c r="N416" i="12"/>
  <c r="M416" i="12"/>
  <c r="L416" i="12"/>
  <c r="J416" i="12"/>
  <c r="I416" i="12"/>
  <c r="H416" i="12"/>
  <c r="G416" i="12"/>
  <c r="F416" i="12"/>
  <c r="E416" i="12"/>
  <c r="T399" i="12"/>
  <c r="Q399" i="12"/>
  <c r="P399" i="12"/>
  <c r="O399" i="12"/>
  <c r="N399" i="12"/>
  <c r="M399" i="12"/>
  <c r="L399" i="12"/>
  <c r="J399" i="12"/>
  <c r="I399" i="12"/>
  <c r="H399" i="12"/>
  <c r="G399" i="12"/>
  <c r="F399" i="12"/>
  <c r="E399" i="12"/>
  <c r="T398" i="12"/>
  <c r="Q398" i="12"/>
  <c r="P398" i="12"/>
  <c r="O398" i="12"/>
  <c r="N398" i="12"/>
  <c r="M398" i="12"/>
  <c r="L398" i="12"/>
  <c r="J398" i="12"/>
  <c r="I398" i="12"/>
  <c r="H398" i="12"/>
  <c r="G398" i="12"/>
  <c r="F398" i="12"/>
  <c r="E398" i="12"/>
  <c r="T353" i="12"/>
  <c r="Q353" i="12"/>
  <c r="Q351" i="12" s="1"/>
  <c r="P353" i="12"/>
  <c r="P351" i="12" s="1"/>
  <c r="O353" i="12"/>
  <c r="O351" i="12" s="1"/>
  <c r="N353" i="12"/>
  <c r="N351" i="12" s="1"/>
  <c r="M353" i="12"/>
  <c r="M351" i="12" s="1"/>
  <c r="L353" i="12"/>
  <c r="L351" i="12" s="1"/>
  <c r="J353" i="12"/>
  <c r="J351" i="12" s="1"/>
  <c r="I353" i="12"/>
  <c r="I351" i="12" s="1"/>
  <c r="H353" i="12"/>
  <c r="H351" i="12" s="1"/>
  <c r="G353" i="12"/>
  <c r="G351" i="12" s="1"/>
  <c r="F45" i="10" s="1"/>
  <c r="F353" i="12"/>
  <c r="F351" i="12" s="1"/>
  <c r="E353" i="12"/>
  <c r="E351" i="12" s="1"/>
  <c r="T352" i="12"/>
  <c r="Q352" i="12"/>
  <c r="Q350" i="12" s="1"/>
  <c r="P352" i="12"/>
  <c r="P350" i="12" s="1"/>
  <c r="O352" i="12"/>
  <c r="O350" i="12" s="1"/>
  <c r="N352" i="12"/>
  <c r="N350" i="12" s="1"/>
  <c r="M352" i="12"/>
  <c r="M350" i="12" s="1"/>
  <c r="L352" i="12"/>
  <c r="L350" i="12" s="1"/>
  <c r="J352" i="12"/>
  <c r="J350" i="12" s="1"/>
  <c r="I352" i="12"/>
  <c r="I350" i="12" s="1"/>
  <c r="H352" i="12"/>
  <c r="H350" i="12" s="1"/>
  <c r="G352" i="12"/>
  <c r="G350" i="12" s="1"/>
  <c r="F352" i="12"/>
  <c r="F350" i="12" s="1"/>
  <c r="E352" i="12"/>
  <c r="E350" i="12" s="1"/>
  <c r="T309" i="12"/>
  <c r="Q309" i="12"/>
  <c r="Q307" i="12" s="1"/>
  <c r="P37" i="10" s="1"/>
  <c r="P309" i="12"/>
  <c r="P307" i="12" s="1"/>
  <c r="O309" i="12"/>
  <c r="O307" i="12" s="1"/>
  <c r="N309" i="12"/>
  <c r="N307" i="12" s="1"/>
  <c r="M29" i="11" s="1"/>
  <c r="M309" i="12"/>
  <c r="M307" i="12" s="1"/>
  <c r="L309" i="12"/>
  <c r="L307" i="12" s="1"/>
  <c r="J309" i="12"/>
  <c r="J307" i="12" s="1"/>
  <c r="I37" i="10" s="1"/>
  <c r="I309" i="12"/>
  <c r="I307" i="12" s="1"/>
  <c r="H309" i="12"/>
  <c r="H307" i="12" s="1"/>
  <c r="G309" i="12"/>
  <c r="G307" i="12" s="1"/>
  <c r="F29" i="11" s="1"/>
  <c r="F309" i="12"/>
  <c r="F307" i="12" s="1"/>
  <c r="E29" i="11" s="1"/>
  <c r="E31" i="11" s="1"/>
  <c r="E309" i="12"/>
  <c r="E307" i="12" s="1"/>
  <c r="T308" i="12"/>
  <c r="Q308" i="12"/>
  <c r="Q306" i="12" s="1"/>
  <c r="P308" i="12"/>
  <c r="P306" i="12" s="1"/>
  <c r="O308" i="12"/>
  <c r="O306" i="12" s="1"/>
  <c r="N308" i="12"/>
  <c r="N306" i="12" s="1"/>
  <c r="M308" i="12"/>
  <c r="M306" i="12" s="1"/>
  <c r="L308" i="12"/>
  <c r="L306" i="12" s="1"/>
  <c r="J308" i="12"/>
  <c r="J306" i="12" s="1"/>
  <c r="I308" i="12"/>
  <c r="I306" i="12" s="1"/>
  <c r="H308" i="12"/>
  <c r="H306" i="12" s="1"/>
  <c r="G308" i="12"/>
  <c r="G306" i="12" s="1"/>
  <c r="F308" i="12"/>
  <c r="F306" i="12" s="1"/>
  <c r="E308" i="12"/>
  <c r="E306" i="12" s="1"/>
  <c r="T285" i="12"/>
  <c r="Q285" i="12"/>
  <c r="P285" i="12"/>
  <c r="O285" i="12"/>
  <c r="N285" i="12"/>
  <c r="M285" i="12"/>
  <c r="L285" i="12"/>
  <c r="J285" i="12"/>
  <c r="I285" i="12"/>
  <c r="H285" i="12"/>
  <c r="G285" i="12"/>
  <c r="F285" i="12"/>
  <c r="E285" i="12"/>
  <c r="T284" i="12"/>
  <c r="Q284" i="12"/>
  <c r="P284" i="12"/>
  <c r="O284" i="12"/>
  <c r="N284" i="12"/>
  <c r="M284" i="12"/>
  <c r="L284" i="12"/>
  <c r="J284" i="12"/>
  <c r="I284" i="12"/>
  <c r="H284" i="12"/>
  <c r="G284" i="12"/>
  <c r="F284" i="12"/>
  <c r="E284" i="12"/>
  <c r="T267" i="12"/>
  <c r="Q267" i="12"/>
  <c r="P267" i="12"/>
  <c r="O267" i="12"/>
  <c r="N267" i="12"/>
  <c r="M267" i="12"/>
  <c r="L267" i="12"/>
  <c r="J267" i="12"/>
  <c r="I267" i="12"/>
  <c r="H267" i="12"/>
  <c r="G267" i="12"/>
  <c r="F267" i="12"/>
  <c r="E267" i="12"/>
  <c r="T266" i="12"/>
  <c r="Q266" i="12"/>
  <c r="P266" i="12"/>
  <c r="O266" i="12"/>
  <c r="N266" i="12"/>
  <c r="M266" i="12"/>
  <c r="L266" i="12"/>
  <c r="J266" i="12"/>
  <c r="I266" i="12"/>
  <c r="H266" i="12"/>
  <c r="G266" i="12"/>
  <c r="F266" i="12"/>
  <c r="E266" i="12"/>
  <c r="T215" i="12"/>
  <c r="Q215" i="12"/>
  <c r="P215" i="12"/>
  <c r="O215" i="12"/>
  <c r="N215" i="12"/>
  <c r="M215" i="12"/>
  <c r="L215" i="12"/>
  <c r="J215" i="12"/>
  <c r="I215" i="12"/>
  <c r="H215" i="12"/>
  <c r="G215" i="12"/>
  <c r="F215" i="12"/>
  <c r="E215" i="12"/>
  <c r="T214" i="12"/>
  <c r="Q214" i="12"/>
  <c r="O214" i="12"/>
  <c r="N214" i="12"/>
  <c r="M214" i="12"/>
  <c r="J214" i="12"/>
  <c r="I214" i="12"/>
  <c r="H214" i="12"/>
  <c r="G214" i="12"/>
  <c r="F214" i="12"/>
  <c r="E214" i="12"/>
  <c r="T197" i="12"/>
  <c r="Q197" i="12"/>
  <c r="P197" i="12"/>
  <c r="O197" i="12"/>
  <c r="N197" i="12"/>
  <c r="M197" i="12"/>
  <c r="L197" i="12"/>
  <c r="J197" i="12"/>
  <c r="I197" i="12"/>
  <c r="H197" i="12"/>
  <c r="G197" i="12"/>
  <c r="F197" i="12"/>
  <c r="E197" i="12"/>
  <c r="T196" i="12"/>
  <c r="Q196" i="12"/>
  <c r="P196" i="12"/>
  <c r="O196" i="12"/>
  <c r="N196" i="12"/>
  <c r="M196" i="12"/>
  <c r="L196" i="12"/>
  <c r="J196" i="12"/>
  <c r="I196" i="12"/>
  <c r="H196" i="12"/>
  <c r="G196" i="12"/>
  <c r="F196" i="12"/>
  <c r="E196" i="12"/>
  <c r="T169" i="12"/>
  <c r="Q169" i="12"/>
  <c r="P169" i="12"/>
  <c r="O169" i="12"/>
  <c r="N169" i="12"/>
  <c r="M169" i="12"/>
  <c r="L169" i="12"/>
  <c r="J169" i="12"/>
  <c r="I169" i="12"/>
  <c r="H169" i="12"/>
  <c r="G169" i="12"/>
  <c r="F169" i="12"/>
  <c r="E169" i="12"/>
  <c r="T168" i="12"/>
  <c r="Q168" i="12"/>
  <c r="P168" i="12"/>
  <c r="O168" i="12"/>
  <c r="N168" i="12"/>
  <c r="M168" i="12"/>
  <c r="L168" i="12"/>
  <c r="J168" i="12"/>
  <c r="I168" i="12"/>
  <c r="H168" i="12"/>
  <c r="G168" i="12"/>
  <c r="F168" i="12"/>
  <c r="E168" i="12"/>
  <c r="T151" i="12"/>
  <c r="Q151" i="12"/>
  <c r="P151" i="12"/>
  <c r="O151" i="12"/>
  <c r="N151" i="12"/>
  <c r="M151" i="12"/>
  <c r="L151" i="12"/>
  <c r="J151" i="12"/>
  <c r="I151" i="12"/>
  <c r="H151" i="12"/>
  <c r="G151" i="12"/>
  <c r="F151" i="12"/>
  <c r="E151" i="12"/>
  <c r="T150" i="12"/>
  <c r="Q150" i="12"/>
  <c r="P150" i="12"/>
  <c r="O150" i="12"/>
  <c r="N150" i="12"/>
  <c r="M150" i="12"/>
  <c r="L150" i="12"/>
  <c r="J150" i="12"/>
  <c r="I150" i="12"/>
  <c r="H150" i="12"/>
  <c r="G150" i="12"/>
  <c r="F150" i="12"/>
  <c r="E150" i="12"/>
  <c r="T123" i="12"/>
  <c r="Q123" i="12"/>
  <c r="P123" i="12"/>
  <c r="O123" i="12"/>
  <c r="N123" i="12"/>
  <c r="M123" i="12"/>
  <c r="L123" i="12"/>
  <c r="J123" i="12"/>
  <c r="I123" i="12"/>
  <c r="H123" i="12"/>
  <c r="G123" i="12"/>
  <c r="F123" i="12"/>
  <c r="E123" i="12"/>
  <c r="T122" i="12"/>
  <c r="Q122" i="12"/>
  <c r="P122" i="12"/>
  <c r="O122" i="12"/>
  <c r="N122" i="12"/>
  <c r="M122" i="12"/>
  <c r="L122" i="12"/>
  <c r="J122" i="12"/>
  <c r="I122" i="12"/>
  <c r="H122" i="12"/>
  <c r="G122" i="12"/>
  <c r="F122" i="12"/>
  <c r="E122" i="12"/>
  <c r="T81" i="12"/>
  <c r="Q81" i="12"/>
  <c r="P81" i="12"/>
  <c r="O81" i="12"/>
  <c r="N81" i="12"/>
  <c r="M81" i="12"/>
  <c r="L81" i="12"/>
  <c r="J81" i="12"/>
  <c r="I81" i="12"/>
  <c r="H81" i="12"/>
  <c r="G81" i="12"/>
  <c r="F81" i="12"/>
  <c r="E81" i="12"/>
  <c r="T80" i="12"/>
  <c r="Q80" i="12"/>
  <c r="P80" i="12"/>
  <c r="O80" i="12"/>
  <c r="N80" i="12"/>
  <c r="M80" i="12"/>
  <c r="L80" i="12"/>
  <c r="J80" i="12"/>
  <c r="I80" i="12"/>
  <c r="H80" i="12"/>
  <c r="G80" i="12"/>
  <c r="F80" i="12"/>
  <c r="E80" i="12"/>
  <c r="T59" i="12"/>
  <c r="Q59" i="12"/>
  <c r="P59" i="12"/>
  <c r="O59" i="12"/>
  <c r="N59" i="12"/>
  <c r="M59" i="12"/>
  <c r="L59" i="12"/>
  <c r="J59" i="12"/>
  <c r="I59" i="12"/>
  <c r="H59" i="12"/>
  <c r="G59" i="12"/>
  <c r="F59" i="12"/>
  <c r="E59" i="12"/>
  <c r="T58" i="12"/>
  <c r="Q58" i="12"/>
  <c r="P58" i="12"/>
  <c r="O58" i="12"/>
  <c r="N58" i="12"/>
  <c r="M58" i="12"/>
  <c r="L58" i="12"/>
  <c r="J58" i="12"/>
  <c r="I58" i="12"/>
  <c r="H58" i="12"/>
  <c r="G58" i="12"/>
  <c r="F58" i="12"/>
  <c r="E58" i="12"/>
  <c r="T9" i="12"/>
  <c r="Q9" i="12"/>
  <c r="O9" i="12"/>
  <c r="N9" i="12"/>
  <c r="M9" i="12"/>
  <c r="J9" i="12"/>
  <c r="I9" i="12"/>
  <c r="G9" i="12"/>
  <c r="F9" i="12"/>
  <c r="E9" i="12"/>
  <c r="T8" i="12"/>
  <c r="Q8" i="12"/>
  <c r="P8" i="12"/>
  <c r="O8" i="12"/>
  <c r="N8" i="12"/>
  <c r="M8" i="12"/>
  <c r="J8" i="12"/>
  <c r="I8" i="12"/>
  <c r="H8" i="12"/>
  <c r="G8" i="12"/>
  <c r="F8" i="12"/>
  <c r="E8" i="12"/>
  <c r="J6" i="11"/>
  <c r="K6" i="10"/>
  <c r="L6" i="10"/>
  <c r="M6" i="10"/>
  <c r="N6" i="10"/>
  <c r="O6" i="10"/>
  <c r="P6" i="10"/>
  <c r="D6" i="10"/>
  <c r="E6" i="10"/>
  <c r="F6" i="10"/>
  <c r="G6" i="10"/>
  <c r="H6" i="10"/>
  <c r="I6" i="10"/>
  <c r="Q6" i="10"/>
  <c r="D58" i="10"/>
  <c r="J58" i="10" s="1"/>
  <c r="F58" i="10"/>
  <c r="K58" i="10"/>
  <c r="M58" i="10"/>
  <c r="F56" i="10"/>
  <c r="D50" i="10"/>
  <c r="J50" i="10" s="1"/>
  <c r="F50" i="10"/>
  <c r="K50" i="10"/>
  <c r="M50" i="10"/>
  <c r="Q50" i="10" s="1"/>
  <c r="D42" i="10"/>
  <c r="F42" i="10"/>
  <c r="J42" i="10" s="1"/>
  <c r="K42" i="10"/>
  <c r="M42" i="10"/>
  <c r="R40" i="10"/>
  <c r="N48" i="10"/>
  <c r="G48" i="10"/>
  <c r="N40" i="10"/>
  <c r="G40" i="10"/>
  <c r="N24" i="10"/>
  <c r="M24" i="10"/>
  <c r="G24" i="10"/>
  <c r="F24" i="10"/>
  <c r="M34" i="10"/>
  <c r="K34" i="10"/>
  <c r="Q34" i="10" s="1"/>
  <c r="D34" i="10"/>
  <c r="F34" i="10"/>
  <c r="D26" i="10"/>
  <c r="J26" i="10" s="1"/>
  <c r="F26" i="10"/>
  <c r="K26" i="10"/>
  <c r="M26" i="10"/>
  <c r="R24" i="10"/>
  <c r="Q24" i="10"/>
  <c r="J24" i="10"/>
  <c r="D18" i="10"/>
  <c r="J18" i="10" s="1"/>
  <c r="F18" i="10"/>
  <c r="K18" i="10"/>
  <c r="Q18" i="10" s="1"/>
  <c r="M18" i="10"/>
  <c r="Q16" i="10"/>
  <c r="X8" i="9"/>
  <c r="X44" i="9"/>
  <c r="X71" i="9"/>
  <c r="X107" i="9"/>
  <c r="W8" i="9"/>
  <c r="W44" i="9"/>
  <c r="W71" i="9"/>
  <c r="W107" i="9"/>
  <c r="V8" i="9"/>
  <c r="V44" i="9"/>
  <c r="V71" i="9"/>
  <c r="V107" i="9"/>
  <c r="U8" i="9"/>
  <c r="U44" i="9"/>
  <c r="U71" i="9"/>
  <c r="U107" i="9"/>
  <c r="T8" i="9"/>
  <c r="T44" i="9"/>
  <c r="T71" i="9"/>
  <c r="T107" i="9"/>
  <c r="S8" i="9"/>
  <c r="S44" i="9"/>
  <c r="S71" i="9"/>
  <c r="S107" i="9"/>
  <c r="R8" i="9"/>
  <c r="R44" i="9"/>
  <c r="R71" i="9"/>
  <c r="R107" i="9"/>
  <c r="Q8" i="9"/>
  <c r="Q44" i="9"/>
  <c r="Q71" i="9"/>
  <c r="Q107" i="9"/>
  <c r="M8" i="9"/>
  <c r="M44" i="9"/>
  <c r="M71" i="9"/>
  <c r="M107" i="9"/>
  <c r="L8" i="9"/>
  <c r="L44" i="9"/>
  <c r="L71" i="9"/>
  <c r="L107" i="9"/>
  <c r="K8" i="9"/>
  <c r="K44" i="9"/>
  <c r="K71" i="9"/>
  <c r="K107" i="9"/>
  <c r="J8" i="9"/>
  <c r="J44" i="9"/>
  <c r="J71" i="9"/>
  <c r="J107" i="9"/>
  <c r="I8" i="9"/>
  <c r="I44" i="9"/>
  <c r="I71" i="9"/>
  <c r="I107" i="9"/>
  <c r="H8" i="9"/>
  <c r="H44" i="9"/>
  <c r="H71" i="9"/>
  <c r="H107" i="9"/>
  <c r="G8" i="9"/>
  <c r="G44" i="9"/>
  <c r="G71" i="9"/>
  <c r="G107" i="9"/>
  <c r="F8" i="9"/>
  <c r="F44" i="9"/>
  <c r="F71" i="9"/>
  <c r="F107" i="9"/>
  <c r="X7" i="9"/>
  <c r="X43" i="9"/>
  <c r="X70" i="9"/>
  <c r="X106" i="9"/>
  <c r="W7" i="9"/>
  <c r="W43" i="9"/>
  <c r="W70" i="9"/>
  <c r="W106" i="9"/>
  <c r="V7" i="9"/>
  <c r="V43" i="9"/>
  <c r="V70" i="9"/>
  <c r="V106" i="9"/>
  <c r="U7" i="9"/>
  <c r="U43" i="9"/>
  <c r="U70" i="9"/>
  <c r="U106" i="9"/>
  <c r="T7" i="9"/>
  <c r="T43" i="9"/>
  <c r="T70" i="9"/>
  <c r="T106" i="9"/>
  <c r="S7" i="9"/>
  <c r="S43" i="9"/>
  <c r="S70" i="9"/>
  <c r="S106" i="9"/>
  <c r="R7" i="9"/>
  <c r="R43" i="9"/>
  <c r="R70" i="9"/>
  <c r="R106" i="9"/>
  <c r="Q7" i="9"/>
  <c r="Q43" i="9"/>
  <c r="Q70" i="9"/>
  <c r="Q106" i="9"/>
  <c r="M7" i="9"/>
  <c r="M43" i="9"/>
  <c r="M70" i="9"/>
  <c r="M106" i="9"/>
  <c r="L7" i="9"/>
  <c r="L43" i="9"/>
  <c r="L70" i="9"/>
  <c r="L106" i="9"/>
  <c r="K7" i="9"/>
  <c r="K43" i="9"/>
  <c r="K70" i="9"/>
  <c r="K106" i="9"/>
  <c r="J7" i="9"/>
  <c r="J43" i="9"/>
  <c r="J70" i="9"/>
  <c r="J106" i="9"/>
  <c r="I7" i="9"/>
  <c r="I43" i="9"/>
  <c r="I70" i="9"/>
  <c r="I106" i="9"/>
  <c r="H7" i="9"/>
  <c r="H43" i="9"/>
  <c r="H70" i="9"/>
  <c r="H106" i="9"/>
  <c r="G7" i="9"/>
  <c r="G43" i="9"/>
  <c r="G70" i="9"/>
  <c r="G106" i="9"/>
  <c r="F7" i="9"/>
  <c r="F43" i="9"/>
  <c r="F70" i="9"/>
  <c r="F106" i="9"/>
  <c r="V8" i="7"/>
  <c r="X8" i="7" s="1"/>
  <c r="V10" i="7"/>
  <c r="X10" i="7"/>
  <c r="V12" i="7"/>
  <c r="X12" i="7" s="1"/>
  <c r="V14" i="7"/>
  <c r="X14" i="7"/>
  <c r="V16" i="7"/>
  <c r="X16" i="7" s="1"/>
  <c r="V20" i="7"/>
  <c r="X20" i="7" s="1"/>
  <c r="V22" i="7"/>
  <c r="X22" i="7" s="1"/>
  <c r="V24" i="7"/>
  <c r="X24" i="7" s="1"/>
  <c r="V26" i="7"/>
  <c r="X26" i="7" s="1"/>
  <c r="V28" i="7"/>
  <c r="X28" i="7"/>
  <c r="V30" i="7"/>
  <c r="X30" i="7" s="1"/>
  <c r="V7" i="7"/>
  <c r="V9" i="7"/>
  <c r="X9" i="7" s="1"/>
  <c r="V11" i="7"/>
  <c r="X11" i="7" s="1"/>
  <c r="V13" i="7"/>
  <c r="X13" i="7" s="1"/>
  <c r="V15" i="7"/>
  <c r="X15" i="7" s="1"/>
  <c r="V19" i="7"/>
  <c r="X19" i="7" s="1"/>
  <c r="V21" i="7"/>
  <c r="X21" i="7" s="1"/>
  <c r="V23" i="7"/>
  <c r="X23" i="7" s="1"/>
  <c r="V25" i="7"/>
  <c r="X25" i="7" s="1"/>
  <c r="V27" i="7"/>
  <c r="X27" i="7" s="1"/>
  <c r="V29" i="7"/>
  <c r="X29" i="7" s="1"/>
  <c r="T17" i="7"/>
  <c r="T31" i="7"/>
  <c r="U17" i="7"/>
  <c r="U33" i="7" s="1"/>
  <c r="U36" i="7" s="1"/>
  <c r="U31" i="7"/>
  <c r="T18" i="7"/>
  <c r="T32" i="7"/>
  <c r="U18" i="7"/>
  <c r="U34" i="7" s="1"/>
  <c r="U37" i="7" s="1"/>
  <c r="U32" i="7"/>
  <c r="O17" i="7"/>
  <c r="O31" i="7"/>
  <c r="P17" i="7"/>
  <c r="P33" i="7" s="1"/>
  <c r="P36" i="7" s="1"/>
  <c r="P31" i="7"/>
  <c r="Q17" i="7"/>
  <c r="Q31" i="7"/>
  <c r="R17" i="7"/>
  <c r="R33" i="7" s="1"/>
  <c r="R36" i="7" s="1"/>
  <c r="R31" i="7"/>
  <c r="S17" i="7"/>
  <c r="S31" i="7"/>
  <c r="O18" i="7"/>
  <c r="O34" i="7" s="1"/>
  <c r="O37" i="7" s="1"/>
  <c r="O32" i="7"/>
  <c r="P18" i="7"/>
  <c r="P32" i="7"/>
  <c r="Q18" i="7"/>
  <c r="Q34" i="7" s="1"/>
  <c r="Q37" i="7" s="1"/>
  <c r="Q32" i="7"/>
  <c r="R18" i="7"/>
  <c r="R32" i="7"/>
  <c r="R34" i="7" s="1"/>
  <c r="R37" i="7" s="1"/>
  <c r="S18" i="7"/>
  <c r="S34" i="7" s="1"/>
  <c r="S37" i="7" s="1"/>
  <c r="S32" i="7"/>
  <c r="N18" i="7"/>
  <c r="N32" i="7"/>
  <c r="N17" i="7"/>
  <c r="N33" i="7" s="1"/>
  <c r="N36" i="7" s="1"/>
  <c r="N31" i="7"/>
  <c r="H17" i="7"/>
  <c r="H31" i="7"/>
  <c r="H33" i="7" s="1"/>
  <c r="H36" i="7" s="1"/>
  <c r="I17" i="7"/>
  <c r="I31" i="7"/>
  <c r="H18" i="7"/>
  <c r="H32" i="7"/>
  <c r="I18" i="7"/>
  <c r="I34" i="7" s="1"/>
  <c r="I37" i="7" s="1"/>
  <c r="I32" i="7"/>
  <c r="G18" i="7"/>
  <c r="G32" i="7"/>
  <c r="F18" i="7"/>
  <c r="F32" i="7"/>
  <c r="E18" i="7"/>
  <c r="E32" i="7"/>
  <c r="D18" i="7"/>
  <c r="D32" i="7"/>
  <c r="G17" i="7"/>
  <c r="G31" i="7"/>
  <c r="F17" i="7"/>
  <c r="F31" i="7"/>
  <c r="E17" i="7"/>
  <c r="E31" i="7"/>
  <c r="D17" i="7"/>
  <c r="D31" i="7"/>
  <c r="C18" i="7"/>
  <c r="C32" i="7"/>
  <c r="C17" i="7"/>
  <c r="C31" i="7"/>
  <c r="J17" i="7"/>
  <c r="J31" i="7"/>
  <c r="J18" i="7"/>
  <c r="J32" i="7"/>
  <c r="D15" i="5"/>
  <c r="F15" i="5"/>
  <c r="K15" i="5"/>
  <c r="M15" i="5"/>
  <c r="D21" i="5"/>
  <c r="F21" i="5"/>
  <c r="K21" i="5"/>
  <c r="Q21" i="5" s="1"/>
  <c r="M21" i="5"/>
  <c r="D27" i="5"/>
  <c r="J27" i="5"/>
  <c r="F27" i="5"/>
  <c r="K27" i="5"/>
  <c r="M27" i="5"/>
  <c r="Q27" i="5" s="1"/>
  <c r="D33" i="5"/>
  <c r="F33" i="5"/>
  <c r="K33" i="5"/>
  <c r="M33" i="5"/>
  <c r="D39" i="5"/>
  <c r="F39" i="5"/>
  <c r="K39" i="5"/>
  <c r="M39" i="5"/>
  <c r="D45" i="5"/>
  <c r="F45" i="5"/>
  <c r="K45" i="5"/>
  <c r="M45" i="5"/>
  <c r="Q45" i="5" s="1"/>
  <c r="K63" i="4"/>
  <c r="M63" i="4"/>
  <c r="D63" i="4"/>
  <c r="J63" i="4" s="1"/>
  <c r="F63" i="4"/>
  <c r="K55" i="4"/>
  <c r="M55" i="4"/>
  <c r="D55" i="4"/>
  <c r="F55" i="4"/>
  <c r="K42" i="4"/>
  <c r="Q42" i="4" s="1"/>
  <c r="M42" i="4"/>
  <c r="D42" i="4"/>
  <c r="F42" i="4"/>
  <c r="K34" i="4"/>
  <c r="Q34" i="4" s="1"/>
  <c r="M34" i="4"/>
  <c r="D34" i="4"/>
  <c r="F34" i="4"/>
  <c r="K26" i="4"/>
  <c r="Q26" i="4" s="1"/>
  <c r="M26" i="4"/>
  <c r="D26" i="4"/>
  <c r="J26" i="4" s="1"/>
  <c r="F26" i="4"/>
  <c r="K18" i="4"/>
  <c r="Q18" i="4"/>
  <c r="M18" i="4"/>
  <c r="D18" i="4"/>
  <c r="F18" i="4"/>
  <c r="J18" i="4" s="1"/>
  <c r="K6" i="4"/>
  <c r="L6" i="4"/>
  <c r="M6" i="4"/>
  <c r="N6" i="4"/>
  <c r="O6" i="4"/>
  <c r="P6" i="4"/>
  <c r="E6" i="4"/>
  <c r="D6" i="4"/>
  <c r="F6" i="4"/>
  <c r="G6" i="4"/>
  <c r="H6" i="4"/>
  <c r="I6" i="4"/>
  <c r="R59" i="4"/>
  <c r="G61" i="4" s="1"/>
  <c r="P16" i="10"/>
  <c r="L16" i="10"/>
  <c r="I16" i="10"/>
  <c r="E16" i="10"/>
  <c r="O16" i="10"/>
  <c r="K16" i="10"/>
  <c r="H16" i="10"/>
  <c r="I56" i="10"/>
  <c r="H56" i="10"/>
  <c r="P40" i="10"/>
  <c r="E40" i="10"/>
  <c r="O40" i="10"/>
  <c r="D40" i="10"/>
  <c r="I18" i="14"/>
  <c r="E576" i="14"/>
  <c r="G783" i="14"/>
  <c r="M840" i="14"/>
  <c r="E840" i="14"/>
  <c r="G1044" i="14"/>
  <c r="G1038" i="14" s="1"/>
  <c r="E36" i="3" s="1"/>
  <c r="J15" i="5"/>
  <c r="Q40" i="10"/>
  <c r="N56" i="10"/>
  <c r="P48" i="10"/>
  <c r="L48" i="10"/>
  <c r="I48" i="10"/>
  <c r="E48" i="10"/>
  <c r="J48" i="10"/>
  <c r="O48" i="10"/>
  <c r="K48" i="10"/>
  <c r="H48" i="10"/>
  <c r="D48" i="10"/>
  <c r="Q48" i="10"/>
  <c r="H441" i="14"/>
  <c r="H841" i="14"/>
  <c r="H1176" i="14"/>
  <c r="G1233" i="14"/>
  <c r="J1234" i="14"/>
  <c r="F1234" i="14"/>
  <c r="F577" i="14"/>
  <c r="F18" i="14"/>
  <c r="J16" i="10"/>
  <c r="R16" i="10"/>
  <c r="Q32" i="10"/>
  <c r="I576" i="14"/>
  <c r="I840" i="14"/>
  <c r="H1177" i="14"/>
  <c r="G1234" i="14"/>
  <c r="H18" i="14"/>
  <c r="F16" i="10"/>
  <c r="M16" i="10"/>
  <c r="D16" i="10"/>
  <c r="G16" i="10"/>
  <c r="N16" i="10"/>
  <c r="F40" i="10"/>
  <c r="F48" i="10"/>
  <c r="M48" i="10"/>
  <c r="R48" i="10"/>
  <c r="J6" i="10"/>
  <c r="P24" i="10"/>
  <c r="L24" i="10"/>
  <c r="I24" i="10"/>
  <c r="E24" i="10"/>
  <c r="O24" i="10"/>
  <c r="K24" i="10"/>
  <c r="H24" i="10"/>
  <c r="D24" i="10"/>
  <c r="F177" i="14"/>
  <c r="G577" i="14"/>
  <c r="I918" i="14"/>
  <c r="G30" i="3" s="1"/>
  <c r="E918" i="14"/>
  <c r="E909" i="14" s="1"/>
  <c r="G1176" i="14"/>
  <c r="F234" i="14"/>
  <c r="E19" i="14"/>
  <c r="G841" i="14"/>
  <c r="G919" i="14"/>
  <c r="G910" i="14" s="1"/>
  <c r="O1231" i="14"/>
  <c r="K1231" i="14"/>
  <c r="I1234" i="14"/>
  <c r="G235" i="14"/>
  <c r="F442" i="14"/>
  <c r="H1044" i="14"/>
  <c r="H1038" i="14" s="1"/>
  <c r="F36" i="3" s="1"/>
  <c r="H1045" i="14"/>
  <c r="H1039" i="14" s="1"/>
  <c r="F37" i="3" s="1"/>
  <c r="N1231" i="14"/>
  <c r="E1233" i="14"/>
  <c r="F235" i="14"/>
  <c r="I177" i="14"/>
  <c r="E177" i="14"/>
  <c r="J783" i="14"/>
  <c r="L784" i="14"/>
  <c r="H784" i="14"/>
  <c r="J1176" i="14"/>
  <c r="F1176" i="14"/>
  <c r="F1233" i="14"/>
  <c r="E1234" i="14"/>
  <c r="H234" i="14"/>
  <c r="J235" i="14"/>
  <c r="J1177" i="14"/>
  <c r="F1177" i="14"/>
  <c r="R50" i="12"/>
  <c r="J178" i="14"/>
  <c r="F178" i="14"/>
  <c r="I783" i="14"/>
  <c r="E783" i="14"/>
  <c r="M1231" i="14"/>
  <c r="G234" i="14"/>
  <c r="I235" i="14"/>
  <c r="E235" i="14"/>
  <c r="I1177" i="14"/>
  <c r="E1177" i="14"/>
  <c r="I1176" i="14"/>
  <c r="E1176" i="14"/>
  <c r="H1234" i="14"/>
  <c r="L235" i="14"/>
  <c r="H235" i="14"/>
  <c r="P32" i="10"/>
  <c r="D32" i="10"/>
  <c r="G32" i="10"/>
  <c r="U288" i="12"/>
  <c r="U55" i="12"/>
  <c r="K51" i="12"/>
  <c r="R51" i="12"/>
  <c r="Z330" i="15"/>
  <c r="Z171" i="15"/>
  <c r="Z173" i="15"/>
  <c r="E168" i="15"/>
  <c r="F47" i="9" s="1"/>
  <c r="L61" i="4"/>
  <c r="Q33" i="5"/>
  <c r="R12" i="5"/>
  <c r="Q36" i="14"/>
  <c r="S36" i="14" s="1"/>
  <c r="U146" i="12"/>
  <c r="U39" i="12"/>
  <c r="X80" i="15"/>
  <c r="Y70" i="9"/>
  <c r="X197" i="15"/>
  <c r="Z82" i="15"/>
  <c r="I58" i="9"/>
  <c r="M15" i="9"/>
  <c r="Z281" i="15"/>
  <c r="X267" i="15"/>
  <c r="Z409" i="15"/>
  <c r="Z274" i="15"/>
  <c r="Z60" i="15"/>
  <c r="X416" i="15"/>
  <c r="Z418" i="15"/>
  <c r="Q42" i="10"/>
  <c r="S186" i="14"/>
  <c r="S29" i="14"/>
  <c r="M177" i="14"/>
  <c r="Q189" i="14"/>
  <c r="S189" i="14" s="1"/>
  <c r="S446" i="14"/>
  <c r="S1264" i="14"/>
  <c r="Q1188" i="14"/>
  <c r="S1188" i="14" s="1"/>
  <c r="Q105" i="14"/>
  <c r="S105" i="14" s="1"/>
  <c r="P177" i="14"/>
  <c r="Q111" i="14"/>
  <c r="S111" i="14" s="1"/>
  <c r="Q276" i="14"/>
  <c r="S276" i="14" s="1"/>
  <c r="Q726" i="14"/>
  <c r="S726" i="14" s="1"/>
  <c r="Q868" i="14"/>
  <c r="S868" i="14" s="1"/>
  <c r="S946" i="14"/>
  <c r="Q879" i="14"/>
  <c r="S879" i="14" s="1"/>
  <c r="Q772" i="14"/>
  <c r="S772" i="14" s="1"/>
  <c r="Q1050" i="14"/>
  <c r="S1050" i="14" s="1"/>
  <c r="Q1101" i="14"/>
  <c r="S1101" i="14" s="1"/>
  <c r="Q1152" i="14"/>
  <c r="S1152" i="14" s="1"/>
  <c r="S261" i="12" l="1"/>
  <c r="U261" i="12" s="1"/>
  <c r="S87" i="12"/>
  <c r="H492" i="14"/>
  <c r="F18" i="3" s="1"/>
  <c r="L490" i="14"/>
  <c r="K16" i="3" s="1"/>
  <c r="V18" i="7"/>
  <c r="X18" i="7" s="1"/>
  <c r="I33" i="7"/>
  <c r="I36" i="7" s="1"/>
  <c r="N34" i="7"/>
  <c r="N37" i="7" s="1"/>
  <c r="P34" i="7"/>
  <c r="P37" i="7" s="1"/>
  <c r="S33" i="7"/>
  <c r="S36" i="7" s="1"/>
  <c r="Q33" i="7"/>
  <c r="Q36" i="7" s="1"/>
  <c r="O33" i="7"/>
  <c r="O36" i="7" s="1"/>
  <c r="T34" i="7"/>
  <c r="T37" i="7" s="1"/>
  <c r="T33" i="7"/>
  <c r="T36" i="7" s="1"/>
  <c r="K34" i="7"/>
  <c r="K37" i="7" s="1"/>
  <c r="V17" i="7"/>
  <c r="X17" i="7" s="1"/>
  <c r="H34" i="7"/>
  <c r="H37" i="7" s="1"/>
  <c r="L34" i="7"/>
  <c r="L37" i="7" s="1"/>
  <c r="Q39" i="11"/>
  <c r="K9" i="11"/>
  <c r="R6" i="11"/>
  <c r="J27" i="11"/>
  <c r="Q21" i="11"/>
  <c r="D9" i="11"/>
  <c r="Q15" i="11"/>
  <c r="G56" i="10"/>
  <c r="K56" i="10"/>
  <c r="L56" i="10"/>
  <c r="M56" i="10"/>
  <c r="J56" i="10"/>
  <c r="O56" i="10"/>
  <c r="P56" i="10"/>
  <c r="R56" i="10"/>
  <c r="D56" i="10"/>
  <c r="E56" i="10"/>
  <c r="Q58" i="10"/>
  <c r="H40" i="10"/>
  <c r="I40" i="10"/>
  <c r="J40" i="10"/>
  <c r="M40" i="10"/>
  <c r="K40" i="10"/>
  <c r="K32" i="10"/>
  <c r="I32" i="10"/>
  <c r="J32" i="10"/>
  <c r="R32" i="10"/>
  <c r="F32" i="10"/>
  <c r="O32" i="10"/>
  <c r="L32" i="10"/>
  <c r="R6" i="10"/>
  <c r="K8" i="10" s="1"/>
  <c r="J34" i="10"/>
  <c r="N32" i="10"/>
  <c r="M32" i="10"/>
  <c r="H32" i="10"/>
  <c r="Q26" i="10"/>
  <c r="K10" i="10"/>
  <c r="Y107" i="9"/>
  <c r="Q39" i="5"/>
  <c r="R36" i="5"/>
  <c r="J39" i="5"/>
  <c r="J33" i="5"/>
  <c r="R27" i="5"/>
  <c r="J21" i="5"/>
  <c r="R18" i="5"/>
  <c r="R21" i="5"/>
  <c r="E61" i="4"/>
  <c r="J61" i="4"/>
  <c r="Q63" i="4"/>
  <c r="H61" i="4"/>
  <c r="I61" i="4"/>
  <c r="Q55" i="4"/>
  <c r="J42" i="4"/>
  <c r="R42" i="4" s="1"/>
  <c r="P32" i="4"/>
  <c r="O32" i="4"/>
  <c r="M24" i="4"/>
  <c r="F24" i="4"/>
  <c r="R14" i="4"/>
  <c r="S421" i="12"/>
  <c r="U421" i="12" s="1"/>
  <c r="S409" i="12"/>
  <c r="U409" i="12" s="1"/>
  <c r="S315" i="12"/>
  <c r="U315" i="12" s="1"/>
  <c r="S312" i="12"/>
  <c r="U312" i="12" s="1"/>
  <c r="S271" i="12"/>
  <c r="U271" i="12" s="1"/>
  <c r="S238" i="12"/>
  <c r="U238" i="12" s="1"/>
  <c r="S221" i="12"/>
  <c r="U221" i="12" s="1"/>
  <c r="S219" i="12"/>
  <c r="U219" i="12" s="1"/>
  <c r="S206" i="12"/>
  <c r="U206" i="12" s="1"/>
  <c r="S205" i="12"/>
  <c r="U205" i="12" s="1"/>
  <c r="S202" i="12"/>
  <c r="S200" i="12"/>
  <c r="U200" i="12" s="1"/>
  <c r="S178" i="12"/>
  <c r="U178" i="12" s="1"/>
  <c r="S177" i="12"/>
  <c r="S102" i="12"/>
  <c r="U102" i="12" s="1"/>
  <c r="S100" i="12"/>
  <c r="S84" i="12"/>
  <c r="U84" i="12" s="1"/>
  <c r="S18" i="12"/>
  <c r="Q779" i="14"/>
  <c r="S779" i="14" s="1"/>
  <c r="Q780" i="14"/>
  <c r="S780" i="14" s="1"/>
  <c r="E635" i="14"/>
  <c r="E626" i="14" s="1"/>
  <c r="C26" i="3" s="1"/>
  <c r="G778" i="14"/>
  <c r="G634" i="14" s="1"/>
  <c r="G625" i="14" s="1"/>
  <c r="G777" i="14"/>
  <c r="G633" i="14" s="1"/>
  <c r="G624" i="14" s="1"/>
  <c r="E24" i="3" s="1"/>
  <c r="O778" i="14"/>
  <c r="O634" i="14" s="1"/>
  <c r="O777" i="14"/>
  <c r="O633" i="14" s="1"/>
  <c r="Q776" i="14"/>
  <c r="S776" i="14" s="1"/>
  <c r="H778" i="14"/>
  <c r="H634" i="14" s="1"/>
  <c r="H625" i="14" s="1"/>
  <c r="H777" i="14"/>
  <c r="H633" i="14" s="1"/>
  <c r="H624" i="14" s="1"/>
  <c r="F24" i="3" s="1"/>
  <c r="L778" i="14"/>
  <c r="L634" i="14" s="1"/>
  <c r="L777" i="14"/>
  <c r="L633" i="14" s="1"/>
  <c r="P778" i="14"/>
  <c r="P634" i="14" s="1"/>
  <c r="P777" i="14"/>
  <c r="P633" i="14" s="1"/>
  <c r="K778" i="14"/>
  <c r="K634" i="14" s="1"/>
  <c r="K777" i="14"/>
  <c r="K633" i="14" s="1"/>
  <c r="K624" i="14" s="1"/>
  <c r="J24" i="3" s="1"/>
  <c r="G631" i="14"/>
  <c r="G622" i="14" s="1"/>
  <c r="F29" i="4" s="1"/>
  <c r="K631" i="14"/>
  <c r="K622" i="14" s="1"/>
  <c r="J22" i="3" s="1"/>
  <c r="O631" i="14"/>
  <c r="O622" i="14" s="1"/>
  <c r="O23" i="5" s="1"/>
  <c r="O25" i="5" s="1"/>
  <c r="E778" i="14"/>
  <c r="E634" i="14" s="1"/>
  <c r="E625" i="14" s="1"/>
  <c r="E777" i="14"/>
  <c r="I778" i="14"/>
  <c r="I634" i="14" s="1"/>
  <c r="I625" i="14" s="1"/>
  <c r="G25" i="3" s="1"/>
  <c r="I777" i="14"/>
  <c r="I633" i="14" s="1"/>
  <c r="I624" i="14" s="1"/>
  <c r="G24" i="3" s="1"/>
  <c r="M778" i="14"/>
  <c r="M634" i="14" s="1"/>
  <c r="M777" i="14"/>
  <c r="M633" i="14" s="1"/>
  <c r="H631" i="14"/>
  <c r="H622" i="14" s="1"/>
  <c r="G23" i="5" s="1"/>
  <c r="L631" i="14"/>
  <c r="L622" i="14" s="1"/>
  <c r="K22" i="3" s="1"/>
  <c r="P631" i="14"/>
  <c r="P622" i="14" s="1"/>
  <c r="P23" i="5" s="1"/>
  <c r="P25" i="5" s="1"/>
  <c r="F778" i="14"/>
  <c r="F634" i="14" s="1"/>
  <c r="F625" i="14" s="1"/>
  <c r="D25" i="3" s="1"/>
  <c r="F777" i="14"/>
  <c r="F633" i="14" s="1"/>
  <c r="F624" i="14" s="1"/>
  <c r="J777" i="14"/>
  <c r="J633" i="14" s="1"/>
  <c r="J624" i="14" s="1"/>
  <c r="J778" i="14"/>
  <c r="J634" i="14" s="1"/>
  <c r="J625" i="14" s="1"/>
  <c r="H25" i="3" s="1"/>
  <c r="N778" i="14"/>
  <c r="N634" i="14" s="1"/>
  <c r="N777" i="14"/>
  <c r="N633" i="14" s="1"/>
  <c r="Q775" i="14"/>
  <c r="S775" i="14" s="1"/>
  <c r="I1170" i="14"/>
  <c r="G42" i="3" s="1"/>
  <c r="M1168" i="14"/>
  <c r="L40" i="3" s="1"/>
  <c r="R36" i="3"/>
  <c r="H22" i="1" s="1"/>
  <c r="R38" i="3"/>
  <c r="N22" i="1" s="1"/>
  <c r="R1036" i="14"/>
  <c r="R1037" i="14"/>
  <c r="R1041" i="14"/>
  <c r="R37" i="3"/>
  <c r="K22" i="1" s="1"/>
  <c r="R29" i="3"/>
  <c r="E19" i="1" s="1"/>
  <c r="R32" i="3"/>
  <c r="N19" i="1" s="1"/>
  <c r="R909" i="14"/>
  <c r="R912" i="14"/>
  <c r="R907" i="14"/>
  <c r="R31" i="3"/>
  <c r="K19" i="1" s="1"/>
  <c r="J492" i="14"/>
  <c r="H18" i="3" s="1"/>
  <c r="E493" i="14"/>
  <c r="C19" i="3" s="1"/>
  <c r="S424" i="12"/>
  <c r="U424" i="12" s="1"/>
  <c r="S422" i="12"/>
  <c r="U422" i="12" s="1"/>
  <c r="S401" i="12"/>
  <c r="U401" i="12" s="1"/>
  <c r="S370" i="12"/>
  <c r="S345" i="12"/>
  <c r="U345" i="12" s="1"/>
  <c r="S317" i="12"/>
  <c r="U317" i="12" s="1"/>
  <c r="K266" i="12"/>
  <c r="S227" i="12"/>
  <c r="U227" i="12" s="1"/>
  <c r="S216" i="12"/>
  <c r="U216" i="12" s="1"/>
  <c r="S165" i="12"/>
  <c r="U165" i="12" s="1"/>
  <c r="S104" i="12"/>
  <c r="S95" i="12"/>
  <c r="U95" i="12" s="1"/>
  <c r="S92" i="12"/>
  <c r="U92" i="12" s="1"/>
  <c r="S75" i="12"/>
  <c r="S74" i="12"/>
  <c r="S57" i="12"/>
  <c r="U57" i="12" s="1"/>
  <c r="S45" i="12"/>
  <c r="U45" i="12" s="1"/>
  <c r="S37" i="12"/>
  <c r="U37" i="12" s="1"/>
  <c r="S10" i="12"/>
  <c r="U10" i="12" s="1"/>
  <c r="O93" i="9"/>
  <c r="O97" i="9" s="1"/>
  <c r="Y350" i="15"/>
  <c r="Y351" i="15"/>
  <c r="R417" i="12"/>
  <c r="S423" i="12"/>
  <c r="U423" i="12" s="1"/>
  <c r="S408" i="12"/>
  <c r="U408" i="12" s="1"/>
  <c r="S404" i="12"/>
  <c r="U404" i="12" s="1"/>
  <c r="S400" i="12"/>
  <c r="U400" i="12" s="1"/>
  <c r="S383" i="12"/>
  <c r="U383" i="12" s="1"/>
  <c r="S374" i="12"/>
  <c r="U374" i="12" s="1"/>
  <c r="S371" i="12"/>
  <c r="S367" i="12"/>
  <c r="S361" i="12"/>
  <c r="U361" i="12" s="1"/>
  <c r="S358" i="12"/>
  <c r="U358" i="12" s="1"/>
  <c r="T351" i="12"/>
  <c r="T350" i="12"/>
  <c r="S348" i="12"/>
  <c r="U348" i="12" s="1"/>
  <c r="S335" i="12"/>
  <c r="U335" i="12" s="1"/>
  <c r="S332" i="12"/>
  <c r="U332" i="12" s="1"/>
  <c r="S304" i="12"/>
  <c r="U304" i="12" s="1"/>
  <c r="S301" i="12"/>
  <c r="U301" i="12" s="1"/>
  <c r="S294" i="12"/>
  <c r="U294" i="12" s="1"/>
  <c r="S290" i="12"/>
  <c r="U290" i="12" s="1"/>
  <c r="S274" i="12"/>
  <c r="U274" i="12" s="1"/>
  <c r="S265" i="12"/>
  <c r="U265" i="12" s="1"/>
  <c r="S262" i="12"/>
  <c r="S253" i="12"/>
  <c r="U253" i="12" s="1"/>
  <c r="S240" i="12"/>
  <c r="U240" i="12" s="1"/>
  <c r="S233" i="12"/>
  <c r="U233" i="12" s="1"/>
  <c r="S224" i="12"/>
  <c r="S217" i="12"/>
  <c r="S209" i="12"/>
  <c r="U209" i="12" s="1"/>
  <c r="S207" i="12"/>
  <c r="U207" i="12" s="1"/>
  <c r="S204" i="12"/>
  <c r="U204" i="12" s="1"/>
  <c r="S190" i="12"/>
  <c r="S180" i="12"/>
  <c r="U180" i="12" s="1"/>
  <c r="S181" i="12"/>
  <c r="U181" i="12" s="1"/>
  <c r="R168" i="12"/>
  <c r="S157" i="12"/>
  <c r="U157" i="12" s="1"/>
  <c r="S152" i="12"/>
  <c r="U152" i="12" s="1"/>
  <c r="S153" i="12"/>
  <c r="U153" i="12" s="1"/>
  <c r="S143" i="12"/>
  <c r="S137" i="12"/>
  <c r="U137" i="12" s="1"/>
  <c r="S136" i="12"/>
  <c r="U136" i="12" s="1"/>
  <c r="S126" i="12"/>
  <c r="U126" i="12" s="1"/>
  <c r="S120" i="12"/>
  <c r="U120" i="12" s="1"/>
  <c r="S115" i="12"/>
  <c r="S109" i="12"/>
  <c r="S103" i="12"/>
  <c r="U103" i="12" s="1"/>
  <c r="S60" i="12"/>
  <c r="U60" i="12" s="1"/>
  <c r="S56" i="12"/>
  <c r="U56" i="12" s="1"/>
  <c r="S50" i="12"/>
  <c r="S46" i="12"/>
  <c r="U46" i="12" s="1"/>
  <c r="S42" i="12"/>
  <c r="U42" i="12" s="1"/>
  <c r="S43" i="12"/>
  <c r="U43" i="12" s="1"/>
  <c r="S34" i="12"/>
  <c r="S26" i="12"/>
  <c r="U26" i="12" s="1"/>
  <c r="S11" i="12"/>
  <c r="U11" i="12" s="1"/>
  <c r="Y306" i="15"/>
  <c r="Y307" i="15"/>
  <c r="T306" i="12"/>
  <c r="T307" i="12"/>
  <c r="J1170" i="14"/>
  <c r="H42" i="3" s="1"/>
  <c r="N1168" i="14"/>
  <c r="N41" i="5" s="1"/>
  <c r="E494" i="14"/>
  <c r="C20" i="3" s="1"/>
  <c r="J34" i="7"/>
  <c r="J37" i="7" s="1"/>
  <c r="C33" i="7"/>
  <c r="C36" i="7" s="1"/>
  <c r="D33" i="7"/>
  <c r="D36" i="7" s="1"/>
  <c r="F33" i="7"/>
  <c r="F36" i="7" s="1"/>
  <c r="D34" i="7"/>
  <c r="D37" i="7" s="1"/>
  <c r="F34" i="7"/>
  <c r="F37" i="7" s="1"/>
  <c r="M33" i="7"/>
  <c r="M36" i="7" s="1"/>
  <c r="M34" i="7"/>
  <c r="M37" i="7" s="1"/>
  <c r="L33" i="7"/>
  <c r="L36" i="7" s="1"/>
  <c r="V31" i="7"/>
  <c r="X31" i="7" s="1"/>
  <c r="V32" i="7"/>
  <c r="J33" i="7"/>
  <c r="J36" i="7" s="1"/>
  <c r="C34" i="7"/>
  <c r="C37" i="7" s="1"/>
  <c r="E33" i="7"/>
  <c r="E36" i="7" s="1"/>
  <c r="G33" i="7"/>
  <c r="G36" i="7" s="1"/>
  <c r="E34" i="7"/>
  <c r="E37" i="7" s="1"/>
  <c r="G34" i="7"/>
  <c r="G37" i="7" s="1"/>
  <c r="X7" i="7"/>
  <c r="S427" i="12"/>
  <c r="U427" i="12" s="1"/>
  <c r="S426" i="12"/>
  <c r="U426" i="12" s="1"/>
  <c r="S425" i="12"/>
  <c r="U425" i="12" s="1"/>
  <c r="J397" i="12"/>
  <c r="I53" i="10" s="1"/>
  <c r="F397" i="12"/>
  <c r="E41" i="11" s="1"/>
  <c r="E43" i="11" s="1"/>
  <c r="S420" i="12"/>
  <c r="U420" i="12" s="1"/>
  <c r="G396" i="12"/>
  <c r="P396" i="12"/>
  <c r="O397" i="12"/>
  <c r="N41" i="11" s="1"/>
  <c r="N43" i="11" s="1"/>
  <c r="R416" i="12"/>
  <c r="L396" i="12"/>
  <c r="S419" i="12"/>
  <c r="U419" i="12" s="1"/>
  <c r="S414" i="12"/>
  <c r="U414" i="12" s="1"/>
  <c r="S411" i="12"/>
  <c r="U411" i="12" s="1"/>
  <c r="S410" i="12"/>
  <c r="U410" i="12" s="1"/>
  <c r="S407" i="12"/>
  <c r="U407" i="12" s="1"/>
  <c r="S406" i="12"/>
  <c r="U406" i="12" s="1"/>
  <c r="S405" i="12"/>
  <c r="U405" i="12" s="1"/>
  <c r="S402" i="12"/>
  <c r="S395" i="12"/>
  <c r="S393" i="12"/>
  <c r="S392" i="12"/>
  <c r="S391" i="12"/>
  <c r="U391" i="12" s="1"/>
  <c r="S389" i="12"/>
  <c r="U389" i="12" s="1"/>
  <c r="S381" i="12"/>
  <c r="U381" i="12" s="1"/>
  <c r="S380" i="12"/>
  <c r="U380" i="12" s="1"/>
  <c r="S379" i="12"/>
  <c r="U379" i="12" s="1"/>
  <c r="S377" i="12"/>
  <c r="S376" i="12"/>
  <c r="S375" i="12"/>
  <c r="U375" i="12" s="1"/>
  <c r="S373" i="12"/>
  <c r="U373" i="12" s="1"/>
  <c r="S369" i="12"/>
  <c r="U369" i="12" s="1"/>
  <c r="S368" i="12"/>
  <c r="U368" i="12" s="1"/>
  <c r="S366" i="12"/>
  <c r="S365" i="12"/>
  <c r="U365" i="12" s="1"/>
  <c r="S362" i="12"/>
  <c r="U362" i="12" s="1"/>
  <c r="S363" i="12"/>
  <c r="U363" i="12" s="1"/>
  <c r="S360" i="12"/>
  <c r="U360" i="12" s="1"/>
  <c r="S354" i="12"/>
  <c r="U354" i="12" s="1"/>
  <c r="S349" i="12"/>
  <c r="U349" i="12" s="1"/>
  <c r="S346" i="12"/>
  <c r="U346" i="12" s="1"/>
  <c r="S347" i="12"/>
  <c r="U347" i="12" s="1"/>
  <c r="S343" i="12"/>
  <c r="U343" i="12" s="1"/>
  <c r="S342" i="12"/>
  <c r="U342" i="12" s="1"/>
  <c r="S341" i="12"/>
  <c r="U341" i="12" s="1"/>
  <c r="S339" i="12"/>
  <c r="U339" i="12" s="1"/>
  <c r="S334" i="12"/>
  <c r="U334" i="12" s="1"/>
  <c r="S333" i="12"/>
  <c r="U333" i="12" s="1"/>
  <c r="S331" i="12"/>
  <c r="U331" i="12" s="1"/>
  <c r="S330" i="12"/>
  <c r="U330" i="12" s="1"/>
  <c r="S329" i="12"/>
  <c r="U329" i="12" s="1"/>
  <c r="S328" i="12"/>
  <c r="U328" i="12" s="1"/>
  <c r="S327" i="12"/>
  <c r="U327" i="12" s="1"/>
  <c r="S314" i="12"/>
  <c r="U314" i="12" s="1"/>
  <c r="S311" i="12"/>
  <c r="U311" i="12" s="1"/>
  <c r="S310" i="12"/>
  <c r="U310" i="12" s="1"/>
  <c r="S305" i="12"/>
  <c r="U305" i="12" s="1"/>
  <c r="S303" i="12"/>
  <c r="U303" i="12" s="1"/>
  <c r="S300" i="12"/>
  <c r="U300" i="12" s="1"/>
  <c r="S299" i="12"/>
  <c r="U299" i="12" s="1"/>
  <c r="S297" i="12"/>
  <c r="U297" i="12" s="1"/>
  <c r="S296" i="12"/>
  <c r="U296" i="12" s="1"/>
  <c r="S295" i="12"/>
  <c r="U295" i="12" s="1"/>
  <c r="S292" i="12"/>
  <c r="U292" i="12" s="1"/>
  <c r="S286" i="12"/>
  <c r="U286" i="12" s="1"/>
  <c r="S287" i="12"/>
  <c r="U287" i="12" s="1"/>
  <c r="S272" i="12"/>
  <c r="U272" i="12" s="1"/>
  <c r="S270" i="12"/>
  <c r="U270" i="12" s="1"/>
  <c r="N213" i="12"/>
  <c r="M23" i="11" s="1"/>
  <c r="S264" i="12"/>
  <c r="U264" i="12" s="1"/>
  <c r="S263" i="12"/>
  <c r="S260" i="12"/>
  <c r="U260" i="12" s="1"/>
  <c r="S255" i="12"/>
  <c r="U255" i="12" s="1"/>
  <c r="S250" i="12"/>
  <c r="U250" i="12" s="1"/>
  <c r="S249" i="12"/>
  <c r="S248" i="12"/>
  <c r="S242" i="12"/>
  <c r="U242" i="12" s="1"/>
  <c r="S243" i="12"/>
  <c r="U243" i="12" s="1"/>
  <c r="S239" i="12"/>
  <c r="U239" i="12" s="1"/>
  <c r="S237" i="12"/>
  <c r="U237" i="12" s="1"/>
  <c r="S236" i="12"/>
  <c r="U236" i="12" s="1"/>
  <c r="S232" i="12"/>
  <c r="U232" i="12" s="1"/>
  <c r="S231" i="12"/>
  <c r="S230" i="12"/>
  <c r="S228" i="12"/>
  <c r="U228" i="12" s="1"/>
  <c r="S225" i="12"/>
  <c r="S223" i="12"/>
  <c r="U223" i="12" s="1"/>
  <c r="S208" i="12"/>
  <c r="U208" i="12" s="1"/>
  <c r="R196" i="12"/>
  <c r="O166" i="12"/>
  <c r="N167" i="12"/>
  <c r="M21" i="10" s="1"/>
  <c r="S201" i="12"/>
  <c r="U201" i="12" s="1"/>
  <c r="Q167" i="12"/>
  <c r="P21" i="10" s="1"/>
  <c r="S199" i="12"/>
  <c r="U199" i="12" s="1"/>
  <c r="N166" i="12"/>
  <c r="M167" i="12"/>
  <c r="L17" i="11" s="1"/>
  <c r="L19" i="11" s="1"/>
  <c r="K197" i="12"/>
  <c r="S189" i="12"/>
  <c r="U189" i="12" s="1"/>
  <c r="S188" i="12"/>
  <c r="U188" i="12" s="1"/>
  <c r="S187" i="12"/>
  <c r="U187" i="12" s="1"/>
  <c r="S186" i="12"/>
  <c r="U186" i="12" s="1"/>
  <c r="S184" i="12"/>
  <c r="U184" i="12" s="1"/>
  <c r="S183" i="12"/>
  <c r="U183" i="12" s="1"/>
  <c r="S182" i="12"/>
  <c r="U182" i="12" s="1"/>
  <c r="S179" i="12"/>
  <c r="U179" i="12" s="1"/>
  <c r="S176" i="12"/>
  <c r="S173" i="12"/>
  <c r="U173" i="12" s="1"/>
  <c r="M166" i="12"/>
  <c r="S170" i="12"/>
  <c r="U170" i="12" s="1"/>
  <c r="S164" i="12"/>
  <c r="U164" i="12" s="1"/>
  <c r="S163" i="12"/>
  <c r="U163" i="12" s="1"/>
  <c r="S160" i="12"/>
  <c r="U160" i="12" s="1"/>
  <c r="S159" i="12"/>
  <c r="U159" i="12" s="1"/>
  <c r="S158" i="12"/>
  <c r="U158" i="12" s="1"/>
  <c r="K151" i="12"/>
  <c r="S154" i="12"/>
  <c r="S149" i="12"/>
  <c r="U149" i="12" s="1"/>
  <c r="S148" i="12"/>
  <c r="U148" i="12" s="1"/>
  <c r="S146" i="12"/>
  <c r="S145" i="12"/>
  <c r="U145" i="12" s="1"/>
  <c r="S144" i="12"/>
  <c r="U144" i="12" s="1"/>
  <c r="S142" i="12"/>
  <c r="S141" i="12"/>
  <c r="U141" i="12" s="1"/>
  <c r="S135" i="12"/>
  <c r="U135" i="12" s="1"/>
  <c r="S134" i="12"/>
  <c r="U134" i="12" s="1"/>
  <c r="S132" i="12"/>
  <c r="U132" i="12" s="1"/>
  <c r="S119" i="12"/>
  <c r="U119" i="12" s="1"/>
  <c r="S118" i="12"/>
  <c r="U118" i="12" s="1"/>
  <c r="S117" i="12"/>
  <c r="U117" i="12" s="1"/>
  <c r="S114" i="12"/>
  <c r="S113" i="12"/>
  <c r="U113" i="12" s="1"/>
  <c r="S112" i="12"/>
  <c r="U112" i="12" s="1"/>
  <c r="S108" i="12"/>
  <c r="S107" i="12"/>
  <c r="U107" i="12" s="1"/>
  <c r="S106" i="12"/>
  <c r="U106" i="12" s="1"/>
  <c r="S99" i="12"/>
  <c r="S97" i="12"/>
  <c r="U97" i="12" s="1"/>
  <c r="S96" i="12"/>
  <c r="U96" i="12" s="1"/>
  <c r="S94" i="12"/>
  <c r="U94" i="12" s="1"/>
  <c r="S93" i="12"/>
  <c r="U93" i="12" s="1"/>
  <c r="S90" i="12"/>
  <c r="U90" i="12" s="1"/>
  <c r="S89" i="12"/>
  <c r="U89" i="12" s="1"/>
  <c r="S86" i="12"/>
  <c r="S85" i="12"/>
  <c r="U85" i="12" s="1"/>
  <c r="S82" i="12"/>
  <c r="U82" i="12" s="1"/>
  <c r="S77" i="12"/>
  <c r="U77" i="12" s="1"/>
  <c r="S70" i="12"/>
  <c r="U70" i="12" s="1"/>
  <c r="S63" i="12"/>
  <c r="S62" i="12"/>
  <c r="S61" i="12"/>
  <c r="U61" i="12" s="1"/>
  <c r="S55" i="12"/>
  <c r="S54" i="12"/>
  <c r="S49" i="12"/>
  <c r="S47" i="12"/>
  <c r="U47" i="12" s="1"/>
  <c r="S40" i="12"/>
  <c r="U40" i="12" s="1"/>
  <c r="S39" i="12"/>
  <c r="S33" i="12"/>
  <c r="S32" i="12"/>
  <c r="S29" i="12"/>
  <c r="U29" i="12" s="1"/>
  <c r="S28" i="12"/>
  <c r="U28" i="12" s="1"/>
  <c r="S27" i="12"/>
  <c r="U27" i="12" s="1"/>
  <c r="S25" i="12"/>
  <c r="U25" i="12" s="1"/>
  <c r="S24" i="12"/>
  <c r="U24" i="12" s="1"/>
  <c r="S21" i="12"/>
  <c r="U21" i="12" s="1"/>
  <c r="S16" i="12"/>
  <c r="U16" i="12" s="1"/>
  <c r="S12" i="12"/>
  <c r="U12" i="12" s="1"/>
  <c r="S13" i="12"/>
  <c r="U13" i="12" s="1"/>
  <c r="W350" i="15"/>
  <c r="N93" i="9"/>
  <c r="N97" i="9" s="1"/>
  <c r="H1170" i="14"/>
  <c r="F42" i="3" s="1"/>
  <c r="J1171" i="14"/>
  <c r="H43" i="3" s="1"/>
  <c r="E1171" i="14"/>
  <c r="C43" i="3" s="1"/>
  <c r="G1171" i="14"/>
  <c r="E43" i="3" s="1"/>
  <c r="I1171" i="14"/>
  <c r="G43" i="3" s="1"/>
  <c r="Q1179" i="14"/>
  <c r="S1179" i="14" s="1"/>
  <c r="O1168" i="14"/>
  <c r="N40" i="3" s="1"/>
  <c r="Q1178" i="14"/>
  <c r="S1178" i="14" s="1"/>
  <c r="Q1175" i="14"/>
  <c r="S1175" i="14" s="1"/>
  <c r="Q786" i="14"/>
  <c r="S786" i="14" s="1"/>
  <c r="Q575" i="14"/>
  <c r="S575" i="14" s="1"/>
  <c r="Q500" i="14"/>
  <c r="S500" i="14" s="1"/>
  <c r="R493" i="14"/>
  <c r="Q439" i="14"/>
  <c r="S445" i="14"/>
  <c r="Q369" i="14"/>
  <c r="S369" i="14" s="1"/>
  <c r="Q180" i="14"/>
  <c r="S180" i="14" s="1"/>
  <c r="Q17" i="14"/>
  <c r="S17" i="14" s="1"/>
  <c r="K417" i="12"/>
  <c r="K416" i="12"/>
  <c r="N396" i="12"/>
  <c r="M397" i="12"/>
  <c r="L53" i="10" s="1"/>
  <c r="Q397" i="12"/>
  <c r="P53" i="10" s="1"/>
  <c r="O396" i="12"/>
  <c r="N397" i="12"/>
  <c r="M53" i="10" s="1"/>
  <c r="F396" i="12"/>
  <c r="J396" i="12"/>
  <c r="E397" i="12"/>
  <c r="D41" i="11" s="1"/>
  <c r="I397" i="12"/>
  <c r="H53" i="10" s="1"/>
  <c r="T396" i="12"/>
  <c r="T397" i="12"/>
  <c r="M396" i="12"/>
  <c r="Q396" i="12"/>
  <c r="L397" i="12"/>
  <c r="K41" i="11" s="1"/>
  <c r="P397" i="12"/>
  <c r="O53" i="10" s="1"/>
  <c r="H396" i="12"/>
  <c r="G397" i="12"/>
  <c r="F53" i="10" s="1"/>
  <c r="S418" i="12"/>
  <c r="E396" i="12"/>
  <c r="I396" i="12"/>
  <c r="H397" i="12"/>
  <c r="G53" i="10" s="1"/>
  <c r="S415" i="12"/>
  <c r="U415" i="12" s="1"/>
  <c r="S412" i="12"/>
  <c r="U412" i="12" s="1"/>
  <c r="S413" i="12"/>
  <c r="U413" i="12" s="1"/>
  <c r="K398" i="12"/>
  <c r="K399" i="12"/>
  <c r="S403" i="12"/>
  <c r="R398" i="12"/>
  <c r="R399" i="12"/>
  <c r="S394" i="12"/>
  <c r="S390" i="12"/>
  <c r="U390" i="12" s="1"/>
  <c r="S388" i="12"/>
  <c r="U388" i="12" s="1"/>
  <c r="S382" i="12"/>
  <c r="U382" i="12" s="1"/>
  <c r="S378" i="12"/>
  <c r="U378" i="12" s="1"/>
  <c r="S372" i="12"/>
  <c r="U372" i="12" s="1"/>
  <c r="S364" i="12"/>
  <c r="U364" i="12" s="1"/>
  <c r="R352" i="12"/>
  <c r="R350" i="12" s="1"/>
  <c r="K352" i="12"/>
  <c r="K350" i="12" s="1"/>
  <c r="S359" i="12"/>
  <c r="U359" i="12" s="1"/>
  <c r="D35" i="11"/>
  <c r="D37" i="11" s="1"/>
  <c r="D45" i="10"/>
  <c r="K45" i="10"/>
  <c r="K35" i="11"/>
  <c r="K37" i="11" s="1"/>
  <c r="O45" i="10"/>
  <c r="O35" i="11"/>
  <c r="O37" i="11" s="1"/>
  <c r="M35" i="11"/>
  <c r="M37" i="11" s="1"/>
  <c r="M45" i="10"/>
  <c r="L45" i="10"/>
  <c r="L35" i="11"/>
  <c r="L37" i="11" s="1"/>
  <c r="S357" i="12"/>
  <c r="U357" i="12" s="1"/>
  <c r="R353" i="12"/>
  <c r="R351" i="12" s="1"/>
  <c r="G45" i="10"/>
  <c r="G35" i="11"/>
  <c r="G37" i="11" s="1"/>
  <c r="I35" i="11"/>
  <c r="I37" i="11" s="1"/>
  <c r="I45" i="10"/>
  <c r="H35" i="11"/>
  <c r="H37" i="11" s="1"/>
  <c r="H45" i="10"/>
  <c r="K353" i="12"/>
  <c r="K351" i="12" s="1"/>
  <c r="N35" i="11"/>
  <c r="N45" i="10"/>
  <c r="P35" i="11"/>
  <c r="P37" i="11" s="1"/>
  <c r="P45" i="10"/>
  <c r="E45" i="10"/>
  <c r="E35" i="11"/>
  <c r="E37" i="11" s="1"/>
  <c r="F35" i="11"/>
  <c r="S355" i="12"/>
  <c r="S344" i="12"/>
  <c r="U344" i="12" s="1"/>
  <c r="K309" i="12"/>
  <c r="K307" i="12" s="1"/>
  <c r="S340" i="12"/>
  <c r="U340" i="12" s="1"/>
  <c r="S338" i="12"/>
  <c r="U338" i="12" s="1"/>
  <c r="S336" i="12"/>
  <c r="U336" i="12" s="1"/>
  <c r="S337" i="12"/>
  <c r="U337" i="12" s="1"/>
  <c r="K308" i="12"/>
  <c r="K306" i="12" s="1"/>
  <c r="S326" i="12"/>
  <c r="U326" i="12" s="1"/>
  <c r="S324" i="12"/>
  <c r="U324" i="12" s="1"/>
  <c r="S325" i="12"/>
  <c r="U325" i="12" s="1"/>
  <c r="S318" i="12"/>
  <c r="U318" i="12" s="1"/>
  <c r="S319" i="12"/>
  <c r="U319" i="12" s="1"/>
  <c r="G29" i="11"/>
  <c r="G31" i="11" s="1"/>
  <c r="G37" i="10"/>
  <c r="S316" i="12"/>
  <c r="U316" i="12" s="1"/>
  <c r="R309" i="12"/>
  <c r="R307" i="12" s="1"/>
  <c r="R308" i="12"/>
  <c r="R306" i="12" s="1"/>
  <c r="S313" i="12"/>
  <c r="U313" i="12" s="1"/>
  <c r="M37" i="10"/>
  <c r="M31" i="11"/>
  <c r="K29" i="11"/>
  <c r="K37" i="10"/>
  <c r="N29" i="11"/>
  <c r="N31" i="11" s="1"/>
  <c r="N37" i="10"/>
  <c r="L29" i="11"/>
  <c r="L31" i="11" s="1"/>
  <c r="L37" i="10"/>
  <c r="O37" i="10"/>
  <c r="O29" i="11"/>
  <c r="O31" i="11" s="1"/>
  <c r="P29" i="11"/>
  <c r="P31" i="11" s="1"/>
  <c r="D29" i="11"/>
  <c r="D37" i="10"/>
  <c r="F31" i="11"/>
  <c r="H37" i="10"/>
  <c r="H29" i="11"/>
  <c r="H31" i="11" s="1"/>
  <c r="I29" i="11"/>
  <c r="I31" i="11" s="1"/>
  <c r="F37" i="10"/>
  <c r="E37" i="10"/>
  <c r="S302" i="12"/>
  <c r="U302" i="12" s="1"/>
  <c r="S298" i="12"/>
  <c r="U298" i="12" s="1"/>
  <c r="K284" i="12"/>
  <c r="K285" i="12"/>
  <c r="R284" i="12"/>
  <c r="S293" i="12"/>
  <c r="U293" i="12" s="1"/>
  <c r="S291" i="12"/>
  <c r="U291" i="12" s="1"/>
  <c r="S288" i="12"/>
  <c r="O212" i="12"/>
  <c r="F212" i="12"/>
  <c r="J212" i="12"/>
  <c r="S289" i="12"/>
  <c r="R285" i="12"/>
  <c r="H212" i="12"/>
  <c r="S283" i="12"/>
  <c r="U283" i="12" s="1"/>
  <c r="S282" i="12"/>
  <c r="U282" i="12" s="1"/>
  <c r="S281" i="12"/>
  <c r="U281" i="12" s="1"/>
  <c r="S280" i="12"/>
  <c r="U280" i="12" s="1"/>
  <c r="E212" i="12"/>
  <c r="S279" i="12"/>
  <c r="S278" i="12"/>
  <c r="S277" i="12"/>
  <c r="U277" i="12" s="1"/>
  <c r="S276" i="12"/>
  <c r="U276" i="12" s="1"/>
  <c r="K267" i="12"/>
  <c r="S275" i="12"/>
  <c r="U275" i="12" s="1"/>
  <c r="R267" i="12"/>
  <c r="S273" i="12"/>
  <c r="U273" i="12" s="1"/>
  <c r="N212" i="12"/>
  <c r="G212" i="12"/>
  <c r="M212" i="12"/>
  <c r="M213" i="12"/>
  <c r="L29" i="10" s="1"/>
  <c r="Q213" i="12"/>
  <c r="P29" i="10" s="1"/>
  <c r="R266" i="12"/>
  <c r="I212" i="12"/>
  <c r="H213" i="12"/>
  <c r="G29" i="10" s="1"/>
  <c r="E213" i="12"/>
  <c r="D23" i="11" s="1"/>
  <c r="D25" i="11" s="1"/>
  <c r="I213" i="12"/>
  <c r="H23" i="11" s="1"/>
  <c r="H25" i="11" s="1"/>
  <c r="T212" i="12"/>
  <c r="T213" i="12"/>
  <c r="S268" i="12"/>
  <c r="O213" i="12"/>
  <c r="N29" i="10" s="1"/>
  <c r="P212" i="12"/>
  <c r="Q212" i="12"/>
  <c r="L213" i="12"/>
  <c r="K29" i="10" s="1"/>
  <c r="P213" i="12"/>
  <c r="O29" i="10" s="1"/>
  <c r="L212" i="12"/>
  <c r="F213" i="12"/>
  <c r="E23" i="11" s="1"/>
  <c r="E25" i="11" s="1"/>
  <c r="J213" i="12"/>
  <c r="I29" i="10" s="1"/>
  <c r="S269" i="12"/>
  <c r="G213" i="12"/>
  <c r="F29" i="10" s="1"/>
  <c r="S254" i="12"/>
  <c r="U254" i="12" s="1"/>
  <c r="S252" i="12"/>
  <c r="U252" i="12" s="1"/>
  <c r="S251" i="12"/>
  <c r="U251" i="12" s="1"/>
  <c r="S246" i="12"/>
  <c r="U246" i="12" s="1"/>
  <c r="S247" i="12"/>
  <c r="U247" i="12" s="1"/>
  <c r="S244" i="12"/>
  <c r="U244" i="12" s="1"/>
  <c r="S245" i="12"/>
  <c r="U245" i="12" s="1"/>
  <c r="S241" i="12"/>
  <c r="U241" i="12" s="1"/>
  <c r="K214" i="12"/>
  <c r="S235" i="12"/>
  <c r="U235" i="12" s="1"/>
  <c r="S234" i="12"/>
  <c r="U234" i="12" s="1"/>
  <c r="S229" i="12"/>
  <c r="U229" i="12" s="1"/>
  <c r="R215" i="12"/>
  <c r="S226" i="12"/>
  <c r="U226" i="12" s="1"/>
  <c r="S222" i="12"/>
  <c r="U222" i="12" s="1"/>
  <c r="R214" i="12"/>
  <c r="S220" i="12"/>
  <c r="U220" i="12" s="1"/>
  <c r="S218" i="12"/>
  <c r="U218" i="12" s="1"/>
  <c r="K215" i="12"/>
  <c r="U217" i="12"/>
  <c r="T167" i="12"/>
  <c r="S211" i="12"/>
  <c r="U211" i="12" s="1"/>
  <c r="R197" i="12"/>
  <c r="G166" i="12"/>
  <c r="F167" i="12"/>
  <c r="E21" i="10" s="1"/>
  <c r="J167" i="12"/>
  <c r="I17" i="11" s="1"/>
  <c r="I19" i="11" s="1"/>
  <c r="L166" i="12"/>
  <c r="P166" i="12"/>
  <c r="O167" i="12"/>
  <c r="N21" i="10" s="1"/>
  <c r="H166" i="12"/>
  <c r="G167" i="12"/>
  <c r="F17" i="11" s="1"/>
  <c r="E166" i="12"/>
  <c r="I166" i="12"/>
  <c r="H167" i="12"/>
  <c r="G17" i="11" s="1"/>
  <c r="G19" i="11" s="1"/>
  <c r="T166" i="12"/>
  <c r="Q166" i="12"/>
  <c r="L167" i="12"/>
  <c r="K17" i="11" s="1"/>
  <c r="K19" i="11" s="1"/>
  <c r="P167" i="12"/>
  <c r="O21" i="10" s="1"/>
  <c r="S198" i="12"/>
  <c r="K196" i="12"/>
  <c r="F166" i="12"/>
  <c r="J166" i="12"/>
  <c r="E167" i="12"/>
  <c r="D21" i="10" s="1"/>
  <c r="I167" i="12"/>
  <c r="H21" i="10" s="1"/>
  <c r="S191" i="12"/>
  <c r="S185" i="12"/>
  <c r="U185" i="12" s="1"/>
  <c r="K169" i="12"/>
  <c r="S175" i="12"/>
  <c r="U175" i="12" s="1"/>
  <c r="S174" i="12"/>
  <c r="U174" i="12" s="1"/>
  <c r="K168" i="12"/>
  <c r="R169" i="12"/>
  <c r="S172" i="12"/>
  <c r="U172" i="12" s="1"/>
  <c r="S171" i="12"/>
  <c r="R151" i="12"/>
  <c r="S162" i="12"/>
  <c r="U162" i="12" s="1"/>
  <c r="S161" i="12"/>
  <c r="U161" i="12" s="1"/>
  <c r="S156" i="12"/>
  <c r="U156" i="12" s="1"/>
  <c r="R150" i="12"/>
  <c r="K150" i="12"/>
  <c r="S155" i="12"/>
  <c r="S147" i="12"/>
  <c r="R123" i="12"/>
  <c r="S140" i="12"/>
  <c r="U140" i="12" s="1"/>
  <c r="S139" i="12"/>
  <c r="U139" i="12" s="1"/>
  <c r="S138" i="12"/>
  <c r="U138" i="12" s="1"/>
  <c r="K122" i="12"/>
  <c r="R122" i="12"/>
  <c r="K123" i="12"/>
  <c r="S133" i="12"/>
  <c r="U133" i="12" s="1"/>
  <c r="S127" i="12"/>
  <c r="U127" i="12" s="1"/>
  <c r="S124" i="12"/>
  <c r="U124" i="12" s="1"/>
  <c r="S125" i="12"/>
  <c r="U125" i="12" s="1"/>
  <c r="S121" i="12"/>
  <c r="U121" i="12" s="1"/>
  <c r="S116" i="12"/>
  <c r="U116" i="12" s="1"/>
  <c r="S110" i="12"/>
  <c r="U110" i="12" s="1"/>
  <c r="S111" i="12"/>
  <c r="U111" i="12" s="1"/>
  <c r="S105" i="12"/>
  <c r="S101" i="12"/>
  <c r="S98" i="12"/>
  <c r="K80" i="12"/>
  <c r="K81" i="12"/>
  <c r="S91" i="12"/>
  <c r="U91" i="12" s="1"/>
  <c r="I7" i="12"/>
  <c r="H11" i="11" s="1"/>
  <c r="H13" i="11" s="1"/>
  <c r="R81" i="12"/>
  <c r="S88" i="12"/>
  <c r="U88" i="12" s="1"/>
  <c r="R80" i="12"/>
  <c r="N7" i="12"/>
  <c r="J7" i="12"/>
  <c r="I11" i="11" s="1"/>
  <c r="S83" i="12"/>
  <c r="S79" i="12"/>
  <c r="U79" i="12" s="1"/>
  <c r="S78" i="12"/>
  <c r="U78" i="12" s="1"/>
  <c r="E7" i="12"/>
  <c r="D13" i="10" s="1"/>
  <c r="S76" i="12"/>
  <c r="U76" i="12" s="1"/>
  <c r="S73" i="12"/>
  <c r="U73" i="12" s="1"/>
  <c r="S72" i="12"/>
  <c r="U72" i="12" s="1"/>
  <c r="S71" i="12"/>
  <c r="U71" i="12" s="1"/>
  <c r="R59" i="12"/>
  <c r="H7" i="12"/>
  <c r="G13" i="10" s="1"/>
  <c r="S68" i="12"/>
  <c r="U68" i="12" s="1"/>
  <c r="O6" i="12"/>
  <c r="S69" i="12"/>
  <c r="U69" i="12" s="1"/>
  <c r="F6" i="12"/>
  <c r="J6" i="12"/>
  <c r="K58" i="12"/>
  <c r="P6" i="12"/>
  <c r="M7" i="12"/>
  <c r="L13" i="10" s="1"/>
  <c r="L6" i="12"/>
  <c r="R58" i="12"/>
  <c r="O7" i="12"/>
  <c r="N11" i="11" s="1"/>
  <c r="F7" i="12"/>
  <c r="E11" i="11" s="1"/>
  <c r="G6" i="12"/>
  <c r="K59" i="12"/>
  <c r="T7" i="12"/>
  <c r="T6" i="12"/>
  <c r="M6" i="12"/>
  <c r="N6" i="12"/>
  <c r="P7" i="12"/>
  <c r="O11" i="11" s="1"/>
  <c r="O13" i="11" s="1"/>
  <c r="Q6" i="12"/>
  <c r="Q7" i="12"/>
  <c r="P13" i="10" s="1"/>
  <c r="L7" i="12"/>
  <c r="H6" i="12"/>
  <c r="G7" i="12"/>
  <c r="F13" i="10" s="1"/>
  <c r="E6" i="12"/>
  <c r="I6" i="12"/>
  <c r="S52" i="12"/>
  <c r="S53" i="12"/>
  <c r="S51" i="12"/>
  <c r="S48" i="12"/>
  <c r="S38" i="12"/>
  <c r="S36" i="12"/>
  <c r="U36" i="12" s="1"/>
  <c r="S35" i="12"/>
  <c r="S30" i="12"/>
  <c r="U30" i="12" s="1"/>
  <c r="S31" i="12"/>
  <c r="U31" i="12" s="1"/>
  <c r="S23" i="12"/>
  <c r="U23" i="12" s="1"/>
  <c r="S22" i="12"/>
  <c r="U22" i="12" s="1"/>
  <c r="S20" i="12"/>
  <c r="U20" i="12" s="1"/>
  <c r="S19" i="12"/>
  <c r="S17" i="12"/>
  <c r="U17" i="12" s="1"/>
  <c r="K8" i="12"/>
  <c r="R9" i="12"/>
  <c r="S15" i="12"/>
  <c r="U15" i="12" s="1"/>
  <c r="S14" i="12"/>
  <c r="U14" i="12" s="1"/>
  <c r="K9" i="12"/>
  <c r="R8" i="12"/>
  <c r="Z416" i="15"/>
  <c r="S396" i="15"/>
  <c r="P397" i="15"/>
  <c r="S397" i="15"/>
  <c r="X417" i="15"/>
  <c r="X397" i="15" s="1"/>
  <c r="T396" i="15"/>
  <c r="U396" i="15"/>
  <c r="E397" i="15"/>
  <c r="H397" i="15"/>
  <c r="Y397" i="15"/>
  <c r="I397" i="15"/>
  <c r="F396" i="15"/>
  <c r="F105" i="9"/>
  <c r="F109" i="9" s="1"/>
  <c r="O397" i="15"/>
  <c r="N396" i="15"/>
  <c r="Y396" i="15"/>
  <c r="K121" i="9"/>
  <c r="Y117" i="9"/>
  <c r="Y121" i="9" s="1"/>
  <c r="F120" i="9"/>
  <c r="Y116" i="9"/>
  <c r="Y120" i="9" s="1"/>
  <c r="V105" i="9"/>
  <c r="V109" i="9" s="1"/>
  <c r="V397" i="15"/>
  <c r="S105" i="9"/>
  <c r="S109" i="9" s="1"/>
  <c r="L397" i="15"/>
  <c r="J397" i="15"/>
  <c r="Q396" i="15"/>
  <c r="I396" i="15"/>
  <c r="E396" i="15"/>
  <c r="G110" i="9"/>
  <c r="G104" i="9" s="1"/>
  <c r="G108" i="9" s="1"/>
  <c r="M396" i="15"/>
  <c r="H396" i="15"/>
  <c r="J396" i="15"/>
  <c r="R397" i="15"/>
  <c r="P396" i="15"/>
  <c r="P111" i="9"/>
  <c r="P115" i="9" s="1"/>
  <c r="W397" i="15"/>
  <c r="W111" i="9"/>
  <c r="U397" i="15"/>
  <c r="T111" i="9"/>
  <c r="T105" i="9" s="1"/>
  <c r="T109" i="9" s="1"/>
  <c r="K396" i="15"/>
  <c r="K114" i="9"/>
  <c r="K104" i="9"/>
  <c r="K108" i="9" s="1"/>
  <c r="N104" i="9"/>
  <c r="N108" i="9" s="1"/>
  <c r="N114" i="9"/>
  <c r="Q115" i="9"/>
  <c r="Q105" i="9"/>
  <c r="Q109" i="9" s="1"/>
  <c r="J110" i="9"/>
  <c r="V396" i="15"/>
  <c r="R110" i="9"/>
  <c r="R104" i="9" s="1"/>
  <c r="R108" i="9" s="1"/>
  <c r="O396" i="15"/>
  <c r="K111" i="9"/>
  <c r="K105" i="9" s="1"/>
  <c r="K109" i="9" s="1"/>
  <c r="W396" i="15"/>
  <c r="K397" i="15"/>
  <c r="I111" i="9"/>
  <c r="I105" i="9" s="1"/>
  <c r="I109" i="9" s="1"/>
  <c r="M397" i="15"/>
  <c r="M114" i="9"/>
  <c r="M104" i="9"/>
  <c r="M108" i="9" s="1"/>
  <c r="T114" i="9"/>
  <c r="T104" i="9"/>
  <c r="T108" i="9" s="1"/>
  <c r="H104" i="9"/>
  <c r="H108" i="9" s="1"/>
  <c r="H114" i="9"/>
  <c r="X104" i="9"/>
  <c r="X108" i="9" s="1"/>
  <c r="U110" i="9"/>
  <c r="L396" i="15"/>
  <c r="G396" i="15"/>
  <c r="O110" i="9"/>
  <c r="O114" i="9" s="1"/>
  <c r="L105" i="9"/>
  <c r="L109" i="9" s="1"/>
  <c r="R396" i="15"/>
  <c r="Q397" i="15"/>
  <c r="F397" i="15"/>
  <c r="R105" i="9"/>
  <c r="R109" i="9" s="1"/>
  <c r="R115" i="9"/>
  <c r="G115" i="9"/>
  <c r="G105" i="9"/>
  <c r="G109" i="9" s="1"/>
  <c r="S114" i="9"/>
  <c r="S104" i="9"/>
  <c r="S108" i="9" s="1"/>
  <c r="Q114" i="9"/>
  <c r="Q104" i="9"/>
  <c r="Q108" i="9" s="1"/>
  <c r="O115" i="9"/>
  <c r="O105" i="9"/>
  <c r="O109" i="9" s="1"/>
  <c r="H105" i="9"/>
  <c r="H109" i="9" s="1"/>
  <c r="H115" i="9"/>
  <c r="P114" i="9"/>
  <c r="P104" i="9"/>
  <c r="P108" i="9" s="1"/>
  <c r="W114" i="9"/>
  <c r="W104" i="9"/>
  <c r="W108" i="9" s="1"/>
  <c r="L114" i="9"/>
  <c r="L104" i="9"/>
  <c r="L108" i="9" s="1"/>
  <c r="U115" i="9"/>
  <c r="U105" i="9"/>
  <c r="U109" i="9" s="1"/>
  <c r="I104" i="9"/>
  <c r="I108" i="9" s="1"/>
  <c r="I114" i="9"/>
  <c r="N105" i="9"/>
  <c r="N109" i="9" s="1"/>
  <c r="N115" i="9"/>
  <c r="Z399" i="15"/>
  <c r="S115" i="9"/>
  <c r="X398" i="15"/>
  <c r="M111" i="9"/>
  <c r="J111" i="9"/>
  <c r="V110" i="9"/>
  <c r="X105" i="9"/>
  <c r="X109" i="9" s="1"/>
  <c r="V115" i="9"/>
  <c r="T397" i="15"/>
  <c r="G397" i="15"/>
  <c r="F110" i="9"/>
  <c r="N397" i="15"/>
  <c r="H99" i="9"/>
  <c r="H103" i="9" s="1"/>
  <c r="L98" i="9"/>
  <c r="L102" i="9" s="1"/>
  <c r="P350" i="15"/>
  <c r="S350" i="15"/>
  <c r="H98" i="9"/>
  <c r="H102" i="9" s="1"/>
  <c r="K351" i="15"/>
  <c r="S351" i="15"/>
  <c r="S99" i="9"/>
  <c r="S103" i="9" s="1"/>
  <c r="W98" i="9"/>
  <c r="W102" i="9" s="1"/>
  <c r="P99" i="9"/>
  <c r="P103" i="9" s="1"/>
  <c r="U98" i="9"/>
  <c r="U102" i="9" s="1"/>
  <c r="V99" i="9"/>
  <c r="V103" i="9" s="1"/>
  <c r="W99" i="9"/>
  <c r="W103" i="9" s="1"/>
  <c r="N350" i="15"/>
  <c r="N99" i="9"/>
  <c r="N103" i="9" s="1"/>
  <c r="X99" i="9"/>
  <c r="X103" i="9" s="1"/>
  <c r="X353" i="15"/>
  <c r="X351" i="15" s="1"/>
  <c r="O350" i="15"/>
  <c r="M99" i="9"/>
  <c r="M103" i="9" s="1"/>
  <c r="F350" i="15"/>
  <c r="H350" i="15"/>
  <c r="J99" i="9"/>
  <c r="J103" i="9" s="1"/>
  <c r="F99" i="9"/>
  <c r="F103" i="9" s="1"/>
  <c r="O99" i="9"/>
  <c r="O103" i="9" s="1"/>
  <c r="Q99" i="9"/>
  <c r="Q103" i="9" s="1"/>
  <c r="I350" i="15"/>
  <c r="I99" i="9"/>
  <c r="I103" i="9" s="1"/>
  <c r="V98" i="9"/>
  <c r="V102" i="9" s="1"/>
  <c r="Q350" i="15"/>
  <c r="X352" i="15"/>
  <c r="X350" i="15" s="1"/>
  <c r="R350" i="15"/>
  <c r="U99" i="9"/>
  <c r="U103" i="9" s="1"/>
  <c r="G99" i="9"/>
  <c r="L350" i="15"/>
  <c r="K99" i="9"/>
  <c r="K103" i="9" s="1"/>
  <c r="K98" i="9"/>
  <c r="K102" i="9" s="1"/>
  <c r="R99" i="9"/>
  <c r="R103" i="9" s="1"/>
  <c r="F98" i="9"/>
  <c r="Z355" i="15"/>
  <c r="N98" i="9"/>
  <c r="N102" i="9" s="1"/>
  <c r="L306" i="15"/>
  <c r="N92" i="9"/>
  <c r="N96" i="9" s="1"/>
  <c r="N306" i="15"/>
  <c r="L92" i="9"/>
  <c r="L96" i="9" s="1"/>
  <c r="X93" i="9"/>
  <c r="X97" i="9" s="1"/>
  <c r="R307" i="15"/>
  <c r="H307" i="15"/>
  <c r="J92" i="9"/>
  <c r="J96" i="9" s="1"/>
  <c r="U93" i="9"/>
  <c r="U97" i="9" s="1"/>
  <c r="P306" i="15"/>
  <c r="E306" i="15"/>
  <c r="X308" i="15"/>
  <c r="Z308" i="15" s="1"/>
  <c r="O307" i="15"/>
  <c r="F93" i="9"/>
  <c r="F97" i="9" s="1"/>
  <c r="V307" i="15"/>
  <c r="I307" i="15"/>
  <c r="V306" i="15"/>
  <c r="K307" i="15"/>
  <c r="F306" i="15"/>
  <c r="R92" i="9"/>
  <c r="R96" i="9" s="1"/>
  <c r="P307" i="15"/>
  <c r="S306" i="15"/>
  <c r="L307" i="15"/>
  <c r="U307" i="15"/>
  <c r="I92" i="9"/>
  <c r="I96" i="9" s="1"/>
  <c r="X309" i="15"/>
  <c r="X307" i="15" s="1"/>
  <c r="J307" i="15"/>
  <c r="K92" i="9"/>
  <c r="K96" i="9" s="1"/>
  <c r="X92" i="9"/>
  <c r="X96" i="9" s="1"/>
  <c r="S92" i="9"/>
  <c r="S96" i="9" s="1"/>
  <c r="H96" i="9"/>
  <c r="G307" i="15"/>
  <c r="T306" i="15"/>
  <c r="S307" i="15"/>
  <c r="Q307" i="15"/>
  <c r="V92" i="9"/>
  <c r="V96" i="9" s="1"/>
  <c r="G93" i="9"/>
  <c r="G97" i="9" s="1"/>
  <c r="P92" i="9"/>
  <c r="P96" i="9" s="1"/>
  <c r="G306" i="15"/>
  <c r="M212" i="15"/>
  <c r="Z284" i="15"/>
  <c r="Y87" i="9"/>
  <c r="Y91" i="9" s="1"/>
  <c r="Y86" i="9"/>
  <c r="Y90" i="9" s="1"/>
  <c r="X285" i="15"/>
  <c r="Z285" i="15" s="1"/>
  <c r="F91" i="9"/>
  <c r="X266" i="15"/>
  <c r="Z266" i="15" s="1"/>
  <c r="J213" i="15"/>
  <c r="R212" i="15"/>
  <c r="P212" i="15"/>
  <c r="F212" i="15"/>
  <c r="N80" i="9"/>
  <c r="N68" i="9" s="1"/>
  <c r="N72" i="9" s="1"/>
  <c r="M213" i="15"/>
  <c r="Z267" i="15"/>
  <c r="N213" i="15"/>
  <c r="O212" i="15"/>
  <c r="K213" i="15"/>
  <c r="G213" i="15"/>
  <c r="Q212" i="15"/>
  <c r="Y213" i="15"/>
  <c r="Y212" i="15"/>
  <c r="F85" i="9"/>
  <c r="Y81" i="9"/>
  <c r="Y85" i="9" s="1"/>
  <c r="Y80" i="9"/>
  <c r="Y84" i="9" s="1"/>
  <c r="F84" i="9"/>
  <c r="R69" i="9"/>
  <c r="R73" i="9" s="1"/>
  <c r="H212" i="15"/>
  <c r="F68" i="9"/>
  <c r="F72" i="9" s="1"/>
  <c r="I212" i="15"/>
  <c r="S74" i="9"/>
  <c r="S68" i="9" s="1"/>
  <c r="S72" i="9" s="1"/>
  <c r="U213" i="15"/>
  <c r="Q74" i="9"/>
  <c r="Q78" i="9" s="1"/>
  <c r="I213" i="15"/>
  <c r="J68" i="9"/>
  <c r="J72" i="9" s="1"/>
  <c r="J78" i="9"/>
  <c r="E212" i="15"/>
  <c r="S213" i="15"/>
  <c r="M68" i="9"/>
  <c r="M72" i="9" s="1"/>
  <c r="M78" i="9"/>
  <c r="N75" i="9"/>
  <c r="N79" i="9" s="1"/>
  <c r="Z215" i="15"/>
  <c r="L212" i="15"/>
  <c r="K212" i="15"/>
  <c r="R213" i="15"/>
  <c r="V213" i="15"/>
  <c r="H75" i="9"/>
  <c r="F213" i="15"/>
  <c r="X214" i="15"/>
  <c r="Z214" i="15" s="1"/>
  <c r="U212" i="15"/>
  <c r="L75" i="9"/>
  <c r="L79" i="9" s="1"/>
  <c r="Q213" i="15"/>
  <c r="N212" i="15"/>
  <c r="R74" i="9"/>
  <c r="T212" i="15"/>
  <c r="G212" i="15"/>
  <c r="N78" i="9"/>
  <c r="P213" i="15"/>
  <c r="H68" i="9"/>
  <c r="H72" i="9" s="1"/>
  <c r="H78" i="9"/>
  <c r="U78" i="9"/>
  <c r="U68" i="9"/>
  <c r="U72" i="9" s="1"/>
  <c r="F78" i="9"/>
  <c r="E213" i="15"/>
  <c r="W212" i="15"/>
  <c r="H213" i="15"/>
  <c r="O213" i="15"/>
  <c r="J212" i="15"/>
  <c r="G74" i="9"/>
  <c r="T79" i="9"/>
  <c r="T69" i="9"/>
  <c r="T73" i="9" s="1"/>
  <c r="F79" i="9"/>
  <c r="F69" i="9"/>
  <c r="F73" i="9" s="1"/>
  <c r="T68" i="9"/>
  <c r="T72" i="9" s="1"/>
  <c r="T78" i="9"/>
  <c r="K68" i="9"/>
  <c r="K72" i="9" s="1"/>
  <c r="K78" i="9"/>
  <c r="V69" i="9"/>
  <c r="V73" i="9" s="1"/>
  <c r="V79" i="9"/>
  <c r="U79" i="9"/>
  <c r="U69" i="9"/>
  <c r="U73" i="9" s="1"/>
  <c r="J69" i="9"/>
  <c r="J73" i="9" s="1"/>
  <c r="J79" i="9"/>
  <c r="X79" i="9"/>
  <c r="X69" i="9"/>
  <c r="X73" i="9" s="1"/>
  <c r="S69" i="9"/>
  <c r="S73" i="9" s="1"/>
  <c r="S79" i="9"/>
  <c r="M69" i="9"/>
  <c r="M73" i="9" s="1"/>
  <c r="M79" i="9"/>
  <c r="I69" i="9"/>
  <c r="I73" i="9" s="1"/>
  <c r="I79" i="9"/>
  <c r="X68" i="9"/>
  <c r="X72" i="9" s="1"/>
  <c r="X78" i="9"/>
  <c r="W68" i="9"/>
  <c r="W72" i="9" s="1"/>
  <c r="W78" i="9"/>
  <c r="P69" i="9"/>
  <c r="P73" i="9" s="1"/>
  <c r="P79" i="9"/>
  <c r="O78" i="9"/>
  <c r="O68" i="9"/>
  <c r="O72" i="9" s="1"/>
  <c r="W69" i="9"/>
  <c r="W73" i="9" s="1"/>
  <c r="W79" i="9"/>
  <c r="G69" i="9"/>
  <c r="G73" i="9" s="1"/>
  <c r="G79" i="9"/>
  <c r="V68" i="9"/>
  <c r="V72" i="9" s="1"/>
  <c r="V78" i="9"/>
  <c r="L78" i="9"/>
  <c r="L68" i="9"/>
  <c r="L72" i="9" s="1"/>
  <c r="O79" i="9"/>
  <c r="O69" i="9"/>
  <c r="O73" i="9" s="1"/>
  <c r="P74" i="9"/>
  <c r="W213" i="15"/>
  <c r="R79" i="9"/>
  <c r="I74" i="9"/>
  <c r="T213" i="15"/>
  <c r="K75" i="9"/>
  <c r="S212" i="15"/>
  <c r="Q69" i="9"/>
  <c r="Q73" i="9" s="1"/>
  <c r="V212" i="15"/>
  <c r="L213" i="15"/>
  <c r="Z197" i="15"/>
  <c r="X196" i="15"/>
  <c r="Z196" i="15" s="1"/>
  <c r="Y166" i="15"/>
  <c r="K166" i="15"/>
  <c r="J167" i="15"/>
  <c r="Y167" i="15"/>
  <c r="U58" i="9"/>
  <c r="U42" i="9"/>
  <c r="U46" i="9" s="1"/>
  <c r="F58" i="9"/>
  <c r="Y54" i="9"/>
  <c r="Y58" i="9" s="1"/>
  <c r="S42" i="9"/>
  <c r="S46" i="9" s="1"/>
  <c r="U166" i="15"/>
  <c r="Q41" i="9"/>
  <c r="Q45" i="9" s="1"/>
  <c r="N167" i="15"/>
  <c r="R167" i="15"/>
  <c r="V166" i="15"/>
  <c r="F167" i="15"/>
  <c r="N42" i="9"/>
  <c r="N46" i="9" s="1"/>
  <c r="M167" i="15"/>
  <c r="Y53" i="9"/>
  <c r="Y57" i="9" s="1"/>
  <c r="W167" i="15"/>
  <c r="V167" i="15"/>
  <c r="K167" i="15"/>
  <c r="Q166" i="15"/>
  <c r="I166" i="15"/>
  <c r="K48" i="9"/>
  <c r="K52" i="9" s="1"/>
  <c r="J166" i="15"/>
  <c r="P167" i="15"/>
  <c r="L47" i="9"/>
  <c r="L41" i="9" s="1"/>
  <c r="L45" i="9" s="1"/>
  <c r="X169" i="15"/>
  <c r="X167" i="15" s="1"/>
  <c r="G166" i="15"/>
  <c r="Q51" i="9"/>
  <c r="P166" i="15"/>
  <c r="Q167" i="15"/>
  <c r="L167" i="15"/>
  <c r="H167" i="15"/>
  <c r="U167" i="15"/>
  <c r="K51" i="9"/>
  <c r="K41" i="9"/>
  <c r="K45" i="9" s="1"/>
  <c r="L48" i="9"/>
  <c r="L52" i="9" s="1"/>
  <c r="O166" i="15"/>
  <c r="S166" i="15"/>
  <c r="F166" i="15"/>
  <c r="R47" i="9"/>
  <c r="R51" i="9" s="1"/>
  <c r="J47" i="9"/>
  <c r="J51" i="9" s="1"/>
  <c r="F51" i="9"/>
  <c r="F41" i="9"/>
  <c r="F45" i="9" s="1"/>
  <c r="F42" i="9"/>
  <c r="F46" i="9" s="1"/>
  <c r="F52" i="9"/>
  <c r="J52" i="9"/>
  <c r="J42" i="9"/>
  <c r="J46" i="9" s="1"/>
  <c r="X41" i="9"/>
  <c r="X45" i="9" s="1"/>
  <c r="X51" i="9"/>
  <c r="M42" i="9"/>
  <c r="M46" i="9" s="1"/>
  <c r="M52" i="9"/>
  <c r="E167" i="15"/>
  <c r="G48" i="9"/>
  <c r="G42" i="9" s="1"/>
  <c r="G46" i="9" s="1"/>
  <c r="T167" i="15"/>
  <c r="X48" i="9"/>
  <c r="X42" i="9" s="1"/>
  <c r="X46" i="9" s="1"/>
  <c r="I167" i="15"/>
  <c r="E166" i="15"/>
  <c r="N166" i="15"/>
  <c r="W166" i="15"/>
  <c r="S52" i="9"/>
  <c r="V47" i="9"/>
  <c r="W47" i="9"/>
  <c r="O167" i="15"/>
  <c r="O48" i="9"/>
  <c r="O52" i="9" s="1"/>
  <c r="R52" i="9"/>
  <c r="R42" i="9"/>
  <c r="R46" i="9" s="1"/>
  <c r="S47" i="9"/>
  <c r="R166" i="15"/>
  <c r="H166" i="15"/>
  <c r="I47" i="9"/>
  <c r="P52" i="9"/>
  <c r="P42" i="9"/>
  <c r="P46" i="9" s="1"/>
  <c r="H48" i="9"/>
  <c r="G167" i="15"/>
  <c r="G41" i="9"/>
  <c r="G45" i="9" s="1"/>
  <c r="G51" i="9"/>
  <c r="N41" i="9"/>
  <c r="N45" i="9" s="1"/>
  <c r="N51" i="9"/>
  <c r="M166" i="15"/>
  <c r="M47" i="9"/>
  <c r="L166" i="15"/>
  <c r="U47" i="9"/>
  <c r="T166" i="15"/>
  <c r="V42" i="9"/>
  <c r="V46" i="9" s="1"/>
  <c r="V52" i="9"/>
  <c r="P51" i="9"/>
  <c r="P41" i="9"/>
  <c r="P45" i="9" s="1"/>
  <c r="H51" i="9"/>
  <c r="H41" i="9"/>
  <c r="H45" i="9" s="1"/>
  <c r="I42" i="9"/>
  <c r="I46" i="9" s="1"/>
  <c r="I52" i="9"/>
  <c r="T41" i="9"/>
  <c r="T45" i="9" s="1"/>
  <c r="T51" i="9"/>
  <c r="T42" i="9"/>
  <c r="T46" i="9" s="1"/>
  <c r="S167" i="15"/>
  <c r="Q42" i="9"/>
  <c r="Q46" i="9" s="1"/>
  <c r="Z170" i="15"/>
  <c r="X168" i="15"/>
  <c r="O51" i="9"/>
  <c r="O41" i="9"/>
  <c r="O45" i="9" s="1"/>
  <c r="W48" i="9"/>
  <c r="X150" i="15"/>
  <c r="Z150" i="15" s="1"/>
  <c r="X151" i="15"/>
  <c r="Z151" i="15" s="1"/>
  <c r="F40" i="9"/>
  <c r="Y36" i="9"/>
  <c r="Y40" i="9" s="1"/>
  <c r="Y35" i="9"/>
  <c r="Y39" i="9" s="1"/>
  <c r="F39" i="9"/>
  <c r="X123" i="15"/>
  <c r="Z123" i="15" s="1"/>
  <c r="X122" i="15"/>
  <c r="Z122" i="15" s="1"/>
  <c r="Z140" i="15"/>
  <c r="F34" i="9"/>
  <c r="Y30" i="9"/>
  <c r="Y34" i="9" s="1"/>
  <c r="Y29" i="9"/>
  <c r="Y33" i="9" s="1"/>
  <c r="X81" i="15"/>
  <c r="Z81" i="15" s="1"/>
  <c r="Z80" i="15"/>
  <c r="Y7" i="15"/>
  <c r="Y23" i="9"/>
  <c r="Y27" i="9" s="1"/>
  <c r="F27" i="9"/>
  <c r="Y24" i="9"/>
  <c r="Y28" i="9" s="1"/>
  <c r="I6" i="15"/>
  <c r="M7" i="15"/>
  <c r="P5" i="9"/>
  <c r="M6" i="15"/>
  <c r="O6" i="15"/>
  <c r="N6" i="15"/>
  <c r="J17" i="9"/>
  <c r="J21" i="9" s="1"/>
  <c r="O6" i="9"/>
  <c r="X58" i="15"/>
  <c r="Z58" i="15" s="1"/>
  <c r="T6" i="15"/>
  <c r="I5" i="9"/>
  <c r="X59" i="15"/>
  <c r="Z59" i="15" s="1"/>
  <c r="T7" i="15"/>
  <c r="N18" i="9"/>
  <c r="N22" i="9" s="1"/>
  <c r="Y6" i="15"/>
  <c r="F22" i="9"/>
  <c r="F6" i="15"/>
  <c r="G7" i="15"/>
  <c r="S5" i="9"/>
  <c r="W7" i="15"/>
  <c r="P7" i="15"/>
  <c r="M5" i="9"/>
  <c r="E6" i="15"/>
  <c r="S7" i="15"/>
  <c r="S6" i="9"/>
  <c r="L7" i="15"/>
  <c r="G6" i="9"/>
  <c r="G10" i="9" s="1"/>
  <c r="J6" i="15"/>
  <c r="P6" i="15"/>
  <c r="F11" i="9"/>
  <c r="F15" i="9" s="1"/>
  <c r="T12" i="9"/>
  <c r="T16" i="9" s="1"/>
  <c r="Q6" i="15"/>
  <c r="X12" i="9"/>
  <c r="X16" i="9" s="1"/>
  <c r="G6" i="15"/>
  <c r="F7" i="15"/>
  <c r="V6" i="15"/>
  <c r="R7" i="15"/>
  <c r="U11" i="9"/>
  <c r="U15" i="9" s="1"/>
  <c r="U12" i="9"/>
  <c r="U16" i="9" s="1"/>
  <c r="V7" i="15"/>
  <c r="K7" i="15"/>
  <c r="R6" i="15"/>
  <c r="H6" i="15"/>
  <c r="Q12" i="9"/>
  <c r="U6" i="15"/>
  <c r="O11" i="9"/>
  <c r="L15" i="9"/>
  <c r="L5" i="9"/>
  <c r="T15" i="9"/>
  <c r="T5" i="9"/>
  <c r="K6" i="15"/>
  <c r="O7" i="15"/>
  <c r="S6" i="15"/>
  <c r="X5" i="9"/>
  <c r="X15" i="9"/>
  <c r="R5" i="9"/>
  <c r="R15" i="9"/>
  <c r="X8" i="15"/>
  <c r="H12" i="9"/>
  <c r="H16" i="9" s="1"/>
  <c r="N16" i="9"/>
  <c r="W6" i="15"/>
  <c r="H7" i="15"/>
  <c r="W16" i="9"/>
  <c r="W6" i="9"/>
  <c r="W15" i="9"/>
  <c r="W5" i="9"/>
  <c r="V16" i="9"/>
  <c r="V6" i="9"/>
  <c r="K16" i="9"/>
  <c r="K6" i="9"/>
  <c r="G5" i="9"/>
  <c r="G15" i="9"/>
  <c r="J16" i="9"/>
  <c r="J6" i="9"/>
  <c r="R6" i="9"/>
  <c r="R16" i="9"/>
  <c r="L6" i="9"/>
  <c r="L16" i="9"/>
  <c r="F16" i="9"/>
  <c r="F6" i="9"/>
  <c r="V5" i="9"/>
  <c r="V15" i="9"/>
  <c r="U7" i="15"/>
  <c r="X9" i="15"/>
  <c r="Q7" i="15"/>
  <c r="H5" i="9"/>
  <c r="E7" i="15"/>
  <c r="M12" i="9"/>
  <c r="I7" i="15"/>
  <c r="P15" i="9"/>
  <c r="L6" i="15"/>
  <c r="Q5" i="9"/>
  <c r="G16" i="9"/>
  <c r="K11" i="9"/>
  <c r="N11" i="9"/>
  <c r="J7" i="15"/>
  <c r="I15" i="9"/>
  <c r="I6" i="9"/>
  <c r="N7" i="15"/>
  <c r="P6" i="9"/>
  <c r="F1171" i="14"/>
  <c r="D43" i="3" s="1"/>
  <c r="H1171" i="14"/>
  <c r="F43" i="3" s="1"/>
  <c r="F1170" i="14"/>
  <c r="D42" i="3" s="1"/>
  <c r="E1170" i="14"/>
  <c r="C42" i="3" s="1"/>
  <c r="G1170" i="14"/>
  <c r="E42" i="3" s="1"/>
  <c r="I37" i="3"/>
  <c r="I36" i="3"/>
  <c r="H909" i="14"/>
  <c r="D30" i="3"/>
  <c r="H31" i="3"/>
  <c r="E910" i="14"/>
  <c r="C30" i="3"/>
  <c r="F31" i="3"/>
  <c r="D31" i="3"/>
  <c r="G31" i="3"/>
  <c r="E31" i="3"/>
  <c r="G909" i="14"/>
  <c r="J909" i="14"/>
  <c r="I909" i="14"/>
  <c r="F492" i="14"/>
  <c r="D18" i="3" s="1"/>
  <c r="G492" i="14"/>
  <c r="E18" i="3" s="1"/>
  <c r="I493" i="14"/>
  <c r="G19" i="3" s="1"/>
  <c r="F493" i="14"/>
  <c r="D19" i="3" s="1"/>
  <c r="J493" i="14"/>
  <c r="H19" i="3" s="1"/>
  <c r="H493" i="14"/>
  <c r="F19" i="3" s="1"/>
  <c r="E492" i="14"/>
  <c r="C18" i="3" s="1"/>
  <c r="I492" i="14"/>
  <c r="G18" i="3" s="1"/>
  <c r="G493" i="14"/>
  <c r="E19" i="3" s="1"/>
  <c r="H12" i="14"/>
  <c r="F12" i="3" s="1"/>
  <c r="E13" i="14"/>
  <c r="C13" i="3" s="1"/>
  <c r="G12" i="14"/>
  <c r="E12" i="3" s="1"/>
  <c r="J13" i="14"/>
  <c r="H13" i="14"/>
  <c r="F13" i="3" s="1"/>
  <c r="F13" i="14"/>
  <c r="D13" i="3" s="1"/>
  <c r="I13" i="14"/>
  <c r="G13" i="3" s="1"/>
  <c r="I12" i="14"/>
  <c r="G12" i="3" s="1"/>
  <c r="J12" i="14"/>
  <c r="H12" i="3" s="1"/>
  <c r="F12" i="14"/>
  <c r="D12" i="3" s="1"/>
  <c r="E12" i="14"/>
  <c r="C12" i="3" s="1"/>
  <c r="G13" i="14"/>
  <c r="E13" i="3" s="1"/>
  <c r="I1169" i="14"/>
  <c r="G41" i="3" s="1"/>
  <c r="Q1267" i="14"/>
  <c r="S1267" i="14" s="1"/>
  <c r="I1172" i="14"/>
  <c r="G44" i="3" s="1"/>
  <c r="L1172" i="14"/>
  <c r="K44" i="3" s="1"/>
  <c r="K1173" i="14"/>
  <c r="J45" i="3" s="1"/>
  <c r="P1233" i="14"/>
  <c r="P1170" i="14" s="1"/>
  <c r="O42" i="3" s="1"/>
  <c r="K1234" i="14"/>
  <c r="N1176" i="14"/>
  <c r="M1177" i="14"/>
  <c r="H1169" i="14"/>
  <c r="F41" i="3" s="1"/>
  <c r="L1169" i="14"/>
  <c r="K41" i="3" s="1"/>
  <c r="P1169" i="14"/>
  <c r="O41" i="3" s="1"/>
  <c r="M1176" i="14"/>
  <c r="R1170" i="14"/>
  <c r="R1173" i="14"/>
  <c r="R1168" i="14"/>
  <c r="H1172" i="14"/>
  <c r="F44" i="3" s="1"/>
  <c r="O1173" i="14"/>
  <c r="N45" i="3" s="1"/>
  <c r="Q1189" i="14"/>
  <c r="S1189" i="14" s="1"/>
  <c r="K1168" i="14"/>
  <c r="J40" i="3" s="1"/>
  <c r="R1169" i="14"/>
  <c r="R1171" i="14"/>
  <c r="R1172" i="14"/>
  <c r="P1172" i="14"/>
  <c r="O44" i="3" s="1"/>
  <c r="E1172" i="14"/>
  <c r="C44" i="3" s="1"/>
  <c r="M1172" i="14"/>
  <c r="L44" i="3" s="1"/>
  <c r="H1173" i="14"/>
  <c r="F45" i="3" s="1"/>
  <c r="L1173" i="14"/>
  <c r="K45" i="3" s="1"/>
  <c r="P1173" i="14"/>
  <c r="O45" i="3" s="1"/>
  <c r="F1172" i="14"/>
  <c r="D44" i="3" s="1"/>
  <c r="J1172" i="14"/>
  <c r="H44" i="3" s="1"/>
  <c r="N1172" i="14"/>
  <c r="M44" i="3" s="1"/>
  <c r="E1173" i="14"/>
  <c r="C45" i="3" s="1"/>
  <c r="I1173" i="14"/>
  <c r="G45" i="3" s="1"/>
  <c r="M1173" i="14"/>
  <c r="L45" i="3" s="1"/>
  <c r="G1173" i="14"/>
  <c r="E45" i="3" s="1"/>
  <c r="G1172" i="14"/>
  <c r="E44" i="3" s="1"/>
  <c r="K1172" i="14"/>
  <c r="J44" i="3" s="1"/>
  <c r="O1172" i="14"/>
  <c r="N44" i="3" s="1"/>
  <c r="F1173" i="14"/>
  <c r="D45" i="3" s="1"/>
  <c r="J1173" i="14"/>
  <c r="H45" i="3" s="1"/>
  <c r="N1173" i="14"/>
  <c r="M45" i="3" s="1"/>
  <c r="S1183" i="14"/>
  <c r="H1168" i="14"/>
  <c r="F40" i="3" s="1"/>
  <c r="Q1174" i="14"/>
  <c r="S1174" i="14" s="1"/>
  <c r="P1168" i="14"/>
  <c r="O40" i="3" s="1"/>
  <c r="E1168" i="14"/>
  <c r="D41" i="5" s="1"/>
  <c r="D43" i="5" s="1"/>
  <c r="I1168" i="14"/>
  <c r="H58" i="4" s="1"/>
  <c r="E1169" i="14"/>
  <c r="C41" i="3" s="1"/>
  <c r="M1169" i="14"/>
  <c r="L41" i="3" s="1"/>
  <c r="K1177" i="14"/>
  <c r="F1168" i="14"/>
  <c r="E58" i="4" s="1"/>
  <c r="J1168" i="14"/>
  <c r="I58" i="4" s="1"/>
  <c r="F1169" i="14"/>
  <c r="D41" i="3" s="1"/>
  <c r="J1169" i="14"/>
  <c r="H41" i="3" s="1"/>
  <c r="N1169" i="14"/>
  <c r="M41" i="3" s="1"/>
  <c r="L1170" i="14"/>
  <c r="K42" i="3" s="1"/>
  <c r="O1171" i="14"/>
  <c r="N43" i="3" s="1"/>
  <c r="Q1176" i="14"/>
  <c r="S1176" i="14" s="1"/>
  <c r="G1168" i="14"/>
  <c r="F58" i="4" s="1"/>
  <c r="L1168" i="14"/>
  <c r="K40" i="3" s="1"/>
  <c r="G1169" i="14"/>
  <c r="E41" i="3" s="1"/>
  <c r="K1169" i="14"/>
  <c r="J41" i="3" s="1"/>
  <c r="O1169" i="14"/>
  <c r="N41" i="3" s="1"/>
  <c r="Q1164" i="14"/>
  <c r="S1164" i="14" s="1"/>
  <c r="O1045" i="14"/>
  <c r="O1039" i="14" s="1"/>
  <c r="N37" i="3" s="1"/>
  <c r="K1045" i="14"/>
  <c r="K1039" i="14" s="1"/>
  <c r="J37" i="3" s="1"/>
  <c r="R35" i="3"/>
  <c r="E22" i="1" s="1"/>
  <c r="Q1046" i="14"/>
  <c r="Q1040" i="14" s="1"/>
  <c r="Q1081" i="14"/>
  <c r="S1081" i="14" s="1"/>
  <c r="L1044" i="14"/>
  <c r="L1038" i="14" s="1"/>
  <c r="K36" i="3" s="1"/>
  <c r="K1044" i="14"/>
  <c r="K1038" i="14" s="1"/>
  <c r="J36" i="3" s="1"/>
  <c r="Q1068" i="14"/>
  <c r="S1068" i="14" s="1"/>
  <c r="R1039" i="14"/>
  <c r="R1038" i="14"/>
  <c r="M50" i="4"/>
  <c r="M35" i="5"/>
  <c r="M37" i="5" s="1"/>
  <c r="L34" i="3"/>
  <c r="E50" i="4"/>
  <c r="D34" i="3"/>
  <c r="N1044" i="14"/>
  <c r="N1038" i="14" s="1"/>
  <c r="M36" i="3" s="1"/>
  <c r="L1045" i="14"/>
  <c r="L1039" i="14" s="1"/>
  <c r="K37" i="3" s="1"/>
  <c r="P1045" i="14"/>
  <c r="P1039" i="14" s="1"/>
  <c r="O37" i="3" s="1"/>
  <c r="Q1043" i="14"/>
  <c r="O1044" i="14"/>
  <c r="O1038" i="14" s="1"/>
  <c r="N36" i="3" s="1"/>
  <c r="P1044" i="14"/>
  <c r="P1038" i="14" s="1"/>
  <c r="O36" i="3" s="1"/>
  <c r="N1045" i="14"/>
  <c r="N1039" i="14" s="1"/>
  <c r="M37" i="3" s="1"/>
  <c r="R1040" i="14"/>
  <c r="R39" i="3"/>
  <c r="M1045" i="14"/>
  <c r="M1039" i="14" s="1"/>
  <c r="L37" i="3" s="1"/>
  <c r="Q1047" i="14"/>
  <c r="Q1041" i="14" s="1"/>
  <c r="S1041" i="14" s="1"/>
  <c r="Q1057" i="14"/>
  <c r="S1057" i="14" s="1"/>
  <c r="S1056" i="14"/>
  <c r="O34" i="3"/>
  <c r="P50" i="4"/>
  <c r="P35" i="3"/>
  <c r="N35" i="5"/>
  <c r="N37" i="5" s="1"/>
  <c r="E34" i="3"/>
  <c r="Q1042" i="14"/>
  <c r="Q1036" i="14" s="1"/>
  <c r="R34" i="3"/>
  <c r="I38" i="3"/>
  <c r="P38" i="3"/>
  <c r="P39" i="3"/>
  <c r="I39" i="3"/>
  <c r="Q1051" i="14"/>
  <c r="S1051" i="14" s="1"/>
  <c r="G50" i="4"/>
  <c r="F34" i="3"/>
  <c r="G35" i="5"/>
  <c r="G37" i="5" s="1"/>
  <c r="J34" i="3"/>
  <c r="K50" i="4"/>
  <c r="K35" i="5"/>
  <c r="O50" i="4"/>
  <c r="O35" i="5"/>
  <c r="O37" i="5" s="1"/>
  <c r="N34" i="3"/>
  <c r="C34" i="3"/>
  <c r="D50" i="4"/>
  <c r="D35" i="5"/>
  <c r="G34" i="3"/>
  <c r="H35" i="5"/>
  <c r="H37" i="5" s="1"/>
  <c r="H50" i="4"/>
  <c r="L35" i="5"/>
  <c r="L37" i="5" s="1"/>
  <c r="L50" i="4"/>
  <c r="K34" i="3"/>
  <c r="I35" i="3"/>
  <c r="H34" i="3"/>
  <c r="M34" i="3"/>
  <c r="P35" i="5"/>
  <c r="P37" i="5" s="1"/>
  <c r="I35" i="5"/>
  <c r="I37" i="5" s="1"/>
  <c r="E35" i="5"/>
  <c r="E37" i="5" s="1"/>
  <c r="F35" i="5"/>
  <c r="Q1024" i="14"/>
  <c r="S1024" i="14" s="1"/>
  <c r="L918" i="14"/>
  <c r="L909" i="14" s="1"/>
  <c r="P918" i="14"/>
  <c r="P909" i="14" s="1"/>
  <c r="Q994" i="14"/>
  <c r="S994" i="14" s="1"/>
  <c r="N907" i="14"/>
  <c r="N29" i="5" s="1"/>
  <c r="N31" i="5" s="1"/>
  <c r="H28" i="3"/>
  <c r="P911" i="14"/>
  <c r="Q982" i="14"/>
  <c r="S982" i="14" s="1"/>
  <c r="R911" i="14"/>
  <c r="L919" i="14"/>
  <c r="K31" i="3" s="1"/>
  <c r="P919" i="14"/>
  <c r="P910" i="14" s="1"/>
  <c r="Q967" i="14"/>
  <c r="S967" i="14" s="1"/>
  <c r="D29" i="3"/>
  <c r="N29" i="3"/>
  <c r="O919" i="14"/>
  <c r="N31" i="3" s="1"/>
  <c r="L32" i="3"/>
  <c r="G33" i="3"/>
  <c r="Q921" i="14"/>
  <c r="S921" i="14" s="1"/>
  <c r="M907" i="14"/>
  <c r="M29" i="5" s="1"/>
  <c r="M31" i="5" s="1"/>
  <c r="R908" i="14"/>
  <c r="R28" i="3"/>
  <c r="R30" i="3"/>
  <c r="H19" i="1" s="1"/>
  <c r="F912" i="14"/>
  <c r="K32" i="3"/>
  <c r="H33" i="3"/>
  <c r="J32" i="3"/>
  <c r="K908" i="14"/>
  <c r="K907" i="14"/>
  <c r="K29" i="5" s="1"/>
  <c r="K31" i="5" s="1"/>
  <c r="O918" i="14"/>
  <c r="O909" i="14" s="1"/>
  <c r="G32" i="3"/>
  <c r="P912" i="14"/>
  <c r="K919" i="14"/>
  <c r="K910" i="14" s="1"/>
  <c r="E911" i="14"/>
  <c r="M918" i="14"/>
  <c r="M909" i="14" s="1"/>
  <c r="M919" i="14"/>
  <c r="L31" i="3" s="1"/>
  <c r="E908" i="14"/>
  <c r="E28" i="3"/>
  <c r="F29" i="5"/>
  <c r="F31" i="5" s="1"/>
  <c r="F37" i="4"/>
  <c r="K37" i="4"/>
  <c r="Q916" i="14"/>
  <c r="G29" i="3"/>
  <c r="Q920" i="14"/>
  <c r="Q911" i="14" s="1"/>
  <c r="K912" i="14"/>
  <c r="J908" i="14"/>
  <c r="L907" i="14"/>
  <c r="R910" i="14"/>
  <c r="R33" i="3"/>
  <c r="K33" i="3"/>
  <c r="O911" i="14"/>
  <c r="G912" i="14"/>
  <c r="F32" i="3"/>
  <c r="M33" i="3"/>
  <c r="H912" i="14"/>
  <c r="Q931" i="14"/>
  <c r="S931" i="14" s="1"/>
  <c r="E32" i="3"/>
  <c r="H32" i="3"/>
  <c r="N33" i="3"/>
  <c r="H29" i="5"/>
  <c r="H31" i="5" s="1"/>
  <c r="H37" i="4"/>
  <c r="E29" i="5"/>
  <c r="E31" i="5" s="1"/>
  <c r="E37" i="4"/>
  <c r="O907" i="14"/>
  <c r="O29" i="5" s="1"/>
  <c r="O31" i="5" s="1"/>
  <c r="D28" i="3"/>
  <c r="G28" i="3"/>
  <c r="M908" i="14"/>
  <c r="O28" i="3"/>
  <c r="P28" i="3" s="1"/>
  <c r="N918" i="14"/>
  <c r="N909" i="14" s="1"/>
  <c r="F29" i="3"/>
  <c r="P908" i="14"/>
  <c r="L33" i="3"/>
  <c r="C33" i="3"/>
  <c r="M32" i="3"/>
  <c r="D32" i="3"/>
  <c r="Q925" i="14"/>
  <c r="D37" i="4"/>
  <c r="D29" i="5"/>
  <c r="Q918" i="14"/>
  <c r="S924" i="14"/>
  <c r="P29" i="5"/>
  <c r="P31" i="5" s="1"/>
  <c r="P37" i="4"/>
  <c r="N910" i="14"/>
  <c r="M31" i="3"/>
  <c r="I29" i="5"/>
  <c r="I31" i="5" s="1"/>
  <c r="K29" i="3"/>
  <c r="E29" i="3"/>
  <c r="Q917" i="14"/>
  <c r="C28" i="3"/>
  <c r="H907" i="14"/>
  <c r="K918" i="14"/>
  <c r="N908" i="14"/>
  <c r="Q897" i="14"/>
  <c r="S897" i="14" s="1"/>
  <c r="M841" i="14"/>
  <c r="P841" i="14"/>
  <c r="Q874" i="14"/>
  <c r="S874" i="14" s="1"/>
  <c r="Q873" i="14"/>
  <c r="S873" i="14" s="1"/>
  <c r="L840" i="14"/>
  <c r="Q842" i="14"/>
  <c r="S842" i="14" s="1"/>
  <c r="P840" i="14"/>
  <c r="N841" i="14"/>
  <c r="Q839" i="14"/>
  <c r="S839" i="14" s="1"/>
  <c r="Q843" i="14"/>
  <c r="S843" i="14" s="1"/>
  <c r="F626" i="14"/>
  <c r="D26" i="3" s="1"/>
  <c r="J626" i="14"/>
  <c r="H26" i="3" s="1"/>
  <c r="N626" i="14"/>
  <c r="M26" i="3" s="1"/>
  <c r="E627" i="14"/>
  <c r="C27" i="3" s="1"/>
  <c r="I627" i="14"/>
  <c r="G27" i="3" s="1"/>
  <c r="M627" i="14"/>
  <c r="L27" i="3" s="1"/>
  <c r="L841" i="14"/>
  <c r="Q852" i="14"/>
  <c r="S852" i="14" s="1"/>
  <c r="Q838" i="14"/>
  <c r="S838" i="14" s="1"/>
  <c r="Q847" i="14"/>
  <c r="Q782" i="14"/>
  <c r="S782" i="14" s="1"/>
  <c r="L783" i="14"/>
  <c r="E622" i="14"/>
  <c r="D29" i="4" s="1"/>
  <c r="I622" i="14"/>
  <c r="G22" i="3" s="1"/>
  <c r="M622" i="14"/>
  <c r="L22" i="3" s="1"/>
  <c r="H623" i="14"/>
  <c r="F23" i="3" s="1"/>
  <c r="L623" i="14"/>
  <c r="K23" i="3" s="1"/>
  <c r="P623" i="14"/>
  <c r="O23" i="3" s="1"/>
  <c r="N783" i="14"/>
  <c r="R622" i="14"/>
  <c r="R626" i="14"/>
  <c r="K784" i="14"/>
  <c r="O784" i="14"/>
  <c r="O783" i="14"/>
  <c r="R625" i="14"/>
  <c r="R624" i="14"/>
  <c r="G626" i="14"/>
  <c r="E26" i="3" s="1"/>
  <c r="K626" i="14"/>
  <c r="J26" i="3" s="1"/>
  <c r="O626" i="14"/>
  <c r="N26" i="3" s="1"/>
  <c r="F627" i="14"/>
  <c r="D27" i="3" s="1"/>
  <c r="J627" i="14"/>
  <c r="H27" i="3" s="1"/>
  <c r="N627" i="14"/>
  <c r="M27" i="3" s="1"/>
  <c r="H626" i="14"/>
  <c r="F26" i="3" s="1"/>
  <c r="L626" i="14"/>
  <c r="K26" i="3" s="1"/>
  <c r="P626" i="14"/>
  <c r="O26" i="3" s="1"/>
  <c r="G627" i="14"/>
  <c r="E27" i="3" s="1"/>
  <c r="K627" i="14"/>
  <c r="J27" i="3" s="1"/>
  <c r="O627" i="14"/>
  <c r="N27" i="3" s="1"/>
  <c r="F622" i="14"/>
  <c r="E29" i="4" s="1"/>
  <c r="J622" i="14"/>
  <c r="I23" i="5" s="1"/>
  <c r="I25" i="5" s="1"/>
  <c r="N622" i="14"/>
  <c r="N23" i="5" s="1"/>
  <c r="N25" i="5" s="1"/>
  <c r="E623" i="14"/>
  <c r="C23" i="3" s="1"/>
  <c r="I623" i="14"/>
  <c r="G23" i="3" s="1"/>
  <c r="M623" i="14"/>
  <c r="L23" i="3" s="1"/>
  <c r="N784" i="14"/>
  <c r="Q781" i="14"/>
  <c r="S781" i="14" s="1"/>
  <c r="F623" i="14"/>
  <c r="D23" i="3" s="1"/>
  <c r="J623" i="14"/>
  <c r="H23" i="3" s="1"/>
  <c r="N623" i="14"/>
  <c r="M23" i="3" s="1"/>
  <c r="R623" i="14"/>
  <c r="R627" i="14"/>
  <c r="I626" i="14"/>
  <c r="G26" i="3" s="1"/>
  <c r="M626" i="14"/>
  <c r="L26" i="3" s="1"/>
  <c r="H627" i="14"/>
  <c r="F27" i="3" s="1"/>
  <c r="L627" i="14"/>
  <c r="K27" i="3" s="1"/>
  <c r="P627" i="14"/>
  <c r="O27" i="3" s="1"/>
  <c r="Q785" i="14"/>
  <c r="S785" i="14" s="1"/>
  <c r="Q783" i="14"/>
  <c r="S783" i="14" s="1"/>
  <c r="S789" i="14"/>
  <c r="Q790" i="14"/>
  <c r="M783" i="14"/>
  <c r="G623" i="14"/>
  <c r="E23" i="3" s="1"/>
  <c r="K623" i="14"/>
  <c r="J23" i="3" s="1"/>
  <c r="O623" i="14"/>
  <c r="N23" i="3" s="1"/>
  <c r="Q635" i="14"/>
  <c r="S635" i="14" s="1"/>
  <c r="Q733" i="14"/>
  <c r="S733" i="14" s="1"/>
  <c r="Q715" i="14"/>
  <c r="S715" i="14" s="1"/>
  <c r="E633" i="14"/>
  <c r="E624" i="14" s="1"/>
  <c r="Q658" i="14"/>
  <c r="S658" i="14" s="1"/>
  <c r="Q657" i="14"/>
  <c r="S657" i="14" s="1"/>
  <c r="Q651" i="14"/>
  <c r="S651" i="14" s="1"/>
  <c r="Q640" i="14"/>
  <c r="Q579" i="14"/>
  <c r="S579" i="14" s="1"/>
  <c r="L577" i="14"/>
  <c r="Q613" i="14"/>
  <c r="S613" i="14" s="1"/>
  <c r="M577" i="14"/>
  <c r="K576" i="14"/>
  <c r="M576" i="14"/>
  <c r="O577" i="14"/>
  <c r="E490" i="14"/>
  <c r="D17" i="5" s="1"/>
  <c r="D19" i="5" s="1"/>
  <c r="Q607" i="14"/>
  <c r="S607" i="14" s="1"/>
  <c r="R491" i="14"/>
  <c r="R495" i="14"/>
  <c r="R492" i="14"/>
  <c r="H495" i="14"/>
  <c r="F21" i="3" s="1"/>
  <c r="L495" i="14"/>
  <c r="K21" i="3" s="1"/>
  <c r="P495" i="14"/>
  <c r="O21" i="3" s="1"/>
  <c r="F490" i="14"/>
  <c r="D16" i="3" s="1"/>
  <c r="J490" i="14"/>
  <c r="I21" i="4" s="1"/>
  <c r="N490" i="14"/>
  <c r="N21" i="4" s="1"/>
  <c r="F491" i="14"/>
  <c r="D17" i="3" s="1"/>
  <c r="J491" i="14"/>
  <c r="H17" i="3" s="1"/>
  <c r="N491" i="14"/>
  <c r="M17" i="3" s="1"/>
  <c r="L576" i="14"/>
  <c r="N577" i="14"/>
  <c r="Q574" i="14"/>
  <c r="S574" i="14" s="1"/>
  <c r="R490" i="14"/>
  <c r="R494" i="14"/>
  <c r="H494" i="14"/>
  <c r="F20" i="3" s="1"/>
  <c r="I494" i="14"/>
  <c r="G20" i="3" s="1"/>
  <c r="M494" i="14"/>
  <c r="L20" i="3" s="1"/>
  <c r="E495" i="14"/>
  <c r="C21" i="3" s="1"/>
  <c r="I495" i="14"/>
  <c r="G21" i="3" s="1"/>
  <c r="M495" i="14"/>
  <c r="L21" i="3" s="1"/>
  <c r="P494" i="14"/>
  <c r="O20" i="3" s="1"/>
  <c r="F494" i="14"/>
  <c r="D20" i="3" s="1"/>
  <c r="J494" i="14"/>
  <c r="H20" i="3" s="1"/>
  <c r="N494" i="14"/>
  <c r="M20" i="3" s="1"/>
  <c r="F495" i="14"/>
  <c r="D21" i="3" s="1"/>
  <c r="J495" i="14"/>
  <c r="H21" i="3" s="1"/>
  <c r="N495" i="14"/>
  <c r="M21" i="3" s="1"/>
  <c r="L494" i="14"/>
  <c r="K20" i="3" s="1"/>
  <c r="Q578" i="14"/>
  <c r="S578" i="14" s="1"/>
  <c r="G494" i="14"/>
  <c r="E20" i="3" s="1"/>
  <c r="K494" i="14"/>
  <c r="J20" i="3" s="1"/>
  <c r="O494" i="14"/>
  <c r="N20" i="3" s="1"/>
  <c r="G495" i="14"/>
  <c r="E21" i="3" s="1"/>
  <c r="K495" i="14"/>
  <c r="J21" i="3" s="1"/>
  <c r="O495" i="14"/>
  <c r="N21" i="3" s="1"/>
  <c r="Q583" i="14"/>
  <c r="G490" i="14"/>
  <c r="E16" i="3" s="1"/>
  <c r="K490" i="14"/>
  <c r="K21" i="4" s="1"/>
  <c r="O490" i="14"/>
  <c r="O17" i="5" s="1"/>
  <c r="O19" i="5" s="1"/>
  <c r="G491" i="14"/>
  <c r="E17" i="3" s="1"/>
  <c r="K491" i="14"/>
  <c r="J17" i="3" s="1"/>
  <c r="O491" i="14"/>
  <c r="N17" i="3" s="1"/>
  <c r="H490" i="14"/>
  <c r="G17" i="5" s="1"/>
  <c r="G19" i="5" s="1"/>
  <c r="P490" i="14"/>
  <c r="P21" i="4" s="1"/>
  <c r="H491" i="14"/>
  <c r="F17" i="3" s="1"/>
  <c r="L491" i="14"/>
  <c r="K17" i="3" s="1"/>
  <c r="P491" i="14"/>
  <c r="O17" i="3" s="1"/>
  <c r="N492" i="14"/>
  <c r="M18" i="3" s="1"/>
  <c r="Q582" i="14"/>
  <c r="I490" i="14"/>
  <c r="G16" i="3" s="1"/>
  <c r="M490" i="14"/>
  <c r="M21" i="4" s="1"/>
  <c r="E491" i="14"/>
  <c r="C17" i="3" s="1"/>
  <c r="I491" i="14"/>
  <c r="G17" i="3" s="1"/>
  <c r="M491" i="14"/>
  <c r="L17" i="3" s="1"/>
  <c r="Q568" i="14"/>
  <c r="S568" i="14" s="1"/>
  <c r="Q497" i="14"/>
  <c r="L499" i="14"/>
  <c r="P498" i="14"/>
  <c r="P492" i="14" s="1"/>
  <c r="O18" i="3" s="1"/>
  <c r="P499" i="14"/>
  <c r="P493" i="14" s="1"/>
  <c r="O19" i="3" s="1"/>
  <c r="O499" i="14"/>
  <c r="O498" i="14"/>
  <c r="O492" i="14" s="1"/>
  <c r="N18" i="3" s="1"/>
  <c r="K499" i="14"/>
  <c r="K493" i="14" s="1"/>
  <c r="J19" i="3" s="1"/>
  <c r="M498" i="14"/>
  <c r="O16" i="3"/>
  <c r="K498" i="14"/>
  <c r="M499" i="14"/>
  <c r="Q496" i="14"/>
  <c r="S496" i="14" s="1"/>
  <c r="L21" i="4"/>
  <c r="Q511" i="14"/>
  <c r="S511" i="14" s="1"/>
  <c r="L17" i="5"/>
  <c r="L19" i="5" s="1"/>
  <c r="N499" i="14"/>
  <c r="L498" i="14"/>
  <c r="S505" i="14"/>
  <c r="Q501" i="14"/>
  <c r="Q504" i="14"/>
  <c r="Q440" i="14"/>
  <c r="S440" i="14" s="1"/>
  <c r="Q481" i="14"/>
  <c r="S481" i="14" s="1"/>
  <c r="Q444" i="14"/>
  <c r="S444" i="14" s="1"/>
  <c r="P442" i="14"/>
  <c r="Q443" i="14"/>
  <c r="S443" i="14" s="1"/>
  <c r="K441" i="14"/>
  <c r="P441" i="14"/>
  <c r="N442" i="14"/>
  <c r="O442" i="14"/>
  <c r="O441" i="14"/>
  <c r="M442" i="14"/>
  <c r="L442" i="14"/>
  <c r="M441" i="14"/>
  <c r="R11" i="14"/>
  <c r="S439" i="14"/>
  <c r="Q448" i="14"/>
  <c r="S448" i="14" s="1"/>
  <c r="S447" i="14"/>
  <c r="Q441" i="14"/>
  <c r="S441" i="14" s="1"/>
  <c r="K442" i="14"/>
  <c r="M367" i="14"/>
  <c r="K366" i="14"/>
  <c r="Q365" i="14"/>
  <c r="S365" i="14" s="1"/>
  <c r="P367" i="14"/>
  <c r="S426" i="14"/>
  <c r="H10" i="14"/>
  <c r="G13" i="4" s="1"/>
  <c r="L10" i="14"/>
  <c r="L11" i="5" s="1"/>
  <c r="L13" i="5" s="1"/>
  <c r="P10" i="14"/>
  <c r="I10" i="14"/>
  <c r="H13" i="4" s="1"/>
  <c r="M10" i="14"/>
  <c r="M13" i="4" s="1"/>
  <c r="H11" i="14"/>
  <c r="F11" i="3" s="1"/>
  <c r="L11" i="14"/>
  <c r="K11" i="3" s="1"/>
  <c r="P11" i="14"/>
  <c r="O11" i="3" s="1"/>
  <c r="F10" i="14"/>
  <c r="D10" i="3" s="1"/>
  <c r="J10" i="14"/>
  <c r="I11" i="5" s="1"/>
  <c r="I13" i="5" s="1"/>
  <c r="N10" i="14"/>
  <c r="S410" i="14"/>
  <c r="Q368" i="14"/>
  <c r="S368" i="14" s="1"/>
  <c r="O367" i="14"/>
  <c r="Q391" i="14"/>
  <c r="S391" i="14" s="1"/>
  <c r="Q390" i="14"/>
  <c r="S390" i="14" s="1"/>
  <c r="O366" i="14"/>
  <c r="N366" i="14"/>
  <c r="Q384" i="14"/>
  <c r="S384" i="14" s="1"/>
  <c r="K11" i="14"/>
  <c r="J11" i="3" s="1"/>
  <c r="O11" i="14"/>
  <c r="N11" i="3" s="1"/>
  <c r="E11" i="14"/>
  <c r="C11" i="3" s="1"/>
  <c r="M11" i="14"/>
  <c r="L11" i="3" s="1"/>
  <c r="N367" i="14"/>
  <c r="F11" i="14"/>
  <c r="D11" i="3" s="1"/>
  <c r="N11" i="14"/>
  <c r="M11" i="3" s="1"/>
  <c r="K367" i="14"/>
  <c r="I11" i="14"/>
  <c r="G11" i="3" s="1"/>
  <c r="Q364" i="14"/>
  <c r="S364" i="14" s="1"/>
  <c r="S373" i="14"/>
  <c r="L367" i="14"/>
  <c r="S372" i="14"/>
  <c r="E10" i="14"/>
  <c r="D11" i="5" s="1"/>
  <c r="K10" i="14"/>
  <c r="J10" i="3" s="1"/>
  <c r="O10" i="14"/>
  <c r="N10" i="3" s="1"/>
  <c r="M234" i="14"/>
  <c r="P235" i="14"/>
  <c r="G11" i="14"/>
  <c r="E11" i="3" s="1"/>
  <c r="J11" i="14"/>
  <c r="H11" i="3" s="1"/>
  <c r="Q292" i="14"/>
  <c r="O234" i="14"/>
  <c r="N234" i="14"/>
  <c r="F14" i="14"/>
  <c r="D14" i="3" s="1"/>
  <c r="J14" i="14"/>
  <c r="H14" i="3" s="1"/>
  <c r="N14" i="14"/>
  <c r="M14" i="3" s="1"/>
  <c r="E15" i="14"/>
  <c r="C15" i="3" s="1"/>
  <c r="I15" i="14"/>
  <c r="G15" i="3" s="1"/>
  <c r="M15" i="14"/>
  <c r="L15" i="3" s="1"/>
  <c r="Q237" i="14"/>
  <c r="S237" i="14" s="1"/>
  <c r="L234" i="14"/>
  <c r="P234" i="14"/>
  <c r="R13" i="14"/>
  <c r="H14" i="14"/>
  <c r="F14" i="3" s="1"/>
  <c r="L14" i="14"/>
  <c r="K14" i="3" s="1"/>
  <c r="G15" i="14"/>
  <c r="E15" i="3" s="1"/>
  <c r="K15" i="14"/>
  <c r="J15" i="3" s="1"/>
  <c r="O15" i="14"/>
  <c r="N15" i="3" s="1"/>
  <c r="Q236" i="14"/>
  <c r="S236" i="14" s="1"/>
  <c r="Q233" i="14"/>
  <c r="S233" i="14" s="1"/>
  <c r="Q246" i="14"/>
  <c r="S246" i="14" s="1"/>
  <c r="E14" i="14"/>
  <c r="C14" i="3" s="1"/>
  <c r="I14" i="14"/>
  <c r="G14" i="3" s="1"/>
  <c r="M14" i="14"/>
  <c r="L14" i="3" s="1"/>
  <c r="H15" i="14"/>
  <c r="F15" i="3" s="1"/>
  <c r="P15" i="14"/>
  <c r="O15" i="3" s="1"/>
  <c r="G14" i="14"/>
  <c r="E14" i="3" s="1"/>
  <c r="K14" i="14"/>
  <c r="J14" i="3" s="1"/>
  <c r="O14" i="14"/>
  <c r="N14" i="3" s="1"/>
  <c r="F15" i="14"/>
  <c r="D15" i="3" s="1"/>
  <c r="J15" i="14"/>
  <c r="H15" i="3" s="1"/>
  <c r="N15" i="14"/>
  <c r="M15" i="3" s="1"/>
  <c r="S240" i="14"/>
  <c r="Q232" i="14"/>
  <c r="S232" i="14" s="1"/>
  <c r="K234" i="14"/>
  <c r="R14" i="14"/>
  <c r="O178" i="14"/>
  <c r="R10" i="14"/>
  <c r="L178" i="14"/>
  <c r="R15" i="14"/>
  <c r="Q208" i="14"/>
  <c r="S208" i="14" s="1"/>
  <c r="P14" i="14"/>
  <c r="O14" i="3" s="1"/>
  <c r="K177" i="14"/>
  <c r="Q175" i="14"/>
  <c r="S175" i="14" s="1"/>
  <c r="N177" i="14"/>
  <c r="Q179" i="14"/>
  <c r="S179" i="14" s="1"/>
  <c r="Q190" i="14"/>
  <c r="S190" i="14" s="1"/>
  <c r="K178" i="14"/>
  <c r="Q176" i="14"/>
  <c r="S176" i="14" s="1"/>
  <c r="O177" i="14"/>
  <c r="N178" i="14"/>
  <c r="R12" i="14"/>
  <c r="L15" i="14"/>
  <c r="K15" i="3" s="1"/>
  <c r="S183" i="14"/>
  <c r="Q177" i="14"/>
  <c r="S177" i="14" s="1"/>
  <c r="G10" i="14"/>
  <c r="E10" i="3" s="1"/>
  <c r="Q184" i="14"/>
  <c r="Q157" i="14"/>
  <c r="S157" i="14" s="1"/>
  <c r="Q151" i="14"/>
  <c r="S151" i="14" s="1"/>
  <c r="Q20" i="14"/>
  <c r="S20" i="14" s="1"/>
  <c r="Q121" i="14"/>
  <c r="S121" i="14" s="1"/>
  <c r="Q76" i="14"/>
  <c r="S76" i="14" s="1"/>
  <c r="N19" i="14"/>
  <c r="K18" i="14"/>
  <c r="Q43" i="14"/>
  <c r="S43" i="14" s="1"/>
  <c r="Q21" i="14"/>
  <c r="N18" i="14"/>
  <c r="L19" i="14"/>
  <c r="Q37" i="14"/>
  <c r="S37" i="14" s="1"/>
  <c r="S39" i="14"/>
  <c r="O19" i="14"/>
  <c r="K19" i="14"/>
  <c r="O18" i="14"/>
  <c r="P19" i="14"/>
  <c r="Q16" i="14"/>
  <c r="S16" i="14" s="1"/>
  <c r="P18" i="14"/>
  <c r="M18" i="14"/>
  <c r="Q25" i="14"/>
  <c r="S24" i="14"/>
  <c r="Q18" i="14"/>
  <c r="L18" i="14"/>
  <c r="M19" i="14"/>
  <c r="Q1232" i="14"/>
  <c r="K1233" i="14"/>
  <c r="K1170" i="14" s="1"/>
  <c r="J42" i="3" s="1"/>
  <c r="O1233" i="14"/>
  <c r="O1170" i="14" s="1"/>
  <c r="N42" i="3" s="1"/>
  <c r="Q1231" i="14"/>
  <c r="P1234" i="14"/>
  <c r="P1171" i="14" s="1"/>
  <c r="O43" i="3" s="1"/>
  <c r="L1234" i="14"/>
  <c r="L1171" i="14" s="1"/>
  <c r="Q1236" i="14"/>
  <c r="N1233" i="14"/>
  <c r="Q1261" i="14"/>
  <c r="S1261" i="14" s="1"/>
  <c r="Q1235" i="14"/>
  <c r="M1234" i="14"/>
  <c r="N1234" i="14"/>
  <c r="N1171" i="14" s="1"/>
  <c r="M43" i="3" s="1"/>
  <c r="N58" i="4"/>
  <c r="M1233" i="14"/>
  <c r="Q1251" i="14"/>
  <c r="Q1252" i="14"/>
  <c r="R45" i="11"/>
  <c r="J39" i="11"/>
  <c r="J9" i="11" s="1"/>
  <c r="R33" i="11"/>
  <c r="Q27" i="11"/>
  <c r="F9" i="11"/>
  <c r="M9" i="11"/>
  <c r="J21" i="11"/>
  <c r="Q9" i="11"/>
  <c r="R15" i="11"/>
  <c r="R58" i="10"/>
  <c r="K60" i="10" s="1"/>
  <c r="R50" i="10"/>
  <c r="R42" i="10"/>
  <c r="J44" i="10" s="1"/>
  <c r="D10" i="10"/>
  <c r="M10" i="10"/>
  <c r="R34" i="10"/>
  <c r="J36" i="10" s="1"/>
  <c r="R26" i="10"/>
  <c r="F10" i="10"/>
  <c r="R18" i="10"/>
  <c r="K20" i="10" s="1"/>
  <c r="O124" i="9"/>
  <c r="Y106" i="9"/>
  <c r="N124" i="9"/>
  <c r="Y71" i="9"/>
  <c r="M125" i="9"/>
  <c r="V125" i="9"/>
  <c r="I124" i="9"/>
  <c r="K124" i="9"/>
  <c r="Q124" i="9"/>
  <c r="S124" i="9"/>
  <c r="W124" i="9"/>
  <c r="P124" i="9"/>
  <c r="H124" i="9"/>
  <c r="J124" i="9"/>
  <c r="L124" i="9"/>
  <c r="R124" i="9"/>
  <c r="U124" i="9"/>
  <c r="L125" i="9"/>
  <c r="P125" i="9"/>
  <c r="Y44" i="9"/>
  <c r="G125" i="9"/>
  <c r="H125" i="9"/>
  <c r="I125" i="9"/>
  <c r="J125" i="9"/>
  <c r="K125" i="9"/>
  <c r="Q125" i="9"/>
  <c r="R125" i="9"/>
  <c r="W125" i="9"/>
  <c r="T124" i="9"/>
  <c r="V124" i="9"/>
  <c r="X124" i="9"/>
  <c r="M124" i="9"/>
  <c r="O125" i="9"/>
  <c r="F125" i="9"/>
  <c r="T125" i="9"/>
  <c r="G124" i="9"/>
  <c r="Y7" i="9"/>
  <c r="F124" i="9"/>
  <c r="Y8" i="9"/>
  <c r="U125" i="9"/>
  <c r="S125" i="9"/>
  <c r="X125" i="9"/>
  <c r="N125" i="9"/>
  <c r="R42" i="5"/>
  <c r="J45" i="5"/>
  <c r="R39" i="5"/>
  <c r="K9" i="5"/>
  <c r="M9" i="5"/>
  <c r="R33" i="5"/>
  <c r="J6" i="5"/>
  <c r="R24" i="5"/>
  <c r="F9" i="5"/>
  <c r="Q6" i="5"/>
  <c r="D9" i="5"/>
  <c r="Q15" i="5"/>
  <c r="O61" i="4"/>
  <c r="F61" i="4"/>
  <c r="M61" i="4"/>
  <c r="N61" i="4"/>
  <c r="P61" i="4"/>
  <c r="D61" i="4"/>
  <c r="Q61" i="4"/>
  <c r="K61" i="4"/>
  <c r="K10" i="4"/>
  <c r="N53" i="4"/>
  <c r="K53" i="4"/>
  <c r="L53" i="4"/>
  <c r="Q53" i="4"/>
  <c r="F53" i="4"/>
  <c r="D53" i="4"/>
  <c r="P53" i="4"/>
  <c r="M53" i="4"/>
  <c r="O53" i="4"/>
  <c r="I53" i="4"/>
  <c r="H53" i="4"/>
  <c r="E53" i="4"/>
  <c r="G53" i="4"/>
  <c r="J53" i="4"/>
  <c r="J55" i="4"/>
  <c r="D10" i="4"/>
  <c r="Q6" i="4"/>
  <c r="R38" i="4"/>
  <c r="I40" i="4" s="1"/>
  <c r="M40" i="4"/>
  <c r="J40" i="4"/>
  <c r="O40" i="4"/>
  <c r="J6" i="4"/>
  <c r="D32" i="4"/>
  <c r="M32" i="4"/>
  <c r="I32" i="4"/>
  <c r="H32" i="4"/>
  <c r="K32" i="4"/>
  <c r="J34" i="4"/>
  <c r="F32" i="4"/>
  <c r="L32" i="4"/>
  <c r="E32" i="4"/>
  <c r="J32" i="4"/>
  <c r="N32" i="4"/>
  <c r="G32" i="4"/>
  <c r="Q32" i="4"/>
  <c r="F10" i="4"/>
  <c r="J10" i="4" s="1"/>
  <c r="D24" i="4"/>
  <c r="L24" i="4"/>
  <c r="K24" i="4"/>
  <c r="H24" i="4"/>
  <c r="M10" i="4"/>
  <c r="E24" i="4"/>
  <c r="G24" i="4"/>
  <c r="R26" i="4"/>
  <c r="J28" i="4" s="1"/>
  <c r="M28" i="4"/>
  <c r="K28" i="4"/>
  <c r="J24" i="4"/>
  <c r="O24" i="4"/>
  <c r="N24" i="4"/>
  <c r="P24" i="4"/>
  <c r="Q24" i="4"/>
  <c r="I24" i="4"/>
  <c r="R18" i="4"/>
  <c r="J20" i="4" s="1"/>
  <c r="E16" i="4"/>
  <c r="O16" i="4"/>
  <c r="M16" i="4"/>
  <c r="P16" i="4"/>
  <c r="K16" i="4"/>
  <c r="N16" i="4"/>
  <c r="H16" i="4"/>
  <c r="L16" i="4"/>
  <c r="F16" i="4"/>
  <c r="I16" i="4"/>
  <c r="D16" i="4"/>
  <c r="G16" i="4"/>
  <c r="Q16" i="4"/>
  <c r="J16" i="4"/>
  <c r="O5" i="9" l="1"/>
  <c r="O9" i="9" s="1"/>
  <c r="O15" i="9"/>
  <c r="M6" i="9"/>
  <c r="M10" i="9" s="1"/>
  <c r="M16" i="9"/>
  <c r="C19" i="1"/>
  <c r="J60" i="10"/>
  <c r="Q60" i="10"/>
  <c r="M60" i="10"/>
  <c r="D60" i="10"/>
  <c r="F60" i="10"/>
  <c r="Q10" i="10"/>
  <c r="D44" i="10"/>
  <c r="F44" i="10"/>
  <c r="O8" i="10"/>
  <c r="K44" i="10"/>
  <c r="E8" i="10"/>
  <c r="Q44" i="10"/>
  <c r="M44" i="10"/>
  <c r="P8" i="10"/>
  <c r="M8" i="10"/>
  <c r="J8" i="10"/>
  <c r="G8" i="10"/>
  <c r="D8" i="10"/>
  <c r="Q8" i="10"/>
  <c r="N8" i="10"/>
  <c r="L8" i="10"/>
  <c r="F8" i="10"/>
  <c r="H8" i="10"/>
  <c r="I8" i="10"/>
  <c r="D36" i="10"/>
  <c r="J20" i="10"/>
  <c r="D20" i="10"/>
  <c r="M20" i="10"/>
  <c r="J10" i="10"/>
  <c r="R10" i="10" s="1"/>
  <c r="J12" i="10" s="1"/>
  <c r="Y124" i="9"/>
  <c r="Q9" i="5"/>
  <c r="R63" i="4"/>
  <c r="Q40" i="4"/>
  <c r="Q10" i="4"/>
  <c r="H40" i="4"/>
  <c r="F40" i="4"/>
  <c r="G40" i="4"/>
  <c r="N40" i="4"/>
  <c r="R6" i="4"/>
  <c r="F8" i="4" s="1"/>
  <c r="E40" i="4"/>
  <c r="L40" i="4"/>
  <c r="K40" i="4"/>
  <c r="J44" i="4"/>
  <c r="D40" i="4"/>
  <c r="P40" i="4"/>
  <c r="Q28" i="4"/>
  <c r="F28" i="4"/>
  <c r="E53" i="10"/>
  <c r="T6" i="9"/>
  <c r="T123" i="9" s="1"/>
  <c r="T127" i="9" s="1"/>
  <c r="M40" i="3"/>
  <c r="P40" i="3" s="1"/>
  <c r="Q1044" i="14"/>
  <c r="S1044" i="14" s="1"/>
  <c r="O19" i="1"/>
  <c r="P624" i="14"/>
  <c r="O24" i="3" s="1"/>
  <c r="Q632" i="14"/>
  <c r="Q623" i="14" s="1"/>
  <c r="S623" i="14" s="1"/>
  <c r="M624" i="14"/>
  <c r="L24" i="3" s="1"/>
  <c r="Q636" i="14"/>
  <c r="S636" i="14" s="1"/>
  <c r="Q631" i="14"/>
  <c r="Q622" i="14" s="1"/>
  <c r="S622" i="14" s="1"/>
  <c r="Q777" i="14"/>
  <c r="S777" i="14" s="1"/>
  <c r="Q778" i="14"/>
  <c r="S778" i="14" s="1"/>
  <c r="M58" i="4"/>
  <c r="M41" i="5"/>
  <c r="M43" i="5" s="1"/>
  <c r="Q1173" i="14"/>
  <c r="S1173" i="14" s="1"/>
  <c r="R43" i="3"/>
  <c r="K25" i="1" s="1"/>
  <c r="R42" i="3"/>
  <c r="H25" i="1" s="1"/>
  <c r="R41" i="3"/>
  <c r="E25" i="1" s="1"/>
  <c r="R40" i="3"/>
  <c r="R44" i="3"/>
  <c r="N25" i="1" s="1"/>
  <c r="R45" i="3"/>
  <c r="S1036" i="14"/>
  <c r="C22" i="1"/>
  <c r="F22" i="1" s="1"/>
  <c r="R26" i="3"/>
  <c r="N16" i="1" s="1"/>
  <c r="R27" i="3"/>
  <c r="R25" i="3"/>
  <c r="K16" i="1" s="1"/>
  <c r="R22" i="3"/>
  <c r="R23" i="3"/>
  <c r="E16" i="1" s="1"/>
  <c r="R24" i="3"/>
  <c r="H16" i="1" s="1"/>
  <c r="Q491" i="14"/>
  <c r="S491" i="14" s="1"/>
  <c r="R21" i="3"/>
  <c r="R17" i="3"/>
  <c r="E13" i="1" s="1"/>
  <c r="R16" i="3"/>
  <c r="R19" i="3"/>
  <c r="K13" i="1" s="1"/>
  <c r="R20" i="3"/>
  <c r="N13" i="1" s="1"/>
  <c r="R18" i="3"/>
  <c r="H13" i="1" s="1"/>
  <c r="R13" i="3"/>
  <c r="K10" i="1" s="1"/>
  <c r="R11" i="3"/>
  <c r="E10" i="1" s="1"/>
  <c r="R12" i="3"/>
  <c r="H10" i="1" s="1"/>
  <c r="R15" i="3"/>
  <c r="R14" i="3"/>
  <c r="N10" i="1" s="1"/>
  <c r="R10" i="3"/>
  <c r="Z350" i="15"/>
  <c r="J5" i="9"/>
  <c r="J9" i="9" s="1"/>
  <c r="F5" i="9"/>
  <c r="F9" i="9" s="1"/>
  <c r="R397" i="12"/>
  <c r="G114" i="9"/>
  <c r="R114" i="9"/>
  <c r="Z397" i="15"/>
  <c r="Z351" i="15"/>
  <c r="Z169" i="15"/>
  <c r="K42" i="9"/>
  <c r="K46" i="9" s="1"/>
  <c r="Y17" i="9"/>
  <c r="Y21" i="9" s="1"/>
  <c r="S398" i="12"/>
  <c r="U398" i="12" s="1"/>
  <c r="S399" i="12"/>
  <c r="U399" i="12" s="1"/>
  <c r="I41" i="11"/>
  <c r="I43" i="11" s="1"/>
  <c r="N53" i="10"/>
  <c r="M57" i="10" s="1"/>
  <c r="S196" i="12"/>
  <c r="U196" i="12" s="1"/>
  <c r="U198" i="12"/>
  <c r="R166" i="12"/>
  <c r="Z307" i="15"/>
  <c r="I33" i="3"/>
  <c r="L493" i="14"/>
  <c r="K19" i="3" s="1"/>
  <c r="V33" i="7"/>
  <c r="X33" i="7" s="1"/>
  <c r="X32" i="7"/>
  <c r="V34" i="7"/>
  <c r="D53" i="10"/>
  <c r="J53" i="10" s="1"/>
  <c r="R396" i="12"/>
  <c r="K397" i="12"/>
  <c r="S417" i="12"/>
  <c r="U417" i="12" s="1"/>
  <c r="K396" i="12"/>
  <c r="P41" i="11"/>
  <c r="P43" i="11" s="1"/>
  <c r="O41" i="11"/>
  <c r="O43" i="11" s="1"/>
  <c r="M41" i="11"/>
  <c r="M43" i="11" s="1"/>
  <c r="S352" i="12"/>
  <c r="S350" i="12" s="1"/>
  <c r="U350" i="12" s="1"/>
  <c r="D49" i="10"/>
  <c r="S309" i="12"/>
  <c r="S307" i="12" s="1"/>
  <c r="U307" i="12" s="1"/>
  <c r="N5" i="12"/>
  <c r="M29" i="10"/>
  <c r="M33" i="10" s="1"/>
  <c r="S197" i="12"/>
  <c r="U197" i="12" s="1"/>
  <c r="M17" i="11"/>
  <c r="M19" i="11" s="1"/>
  <c r="P17" i="11"/>
  <c r="P19" i="11" s="1"/>
  <c r="L21" i="10"/>
  <c r="L5" i="10" s="1"/>
  <c r="K167" i="12"/>
  <c r="R167" i="12"/>
  <c r="H17" i="11"/>
  <c r="H19" i="11" s="1"/>
  <c r="S168" i="12"/>
  <c r="K21" i="10"/>
  <c r="S150" i="12"/>
  <c r="U150" i="12" s="1"/>
  <c r="S122" i="12"/>
  <c r="U122" i="12" s="1"/>
  <c r="S123" i="12"/>
  <c r="U123" i="12" s="1"/>
  <c r="S80" i="12"/>
  <c r="U80" i="12" s="1"/>
  <c r="S58" i="12"/>
  <c r="U58" i="12" s="1"/>
  <c r="S59" i="12"/>
  <c r="U59" i="12" s="1"/>
  <c r="Z417" i="15"/>
  <c r="P105" i="9"/>
  <c r="P109" i="9" s="1"/>
  <c r="K1171" i="14"/>
  <c r="J43" i="3" s="1"/>
  <c r="O41" i="5"/>
  <c r="O43" i="5" s="1"/>
  <c r="O58" i="4"/>
  <c r="Q1169" i="14"/>
  <c r="S1169" i="14" s="1"/>
  <c r="I42" i="3"/>
  <c r="Q1172" i="14"/>
  <c r="S1172" i="14" s="1"/>
  <c r="I43" i="3"/>
  <c r="D58" i="4"/>
  <c r="D62" i="4" s="1"/>
  <c r="Q1045" i="14"/>
  <c r="S1045" i="14" s="1"/>
  <c r="K625" i="14"/>
  <c r="J25" i="3" s="1"/>
  <c r="M493" i="14"/>
  <c r="L19" i="3" s="1"/>
  <c r="S497" i="14"/>
  <c r="O21" i="4"/>
  <c r="M25" i="4" s="1"/>
  <c r="D21" i="4"/>
  <c r="C16" i="3"/>
  <c r="K17" i="5"/>
  <c r="K19" i="5" s="1"/>
  <c r="E17" i="5"/>
  <c r="E19" i="5" s="1"/>
  <c r="Q442" i="14"/>
  <c r="S442" i="14" s="1"/>
  <c r="K10" i="3"/>
  <c r="K4" i="3" s="1"/>
  <c r="H6" i="14"/>
  <c r="K53" i="10"/>
  <c r="K57" i="10" s="1"/>
  <c r="L41" i="11"/>
  <c r="L43" i="11" s="1"/>
  <c r="G41" i="11"/>
  <c r="G43" i="11" s="1"/>
  <c r="F41" i="11"/>
  <c r="F43" i="11" s="1"/>
  <c r="H41" i="11"/>
  <c r="H43" i="11" s="1"/>
  <c r="U418" i="12"/>
  <c r="S416" i="12"/>
  <c r="U416" i="12" s="1"/>
  <c r="F57" i="10"/>
  <c r="K43" i="11"/>
  <c r="D44" i="11"/>
  <c r="D43" i="11"/>
  <c r="K49" i="10"/>
  <c r="K38" i="11"/>
  <c r="K40" i="11" s="1"/>
  <c r="F49" i="10"/>
  <c r="D38" i="11"/>
  <c r="D40" i="11" s="1"/>
  <c r="Q35" i="11"/>
  <c r="Q37" i="11" s="1"/>
  <c r="Q45" i="10"/>
  <c r="M49" i="10"/>
  <c r="M38" i="11"/>
  <c r="M40" i="11" s="1"/>
  <c r="N37" i="11"/>
  <c r="U355" i="12"/>
  <c r="S353" i="12"/>
  <c r="J35" i="11"/>
  <c r="F37" i="11"/>
  <c r="F38" i="11"/>
  <c r="F40" i="11" s="1"/>
  <c r="J45" i="10"/>
  <c r="S308" i="12"/>
  <c r="U308" i="12" s="1"/>
  <c r="M41" i="10"/>
  <c r="F32" i="11"/>
  <c r="F34" i="11" s="1"/>
  <c r="K31" i="11"/>
  <c r="K32" i="11"/>
  <c r="Q29" i="11"/>
  <c r="Q31" i="11" s="1"/>
  <c r="M32" i="11"/>
  <c r="M34" i="11" s="1"/>
  <c r="K41" i="10"/>
  <c r="Q37" i="10"/>
  <c r="F41" i="10"/>
  <c r="D41" i="10"/>
  <c r="J37" i="10"/>
  <c r="D32" i="11"/>
  <c r="D31" i="11"/>
  <c r="J29" i="11"/>
  <c r="K212" i="12"/>
  <c r="D29" i="10"/>
  <c r="S284" i="12"/>
  <c r="U284" i="12" s="1"/>
  <c r="E29" i="10"/>
  <c r="O4" i="12"/>
  <c r="L23" i="11"/>
  <c r="L25" i="11" s="1"/>
  <c r="S285" i="12"/>
  <c r="U285" i="12" s="1"/>
  <c r="G4" i="12"/>
  <c r="K213" i="12"/>
  <c r="K23" i="11"/>
  <c r="N4" i="12"/>
  <c r="R213" i="12"/>
  <c r="G23" i="11"/>
  <c r="G25" i="11" s="1"/>
  <c r="D26" i="11"/>
  <c r="D28" i="11" s="1"/>
  <c r="P23" i="11"/>
  <c r="P25" i="11" s="1"/>
  <c r="K33" i="10"/>
  <c r="F23" i="11"/>
  <c r="F25" i="11" s="1"/>
  <c r="M4" i="12"/>
  <c r="N23" i="11"/>
  <c r="N25" i="11" s="1"/>
  <c r="O23" i="11"/>
  <c r="O25" i="11" s="1"/>
  <c r="R212" i="12"/>
  <c r="H29" i="10"/>
  <c r="F33" i="10" s="1"/>
  <c r="I23" i="11"/>
  <c r="I25" i="11" s="1"/>
  <c r="S266" i="12"/>
  <c r="U266" i="12" s="1"/>
  <c r="U268" i="12"/>
  <c r="U269" i="12"/>
  <c r="S267" i="12"/>
  <c r="U267" i="12" s="1"/>
  <c r="S215" i="12"/>
  <c r="U215" i="12" s="1"/>
  <c r="S214" i="12"/>
  <c r="Q29" i="10"/>
  <c r="P5" i="10"/>
  <c r="M25" i="11"/>
  <c r="T5" i="12"/>
  <c r="P4" i="12"/>
  <c r="O17" i="11"/>
  <c r="O19" i="11" s="1"/>
  <c r="G21" i="10"/>
  <c r="G5" i="10" s="1"/>
  <c r="E17" i="11"/>
  <c r="E19" i="11" s="1"/>
  <c r="N17" i="11"/>
  <c r="N19" i="11" s="1"/>
  <c r="H4" i="12"/>
  <c r="J4" i="12"/>
  <c r="H5" i="12"/>
  <c r="T4" i="12"/>
  <c r="L4" i="12"/>
  <c r="F21" i="10"/>
  <c r="F5" i="10" s="1"/>
  <c r="D17" i="11"/>
  <c r="I21" i="10"/>
  <c r="Q4" i="12"/>
  <c r="E4" i="12"/>
  <c r="I4" i="12"/>
  <c r="L5" i="12"/>
  <c r="K20" i="11"/>
  <c r="K22" i="11" s="1"/>
  <c r="K166" i="12"/>
  <c r="F4" i="12"/>
  <c r="M25" i="10"/>
  <c r="S169" i="12"/>
  <c r="U171" i="12"/>
  <c r="F19" i="11"/>
  <c r="D25" i="10"/>
  <c r="S151" i="12"/>
  <c r="U151" i="12" s="1"/>
  <c r="H13" i="10"/>
  <c r="K6" i="12"/>
  <c r="K7" i="12"/>
  <c r="M11" i="11"/>
  <c r="I5" i="12"/>
  <c r="M13" i="10"/>
  <c r="E13" i="10"/>
  <c r="J5" i="12"/>
  <c r="D11" i="11"/>
  <c r="I13" i="10"/>
  <c r="L11" i="11"/>
  <c r="L13" i="11" s="1"/>
  <c r="G11" i="11"/>
  <c r="G13" i="11" s="1"/>
  <c r="F5" i="12"/>
  <c r="F11" i="11"/>
  <c r="E5" i="12"/>
  <c r="U83" i="12"/>
  <c r="S81" i="12"/>
  <c r="U81" i="12" s="1"/>
  <c r="G5" i="12"/>
  <c r="N13" i="10"/>
  <c r="K13" i="10"/>
  <c r="K11" i="11"/>
  <c r="K13" i="11" s="1"/>
  <c r="R7" i="12"/>
  <c r="O5" i="12"/>
  <c r="M5" i="12"/>
  <c r="Q5" i="12"/>
  <c r="P11" i="11"/>
  <c r="R6" i="12"/>
  <c r="P5" i="12"/>
  <c r="O13" i="10"/>
  <c r="O5" i="10" s="1"/>
  <c r="S8" i="12"/>
  <c r="U8" i="12" s="1"/>
  <c r="S9" i="12"/>
  <c r="N13" i="11"/>
  <c r="E13" i="11"/>
  <c r="I13" i="11"/>
  <c r="T115" i="9"/>
  <c r="W115" i="9"/>
  <c r="W105" i="9"/>
  <c r="W109" i="9" s="1"/>
  <c r="K115" i="9"/>
  <c r="J114" i="9"/>
  <c r="J104" i="9"/>
  <c r="J108" i="9" s="1"/>
  <c r="I115" i="9"/>
  <c r="O104" i="9"/>
  <c r="O108" i="9" s="1"/>
  <c r="U114" i="9"/>
  <c r="U104" i="9"/>
  <c r="U108" i="9" s="1"/>
  <c r="J115" i="9"/>
  <c r="J105" i="9"/>
  <c r="J109" i="9" s="1"/>
  <c r="Y111" i="9"/>
  <c r="Y115" i="9" s="1"/>
  <c r="V114" i="9"/>
  <c r="V104" i="9"/>
  <c r="V108" i="9" s="1"/>
  <c r="Z398" i="15"/>
  <c r="X396" i="15"/>
  <c r="Z396" i="15" s="1"/>
  <c r="M105" i="9"/>
  <c r="M109" i="9" s="1"/>
  <c r="M115" i="9"/>
  <c r="F104" i="9"/>
  <c r="Y110" i="9"/>
  <c r="Y114" i="9" s="1"/>
  <c r="F114" i="9"/>
  <c r="Z352" i="15"/>
  <c r="Z353" i="15"/>
  <c r="Y98" i="9"/>
  <c r="Y102" i="9" s="1"/>
  <c r="F102" i="9"/>
  <c r="G103" i="9"/>
  <c r="Y99" i="9"/>
  <c r="Y103" i="9" s="1"/>
  <c r="X306" i="15"/>
  <c r="Z306" i="15" s="1"/>
  <c r="Z309" i="15"/>
  <c r="Y92" i="9"/>
  <c r="Y96" i="9" s="1"/>
  <c r="Y93" i="9"/>
  <c r="Y97" i="9" s="1"/>
  <c r="X213" i="15"/>
  <c r="Z213" i="15" s="1"/>
  <c r="N5" i="15"/>
  <c r="Y4" i="15"/>
  <c r="Q68" i="9"/>
  <c r="Q72" i="9" s="1"/>
  <c r="S78" i="9"/>
  <c r="Y75" i="9"/>
  <c r="Y69" i="9" s="1"/>
  <c r="Y73" i="9" s="1"/>
  <c r="N69" i="9"/>
  <c r="N73" i="9" s="1"/>
  <c r="Y74" i="9"/>
  <c r="Y68" i="9" s="1"/>
  <c r="Y72" i="9" s="1"/>
  <c r="L69" i="9"/>
  <c r="L73" i="9" s="1"/>
  <c r="V5" i="15"/>
  <c r="X212" i="15"/>
  <c r="Z212" i="15" s="1"/>
  <c r="H79" i="9"/>
  <c r="H69" i="9"/>
  <c r="H73" i="9" s="1"/>
  <c r="R68" i="9"/>
  <c r="R72" i="9" s="1"/>
  <c r="R78" i="9"/>
  <c r="G78" i="9"/>
  <c r="G68" i="9"/>
  <c r="G72" i="9" s="1"/>
  <c r="I68" i="9"/>
  <c r="I72" i="9" s="1"/>
  <c r="I78" i="9"/>
  <c r="K69" i="9"/>
  <c r="K73" i="9" s="1"/>
  <c r="K79" i="9"/>
  <c r="P78" i="9"/>
  <c r="P68" i="9"/>
  <c r="P72" i="9" s="1"/>
  <c r="U4" i="15"/>
  <c r="V4" i="15"/>
  <c r="Q4" i="15"/>
  <c r="K4" i="15"/>
  <c r="Z167" i="15"/>
  <c r="I4" i="15"/>
  <c r="W5" i="15"/>
  <c r="J5" i="15"/>
  <c r="F5" i="15"/>
  <c r="Y5" i="15"/>
  <c r="K5" i="15"/>
  <c r="R5" i="15"/>
  <c r="S123" i="9"/>
  <c r="S127" i="9" s="1"/>
  <c r="J4" i="15"/>
  <c r="M5" i="15"/>
  <c r="T5" i="15"/>
  <c r="H5" i="15"/>
  <c r="S5" i="15"/>
  <c r="F4" i="15"/>
  <c r="N4" i="15"/>
  <c r="L51" i="9"/>
  <c r="X52" i="9"/>
  <c r="P5" i="15"/>
  <c r="Q5" i="15"/>
  <c r="G4" i="15"/>
  <c r="G5" i="15"/>
  <c r="L42" i="9"/>
  <c r="L46" i="9" s="1"/>
  <c r="R41" i="9"/>
  <c r="R45" i="9" s="1"/>
  <c r="R4" i="15"/>
  <c r="L5" i="15"/>
  <c r="O4" i="15"/>
  <c r="U5" i="15"/>
  <c r="S4" i="15"/>
  <c r="P4" i="15"/>
  <c r="O5" i="15"/>
  <c r="J41" i="9"/>
  <c r="J45" i="9" s="1"/>
  <c r="I5" i="15"/>
  <c r="W4" i="15"/>
  <c r="V51" i="9"/>
  <c r="V41" i="9"/>
  <c r="V45" i="9" s="1"/>
  <c r="F123" i="9"/>
  <c r="F127" i="9" s="1"/>
  <c r="G123" i="9"/>
  <c r="G127" i="9" s="1"/>
  <c r="X122" i="9"/>
  <c r="X126" i="9" s="1"/>
  <c r="E4" i="15"/>
  <c r="G52" i="9"/>
  <c r="O42" i="9"/>
  <c r="O46" i="9" s="1"/>
  <c r="W51" i="9"/>
  <c r="W41" i="9"/>
  <c r="W45" i="9" s="1"/>
  <c r="L122" i="9"/>
  <c r="L126" i="9" s="1"/>
  <c r="L4" i="15"/>
  <c r="E5" i="15"/>
  <c r="V123" i="9"/>
  <c r="V127" i="9" s="1"/>
  <c r="T122" i="9"/>
  <c r="T126" i="9" s="1"/>
  <c r="Y48" i="9"/>
  <c r="Y42" i="9" s="1"/>
  <c r="Y46" i="9" s="1"/>
  <c r="H4" i="15"/>
  <c r="T4" i="15"/>
  <c r="W52" i="9"/>
  <c r="W42" i="9"/>
  <c r="W46" i="9" s="1"/>
  <c r="M41" i="9"/>
  <c r="M45" i="9" s="1"/>
  <c r="M51" i="9"/>
  <c r="Y47" i="9"/>
  <c r="H42" i="9"/>
  <c r="H46" i="9" s="1"/>
  <c r="H52" i="9"/>
  <c r="I41" i="9"/>
  <c r="I45" i="9" s="1"/>
  <c r="I51" i="9"/>
  <c r="Z168" i="15"/>
  <c r="X166" i="15"/>
  <c r="Z166" i="15" s="1"/>
  <c r="H122" i="9"/>
  <c r="H126" i="9" s="1"/>
  <c r="M4" i="15"/>
  <c r="U41" i="9"/>
  <c r="U45" i="9" s="1"/>
  <c r="U51" i="9"/>
  <c r="S51" i="9"/>
  <c r="S41" i="9"/>
  <c r="S45" i="9" s="1"/>
  <c r="P9" i="9"/>
  <c r="I9" i="9"/>
  <c r="S9" i="9"/>
  <c r="Y18" i="9"/>
  <c r="Y22" i="9" s="1"/>
  <c r="O10" i="9"/>
  <c r="S10" i="9"/>
  <c r="M9" i="9"/>
  <c r="N6" i="9"/>
  <c r="V9" i="9"/>
  <c r="R9" i="9"/>
  <c r="X6" i="9"/>
  <c r="X123" i="9" s="1"/>
  <c r="X127" i="9" s="1"/>
  <c r="U6" i="9"/>
  <c r="U123" i="9" s="1"/>
  <c r="U127" i="9" s="1"/>
  <c r="H6" i="9"/>
  <c r="U5" i="9"/>
  <c r="L9" i="9"/>
  <c r="L10" i="9"/>
  <c r="J10" i="9"/>
  <c r="Q6" i="9"/>
  <c r="Q16" i="9"/>
  <c r="X9" i="9"/>
  <c r="T9" i="9"/>
  <c r="Y11" i="9"/>
  <c r="Y15" i="9" s="1"/>
  <c r="W10" i="9"/>
  <c r="Q9" i="9"/>
  <c r="V10" i="9"/>
  <c r="F10" i="9"/>
  <c r="Z8" i="15"/>
  <c r="X6" i="15"/>
  <c r="P10" i="9"/>
  <c r="W9" i="9"/>
  <c r="N5" i="9"/>
  <c r="N15" i="9"/>
  <c r="H9" i="9"/>
  <c r="K5" i="9"/>
  <c r="K15" i="9"/>
  <c r="Z9" i="15"/>
  <c r="X7" i="15"/>
  <c r="Y12" i="9"/>
  <c r="K10" i="9"/>
  <c r="I123" i="9"/>
  <c r="I127" i="9" s="1"/>
  <c r="I10" i="9"/>
  <c r="R123" i="9"/>
  <c r="R127" i="9" s="1"/>
  <c r="R10" i="9"/>
  <c r="G9" i="9"/>
  <c r="N1170" i="14"/>
  <c r="M42" i="3" s="1"/>
  <c r="E7" i="14"/>
  <c r="I30" i="3"/>
  <c r="N30" i="3"/>
  <c r="O30" i="3"/>
  <c r="J6" i="14"/>
  <c r="K30" i="3"/>
  <c r="I31" i="3"/>
  <c r="M625" i="14"/>
  <c r="L25" i="3" s="1"/>
  <c r="O625" i="14"/>
  <c r="N25" i="3" s="1"/>
  <c r="N624" i="14"/>
  <c r="M24" i="3" s="1"/>
  <c r="L624" i="14"/>
  <c r="K24" i="3" s="1"/>
  <c r="I18" i="3"/>
  <c r="I19" i="3"/>
  <c r="M492" i="14"/>
  <c r="L18" i="3" s="1"/>
  <c r="J7" i="14"/>
  <c r="Q499" i="14"/>
  <c r="S499" i="14" s="1"/>
  <c r="Q367" i="14"/>
  <c r="S367" i="14" s="1"/>
  <c r="M13" i="14"/>
  <c r="L13" i="3" s="1"/>
  <c r="Q366" i="14"/>
  <c r="S366" i="14" s="1"/>
  <c r="F6" i="3"/>
  <c r="Q234" i="14"/>
  <c r="S234" i="14" s="1"/>
  <c r="H13" i="3"/>
  <c r="H7" i="3" s="1"/>
  <c r="D7" i="3"/>
  <c r="G6" i="14"/>
  <c r="O12" i="14"/>
  <c r="N12" i="3" s="1"/>
  <c r="E6" i="3"/>
  <c r="H7" i="14"/>
  <c r="G7" i="14"/>
  <c r="G7" i="3"/>
  <c r="E6" i="14"/>
  <c r="F6" i="14"/>
  <c r="I41" i="5"/>
  <c r="I43" i="5" s="1"/>
  <c r="P58" i="4"/>
  <c r="M1170" i="14"/>
  <c r="L42" i="3" s="1"/>
  <c r="M1171" i="14"/>
  <c r="L43" i="3" s="1"/>
  <c r="E40" i="3"/>
  <c r="P41" i="5"/>
  <c r="D40" i="3"/>
  <c r="G58" i="4"/>
  <c r="F62" i="4" s="1"/>
  <c r="F41" i="5"/>
  <c r="F43" i="5" s="1"/>
  <c r="E41" i="5"/>
  <c r="H40" i="3"/>
  <c r="Q1168" i="14"/>
  <c r="S1168" i="14" s="1"/>
  <c r="K41" i="5"/>
  <c r="K43" i="5" s="1"/>
  <c r="C40" i="3"/>
  <c r="K58" i="4"/>
  <c r="Q1177" i="14"/>
  <c r="S1177" i="14" s="1"/>
  <c r="G41" i="5"/>
  <c r="G43" i="5" s="1"/>
  <c r="H41" i="5"/>
  <c r="H43" i="5" s="1"/>
  <c r="G40" i="3"/>
  <c r="L58" i="4"/>
  <c r="L41" i="5"/>
  <c r="L43" i="5" s="1"/>
  <c r="S1040" i="14"/>
  <c r="S1046" i="14"/>
  <c r="M54" i="4"/>
  <c r="P36" i="3"/>
  <c r="Q36" i="3" s="1"/>
  <c r="H21" i="1" s="1"/>
  <c r="P37" i="3"/>
  <c r="Q37" i="3" s="1"/>
  <c r="K21" i="1" s="1"/>
  <c r="S1047" i="14"/>
  <c r="Q1038" i="14"/>
  <c r="S1038" i="14" s="1"/>
  <c r="F54" i="4"/>
  <c r="Q1037" i="14"/>
  <c r="S1037" i="14" s="1"/>
  <c r="S1043" i="14"/>
  <c r="Q35" i="3"/>
  <c r="S35" i="3" s="1"/>
  <c r="S1042" i="14"/>
  <c r="Q39" i="3"/>
  <c r="S39" i="3" s="1"/>
  <c r="Q38" i="3"/>
  <c r="I34" i="3"/>
  <c r="K37" i="5"/>
  <c r="Q35" i="5"/>
  <c r="Q37" i="5" s="1"/>
  <c r="K38" i="5"/>
  <c r="F38" i="5"/>
  <c r="F40" i="5" s="1"/>
  <c r="F37" i="5"/>
  <c r="Q50" i="4"/>
  <c r="K54" i="4"/>
  <c r="M38" i="5"/>
  <c r="M40" i="5" s="1"/>
  <c r="D37" i="5"/>
  <c r="J35" i="5"/>
  <c r="D38" i="5"/>
  <c r="P34" i="3"/>
  <c r="J50" i="4"/>
  <c r="D54" i="4"/>
  <c r="L910" i="14"/>
  <c r="N37" i="4"/>
  <c r="O37" i="4"/>
  <c r="O31" i="3"/>
  <c r="O910" i="14"/>
  <c r="S911" i="14"/>
  <c r="Q912" i="14"/>
  <c r="S912" i="14" s="1"/>
  <c r="Q919" i="14"/>
  <c r="S919" i="14" s="1"/>
  <c r="J31" i="3"/>
  <c r="M910" i="14"/>
  <c r="P29" i="3"/>
  <c r="M37" i="4"/>
  <c r="P32" i="3"/>
  <c r="L19" i="1"/>
  <c r="L30" i="3"/>
  <c r="M30" i="3"/>
  <c r="S920" i="14"/>
  <c r="S916" i="14"/>
  <c r="Q907" i="14"/>
  <c r="S907" i="14" s="1"/>
  <c r="F19" i="1"/>
  <c r="I28" i="3"/>
  <c r="Q28" i="3" s="1"/>
  <c r="S28" i="3" s="1"/>
  <c r="L29" i="5"/>
  <c r="L37" i="4"/>
  <c r="K41" i="4" s="1"/>
  <c r="I29" i="3"/>
  <c r="I19" i="1"/>
  <c r="I32" i="3"/>
  <c r="P33" i="3"/>
  <c r="S925" i="14"/>
  <c r="G29" i="5"/>
  <c r="J29" i="5" s="1"/>
  <c r="G37" i="4"/>
  <c r="D32" i="5"/>
  <c r="D31" i="5"/>
  <c r="M32" i="5"/>
  <c r="M34" i="5" s="1"/>
  <c r="D41" i="4"/>
  <c r="K909" i="14"/>
  <c r="J30" i="3"/>
  <c r="Q908" i="14"/>
  <c r="S908" i="14" s="1"/>
  <c r="S917" i="14"/>
  <c r="S918" i="14"/>
  <c r="Q909" i="14"/>
  <c r="S909" i="14" s="1"/>
  <c r="Q626" i="14"/>
  <c r="S626" i="14" s="1"/>
  <c r="C22" i="3"/>
  <c r="P625" i="14"/>
  <c r="O25" i="3" s="1"/>
  <c r="M23" i="5"/>
  <c r="M26" i="5" s="1"/>
  <c r="M28" i="5" s="1"/>
  <c r="N29" i="4"/>
  <c r="I27" i="3"/>
  <c r="P29" i="4"/>
  <c r="L625" i="14"/>
  <c r="K25" i="3" s="1"/>
  <c r="C5" i="3"/>
  <c r="G29" i="4"/>
  <c r="D23" i="5"/>
  <c r="D25" i="5" s="1"/>
  <c r="Q840" i="14"/>
  <c r="S840" i="14" s="1"/>
  <c r="I26" i="3"/>
  <c r="O22" i="3"/>
  <c r="P23" i="3"/>
  <c r="S847" i="14"/>
  <c r="Q841" i="14"/>
  <c r="S841" i="14" s="1"/>
  <c r="K29" i="4"/>
  <c r="M29" i="4"/>
  <c r="I29" i="4"/>
  <c r="N8" i="3"/>
  <c r="H23" i="5"/>
  <c r="H25" i="5" s="1"/>
  <c r="C8" i="3"/>
  <c r="H29" i="4"/>
  <c r="L29" i="4"/>
  <c r="E23" i="5"/>
  <c r="E25" i="5" s="1"/>
  <c r="P27" i="3"/>
  <c r="P26" i="3"/>
  <c r="E22" i="3"/>
  <c r="D22" i="3"/>
  <c r="F22" i="3"/>
  <c r="I23" i="3"/>
  <c r="L23" i="5"/>
  <c r="L25" i="5" s="1"/>
  <c r="F23" i="5"/>
  <c r="F25" i="5" s="1"/>
  <c r="D33" i="4"/>
  <c r="O624" i="14"/>
  <c r="N24" i="3" s="1"/>
  <c r="K8" i="3"/>
  <c r="O29" i="4"/>
  <c r="K23" i="5"/>
  <c r="H22" i="3"/>
  <c r="N22" i="3"/>
  <c r="M22" i="3"/>
  <c r="N625" i="14"/>
  <c r="M25" i="3" s="1"/>
  <c r="S790" i="14"/>
  <c r="Q784" i="14"/>
  <c r="S784" i="14" s="1"/>
  <c r="H24" i="3"/>
  <c r="H6" i="3" s="1"/>
  <c r="F7" i="14"/>
  <c r="D24" i="3"/>
  <c r="D6" i="3" s="1"/>
  <c r="C24" i="3"/>
  <c r="E25" i="3"/>
  <c r="E7" i="3" s="1"/>
  <c r="F25" i="3"/>
  <c r="F7" i="3" s="1"/>
  <c r="C25" i="3"/>
  <c r="C7" i="3" s="1"/>
  <c r="I6" i="14"/>
  <c r="I7" i="14"/>
  <c r="S640" i="14"/>
  <c r="G25" i="5"/>
  <c r="C13" i="1"/>
  <c r="O493" i="14"/>
  <c r="N19" i="3" s="1"/>
  <c r="P4" i="14"/>
  <c r="E21" i="4"/>
  <c r="K492" i="14"/>
  <c r="J18" i="3" s="1"/>
  <c r="H5" i="3"/>
  <c r="P17" i="5"/>
  <c r="P19" i="5" s="1"/>
  <c r="Q494" i="14"/>
  <c r="S494" i="14" s="1"/>
  <c r="N17" i="5"/>
  <c r="N19" i="5" s="1"/>
  <c r="F17" i="5"/>
  <c r="F19" i="5" s="1"/>
  <c r="I17" i="5"/>
  <c r="I19" i="5" s="1"/>
  <c r="N4" i="14"/>
  <c r="H17" i="5"/>
  <c r="H19" i="5" s="1"/>
  <c r="P20" i="3"/>
  <c r="I21" i="3"/>
  <c r="H21" i="4"/>
  <c r="H16" i="3"/>
  <c r="L492" i="14"/>
  <c r="K18" i="3" s="1"/>
  <c r="F21" i="4"/>
  <c r="J16" i="3"/>
  <c r="J4" i="3" s="1"/>
  <c r="G5" i="3"/>
  <c r="M16" i="3"/>
  <c r="P17" i="3"/>
  <c r="I17" i="3"/>
  <c r="P21" i="3"/>
  <c r="I20" i="3"/>
  <c r="J9" i="3"/>
  <c r="D8" i="3"/>
  <c r="L16" i="3"/>
  <c r="N16" i="3"/>
  <c r="O9" i="3"/>
  <c r="N9" i="3"/>
  <c r="M17" i="5"/>
  <c r="M19" i="5" s="1"/>
  <c r="G21" i="4"/>
  <c r="D5" i="3"/>
  <c r="N493" i="14"/>
  <c r="M19" i="3" s="1"/>
  <c r="F16" i="3"/>
  <c r="S582" i="14"/>
  <c r="Q576" i="14"/>
  <c r="S576" i="14" s="1"/>
  <c r="Q577" i="14"/>
  <c r="S577" i="14" s="1"/>
  <c r="S583" i="14"/>
  <c r="Q490" i="14"/>
  <c r="S490" i="14" s="1"/>
  <c r="K25" i="4"/>
  <c r="Q495" i="14"/>
  <c r="S495" i="14" s="1"/>
  <c r="S501" i="14"/>
  <c r="S504" i="14"/>
  <c r="Q498" i="14"/>
  <c r="P13" i="14"/>
  <c r="O13" i="3" s="1"/>
  <c r="F4" i="14"/>
  <c r="H4" i="14"/>
  <c r="M11" i="5"/>
  <c r="M13" i="5" s="1"/>
  <c r="O13" i="4"/>
  <c r="M4" i="14"/>
  <c r="N5" i="3"/>
  <c r="O4" i="14"/>
  <c r="E13" i="4"/>
  <c r="F10" i="3"/>
  <c r="O5" i="14"/>
  <c r="E11" i="5"/>
  <c r="E13" i="5" s="1"/>
  <c r="G11" i="5"/>
  <c r="G13" i="5" s="1"/>
  <c r="L10" i="3"/>
  <c r="O11" i="5"/>
  <c r="O13" i="5" s="1"/>
  <c r="R5" i="14"/>
  <c r="L13" i="4"/>
  <c r="M12" i="14"/>
  <c r="L12" i="3" s="1"/>
  <c r="H5" i="14"/>
  <c r="I13" i="4"/>
  <c r="H10" i="3"/>
  <c r="J4" i="14"/>
  <c r="F5" i="3"/>
  <c r="L4" i="14"/>
  <c r="P11" i="3"/>
  <c r="O13" i="14"/>
  <c r="N13" i="3" s="1"/>
  <c r="P5" i="14"/>
  <c r="P11" i="5"/>
  <c r="P13" i="5" s="1"/>
  <c r="N11" i="5"/>
  <c r="N13" i="5" s="1"/>
  <c r="O5" i="3"/>
  <c r="M5" i="14"/>
  <c r="M10" i="3"/>
  <c r="P13" i="4"/>
  <c r="I4" i="14"/>
  <c r="L5" i="14"/>
  <c r="H11" i="5"/>
  <c r="H13" i="5" s="1"/>
  <c r="O10" i="3"/>
  <c r="N13" i="4"/>
  <c r="G10" i="3"/>
  <c r="K5" i="3"/>
  <c r="L5" i="3"/>
  <c r="K5" i="14"/>
  <c r="M5" i="3"/>
  <c r="N5" i="14"/>
  <c r="E5" i="14"/>
  <c r="F8" i="14"/>
  <c r="F5" i="14"/>
  <c r="I5" i="14"/>
  <c r="D13" i="4"/>
  <c r="K11" i="5"/>
  <c r="K13" i="5" s="1"/>
  <c r="C10" i="3"/>
  <c r="K13" i="4"/>
  <c r="E4" i="14"/>
  <c r="G5" i="14"/>
  <c r="K4" i="14"/>
  <c r="E5" i="3"/>
  <c r="I11" i="3"/>
  <c r="Q11" i="3" s="1"/>
  <c r="E9" i="1" s="1"/>
  <c r="J5" i="14"/>
  <c r="J8" i="14"/>
  <c r="L12" i="14"/>
  <c r="K12" i="3" s="1"/>
  <c r="H9" i="3"/>
  <c r="E8" i="3"/>
  <c r="I8" i="14"/>
  <c r="K9" i="3"/>
  <c r="L8" i="14"/>
  <c r="P12" i="14"/>
  <c r="O12" i="3" s="1"/>
  <c r="S292" i="14"/>
  <c r="Q235" i="14"/>
  <c r="S235" i="14" s="1"/>
  <c r="R8" i="14"/>
  <c r="H8" i="3"/>
  <c r="M9" i="3"/>
  <c r="G9" i="3"/>
  <c r="I9" i="14"/>
  <c r="M9" i="14"/>
  <c r="R7" i="14"/>
  <c r="F9" i="14"/>
  <c r="N8" i="14"/>
  <c r="F8" i="3"/>
  <c r="E8" i="14"/>
  <c r="H8" i="14"/>
  <c r="I15" i="3"/>
  <c r="E9" i="14"/>
  <c r="M8" i="3"/>
  <c r="Q15" i="14"/>
  <c r="S15" i="14" s="1"/>
  <c r="O9" i="14"/>
  <c r="L9" i="3"/>
  <c r="D9" i="3"/>
  <c r="E9" i="3"/>
  <c r="P9" i="14"/>
  <c r="K8" i="14"/>
  <c r="K9" i="14"/>
  <c r="L8" i="3"/>
  <c r="N9" i="14"/>
  <c r="G9" i="14"/>
  <c r="P15" i="3"/>
  <c r="P14" i="3"/>
  <c r="I14" i="3"/>
  <c r="M8" i="14"/>
  <c r="R4" i="14"/>
  <c r="L9" i="14"/>
  <c r="F9" i="3"/>
  <c r="O8" i="14"/>
  <c r="J9" i="14"/>
  <c r="G8" i="14"/>
  <c r="H9" i="14"/>
  <c r="K13" i="14"/>
  <c r="J13" i="3" s="1"/>
  <c r="L13" i="14"/>
  <c r="K13" i="3" s="1"/>
  <c r="N12" i="14"/>
  <c r="M12" i="3" s="1"/>
  <c r="R9" i="14"/>
  <c r="P8" i="14"/>
  <c r="O8" i="3"/>
  <c r="K12" i="14"/>
  <c r="J12" i="3" s="1"/>
  <c r="R6" i="14"/>
  <c r="Q11" i="14"/>
  <c r="S11" i="14" s="1"/>
  <c r="G4" i="14"/>
  <c r="F13" i="4"/>
  <c r="F11" i="5"/>
  <c r="F13" i="5" s="1"/>
  <c r="N13" i="14"/>
  <c r="M13" i="3" s="1"/>
  <c r="S184" i="14"/>
  <c r="Q178" i="14"/>
  <c r="S178" i="14" s="1"/>
  <c r="Q14" i="14"/>
  <c r="S14" i="14" s="1"/>
  <c r="Q10" i="14"/>
  <c r="S10" i="14" s="1"/>
  <c r="G6" i="3"/>
  <c r="I12" i="3"/>
  <c r="G8" i="3"/>
  <c r="S21" i="14"/>
  <c r="Q19" i="14"/>
  <c r="S25" i="14"/>
  <c r="S18" i="14"/>
  <c r="D13" i="5"/>
  <c r="S1232" i="14"/>
  <c r="K43" i="3"/>
  <c r="S1236" i="14"/>
  <c r="S1231" i="14"/>
  <c r="P45" i="3"/>
  <c r="S1235" i="14"/>
  <c r="P44" i="3"/>
  <c r="J8" i="3"/>
  <c r="I44" i="3"/>
  <c r="I45" i="3"/>
  <c r="C9" i="3"/>
  <c r="S1252" i="14"/>
  <c r="Q1234" i="14"/>
  <c r="N43" i="5"/>
  <c r="J5" i="3"/>
  <c r="P41" i="3"/>
  <c r="Q1233" i="14"/>
  <c r="S1251" i="14"/>
  <c r="I41" i="3"/>
  <c r="R39" i="11"/>
  <c r="R27" i="11"/>
  <c r="R9" i="11" s="1"/>
  <c r="R21" i="11"/>
  <c r="Q52" i="10"/>
  <c r="D52" i="10"/>
  <c r="F52" i="10"/>
  <c r="K52" i="10"/>
  <c r="M52" i="10"/>
  <c r="J52" i="10"/>
  <c r="K36" i="10"/>
  <c r="M36" i="10"/>
  <c r="Q36" i="10"/>
  <c r="F36" i="10"/>
  <c r="F28" i="10"/>
  <c r="Q28" i="10"/>
  <c r="K28" i="10"/>
  <c r="M28" i="10"/>
  <c r="D28" i="10"/>
  <c r="J28" i="10"/>
  <c r="Q20" i="10"/>
  <c r="F20" i="10"/>
  <c r="Y125" i="9"/>
  <c r="R45" i="5"/>
  <c r="J9" i="5"/>
  <c r="R6" i="5"/>
  <c r="R15" i="5"/>
  <c r="R55" i="4"/>
  <c r="K44" i="4"/>
  <c r="D44" i="4"/>
  <c r="Q44" i="4"/>
  <c r="F44" i="4"/>
  <c r="M44" i="4"/>
  <c r="R34" i="4"/>
  <c r="J36" i="4" s="1"/>
  <c r="D28" i="4"/>
  <c r="F20" i="4"/>
  <c r="M20" i="4"/>
  <c r="K20" i="4"/>
  <c r="D20" i="4"/>
  <c r="Q20" i="4"/>
  <c r="R10" i="4"/>
  <c r="V36" i="7" l="1"/>
  <c r="D65" i="4"/>
  <c r="M65" i="4"/>
  <c r="K65" i="4"/>
  <c r="F65" i="4"/>
  <c r="J65" i="4"/>
  <c r="Q65" i="4"/>
  <c r="H8" i="4"/>
  <c r="I8" i="4"/>
  <c r="M8" i="4"/>
  <c r="E8" i="4"/>
  <c r="N8" i="4"/>
  <c r="K8" i="4"/>
  <c r="Q8" i="4"/>
  <c r="G8" i="4"/>
  <c r="P8" i="4"/>
  <c r="D8" i="4"/>
  <c r="R8" i="4"/>
  <c r="O8" i="4"/>
  <c r="L8" i="4"/>
  <c r="J8" i="4"/>
  <c r="T10" i="9"/>
  <c r="I22" i="1"/>
  <c r="S632" i="14"/>
  <c r="S631" i="14"/>
  <c r="Q627" i="14"/>
  <c r="S627" i="14" s="1"/>
  <c r="Q634" i="14"/>
  <c r="S634" i="14" s="1"/>
  <c r="Q633" i="14"/>
  <c r="S633" i="14" s="1"/>
  <c r="C16" i="1"/>
  <c r="F16" i="1" s="1"/>
  <c r="E4" i="3"/>
  <c r="E7" i="1"/>
  <c r="G25" i="1" s="1"/>
  <c r="R4" i="3"/>
  <c r="M62" i="4"/>
  <c r="L22" i="1"/>
  <c r="O22" i="1"/>
  <c r="Q33" i="3"/>
  <c r="S33" i="3" s="1"/>
  <c r="R9" i="3"/>
  <c r="L13" i="1"/>
  <c r="R5" i="3"/>
  <c r="O13" i="1"/>
  <c r="K7" i="1"/>
  <c r="M10" i="1" s="1"/>
  <c r="R7" i="3"/>
  <c r="C10" i="1"/>
  <c r="F10" i="1" s="1"/>
  <c r="R8" i="3"/>
  <c r="R6" i="3"/>
  <c r="F122" i="9"/>
  <c r="F126" i="9" s="1"/>
  <c r="M5" i="10"/>
  <c r="S166" i="12"/>
  <c r="U166" i="12" s="1"/>
  <c r="Y79" i="9"/>
  <c r="N5" i="10"/>
  <c r="D57" i="10"/>
  <c r="U352" i="12"/>
  <c r="F20" i="11"/>
  <c r="F22" i="11" s="1"/>
  <c r="Q21" i="4"/>
  <c r="X34" i="7"/>
  <c r="V37" i="7"/>
  <c r="S397" i="12"/>
  <c r="U397" i="12" s="1"/>
  <c r="Q53" i="10"/>
  <c r="R53" i="10" s="1"/>
  <c r="J55" i="10" s="1"/>
  <c r="M5" i="11"/>
  <c r="M7" i="11" s="1"/>
  <c r="M44" i="11"/>
  <c r="M46" i="11" s="1"/>
  <c r="Q57" i="10"/>
  <c r="Q41" i="11"/>
  <c r="Q43" i="11" s="1"/>
  <c r="K44" i="11"/>
  <c r="K46" i="11" s="1"/>
  <c r="J49" i="10"/>
  <c r="Q49" i="10"/>
  <c r="U309" i="12"/>
  <c r="S306" i="12"/>
  <c r="U306" i="12" s="1"/>
  <c r="E5" i="10"/>
  <c r="D33" i="10"/>
  <c r="J33" i="10" s="1"/>
  <c r="K26" i="11"/>
  <c r="K28" i="11" s="1"/>
  <c r="D5" i="10"/>
  <c r="K25" i="11"/>
  <c r="K5" i="12"/>
  <c r="K25" i="10"/>
  <c r="Q25" i="10" s="1"/>
  <c r="K5" i="10"/>
  <c r="K9" i="10" s="1"/>
  <c r="Q21" i="10"/>
  <c r="E5" i="11"/>
  <c r="E7" i="11" s="1"/>
  <c r="D20" i="11"/>
  <c r="D22" i="11" s="1"/>
  <c r="U168" i="12"/>
  <c r="J21" i="10"/>
  <c r="S6" i="12"/>
  <c r="U6" i="12" s="1"/>
  <c r="P123" i="9"/>
  <c r="P127" i="9" s="1"/>
  <c r="O123" i="9"/>
  <c r="O127" i="9" s="1"/>
  <c r="M44" i="5"/>
  <c r="M46" i="5" s="1"/>
  <c r="P42" i="3"/>
  <c r="Q42" i="3" s="1"/>
  <c r="Q1039" i="14"/>
  <c r="S1039" i="14" s="1"/>
  <c r="M41" i="4"/>
  <c r="Q41" i="4" s="1"/>
  <c r="K33" i="4"/>
  <c r="M25" i="5"/>
  <c r="Q27" i="3"/>
  <c r="S27" i="3" s="1"/>
  <c r="Q21" i="3"/>
  <c r="S21" i="3" s="1"/>
  <c r="I13" i="1"/>
  <c r="D20" i="5"/>
  <c r="D22" i="5" s="1"/>
  <c r="D5" i="4"/>
  <c r="D25" i="4"/>
  <c r="F13" i="1"/>
  <c r="E5" i="4"/>
  <c r="K20" i="5"/>
  <c r="K22" i="5" s="1"/>
  <c r="H5" i="4"/>
  <c r="Q12" i="14"/>
  <c r="S12" i="14" s="1"/>
  <c r="I10" i="3"/>
  <c r="K17" i="4"/>
  <c r="H5" i="11"/>
  <c r="H7" i="11" s="1"/>
  <c r="F44" i="11"/>
  <c r="F46" i="11" s="1"/>
  <c r="J41" i="11"/>
  <c r="J43" i="11" s="1"/>
  <c r="S396" i="12"/>
  <c r="U396" i="12" s="1"/>
  <c r="J57" i="10"/>
  <c r="D46" i="11"/>
  <c r="Q38" i="11"/>
  <c r="Q40" i="11" s="1"/>
  <c r="R35" i="11"/>
  <c r="R37" i="11" s="1"/>
  <c r="J37" i="11"/>
  <c r="J38" i="11"/>
  <c r="U353" i="12"/>
  <c r="S351" i="12"/>
  <c r="U351" i="12" s="1"/>
  <c r="R45" i="10"/>
  <c r="J47" i="10" s="1"/>
  <c r="Q41" i="10"/>
  <c r="K34" i="11"/>
  <c r="Q32" i="11"/>
  <c r="Q34" i="11" s="1"/>
  <c r="J31" i="11"/>
  <c r="R29" i="11"/>
  <c r="R31" i="11" s="1"/>
  <c r="J32" i="11"/>
  <c r="D34" i="11"/>
  <c r="J41" i="10"/>
  <c r="R37" i="10"/>
  <c r="J39" i="10" s="1"/>
  <c r="F5" i="11"/>
  <c r="F7" i="11" s="1"/>
  <c r="J23" i="11"/>
  <c r="J25" i="11" s="1"/>
  <c r="R5" i="12"/>
  <c r="F26" i="11"/>
  <c r="F28" i="11" s="1"/>
  <c r="J29" i="10"/>
  <c r="R29" i="10" s="1"/>
  <c r="J31" i="10" s="1"/>
  <c r="O5" i="11"/>
  <c r="O7" i="11" s="1"/>
  <c r="Q23" i="11"/>
  <c r="Q25" i="11" s="1"/>
  <c r="Q33" i="10"/>
  <c r="M26" i="11"/>
  <c r="M28" i="11" s="1"/>
  <c r="I5" i="11"/>
  <c r="I7" i="11" s="1"/>
  <c r="H5" i="10"/>
  <c r="R4" i="12"/>
  <c r="S212" i="12"/>
  <c r="U212" i="12" s="1"/>
  <c r="S213" i="12"/>
  <c r="U213" i="12" s="1"/>
  <c r="U214" i="12"/>
  <c r="K4" i="12"/>
  <c r="J17" i="11"/>
  <c r="N5" i="11"/>
  <c r="N7" i="11" s="1"/>
  <c r="Q17" i="11"/>
  <c r="Q19" i="11" s="1"/>
  <c r="M20" i="11"/>
  <c r="M22" i="11" s="1"/>
  <c r="D5" i="11"/>
  <c r="D19" i="11"/>
  <c r="F25" i="10"/>
  <c r="J25" i="10" s="1"/>
  <c r="I5" i="10"/>
  <c r="U169" i="12"/>
  <c r="S167" i="12"/>
  <c r="U167" i="12" s="1"/>
  <c r="D17" i="10"/>
  <c r="D13" i="11"/>
  <c r="M13" i="11"/>
  <c r="G5" i="11"/>
  <c r="G7" i="11" s="1"/>
  <c r="F13" i="11"/>
  <c r="F17" i="10"/>
  <c r="F14" i="11"/>
  <c r="F16" i="11" s="1"/>
  <c r="D14" i="11"/>
  <c r="D16" i="11" s="1"/>
  <c r="J11" i="11"/>
  <c r="J13" i="10"/>
  <c r="L5" i="11"/>
  <c r="L7" i="11" s="1"/>
  <c r="K17" i="10"/>
  <c r="K14" i="11"/>
  <c r="K16" i="11" s="1"/>
  <c r="K5" i="11"/>
  <c r="Q11" i="11"/>
  <c r="Q13" i="11" s="1"/>
  <c r="M17" i="10"/>
  <c r="Q13" i="10"/>
  <c r="P5" i="11"/>
  <c r="P7" i="11" s="1"/>
  <c r="P13" i="11"/>
  <c r="M14" i="11"/>
  <c r="M16" i="11" s="1"/>
  <c r="U9" i="12"/>
  <c r="S7" i="12"/>
  <c r="J123" i="9"/>
  <c r="J127" i="9" s="1"/>
  <c r="O122" i="9"/>
  <c r="O126" i="9" s="1"/>
  <c r="Y105" i="9"/>
  <c r="Y109" i="9" s="1"/>
  <c r="M123" i="9"/>
  <c r="M127" i="9" s="1"/>
  <c r="Y104" i="9"/>
  <c r="Y108" i="9" s="1"/>
  <c r="F108" i="9"/>
  <c r="Q122" i="9"/>
  <c r="Q126" i="9" s="1"/>
  <c r="Y78" i="9"/>
  <c r="N123" i="9"/>
  <c r="N127" i="9" s="1"/>
  <c r="P122" i="9"/>
  <c r="P126" i="9" s="1"/>
  <c r="G122" i="9"/>
  <c r="G126" i="9" s="1"/>
  <c r="K123" i="9"/>
  <c r="K127" i="9" s="1"/>
  <c r="L123" i="9"/>
  <c r="L127" i="9" s="1"/>
  <c r="H123" i="9"/>
  <c r="H127" i="9" s="1"/>
  <c r="J122" i="9"/>
  <c r="J126" i="9" s="1"/>
  <c r="R122" i="9"/>
  <c r="R126" i="9" s="1"/>
  <c r="W123" i="9"/>
  <c r="W127" i="9" s="1"/>
  <c r="V122" i="9"/>
  <c r="V126" i="9" s="1"/>
  <c r="U122" i="9"/>
  <c r="U126" i="9" s="1"/>
  <c r="Y52" i="9"/>
  <c r="W122" i="9"/>
  <c r="W126" i="9" s="1"/>
  <c r="M122" i="9"/>
  <c r="M126" i="9" s="1"/>
  <c r="S122" i="9"/>
  <c r="S126" i="9" s="1"/>
  <c r="I122" i="9"/>
  <c r="I126" i="9" s="1"/>
  <c r="Y51" i="9"/>
  <c r="Y41" i="9"/>
  <c r="Y45" i="9" s="1"/>
  <c r="N10" i="9"/>
  <c r="U9" i="9"/>
  <c r="H10" i="9"/>
  <c r="U10" i="9"/>
  <c r="Y5" i="9"/>
  <c r="X10" i="9"/>
  <c r="Q123" i="9"/>
  <c r="Q127" i="9" s="1"/>
  <c r="Q10" i="9"/>
  <c r="X4" i="15"/>
  <c r="Z4" i="15" s="1"/>
  <c r="Z6" i="15"/>
  <c r="N122" i="9"/>
  <c r="N126" i="9" s="1"/>
  <c r="N9" i="9"/>
  <c r="K122" i="9"/>
  <c r="K126" i="9" s="1"/>
  <c r="K9" i="9"/>
  <c r="Y16" i="9"/>
  <c r="Y6" i="9"/>
  <c r="X5" i="15"/>
  <c r="Z5" i="15" s="1"/>
  <c r="Z7" i="15"/>
  <c r="O6" i="3"/>
  <c r="P24" i="3"/>
  <c r="I24" i="3"/>
  <c r="I6" i="3" s="1"/>
  <c r="C6" i="3"/>
  <c r="P18" i="3"/>
  <c r="Q18" i="3" s="1"/>
  <c r="S18" i="3" s="1"/>
  <c r="N7" i="3"/>
  <c r="P19" i="3"/>
  <c r="Q19" i="3" s="1"/>
  <c r="S19" i="3" s="1"/>
  <c r="L7" i="3"/>
  <c r="I13" i="3"/>
  <c r="D4" i="3"/>
  <c r="J58" i="4"/>
  <c r="M7" i="14"/>
  <c r="P43" i="3"/>
  <c r="Q43" i="3" s="1"/>
  <c r="I40" i="3"/>
  <c r="Q40" i="3" s="1"/>
  <c r="J41" i="5"/>
  <c r="J43" i="5" s="1"/>
  <c r="Q41" i="5"/>
  <c r="Q43" i="5" s="1"/>
  <c r="D44" i="5"/>
  <c r="D46" i="5" s="1"/>
  <c r="P43" i="5"/>
  <c r="E43" i="5"/>
  <c r="K62" i="4"/>
  <c r="F44" i="5"/>
  <c r="F46" i="5" s="1"/>
  <c r="H4" i="3"/>
  <c r="G4" i="3"/>
  <c r="Q58" i="4"/>
  <c r="K44" i="5"/>
  <c r="K46" i="5" s="1"/>
  <c r="S36" i="3"/>
  <c r="S37" i="3"/>
  <c r="E21" i="1"/>
  <c r="E23" i="1" s="1"/>
  <c r="Q34" i="3"/>
  <c r="S34" i="3" s="1"/>
  <c r="S38" i="3"/>
  <c r="N21" i="1"/>
  <c r="N23" i="1" s="1"/>
  <c r="J54" i="4"/>
  <c r="Q38" i="5"/>
  <c r="Q40" i="5" s="1"/>
  <c r="K40" i="5"/>
  <c r="D40" i="5"/>
  <c r="J38" i="5"/>
  <c r="H23" i="1"/>
  <c r="R50" i="4"/>
  <c r="J52" i="4" s="1"/>
  <c r="R35" i="5"/>
  <c r="R37" i="5" s="1"/>
  <c r="J37" i="5"/>
  <c r="K23" i="1"/>
  <c r="Q54" i="4"/>
  <c r="M6" i="3"/>
  <c r="M5" i="4"/>
  <c r="O7" i="3"/>
  <c r="Q910" i="14"/>
  <c r="S910" i="14" s="1"/>
  <c r="P31" i="3"/>
  <c r="Q31" i="3" s="1"/>
  <c r="K18" i="1" s="1"/>
  <c r="K20" i="1" s="1"/>
  <c r="Q32" i="3"/>
  <c r="S32" i="3" s="1"/>
  <c r="J7" i="3"/>
  <c r="Q29" i="3"/>
  <c r="E18" i="1" s="1"/>
  <c r="E20" i="1" s="1"/>
  <c r="P30" i="3"/>
  <c r="Q30" i="3" s="1"/>
  <c r="H18" i="1" s="1"/>
  <c r="L31" i="5"/>
  <c r="K32" i="5"/>
  <c r="K34" i="5" s="1"/>
  <c r="Q29" i="5"/>
  <c r="Q31" i="5" s="1"/>
  <c r="G5" i="5"/>
  <c r="G7" i="5" s="1"/>
  <c r="Q37" i="4"/>
  <c r="J31" i="5"/>
  <c r="F41" i="4"/>
  <c r="J41" i="4" s="1"/>
  <c r="J37" i="4"/>
  <c r="D34" i="5"/>
  <c r="G31" i="5"/>
  <c r="F32" i="5"/>
  <c r="F34" i="5" s="1"/>
  <c r="P7" i="14"/>
  <c r="Q624" i="14"/>
  <c r="S624" i="14" s="1"/>
  <c r="D5" i="5"/>
  <c r="D7" i="5" s="1"/>
  <c r="P5" i="4"/>
  <c r="G5" i="4"/>
  <c r="D26" i="5"/>
  <c r="D28" i="5" s="1"/>
  <c r="N5" i="4"/>
  <c r="I5" i="4"/>
  <c r="J23" i="5"/>
  <c r="J25" i="5" s="1"/>
  <c r="P25" i="3"/>
  <c r="Q26" i="3"/>
  <c r="N15" i="1" s="1"/>
  <c r="N17" i="1" s="1"/>
  <c r="P22" i="3"/>
  <c r="J29" i="4"/>
  <c r="F33" i="4"/>
  <c r="J33" i="4" s="1"/>
  <c r="Q23" i="3"/>
  <c r="S23" i="3" s="1"/>
  <c r="Q29" i="4"/>
  <c r="L5" i="5"/>
  <c r="L7" i="5" s="1"/>
  <c r="L5" i="4"/>
  <c r="F26" i="5"/>
  <c r="F28" i="5" s="1"/>
  <c r="Q23" i="5"/>
  <c r="Q25" i="5" s="1"/>
  <c r="O6" i="14"/>
  <c r="K26" i="5"/>
  <c r="Q26" i="5" s="1"/>
  <c r="Q28" i="5" s="1"/>
  <c r="O5" i="4"/>
  <c r="M33" i="4"/>
  <c r="I22" i="3"/>
  <c r="N6" i="3"/>
  <c r="K25" i="5"/>
  <c r="N4" i="3"/>
  <c r="I25" i="3"/>
  <c r="K6" i="3"/>
  <c r="M4" i="3"/>
  <c r="L4" i="3"/>
  <c r="Q17" i="5"/>
  <c r="Q19" i="5" s="1"/>
  <c r="Q17" i="3"/>
  <c r="S17" i="3" s="1"/>
  <c r="I5" i="5"/>
  <c r="I7" i="5" s="1"/>
  <c r="J6" i="3"/>
  <c r="Q20" i="3"/>
  <c r="N12" i="1" s="1"/>
  <c r="N14" i="1" s="1"/>
  <c r="F25" i="4"/>
  <c r="J17" i="5"/>
  <c r="J19" i="5" s="1"/>
  <c r="I16" i="3"/>
  <c r="P16" i="3"/>
  <c r="F20" i="5"/>
  <c r="F22" i="5" s="1"/>
  <c r="F4" i="3"/>
  <c r="M20" i="5"/>
  <c r="J21" i="4"/>
  <c r="M7" i="3"/>
  <c r="Q493" i="14"/>
  <c r="S493" i="14" s="1"/>
  <c r="Q492" i="14"/>
  <c r="S492" i="14" s="1"/>
  <c r="S498" i="14"/>
  <c r="Q25" i="4"/>
  <c r="L6" i="3"/>
  <c r="M5" i="5"/>
  <c r="M7" i="5" s="1"/>
  <c r="C4" i="3"/>
  <c r="O5" i="5"/>
  <c r="O7" i="5" s="1"/>
  <c r="M6" i="14"/>
  <c r="D14" i="5"/>
  <c r="D16" i="5" s="1"/>
  <c r="E5" i="5"/>
  <c r="F17" i="4"/>
  <c r="O7" i="14"/>
  <c r="P5" i="3"/>
  <c r="L6" i="14"/>
  <c r="H5" i="5"/>
  <c r="H7" i="5" s="1"/>
  <c r="L7" i="14"/>
  <c r="P5" i="5"/>
  <c r="P7" i="5" s="1"/>
  <c r="P10" i="3"/>
  <c r="P9" i="3"/>
  <c r="N5" i="5"/>
  <c r="N7" i="5" s="1"/>
  <c r="K5" i="4"/>
  <c r="Q13" i="4"/>
  <c r="M17" i="4"/>
  <c r="M14" i="5"/>
  <c r="M16" i="5" s="1"/>
  <c r="O4" i="3"/>
  <c r="K7" i="3"/>
  <c r="D17" i="4"/>
  <c r="J17" i="4" s="1"/>
  <c r="Q9" i="14"/>
  <c r="S9" i="14" s="1"/>
  <c r="P8" i="3"/>
  <c r="Q11" i="5"/>
  <c r="Q13" i="5" s="1"/>
  <c r="K14" i="5"/>
  <c r="K16" i="5" s="1"/>
  <c r="K5" i="5"/>
  <c r="K7" i="5" s="1"/>
  <c r="K7" i="14"/>
  <c r="P6" i="14"/>
  <c r="Q5" i="14"/>
  <c r="S5" i="14" s="1"/>
  <c r="N6" i="14"/>
  <c r="Q15" i="3"/>
  <c r="S15" i="3" s="1"/>
  <c r="Q14" i="3"/>
  <c r="S14" i="3" s="1"/>
  <c r="J13" i="4"/>
  <c r="P12" i="3"/>
  <c r="Q12" i="3" s="1"/>
  <c r="H9" i="1" s="1"/>
  <c r="C9" i="1" s="1"/>
  <c r="I9" i="1" s="1"/>
  <c r="K6" i="14"/>
  <c r="J11" i="5"/>
  <c r="F14" i="5"/>
  <c r="F16" i="5" s="1"/>
  <c r="F5" i="5"/>
  <c r="S11" i="3"/>
  <c r="Q8" i="14"/>
  <c r="S8" i="14" s="1"/>
  <c r="N7" i="14"/>
  <c r="P13" i="3"/>
  <c r="F5" i="4"/>
  <c r="Q4" i="14"/>
  <c r="S4" i="14" s="1"/>
  <c r="S19" i="14"/>
  <c r="Q13" i="14"/>
  <c r="S13" i="14" s="1"/>
  <c r="E11" i="1"/>
  <c r="N7" i="1"/>
  <c r="H7" i="1"/>
  <c r="C25" i="1"/>
  <c r="I25" i="1" s="1"/>
  <c r="Q45" i="3"/>
  <c r="I9" i="3"/>
  <c r="Q44" i="3"/>
  <c r="I8" i="3"/>
  <c r="J62" i="4"/>
  <c r="Q41" i="3"/>
  <c r="I5" i="3"/>
  <c r="S1234" i="14"/>
  <c r="Q1171" i="14"/>
  <c r="S1233" i="14"/>
  <c r="Q1170" i="14"/>
  <c r="M12" i="10"/>
  <c r="K12" i="10"/>
  <c r="Q12" i="10"/>
  <c r="D12" i="10"/>
  <c r="F12" i="10"/>
  <c r="R9" i="5"/>
  <c r="Q57" i="4"/>
  <c r="M57" i="4"/>
  <c r="K57" i="4"/>
  <c r="D57" i="4"/>
  <c r="F57" i="4"/>
  <c r="J57" i="4"/>
  <c r="D36" i="4"/>
  <c r="K36" i="4"/>
  <c r="Q36" i="4"/>
  <c r="M36" i="4"/>
  <c r="F36" i="4"/>
  <c r="M12" i="4"/>
  <c r="K12" i="4"/>
  <c r="Q12" i="4"/>
  <c r="F12" i="4"/>
  <c r="D12" i="4"/>
  <c r="J12" i="4"/>
  <c r="O10" i="1" l="1"/>
  <c r="Q625" i="14"/>
  <c r="S625" i="14" s="1"/>
  <c r="I16" i="1"/>
  <c r="O16" i="1"/>
  <c r="L16" i="1"/>
  <c r="I10" i="1"/>
  <c r="G19" i="1"/>
  <c r="G22" i="1"/>
  <c r="G10" i="1"/>
  <c r="G16" i="1"/>
  <c r="G13" i="1"/>
  <c r="Q62" i="4"/>
  <c r="R62" i="4" s="1"/>
  <c r="Q64" i="4" s="1"/>
  <c r="M19" i="1"/>
  <c r="M13" i="1"/>
  <c r="M22" i="1"/>
  <c r="M16" i="1"/>
  <c r="M25" i="1"/>
  <c r="R21" i="4"/>
  <c r="E23" i="4" s="1"/>
  <c r="Q20" i="5"/>
  <c r="Q22" i="5" s="1"/>
  <c r="L10" i="1"/>
  <c r="M9" i="10"/>
  <c r="Q9" i="10" s="1"/>
  <c r="R49" i="10"/>
  <c r="F51" i="10" s="1"/>
  <c r="Q44" i="11"/>
  <c r="Q46" i="11" s="1"/>
  <c r="J44" i="11"/>
  <c r="J46" i="11" s="1"/>
  <c r="R41" i="11"/>
  <c r="R43" i="11" s="1"/>
  <c r="D9" i="10"/>
  <c r="Q26" i="11"/>
  <c r="Q28" i="11" s="1"/>
  <c r="J20" i="11"/>
  <c r="J22" i="11" s="1"/>
  <c r="Q5" i="10"/>
  <c r="R21" i="10"/>
  <c r="J23" i="10" s="1"/>
  <c r="D8" i="11"/>
  <c r="D10" i="11" s="1"/>
  <c r="R17" i="11"/>
  <c r="R19" i="11" s="1"/>
  <c r="J5" i="11"/>
  <c r="J7" i="11" s="1"/>
  <c r="J19" i="11"/>
  <c r="R58" i="4"/>
  <c r="Q60" i="4" s="1"/>
  <c r="Q33" i="4"/>
  <c r="R33" i="4" s="1"/>
  <c r="J35" i="4" s="1"/>
  <c r="K28" i="5"/>
  <c r="S26" i="3"/>
  <c r="J25" i="4"/>
  <c r="R25" i="4" s="1"/>
  <c r="Q27" i="4" s="1"/>
  <c r="D9" i="4"/>
  <c r="R17" i="5"/>
  <c r="R19" i="5" s="1"/>
  <c r="M22" i="5"/>
  <c r="S20" i="3"/>
  <c r="E12" i="1"/>
  <c r="E14" i="1" s="1"/>
  <c r="H12" i="1"/>
  <c r="H14" i="1" s="1"/>
  <c r="J20" i="5"/>
  <c r="J22" i="5" s="1"/>
  <c r="Q10" i="3"/>
  <c r="S10" i="3" s="1"/>
  <c r="Q17" i="4"/>
  <c r="R17" i="4" s="1"/>
  <c r="J19" i="4" s="1"/>
  <c r="R57" i="10"/>
  <c r="J59" i="10" s="1"/>
  <c r="R55" i="10"/>
  <c r="O55" i="10"/>
  <c r="P55" i="10"/>
  <c r="N55" i="10"/>
  <c r="L55" i="10"/>
  <c r="M55" i="10"/>
  <c r="K55" i="10"/>
  <c r="Q55" i="10"/>
  <c r="E55" i="10"/>
  <c r="G55" i="10"/>
  <c r="F55" i="10"/>
  <c r="D55" i="10"/>
  <c r="I55" i="10"/>
  <c r="H55" i="10"/>
  <c r="R38" i="11"/>
  <c r="R40" i="11" s="1"/>
  <c r="J40" i="11"/>
  <c r="M47" i="10"/>
  <c r="N47" i="10"/>
  <c r="L47" i="10"/>
  <c r="Q47" i="10"/>
  <c r="R47" i="10"/>
  <c r="D47" i="10"/>
  <c r="K47" i="10"/>
  <c r="P47" i="10"/>
  <c r="O47" i="10"/>
  <c r="H47" i="10"/>
  <c r="F47" i="10"/>
  <c r="I47" i="10"/>
  <c r="G47" i="10"/>
  <c r="E47" i="10"/>
  <c r="G39" i="10"/>
  <c r="O39" i="10"/>
  <c r="L39" i="10"/>
  <c r="R39" i="10"/>
  <c r="P39" i="10"/>
  <c r="K39" i="10"/>
  <c r="Q39" i="10"/>
  <c r="M39" i="10"/>
  <c r="N39" i="10"/>
  <c r="I39" i="10"/>
  <c r="H39" i="10"/>
  <c r="F39" i="10"/>
  <c r="E39" i="10"/>
  <c r="D39" i="10"/>
  <c r="R32" i="11"/>
  <c r="R34" i="11" s="1"/>
  <c r="J34" i="11"/>
  <c r="R41" i="10"/>
  <c r="J43" i="10" s="1"/>
  <c r="J26" i="11"/>
  <c r="J28" i="11" s="1"/>
  <c r="R23" i="11"/>
  <c r="R25" i="11" s="1"/>
  <c r="J5" i="10"/>
  <c r="F9" i="10"/>
  <c r="S4" i="12"/>
  <c r="U4" i="12" s="1"/>
  <c r="D7" i="11"/>
  <c r="R33" i="10"/>
  <c r="J35" i="10" s="1"/>
  <c r="O31" i="10"/>
  <c r="L31" i="10"/>
  <c r="M31" i="10"/>
  <c r="P31" i="10"/>
  <c r="Q31" i="10"/>
  <c r="K31" i="10"/>
  <c r="R31" i="10"/>
  <c r="N31" i="10"/>
  <c r="E31" i="10"/>
  <c r="I31" i="10"/>
  <c r="H31" i="10"/>
  <c r="D31" i="10"/>
  <c r="G31" i="10"/>
  <c r="F31" i="10"/>
  <c r="Q20" i="11"/>
  <c r="Q22" i="11" s="1"/>
  <c r="R25" i="10"/>
  <c r="J17" i="10"/>
  <c r="F8" i="11"/>
  <c r="F10" i="11" s="1"/>
  <c r="J13" i="11"/>
  <c r="Q17" i="10"/>
  <c r="J14" i="11"/>
  <c r="K8" i="11"/>
  <c r="K10" i="11" s="1"/>
  <c r="K7" i="11"/>
  <c r="R13" i="10"/>
  <c r="J15" i="10" s="1"/>
  <c r="R11" i="11"/>
  <c r="R13" i="11" s="1"/>
  <c r="Q5" i="11"/>
  <c r="Q7" i="11" s="1"/>
  <c r="M8" i="11"/>
  <c r="M10" i="11" s="1"/>
  <c r="Q14" i="11"/>
  <c r="U7" i="12"/>
  <c r="S5" i="12"/>
  <c r="U5" i="12" s="1"/>
  <c r="Y122" i="9"/>
  <c r="Y126" i="9" s="1"/>
  <c r="Y9" i="9"/>
  <c r="Y123" i="9"/>
  <c r="Y127" i="9" s="1"/>
  <c r="Y10" i="9"/>
  <c r="S30" i="3"/>
  <c r="Q24" i="3"/>
  <c r="S24" i="3" s="1"/>
  <c r="K12" i="1"/>
  <c r="K14" i="1" s="1"/>
  <c r="Q13" i="3"/>
  <c r="K9" i="1" s="1"/>
  <c r="K11" i="1" s="1"/>
  <c r="R41" i="5"/>
  <c r="R43" i="5" s="1"/>
  <c r="Q44" i="5"/>
  <c r="Q46" i="5" s="1"/>
  <c r="J44" i="5"/>
  <c r="J46" i="5" s="1"/>
  <c r="C21" i="1"/>
  <c r="F21" i="1" s="1"/>
  <c r="Q52" i="4"/>
  <c r="R38" i="5"/>
  <c r="R40" i="5" s="1"/>
  <c r="J40" i="5"/>
  <c r="R54" i="4"/>
  <c r="Q56" i="4" s="1"/>
  <c r="M52" i="4"/>
  <c r="P52" i="4"/>
  <c r="I52" i="4"/>
  <c r="E52" i="4"/>
  <c r="N52" i="4"/>
  <c r="F52" i="4"/>
  <c r="G52" i="4"/>
  <c r="D52" i="4"/>
  <c r="L52" i="4"/>
  <c r="H52" i="4"/>
  <c r="K52" i="4"/>
  <c r="O52" i="4"/>
  <c r="N18" i="1"/>
  <c r="N20" i="1" s="1"/>
  <c r="S31" i="3"/>
  <c r="C18" i="1"/>
  <c r="L18" i="1" s="1"/>
  <c r="S29" i="3"/>
  <c r="R29" i="5"/>
  <c r="R31" i="5" s="1"/>
  <c r="J32" i="5"/>
  <c r="J34" i="5" s="1"/>
  <c r="Q32" i="5"/>
  <c r="Q34" i="5" s="1"/>
  <c r="H20" i="1"/>
  <c r="R37" i="4"/>
  <c r="J39" i="4" s="1"/>
  <c r="R41" i="4"/>
  <c r="K9" i="4"/>
  <c r="D8" i="5"/>
  <c r="D10" i="5" s="1"/>
  <c r="M9" i="4"/>
  <c r="Q5" i="4"/>
  <c r="R23" i="5"/>
  <c r="R25" i="5" s="1"/>
  <c r="Q22" i="3"/>
  <c r="S22" i="3" s="1"/>
  <c r="R29" i="4"/>
  <c r="E31" i="4" s="1"/>
  <c r="J5" i="5"/>
  <c r="J7" i="5" s="1"/>
  <c r="I4" i="3"/>
  <c r="F9" i="4"/>
  <c r="Q25" i="3"/>
  <c r="S25" i="3" s="1"/>
  <c r="E15" i="1"/>
  <c r="E17" i="1" s="1"/>
  <c r="J26" i="5"/>
  <c r="J28" i="5" s="1"/>
  <c r="I7" i="3"/>
  <c r="Q16" i="3"/>
  <c r="S16" i="3" s="1"/>
  <c r="F23" i="4"/>
  <c r="E7" i="5"/>
  <c r="F8" i="5"/>
  <c r="F10" i="5" s="1"/>
  <c r="P4" i="3"/>
  <c r="R13" i="4"/>
  <c r="J15" i="4" s="1"/>
  <c r="M8" i="5"/>
  <c r="M10" i="5" s="1"/>
  <c r="Q5" i="5"/>
  <c r="Q7" i="5" s="1"/>
  <c r="Q14" i="5"/>
  <c r="Q16" i="5" s="1"/>
  <c r="K8" i="5"/>
  <c r="K10" i="5" s="1"/>
  <c r="H11" i="1"/>
  <c r="P6" i="3"/>
  <c r="J5" i="4"/>
  <c r="N9" i="1"/>
  <c r="N11" i="1" s="1"/>
  <c r="J14" i="5"/>
  <c r="R11" i="5"/>
  <c r="R13" i="5" s="1"/>
  <c r="J13" i="5"/>
  <c r="F7" i="5"/>
  <c r="S12" i="3"/>
  <c r="P7" i="3"/>
  <c r="F9" i="1"/>
  <c r="C11" i="1"/>
  <c r="P19" i="1"/>
  <c r="P10" i="1"/>
  <c r="P22" i="1"/>
  <c r="P16" i="1"/>
  <c r="P13" i="1"/>
  <c r="P25" i="1"/>
  <c r="J19" i="1"/>
  <c r="J22" i="1"/>
  <c r="J16" i="1"/>
  <c r="J10" i="1"/>
  <c r="J13" i="1"/>
  <c r="C7" i="1"/>
  <c r="O25" i="1"/>
  <c r="L25" i="1"/>
  <c r="F25" i="1"/>
  <c r="J25" i="1"/>
  <c r="Q9" i="3"/>
  <c r="S9" i="3" s="1"/>
  <c r="S45" i="3"/>
  <c r="S44" i="3"/>
  <c r="Q8" i="3"/>
  <c r="S8" i="3" s="1"/>
  <c r="N24" i="1"/>
  <c r="Q6" i="14"/>
  <c r="S6" i="14" s="1"/>
  <c r="S1170" i="14"/>
  <c r="S43" i="3"/>
  <c r="K24" i="1"/>
  <c r="S1171" i="14"/>
  <c r="S40" i="3"/>
  <c r="S41" i="3"/>
  <c r="E24" i="1"/>
  <c r="Q5" i="3"/>
  <c r="S5" i="3" s="1"/>
  <c r="S42" i="3"/>
  <c r="H24" i="1"/>
  <c r="Q7" i="14" l="1"/>
  <c r="S7" i="14" s="1"/>
  <c r="G7" i="1"/>
  <c r="K60" i="4"/>
  <c r="D60" i="4"/>
  <c r="I60" i="4"/>
  <c r="Q23" i="4"/>
  <c r="P23" i="4"/>
  <c r="M7" i="1"/>
  <c r="J23" i="4"/>
  <c r="I23" i="4"/>
  <c r="L23" i="4"/>
  <c r="G23" i="4"/>
  <c r="M23" i="4"/>
  <c r="K23" i="4"/>
  <c r="H23" i="4"/>
  <c r="N23" i="4"/>
  <c r="D23" i="4"/>
  <c r="O23" i="4"/>
  <c r="J51" i="10"/>
  <c r="M51" i="10"/>
  <c r="K51" i="10"/>
  <c r="D51" i="10"/>
  <c r="Q51" i="10"/>
  <c r="R44" i="11"/>
  <c r="R46" i="11" s="1"/>
  <c r="R26" i="11"/>
  <c r="R28" i="11" s="1"/>
  <c r="J9" i="10"/>
  <c r="R9" i="10" s="1"/>
  <c r="J11" i="10" s="1"/>
  <c r="J8" i="11"/>
  <c r="J10" i="11" s="1"/>
  <c r="E23" i="10"/>
  <c r="I23" i="10"/>
  <c r="L23" i="10"/>
  <c r="N23" i="10"/>
  <c r="M23" i="10"/>
  <c r="D23" i="10"/>
  <c r="O23" i="10"/>
  <c r="F23" i="10"/>
  <c r="R23" i="10"/>
  <c r="Q23" i="10"/>
  <c r="H23" i="10"/>
  <c r="G23" i="10"/>
  <c r="P23" i="10"/>
  <c r="K23" i="10"/>
  <c r="H60" i="4"/>
  <c r="N60" i="4"/>
  <c r="L60" i="4"/>
  <c r="J60" i="4"/>
  <c r="E60" i="4"/>
  <c r="P60" i="4"/>
  <c r="G60" i="4"/>
  <c r="F60" i="4"/>
  <c r="O60" i="4"/>
  <c r="M60" i="4"/>
  <c r="H15" i="1"/>
  <c r="H17" i="1" s="1"/>
  <c r="Q6" i="3"/>
  <c r="S6" i="3" s="1"/>
  <c r="I31" i="4"/>
  <c r="P31" i="4"/>
  <c r="N31" i="4"/>
  <c r="Q31" i="4"/>
  <c r="H31" i="4"/>
  <c r="F31" i="4"/>
  <c r="M31" i="4"/>
  <c r="D31" i="4"/>
  <c r="J9" i="4"/>
  <c r="R20" i="5"/>
  <c r="R22" i="5" s="1"/>
  <c r="C12" i="1"/>
  <c r="I12" i="1" s="1"/>
  <c r="Q4" i="3"/>
  <c r="S4" i="3" s="1"/>
  <c r="Q59" i="10"/>
  <c r="K59" i="10"/>
  <c r="M59" i="10"/>
  <c r="F59" i="10"/>
  <c r="D59" i="10"/>
  <c r="Q43" i="10"/>
  <c r="K43" i="10"/>
  <c r="M43" i="10"/>
  <c r="D43" i="10"/>
  <c r="F43" i="10"/>
  <c r="M35" i="10"/>
  <c r="Q35" i="10"/>
  <c r="K35" i="10"/>
  <c r="D35" i="10"/>
  <c r="F35" i="10"/>
  <c r="R20" i="11"/>
  <c r="R22" i="11" s="1"/>
  <c r="Q8" i="11"/>
  <c r="Q10" i="11" s="1"/>
  <c r="Q27" i="10"/>
  <c r="K27" i="10"/>
  <c r="M27" i="10"/>
  <c r="F27" i="10"/>
  <c r="D27" i="10"/>
  <c r="J27" i="10"/>
  <c r="R17" i="10"/>
  <c r="M19" i="10" s="1"/>
  <c r="J16" i="11"/>
  <c r="I15" i="10"/>
  <c r="N15" i="10"/>
  <c r="L15" i="10"/>
  <c r="D15" i="10"/>
  <c r="Q15" i="10"/>
  <c r="R5" i="10"/>
  <c r="J7" i="10" s="1"/>
  <c r="R15" i="10"/>
  <c r="R5" i="11"/>
  <c r="R7" i="11" s="1"/>
  <c r="P15" i="10"/>
  <c r="F15" i="10"/>
  <c r="G15" i="10"/>
  <c r="O15" i="10"/>
  <c r="K15" i="10"/>
  <c r="E15" i="10"/>
  <c r="M15" i="10"/>
  <c r="H15" i="10"/>
  <c r="R14" i="11"/>
  <c r="Q16" i="11"/>
  <c r="O21" i="1"/>
  <c r="K15" i="1"/>
  <c r="K17" i="1" s="1"/>
  <c r="L9" i="1"/>
  <c r="S13" i="3"/>
  <c r="J64" i="4"/>
  <c r="R44" i="5"/>
  <c r="R46" i="5" s="1"/>
  <c r="C23" i="1"/>
  <c r="I21" i="1"/>
  <c r="L21" i="1"/>
  <c r="F56" i="4"/>
  <c r="M56" i="4"/>
  <c r="D56" i="4"/>
  <c r="K56" i="4"/>
  <c r="J56" i="4"/>
  <c r="O18" i="1"/>
  <c r="C20" i="1"/>
  <c r="I18" i="1"/>
  <c r="F18" i="1"/>
  <c r="Q9" i="4"/>
  <c r="R32" i="5"/>
  <c r="R34" i="5" s="1"/>
  <c r="K43" i="4"/>
  <c r="M43" i="4"/>
  <c r="D43" i="4"/>
  <c r="Q43" i="4"/>
  <c r="F43" i="4"/>
  <c r="J43" i="4"/>
  <c r="M39" i="4"/>
  <c r="L39" i="4"/>
  <c r="K39" i="4"/>
  <c r="H39" i="4"/>
  <c r="F39" i="4"/>
  <c r="E39" i="4"/>
  <c r="N39" i="4"/>
  <c r="I39" i="4"/>
  <c r="Q39" i="4"/>
  <c r="O39" i="4"/>
  <c r="P39" i="4"/>
  <c r="D39" i="4"/>
  <c r="G39" i="4"/>
  <c r="R26" i="5"/>
  <c r="R28" i="5" s="1"/>
  <c r="G31" i="4"/>
  <c r="L31" i="4"/>
  <c r="O31" i="4"/>
  <c r="K31" i="4"/>
  <c r="J31" i="4"/>
  <c r="Q7" i="3"/>
  <c r="S7" i="3" s="1"/>
  <c r="D35" i="4"/>
  <c r="M35" i="4"/>
  <c r="F35" i="4"/>
  <c r="K35" i="4"/>
  <c r="Q35" i="4"/>
  <c r="K27" i="4"/>
  <c r="F27" i="4"/>
  <c r="D27" i="4"/>
  <c r="M27" i="4"/>
  <c r="J27" i="4"/>
  <c r="D15" i="4"/>
  <c r="J8" i="5"/>
  <c r="J10" i="5" s="1"/>
  <c r="H15" i="4"/>
  <c r="F15" i="4"/>
  <c r="O15" i="4"/>
  <c r="G15" i="4"/>
  <c r="N15" i="4"/>
  <c r="R5" i="4"/>
  <c r="G7" i="4" s="1"/>
  <c r="E15" i="4"/>
  <c r="I15" i="4"/>
  <c r="L15" i="4"/>
  <c r="P15" i="4"/>
  <c r="Q15" i="4"/>
  <c r="M15" i="4"/>
  <c r="K15" i="4"/>
  <c r="R14" i="5"/>
  <c r="R16" i="5" s="1"/>
  <c r="Q8" i="5"/>
  <c r="Q10" i="5" s="1"/>
  <c r="O9" i="1"/>
  <c r="J16" i="5"/>
  <c r="R5" i="5"/>
  <c r="R7" i="5" s="1"/>
  <c r="M19" i="4"/>
  <c r="K19" i="4"/>
  <c r="F19" i="4"/>
  <c r="Q19" i="4"/>
  <c r="D19" i="4"/>
  <c r="P7" i="1"/>
  <c r="D19" i="1"/>
  <c r="D22" i="1"/>
  <c r="D10" i="1"/>
  <c r="D13" i="1"/>
  <c r="D16" i="1"/>
  <c r="O7" i="1"/>
  <c r="L7" i="1"/>
  <c r="F7" i="1"/>
  <c r="J7" i="1"/>
  <c r="D25" i="1"/>
  <c r="I7" i="1"/>
  <c r="N26" i="1"/>
  <c r="N6" i="1"/>
  <c r="K26" i="1"/>
  <c r="D64" i="4"/>
  <c r="M64" i="4"/>
  <c r="K64" i="4"/>
  <c r="F64" i="4"/>
  <c r="H26" i="1"/>
  <c r="C24" i="1"/>
  <c r="F24" i="1" s="1"/>
  <c r="E26" i="1"/>
  <c r="E6" i="1"/>
  <c r="G24" i="1" s="1"/>
  <c r="K19" i="10" l="1"/>
  <c r="C15" i="1"/>
  <c r="O15" i="1" s="1"/>
  <c r="H6" i="1"/>
  <c r="J24" i="1" s="1"/>
  <c r="K6" i="1"/>
  <c r="M21" i="1" s="1"/>
  <c r="R9" i="4"/>
  <c r="J11" i="4" s="1"/>
  <c r="O12" i="1"/>
  <c r="C14" i="1"/>
  <c r="L12" i="1"/>
  <c r="F12" i="1"/>
  <c r="R8" i="11"/>
  <c r="R10" i="11" s="1"/>
  <c r="D19" i="10"/>
  <c r="F19" i="10"/>
  <c r="Q19" i="10"/>
  <c r="J19" i="10"/>
  <c r="E7" i="10"/>
  <c r="N7" i="10"/>
  <c r="M7" i="10"/>
  <c r="G7" i="10"/>
  <c r="O7" i="10"/>
  <c r="D7" i="10"/>
  <c r="H7" i="10"/>
  <c r="Q7" i="10"/>
  <c r="P7" i="10"/>
  <c r="F7" i="10"/>
  <c r="I7" i="10"/>
  <c r="L7" i="10"/>
  <c r="K7" i="10"/>
  <c r="R16" i="11"/>
  <c r="Q11" i="10"/>
  <c r="K11" i="10"/>
  <c r="M11" i="10"/>
  <c r="D11" i="10"/>
  <c r="F11" i="10"/>
  <c r="I15" i="1"/>
  <c r="N7" i="4"/>
  <c r="J7" i="4"/>
  <c r="H7" i="4"/>
  <c r="R7" i="4"/>
  <c r="D7" i="4"/>
  <c r="Q7" i="4"/>
  <c r="K7" i="4"/>
  <c r="E7" i="4"/>
  <c r="F7" i="4"/>
  <c r="R8" i="5"/>
  <c r="R10" i="5" s="1"/>
  <c r="M7" i="4"/>
  <c r="I7" i="4"/>
  <c r="L7" i="4"/>
  <c r="P7" i="4"/>
  <c r="O7" i="4"/>
  <c r="D7" i="1"/>
  <c r="P18" i="1"/>
  <c r="N8" i="1"/>
  <c r="P12" i="1"/>
  <c r="P15" i="1"/>
  <c r="P9" i="1"/>
  <c r="P21" i="1"/>
  <c r="P24" i="1"/>
  <c r="L24" i="1"/>
  <c r="O24" i="1"/>
  <c r="C6" i="1"/>
  <c r="F6" i="1" s="1"/>
  <c r="C26" i="1"/>
  <c r="G18" i="1"/>
  <c r="E8" i="1"/>
  <c r="G21" i="1"/>
  <c r="G9" i="1"/>
  <c r="G15" i="1"/>
  <c r="G12" i="1"/>
  <c r="I24" i="1"/>
  <c r="F15" i="1" l="1"/>
  <c r="C17" i="1"/>
  <c r="M12" i="1"/>
  <c r="M24" i="1"/>
  <c r="J21" i="1"/>
  <c r="H8" i="1"/>
  <c r="J12" i="1"/>
  <c r="J9" i="1"/>
  <c r="M18" i="1"/>
  <c r="J15" i="1"/>
  <c r="K8" i="1"/>
  <c r="M15" i="1"/>
  <c r="J18" i="1"/>
  <c r="M9" i="1"/>
  <c r="L15" i="1"/>
  <c r="Q11" i="4"/>
  <c r="K11" i="4"/>
  <c r="D11" i="4"/>
  <c r="M11" i="4"/>
  <c r="F11" i="4"/>
  <c r="I6" i="1"/>
  <c r="D24" i="1"/>
  <c r="G6" i="1"/>
  <c r="P6" i="1"/>
  <c r="D12" i="1"/>
  <c r="D21" i="1"/>
  <c r="D9" i="1"/>
  <c r="D18" i="1"/>
  <c r="O6" i="1"/>
  <c r="D15" i="1"/>
  <c r="C8" i="1"/>
  <c r="L6" i="1"/>
  <c r="M6" i="1" l="1"/>
  <c r="J6" i="1"/>
  <c r="D6" i="1"/>
</calcChain>
</file>

<file path=xl/sharedStrings.xml><?xml version="1.0" encoding="utf-8"?>
<sst xmlns="http://schemas.openxmlformats.org/spreadsheetml/2006/main" count="4175" uniqueCount="421">
  <si>
    <t>空知</t>
    <rPh sb="0" eb="2">
      <t>ソラチ</t>
    </rPh>
    <phoneticPr fontId="3"/>
  </si>
  <si>
    <t>十勝</t>
    <rPh sb="0" eb="2">
      <t>トカチ</t>
    </rPh>
    <phoneticPr fontId="3"/>
  </si>
  <si>
    <t>単位：千人、％</t>
  </si>
  <si>
    <t>圏　域　・　区　分</t>
  </si>
  <si>
    <t>総　　数</t>
  </si>
  <si>
    <t>内　　　　　　　　　　　　　　　　訳</t>
  </si>
  <si>
    <t>道　外　客</t>
  </si>
  <si>
    <t>道　内　客</t>
  </si>
  <si>
    <t>日 帰 り 客</t>
  </si>
  <si>
    <t>宿　泊　客</t>
  </si>
  <si>
    <t>圏 域 比</t>
  </si>
  <si>
    <t>構 成 比</t>
  </si>
  <si>
    <t>北海道計</t>
  </si>
  <si>
    <t>前年比</t>
  </si>
  <si>
    <t>-　</t>
  </si>
  <si>
    <t>道南圏域計</t>
  </si>
  <si>
    <t>道央圏域計</t>
  </si>
  <si>
    <t>道北圏域計</t>
  </si>
  <si>
    <t>オホーツク圏域計</t>
  </si>
  <si>
    <t>十勝圏域計</t>
  </si>
  <si>
    <t>釧路・根室圏域計</t>
  </si>
  <si>
    <t>＊　構成比は、「総数」に対する「道外客と道内客」及び「日帰り客と宿泊客」の比率を示す。</t>
  </si>
  <si>
    <t>資料編</t>
    <rPh sb="0" eb="3">
      <t>シリョウヘン</t>
    </rPh>
    <phoneticPr fontId="3"/>
  </si>
  <si>
    <t>１　圏域別観光入込客数（延べ人数）</t>
    <rPh sb="2" eb="5">
      <t>ケンイキベツ</t>
    </rPh>
    <rPh sb="5" eb="7">
      <t>カンコウ</t>
    </rPh>
    <rPh sb="7" eb="9">
      <t>イリコミ</t>
    </rPh>
    <rPh sb="9" eb="11">
      <t>キャクスウ</t>
    </rPh>
    <rPh sb="12" eb="13">
      <t>ノ</t>
    </rPh>
    <rPh sb="14" eb="16">
      <t>ニンズウ</t>
    </rPh>
    <phoneticPr fontId="3"/>
  </si>
  <si>
    <t>圏　域</t>
  </si>
  <si>
    <t>区　分</t>
  </si>
  <si>
    <t>４　月</t>
  </si>
  <si>
    <t>５　月</t>
  </si>
  <si>
    <t>６　月</t>
  </si>
  <si>
    <t>７　月</t>
  </si>
  <si>
    <t>８　月</t>
  </si>
  <si>
    <t>９　月</t>
  </si>
  <si>
    <t>上　期　計</t>
  </si>
  <si>
    <t>１ ０ 月</t>
  </si>
  <si>
    <t>１ １ 月</t>
  </si>
  <si>
    <t>１ ２ 月</t>
  </si>
  <si>
    <t>１　月</t>
  </si>
  <si>
    <t>２　月</t>
  </si>
  <si>
    <t>３　月</t>
  </si>
  <si>
    <t>下　期　計</t>
  </si>
  <si>
    <t>年間合計</t>
  </si>
  <si>
    <t>対前年比</t>
  </si>
  <si>
    <t>入込総数</t>
  </si>
  <si>
    <t>内道外客</t>
  </si>
  <si>
    <t>内道内客</t>
  </si>
  <si>
    <t>内日帰客</t>
  </si>
  <si>
    <t>内宿泊客</t>
  </si>
  <si>
    <t>宿泊客延数</t>
  </si>
  <si>
    <t>春 （ ４ ・ ５ 月 ）</t>
  </si>
  <si>
    <t>夏 （ ６ － ９ 月 ）</t>
  </si>
  <si>
    <t>上 期 計</t>
  </si>
  <si>
    <t>秋 （ １０ ・ １１ 月 ）</t>
  </si>
  <si>
    <t>冬 （ １２ － ３ 月 ）</t>
  </si>
  <si>
    <t>下 期 計</t>
  </si>
  <si>
    <t>年 間 合 計</t>
  </si>
  <si>
    <t>月　別</t>
  </si>
  <si>
    <t>構成比</t>
  </si>
  <si>
    <t>季節別</t>
  </si>
  <si>
    <t>圏　域</t>
    <rPh sb="0" eb="1">
      <t>ケン</t>
    </rPh>
    <rPh sb="2" eb="3">
      <t>イキ</t>
    </rPh>
    <phoneticPr fontId="3"/>
  </si>
  <si>
    <t>市町村名</t>
    <rPh sb="0" eb="4">
      <t>シチョウソンメイ</t>
    </rPh>
    <phoneticPr fontId="3"/>
  </si>
  <si>
    <t>区　分</t>
    <rPh sb="0" eb="1">
      <t>ク</t>
    </rPh>
    <rPh sb="2" eb="3">
      <t>ブン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</si>
  <si>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</si>
  <si>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</si>
  <si>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</si>
  <si>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</si>
  <si>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</si>
  <si>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</si>
  <si>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１０月</t>
  </si>
  <si>
    <t>１１月</t>
  </si>
  <si>
    <t>１２月</t>
  </si>
  <si>
    <t>下期計</t>
  </si>
  <si>
    <t>対前年比</t>
    <rPh sb="0" eb="1">
      <t>タイ</t>
    </rPh>
    <rPh sb="1" eb="4">
      <t>ゼンネンヒ</t>
    </rPh>
    <phoneticPr fontId="3"/>
  </si>
  <si>
    <t>入込総数</t>
    <rPh sb="0" eb="2">
      <t>イリコ</t>
    </rPh>
    <rPh sb="2" eb="4">
      <t>ソウスウ</t>
    </rPh>
    <phoneticPr fontId="3"/>
  </si>
  <si>
    <t>内道外客</t>
    <rPh sb="0" eb="1">
      <t>ウチ</t>
    </rPh>
    <rPh sb="1" eb="2">
      <t>ドウ</t>
    </rPh>
    <rPh sb="2" eb="3">
      <t>ガイ</t>
    </rPh>
    <rPh sb="3" eb="4">
      <t>キャク</t>
    </rPh>
    <phoneticPr fontId="3"/>
  </si>
  <si>
    <t>内道内客</t>
    <rPh sb="0" eb="1">
      <t>ウチ</t>
    </rPh>
    <rPh sb="1" eb="3">
      <t>ドウナイ</t>
    </rPh>
    <rPh sb="3" eb="4">
      <t>キャク</t>
    </rPh>
    <phoneticPr fontId="3"/>
  </si>
  <si>
    <t>内日帰客</t>
    <rPh sb="0" eb="1">
      <t>ウチ</t>
    </rPh>
    <rPh sb="1" eb="3">
      <t>ヒガエ</t>
    </rPh>
    <rPh sb="3" eb="4">
      <t>キャク</t>
    </rPh>
    <phoneticPr fontId="3"/>
  </si>
  <si>
    <t>内宿泊客</t>
    <rPh sb="0" eb="1">
      <t>ウチ</t>
    </rPh>
    <rPh sb="1" eb="4">
      <t>シュクハクキャク</t>
    </rPh>
    <phoneticPr fontId="3"/>
  </si>
  <si>
    <t>宿泊客延数</t>
    <rPh sb="0" eb="3">
      <t>シュクハクキャク</t>
    </rPh>
    <rPh sb="3" eb="4">
      <t>ノ</t>
    </rPh>
    <rPh sb="4" eb="5">
      <t>スウ</t>
    </rPh>
    <phoneticPr fontId="3"/>
  </si>
  <si>
    <t>函館市</t>
  </si>
  <si>
    <t>松前町</t>
  </si>
  <si>
    <t>福島町</t>
  </si>
  <si>
    <t>知内町</t>
  </si>
  <si>
    <t>木古内町</t>
  </si>
  <si>
    <t>七飯町</t>
  </si>
  <si>
    <t>鹿部町</t>
  </si>
  <si>
    <t>森町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</si>
  <si>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</si>
  <si>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</si>
  <si>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</si>
  <si>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</si>
  <si>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</si>
  <si>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</si>
  <si>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</si>
  <si>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江別市</t>
  </si>
  <si>
    <t>千歳市</t>
  </si>
  <si>
    <t>恵庭市</t>
  </si>
  <si>
    <t>北広島市</t>
  </si>
  <si>
    <t>当別町</t>
  </si>
  <si>
    <t>新篠津村</t>
  </si>
  <si>
    <t>小樽市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</si>
  <si>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</si>
  <si>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</si>
  <si>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</si>
  <si>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</si>
  <si>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</si>
  <si>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</si>
  <si>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</si>
  <si>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</si>
  <si>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</si>
  <si>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</si>
  <si>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</si>
  <si>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</si>
  <si>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</si>
  <si>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積丹町</t>
  </si>
  <si>
    <t>古平町</t>
  </si>
  <si>
    <t>仁木町</t>
  </si>
  <si>
    <t>余市町</t>
  </si>
  <si>
    <t>赤井川村</t>
  </si>
  <si>
    <t>夕張市</t>
  </si>
  <si>
    <t>美唄市</t>
  </si>
  <si>
    <t>芦別市</t>
  </si>
  <si>
    <t>赤平市</t>
  </si>
  <si>
    <t>三笠市</t>
  </si>
  <si>
    <t>滝川市</t>
  </si>
  <si>
    <t>砂川市</t>
  </si>
  <si>
    <t>歌志内市</t>
  </si>
  <si>
    <t>深川市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</si>
  <si>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</si>
  <si>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</si>
  <si>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</si>
  <si>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</si>
  <si>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</si>
  <si>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</si>
  <si>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</si>
  <si>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</si>
  <si>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</si>
  <si>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</si>
  <si>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</si>
  <si>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</si>
  <si>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</si>
  <si>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</si>
  <si>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</si>
  <si>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室蘭市</t>
  </si>
  <si>
    <t>苫小牧市</t>
  </si>
  <si>
    <t>登別市</t>
  </si>
  <si>
    <t>豊浦町</t>
  </si>
  <si>
    <t>単位：宿泊人数→人、宿泊延数→人泊、対前年比→％</t>
    <rPh sb="3" eb="5">
      <t>シュクハク</t>
    </rPh>
    <rPh sb="5" eb="7">
      <t>ニンズウ</t>
    </rPh>
    <rPh sb="8" eb="9">
      <t>ニン</t>
    </rPh>
    <rPh sb="10" eb="12">
      <t>シュクハク</t>
    </rPh>
    <rPh sb="12" eb="13">
      <t>ノ</t>
    </rPh>
    <rPh sb="13" eb="14">
      <t>スウ</t>
    </rPh>
    <rPh sb="15" eb="16">
      <t>ニン</t>
    </rPh>
    <rPh sb="16" eb="17">
      <t>ハク</t>
    </rPh>
    <rPh sb="18" eb="19">
      <t>タイ</t>
    </rPh>
    <rPh sb="19" eb="22">
      <t>ゼンネンヒ</t>
    </rPh>
    <phoneticPr fontId="3"/>
  </si>
  <si>
    <t>単位：人泊、％</t>
    <rPh sb="4" eb="5">
      <t>ハク</t>
    </rPh>
    <phoneticPr fontId="3"/>
  </si>
  <si>
    <t>壮瞥町</t>
  </si>
  <si>
    <t>白老町</t>
  </si>
  <si>
    <t>厚真町</t>
  </si>
  <si>
    <t>新冠町</t>
  </si>
  <si>
    <t>浦河町</t>
  </si>
  <si>
    <t>様似町</t>
  </si>
  <si>
    <t>えりも町</t>
  </si>
  <si>
    <t>旭川市</t>
  </si>
  <si>
    <t>富良野市</t>
  </si>
  <si>
    <t>鷹栖町</t>
    <rPh sb="2" eb="3">
      <t>チョウ</t>
    </rPh>
    <phoneticPr fontId="3"/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</si>
  <si>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</si>
  <si>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</si>
  <si>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</si>
  <si>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</si>
  <si>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</si>
  <si>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</si>
  <si>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</si>
  <si>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</si>
  <si>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</si>
  <si>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</si>
  <si>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</si>
  <si>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</si>
  <si>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</si>
  <si>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</si>
  <si>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</si>
  <si>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</si>
  <si>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</si>
  <si>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留萌市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</si>
  <si>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</si>
  <si>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</si>
  <si>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</si>
  <si>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</si>
  <si>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</si>
  <si>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</si>
  <si>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</si>
  <si>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</si>
  <si>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稚内市</t>
  </si>
  <si>
    <t>猿払村</t>
  </si>
  <si>
    <t>浜頓別町</t>
  </si>
  <si>
    <t>中頓別町</t>
  </si>
  <si>
    <t>豊富町</t>
  </si>
  <si>
    <t>礼文町</t>
  </si>
  <si>
    <t>利尻町</t>
  </si>
  <si>
    <t>利尻富士町</t>
  </si>
  <si>
    <t>網走市</t>
  </si>
  <si>
    <t>紋別市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</si>
  <si>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</si>
  <si>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</si>
  <si>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</si>
  <si>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</si>
  <si>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</si>
  <si>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</si>
  <si>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</si>
  <si>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</si>
  <si>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湧別町</t>
  </si>
  <si>
    <t>滝上町</t>
  </si>
  <si>
    <t>興部町</t>
  </si>
  <si>
    <t>西興部村</t>
  </si>
  <si>
    <t>雄武町</t>
  </si>
  <si>
    <t>帯広市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</si>
  <si>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</si>
  <si>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</si>
  <si>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</si>
  <si>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</si>
  <si>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</si>
  <si>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</si>
  <si>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</si>
  <si>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更別村</t>
  </si>
  <si>
    <t>大樹町</t>
  </si>
  <si>
    <t>広尾町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</si>
  <si>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</si>
  <si>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</si>
  <si>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</si>
  <si>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</si>
  <si>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</si>
  <si>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</si>
  <si>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</si>
  <si>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</si>
  <si>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</si>
  <si>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</si>
  <si>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</si>
  <si>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</si>
  <si>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</si>
  <si>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根室市</t>
  </si>
  <si>
    <t>別海町</t>
  </si>
  <si>
    <t>中標津町</t>
  </si>
  <si>
    <t>標津町</t>
  </si>
  <si>
    <t>羅臼町</t>
  </si>
  <si>
    <t>単位：人、延べ、％</t>
  </si>
  <si>
    <t>月</t>
  </si>
  <si>
    <t>人　数</t>
  </si>
  <si>
    <t>ア　　　　　　　　ジ　　　　　　　　ア</t>
  </si>
  <si>
    <t>ヨ　　　ー　　　ロ　　　ッ　　　パ</t>
  </si>
  <si>
    <t>北　　　　米</t>
  </si>
  <si>
    <t>計</t>
  </si>
  <si>
    <t>中　国</t>
  </si>
  <si>
    <t>韓　国</t>
  </si>
  <si>
    <t>台　湾</t>
  </si>
  <si>
    <t>香　港</t>
  </si>
  <si>
    <t>シンガポール</t>
  </si>
  <si>
    <t>ロシア</t>
  </si>
  <si>
    <t>イギリス</t>
  </si>
  <si>
    <t>フランス</t>
  </si>
  <si>
    <t>ドイツ</t>
  </si>
  <si>
    <t>カナダ</t>
  </si>
  <si>
    <t>宿泊人数</t>
  </si>
  <si>
    <t>宿泊延数</t>
  </si>
  <si>
    <t>上期計</t>
  </si>
  <si>
    <t>年　間
合　計</t>
  </si>
  <si>
    <t>対前年
比</t>
  </si>
  <si>
    <t>渡島</t>
  </si>
  <si>
    <t>檜山</t>
  </si>
  <si>
    <t>胆振</t>
  </si>
  <si>
    <t>日高</t>
  </si>
  <si>
    <t>上川</t>
  </si>
  <si>
    <t>留萌</t>
  </si>
  <si>
    <t>宗谷</t>
  </si>
  <si>
    <t>十勝</t>
  </si>
  <si>
    <t>釧路</t>
  </si>
  <si>
    <t>根室</t>
  </si>
  <si>
    <t>合　　　　計</t>
  </si>
  <si>
    <t>春　（　４　・　５　月　）</t>
  </si>
  <si>
    <t>夏　（　６　－　９　月　）</t>
  </si>
  <si>
    <t>秋　（　１０　・　１１　月　）</t>
  </si>
  <si>
    <t>冬　（　１２　－　３　月　）</t>
  </si>
  <si>
    <t>４　　月</t>
  </si>
  <si>
    <t>５　　月</t>
  </si>
  <si>
    <t>６　　月</t>
  </si>
  <si>
    <t>７　　月</t>
  </si>
  <si>
    <t>８　　月</t>
  </si>
  <si>
    <t>９　　月</t>
  </si>
  <si>
    <t>１　０　月</t>
  </si>
  <si>
    <t>１　１　月</t>
  </si>
  <si>
    <t>１　２　月</t>
  </si>
  <si>
    <t>１　　月</t>
  </si>
  <si>
    <t>２　　月</t>
  </si>
  <si>
    <t>３　　月</t>
  </si>
  <si>
    <t>支庁</t>
  </si>
  <si>
    <t>市町村名</t>
  </si>
  <si>
    <t>八雲町</t>
  </si>
  <si>
    <t>岩見沢市</t>
  </si>
  <si>
    <t>伊達市</t>
  </si>
  <si>
    <t>日高町</t>
  </si>
  <si>
    <t>士別市</t>
  </si>
  <si>
    <t>名寄市</t>
  </si>
  <si>
    <t>枝幸町</t>
  </si>
  <si>
    <t>北見市</t>
  </si>
  <si>
    <t>遠軽町</t>
  </si>
  <si>
    <t>幕別町</t>
  </si>
  <si>
    <t>釧路市</t>
  </si>
  <si>
    <t>新ひだか町</t>
    <rPh sb="0" eb="1">
      <t>シン</t>
    </rPh>
    <phoneticPr fontId="3"/>
  </si>
  <si>
    <t>神恵内村</t>
    <rPh sb="3" eb="4">
      <t>ムラ</t>
    </rPh>
    <phoneticPr fontId="3"/>
  </si>
  <si>
    <t>29頁</t>
    <rPh sb="2" eb="3">
      <t>ページ</t>
    </rPh>
    <phoneticPr fontId="3"/>
  </si>
  <si>
    <t>北斗市</t>
    <rPh sb="0" eb="2">
      <t>ホクト</t>
    </rPh>
    <rPh sb="2" eb="3">
      <t>シ</t>
    </rPh>
    <phoneticPr fontId="3"/>
  </si>
  <si>
    <t>石狩市</t>
  </si>
  <si>
    <t>洞爺湖町</t>
    <rPh sb="0" eb="3">
      <t>トウヤコ</t>
    </rPh>
    <phoneticPr fontId="3"/>
  </si>
  <si>
    <t>平取町</t>
  </si>
  <si>
    <t>大空町</t>
    <rPh sb="0" eb="2">
      <t>オオゾラ</t>
    </rPh>
    <phoneticPr fontId="3"/>
  </si>
  <si>
    <t>1頁</t>
    <rPh sb="1" eb="2">
      <t>ページ</t>
    </rPh>
    <phoneticPr fontId="3"/>
  </si>
  <si>
    <t>2頁</t>
    <rPh sb="1" eb="2">
      <t>ページ</t>
    </rPh>
    <phoneticPr fontId="3"/>
  </si>
  <si>
    <t>3～4頁</t>
    <rPh sb="3" eb="4">
      <t>ページ</t>
    </rPh>
    <phoneticPr fontId="3"/>
  </si>
  <si>
    <t>5頁</t>
    <rPh sb="1" eb="2">
      <t>ページ</t>
    </rPh>
    <phoneticPr fontId="3"/>
  </si>
  <si>
    <t>単位：入込総数→千人、宿泊客延数→千人泊、対前年比→％</t>
    <rPh sb="0" eb="2">
      <t>タンイ</t>
    </rPh>
    <rPh sb="3" eb="5">
      <t>イリコミ</t>
    </rPh>
    <rPh sb="5" eb="7">
      <t>ソウスウ</t>
    </rPh>
    <rPh sb="8" eb="10">
      <t>センニン</t>
    </rPh>
    <rPh sb="11" eb="14">
      <t>シュクハクキャク</t>
    </rPh>
    <rPh sb="14" eb="15">
      <t>ノ</t>
    </rPh>
    <rPh sb="15" eb="16">
      <t>スウ</t>
    </rPh>
    <rPh sb="17" eb="19">
      <t>センニン</t>
    </rPh>
    <rPh sb="19" eb="20">
      <t>ハク</t>
    </rPh>
    <rPh sb="21" eb="22">
      <t>タイ</t>
    </rPh>
    <rPh sb="22" eb="25">
      <t>ゼンネンヒ</t>
    </rPh>
    <phoneticPr fontId="3"/>
  </si>
  <si>
    <t>北海道経済部観光局</t>
    <rPh sb="0" eb="3">
      <t>ホッカイドウ</t>
    </rPh>
    <rPh sb="3" eb="6">
      <t>ケイザイブ</t>
    </rPh>
    <rPh sb="6" eb="8">
      <t>カンコウ</t>
    </rPh>
    <rPh sb="8" eb="9">
      <t>キョク</t>
    </rPh>
    <phoneticPr fontId="3"/>
  </si>
  <si>
    <t>道央圏域計</t>
    <rPh sb="0" eb="2">
      <t>ドウオウ</t>
    </rPh>
    <phoneticPr fontId="3"/>
  </si>
  <si>
    <t>道南圏域計</t>
    <rPh sb="0" eb="2">
      <t>ドウナン</t>
    </rPh>
    <phoneticPr fontId="3"/>
  </si>
  <si>
    <t>マレーシア</t>
  </si>
  <si>
    <t>タイ</t>
  </si>
  <si>
    <t>インド</t>
  </si>
  <si>
    <t>アメリカ</t>
    <phoneticPr fontId="3"/>
  </si>
  <si>
    <t>オーストラリア</t>
    <phoneticPr fontId="3"/>
  </si>
  <si>
    <t>その他</t>
    <rPh sb="2" eb="3">
      <t>タ</t>
    </rPh>
    <phoneticPr fontId="3"/>
  </si>
  <si>
    <t>石狩</t>
    <rPh sb="0" eb="2">
      <t>イシカリ</t>
    </rPh>
    <phoneticPr fontId="3"/>
  </si>
  <si>
    <t>後志</t>
    <rPh sb="0" eb="2">
      <t>シリベシ</t>
    </rPh>
    <phoneticPr fontId="3"/>
  </si>
  <si>
    <t>オホーツク</t>
    <phoneticPr fontId="3"/>
  </si>
  <si>
    <t>道南圏域計</t>
    <rPh sb="1" eb="2">
      <t>ミナミ</t>
    </rPh>
    <phoneticPr fontId="3"/>
  </si>
  <si>
    <t>全道計</t>
    <rPh sb="0" eb="2">
      <t>ゼンドウ</t>
    </rPh>
    <phoneticPr fontId="3"/>
  </si>
  <si>
    <t>空知総合振興局計</t>
    <rPh sb="2" eb="4">
      <t>ソウゴウ</t>
    </rPh>
    <rPh sb="4" eb="7">
      <t>シンコウキョク</t>
    </rPh>
    <phoneticPr fontId="3"/>
  </si>
  <si>
    <t>石狩振興局計</t>
    <rPh sb="2" eb="5">
      <t>シンコウキョク</t>
    </rPh>
    <phoneticPr fontId="3"/>
  </si>
  <si>
    <t>道央</t>
    <rPh sb="0" eb="2">
      <t>ドウオウ</t>
    </rPh>
    <phoneticPr fontId="3"/>
  </si>
  <si>
    <t>後志総合振興局計</t>
    <rPh sb="2" eb="4">
      <t>ソウゴウ</t>
    </rPh>
    <rPh sb="4" eb="7">
      <t>シンコウキョク</t>
    </rPh>
    <phoneticPr fontId="3"/>
  </si>
  <si>
    <t>胆振総合振興局計</t>
    <rPh sb="2" eb="4">
      <t>ソウゴウ</t>
    </rPh>
    <rPh sb="4" eb="7">
      <t>シンコウキョク</t>
    </rPh>
    <phoneticPr fontId="3"/>
  </si>
  <si>
    <t>胆振</t>
    <rPh sb="0" eb="2">
      <t>イブリ</t>
    </rPh>
    <phoneticPr fontId="3"/>
  </si>
  <si>
    <t>安平町</t>
    <rPh sb="0" eb="2">
      <t>アビラ</t>
    </rPh>
    <phoneticPr fontId="3"/>
  </si>
  <si>
    <t>日高振興局計</t>
    <rPh sb="2" eb="5">
      <t>シンコウキョク</t>
    </rPh>
    <phoneticPr fontId="3"/>
  </si>
  <si>
    <t>渡島総合振興局計</t>
    <rPh sb="2" eb="4">
      <t>ソウゴウ</t>
    </rPh>
    <rPh sb="4" eb="7">
      <t>シンコウキョク</t>
    </rPh>
    <phoneticPr fontId="3"/>
  </si>
  <si>
    <t>道南</t>
    <rPh sb="0" eb="2">
      <t>ドウナン</t>
    </rPh>
    <phoneticPr fontId="3"/>
  </si>
  <si>
    <t>檜山振興局計</t>
    <rPh sb="2" eb="5">
      <t>シンコウキョク</t>
    </rPh>
    <phoneticPr fontId="3"/>
  </si>
  <si>
    <t>上川総合振興局計</t>
    <rPh sb="2" eb="4">
      <t>ソウゴウ</t>
    </rPh>
    <rPh sb="4" eb="7">
      <t>シンコウキョク</t>
    </rPh>
    <phoneticPr fontId="3"/>
  </si>
  <si>
    <t>道北</t>
    <rPh sb="0" eb="2">
      <t>ドウホク</t>
    </rPh>
    <phoneticPr fontId="3"/>
  </si>
  <si>
    <t>上川</t>
    <rPh sb="0" eb="2">
      <t>カミカワ</t>
    </rPh>
    <phoneticPr fontId="3"/>
  </si>
  <si>
    <t>留萌振興局計</t>
    <rPh sb="2" eb="5">
      <t>シンコウキョク</t>
    </rPh>
    <rPh sb="5" eb="6">
      <t>ケイ</t>
    </rPh>
    <phoneticPr fontId="3"/>
  </si>
  <si>
    <t>宗谷総合振興局計</t>
    <rPh sb="2" eb="4">
      <t>ソウゴウ</t>
    </rPh>
    <rPh sb="4" eb="7">
      <t>シンコウキョク</t>
    </rPh>
    <phoneticPr fontId="3"/>
  </si>
  <si>
    <t>オホーツク総合振興局計</t>
    <rPh sb="5" eb="7">
      <t>ソウゴウ</t>
    </rPh>
    <rPh sb="7" eb="10">
      <t>シンコウキョク</t>
    </rPh>
    <phoneticPr fontId="3"/>
  </si>
  <si>
    <t>十勝総合振興局計</t>
    <rPh sb="2" eb="4">
      <t>ソウゴウ</t>
    </rPh>
    <rPh sb="4" eb="7">
      <t>シンコウキョク</t>
    </rPh>
    <phoneticPr fontId="3"/>
  </si>
  <si>
    <t>釧路総合振興局計</t>
    <rPh sb="2" eb="4">
      <t>ソウゴウ</t>
    </rPh>
    <rPh sb="4" eb="7">
      <t>シンコウキョク</t>
    </rPh>
    <phoneticPr fontId="3"/>
  </si>
  <si>
    <t>根室振興局計</t>
    <rPh sb="2" eb="5">
      <t>シンコウキョク</t>
    </rPh>
    <phoneticPr fontId="3"/>
  </si>
  <si>
    <t>宿泊客数</t>
    <rPh sb="0" eb="2">
      <t>シュクハク</t>
    </rPh>
    <rPh sb="2" eb="4">
      <t>キャクスウ</t>
    </rPh>
    <phoneticPr fontId="3"/>
  </si>
  <si>
    <t>札幌市</t>
    <phoneticPr fontId="3"/>
  </si>
  <si>
    <t>むかわ町</t>
    <phoneticPr fontId="3"/>
  </si>
  <si>
    <t>せたな町</t>
    <phoneticPr fontId="3"/>
  </si>
  <si>
    <t>計</t>
    <rPh sb="0" eb="1">
      <t>ケイ</t>
    </rPh>
    <phoneticPr fontId="3"/>
  </si>
  <si>
    <t>オホーツク</t>
    <phoneticPr fontId="3"/>
  </si>
  <si>
    <t>３　季節別・月別訪日外国人宿泊者数（延べ人数）の構成比</t>
    <rPh sb="2" eb="5">
      <t>キセツベツ</t>
    </rPh>
    <rPh sb="6" eb="8">
      <t>ツキベツ</t>
    </rPh>
    <rPh sb="8" eb="10">
      <t>ホウニチ</t>
    </rPh>
    <rPh sb="10" eb="13">
      <t>ガイコクジン</t>
    </rPh>
    <rPh sb="13" eb="16">
      <t>シュクハクシャ</t>
    </rPh>
    <rPh sb="16" eb="17">
      <t>スウ</t>
    </rPh>
    <rPh sb="18" eb="19">
      <t>ノ</t>
    </rPh>
    <rPh sb="20" eb="22">
      <t>ニンズウ</t>
    </rPh>
    <rPh sb="24" eb="27">
      <t>コウセイヒ</t>
    </rPh>
    <phoneticPr fontId="3"/>
  </si>
  <si>
    <t>４　季節別・月別訪日外国人宿泊者数（延べ人数）の前年度対比</t>
    <rPh sb="2" eb="5">
      <t>キセツベツ</t>
    </rPh>
    <rPh sb="6" eb="8">
      <t>ツキベツ</t>
    </rPh>
    <rPh sb="8" eb="10">
      <t>ホウニチ</t>
    </rPh>
    <rPh sb="10" eb="13">
      <t>ガイコクジン</t>
    </rPh>
    <rPh sb="13" eb="16">
      <t>シュクハクシャ</t>
    </rPh>
    <rPh sb="16" eb="17">
      <t>スウ</t>
    </rPh>
    <rPh sb="18" eb="19">
      <t>ノ</t>
    </rPh>
    <rPh sb="20" eb="22">
      <t>ニンズウ</t>
    </rPh>
    <rPh sb="24" eb="27">
      <t>ゼンネンド</t>
    </rPh>
    <rPh sb="27" eb="29">
      <t>タイヒ</t>
    </rPh>
    <phoneticPr fontId="3"/>
  </si>
  <si>
    <t>５　市町村別・月別訪日外国人宿泊者数（延べ人数）</t>
    <rPh sb="2" eb="5">
      <t>シチョウソン</t>
    </rPh>
    <rPh sb="5" eb="6">
      <t>ベツ</t>
    </rPh>
    <rPh sb="7" eb="9">
      <t>ツキベツ</t>
    </rPh>
    <rPh sb="9" eb="11">
      <t>ホウニチ</t>
    </rPh>
    <rPh sb="11" eb="14">
      <t>ガイコクジン</t>
    </rPh>
    <rPh sb="14" eb="17">
      <t>シュクハクシャ</t>
    </rPh>
    <rPh sb="17" eb="18">
      <t>スウ</t>
    </rPh>
    <rPh sb="19" eb="20">
      <t>ノ</t>
    </rPh>
    <rPh sb="21" eb="23">
      <t>ニンズウ</t>
    </rPh>
    <phoneticPr fontId="3"/>
  </si>
  <si>
    <t>６　市町村別・国別訪日外国人宿泊者数（延べ人数）</t>
    <rPh sb="2" eb="5">
      <t>シチョウソン</t>
    </rPh>
    <rPh sb="5" eb="6">
      <t>ベツ</t>
    </rPh>
    <rPh sb="7" eb="9">
      <t>クニベツ</t>
    </rPh>
    <rPh sb="9" eb="11">
      <t>ホウニチ</t>
    </rPh>
    <rPh sb="11" eb="14">
      <t>ガイコクジン</t>
    </rPh>
    <rPh sb="14" eb="17">
      <t>シュクハクシャ</t>
    </rPh>
    <rPh sb="17" eb="18">
      <t>スウ</t>
    </rPh>
    <rPh sb="19" eb="20">
      <t>ノ</t>
    </rPh>
    <rPh sb="21" eb="23">
      <t>ニンズウ</t>
    </rPh>
    <phoneticPr fontId="3"/>
  </si>
  <si>
    <t>振興局</t>
    <rPh sb="0" eb="3">
      <t>シンコウキョク</t>
    </rPh>
    <phoneticPr fontId="3"/>
  </si>
  <si>
    <t>合計</t>
    <phoneticPr fontId="3"/>
  </si>
  <si>
    <t>道　央</t>
    <phoneticPr fontId="3"/>
  </si>
  <si>
    <t>空　知</t>
    <rPh sb="0" eb="1">
      <t>ソラ</t>
    </rPh>
    <rPh sb="2" eb="3">
      <t>チ</t>
    </rPh>
    <phoneticPr fontId="3"/>
  </si>
  <si>
    <t>後　志</t>
    <phoneticPr fontId="3"/>
  </si>
  <si>
    <t>胆　振</t>
    <rPh sb="0" eb="1">
      <t>キモ</t>
    </rPh>
    <rPh sb="2" eb="3">
      <t>オサム</t>
    </rPh>
    <phoneticPr fontId="3"/>
  </si>
  <si>
    <t>道　南</t>
    <rPh sb="0" eb="1">
      <t>ミチ</t>
    </rPh>
    <rPh sb="2" eb="3">
      <t>ミナミ</t>
    </rPh>
    <phoneticPr fontId="3"/>
  </si>
  <si>
    <t>渡　島</t>
    <rPh sb="0" eb="1">
      <t>ワタリ</t>
    </rPh>
    <rPh sb="2" eb="3">
      <t>シマ</t>
    </rPh>
    <phoneticPr fontId="3"/>
  </si>
  <si>
    <t>道　南</t>
    <phoneticPr fontId="3"/>
  </si>
  <si>
    <t>道　北</t>
    <rPh sb="0" eb="1">
      <t>ミチ</t>
    </rPh>
    <rPh sb="2" eb="3">
      <t>キタ</t>
    </rPh>
    <phoneticPr fontId="3"/>
  </si>
  <si>
    <t>上　川</t>
    <rPh sb="0" eb="1">
      <t>ウエ</t>
    </rPh>
    <rPh sb="2" eb="3">
      <t>カワ</t>
    </rPh>
    <phoneticPr fontId="3"/>
  </si>
  <si>
    <t>留　萌</t>
    <rPh sb="0" eb="1">
      <t>トメ</t>
    </rPh>
    <rPh sb="2" eb="3">
      <t>モエ</t>
    </rPh>
    <phoneticPr fontId="3"/>
  </si>
  <si>
    <t>宗　谷</t>
    <rPh sb="0" eb="1">
      <t>シュウ</t>
    </rPh>
    <rPh sb="2" eb="3">
      <t>タニ</t>
    </rPh>
    <phoneticPr fontId="3"/>
  </si>
  <si>
    <t>オホーツク</t>
    <phoneticPr fontId="3"/>
  </si>
  <si>
    <t>十　勝</t>
    <rPh sb="0" eb="1">
      <t>ジュウ</t>
    </rPh>
    <rPh sb="2" eb="3">
      <t>カツ</t>
    </rPh>
    <phoneticPr fontId="3"/>
  </si>
  <si>
    <t>釧路・根室</t>
    <rPh sb="0" eb="2">
      <t>クシロ</t>
    </rPh>
    <rPh sb="3" eb="5">
      <t>ネムロ</t>
    </rPh>
    <phoneticPr fontId="3"/>
  </si>
  <si>
    <t>釧路</t>
    <rPh sb="0" eb="2">
      <t>クシロ</t>
    </rPh>
    <phoneticPr fontId="3"/>
  </si>
  <si>
    <t>単位：千人、千人泊、％</t>
    <rPh sb="0" eb="2">
      <t>タンイ</t>
    </rPh>
    <rPh sb="3" eb="5">
      <t>センニン</t>
    </rPh>
    <rPh sb="6" eb="8">
      <t>センニン</t>
    </rPh>
    <rPh sb="8" eb="9">
      <t>ハク</t>
    </rPh>
    <phoneticPr fontId="3"/>
  </si>
  <si>
    <t>6～28頁</t>
    <rPh sb="4" eb="5">
      <t>ページ</t>
    </rPh>
    <phoneticPr fontId="3"/>
  </si>
  <si>
    <t>30～31頁</t>
    <rPh sb="5" eb="6">
      <t>ページ</t>
    </rPh>
    <phoneticPr fontId="3"/>
  </si>
  <si>
    <t>32頁</t>
    <rPh sb="2" eb="3">
      <t>ページ</t>
    </rPh>
    <phoneticPr fontId="3"/>
  </si>
  <si>
    <t>33頁</t>
    <rPh sb="2" eb="3">
      <t>ページ</t>
    </rPh>
    <phoneticPr fontId="3"/>
  </si>
  <si>
    <t>34～40頁</t>
    <rPh sb="5" eb="6">
      <t>ページ</t>
    </rPh>
    <phoneticPr fontId="3"/>
  </si>
  <si>
    <t>アメリカ</t>
  </si>
  <si>
    <t>オーストラリア</t>
  </si>
  <si>
    <t>単位：宿泊客数→人、宿泊客延数→人泊、対前年比→％</t>
    <rPh sb="0" eb="2">
      <t>タンイ</t>
    </rPh>
    <rPh sb="3" eb="5">
      <t>シュクハク</t>
    </rPh>
    <rPh sb="5" eb="7">
      <t>キャクスウ</t>
    </rPh>
    <rPh sb="8" eb="9">
      <t>ジン</t>
    </rPh>
    <rPh sb="10" eb="13">
      <t>シュクハクキャク</t>
    </rPh>
    <rPh sb="13" eb="14">
      <t>ノ</t>
    </rPh>
    <rPh sb="14" eb="15">
      <t>スウ</t>
    </rPh>
    <rPh sb="16" eb="17">
      <t>ジン</t>
    </rPh>
    <rPh sb="17" eb="18">
      <t>ハク</t>
    </rPh>
    <rPh sb="19" eb="20">
      <t>タイ</t>
    </rPh>
    <rPh sb="20" eb="23">
      <t>ゼンネンヒ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</si>
  <si>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</si>
  <si>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</si>
  <si>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</si>
  <si>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</si>
  <si>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41～47頁</t>
    <rPh sb="5" eb="6">
      <t>ページ</t>
    </rPh>
    <phoneticPr fontId="3"/>
  </si>
  <si>
    <t>２　振興局別・国別訪日外国人宿泊者数（延べ人数）</t>
    <rPh sb="2" eb="4">
      <t>シンコウ</t>
    </rPh>
    <rPh sb="4" eb="5">
      <t>キョク</t>
    </rPh>
    <rPh sb="5" eb="6">
      <t>ベツ</t>
    </rPh>
    <rPh sb="7" eb="9">
      <t>クニベツ</t>
    </rPh>
    <rPh sb="9" eb="11">
      <t>ホウニチ</t>
    </rPh>
    <rPh sb="11" eb="14">
      <t>ガイコクジン</t>
    </rPh>
    <rPh sb="14" eb="17">
      <t>シュクハクシャ</t>
    </rPh>
    <rPh sb="17" eb="18">
      <t>スウ</t>
    </rPh>
    <rPh sb="19" eb="20">
      <t>ノ</t>
    </rPh>
    <rPh sb="21" eb="23">
      <t>ニンズウ</t>
    </rPh>
    <phoneticPr fontId="3"/>
  </si>
  <si>
    <t>《観光入込客数関係》</t>
    <rPh sb="1" eb="3">
      <t>カンコウ</t>
    </rPh>
    <rPh sb="3" eb="5">
      <t>イリコミ</t>
    </rPh>
    <rPh sb="5" eb="6">
      <t>キャク</t>
    </rPh>
    <rPh sb="6" eb="7">
      <t>スウ</t>
    </rPh>
    <rPh sb="7" eb="9">
      <t>カンケイ</t>
    </rPh>
    <phoneticPr fontId="3"/>
  </si>
  <si>
    <t>《訪日外国人来道者数関係》</t>
    <rPh sb="1" eb="3">
      <t>ホウニチ</t>
    </rPh>
    <rPh sb="3" eb="6">
      <t>ガイコクジン</t>
    </rPh>
    <rPh sb="6" eb="9">
      <t>ライドウシャ</t>
    </rPh>
    <rPh sb="9" eb="10">
      <t>スウ</t>
    </rPh>
    <rPh sb="10" eb="12">
      <t>カンケイ</t>
    </rPh>
    <phoneticPr fontId="3"/>
  </si>
  <si>
    <t>１　月別・国別訪日外国人宿泊者数（延べ人数）</t>
    <rPh sb="2" eb="4">
      <t>ツキベツ</t>
    </rPh>
    <rPh sb="5" eb="7">
      <t>クニベツ</t>
    </rPh>
    <rPh sb="7" eb="9">
      <t>ホウニチ</t>
    </rPh>
    <rPh sb="9" eb="12">
      <t>ガイコクジン</t>
    </rPh>
    <rPh sb="12" eb="15">
      <t>シュクハクシャ</t>
    </rPh>
    <rPh sb="15" eb="16">
      <t>スウ</t>
    </rPh>
    <rPh sb="17" eb="18">
      <t>ノ</t>
    </rPh>
    <rPh sb="19" eb="21">
      <t>ニンズウ</t>
    </rPh>
    <phoneticPr fontId="3"/>
  </si>
  <si>
    <t xml:space="preserve"> </t>
    <phoneticPr fontId="3"/>
  </si>
  <si>
    <t xml:space="preserve">北海道観光入込客数調査報告書  </t>
    <rPh sb="0" eb="3">
      <t>ホッカイドウ</t>
    </rPh>
    <rPh sb="3" eb="5">
      <t>カンコウ</t>
    </rPh>
    <rPh sb="5" eb="7">
      <t>イリコミ</t>
    </rPh>
    <rPh sb="7" eb="8">
      <t>キャク</t>
    </rPh>
    <rPh sb="8" eb="9">
      <t>スウ</t>
    </rPh>
    <rPh sb="9" eb="11">
      <t>チョウサ</t>
    </rPh>
    <rPh sb="11" eb="14">
      <t>ホウコクショ</t>
    </rPh>
    <phoneticPr fontId="3"/>
  </si>
  <si>
    <t>２　圏域別・月別観光入込客数（延べ人数）</t>
    <rPh sb="2" eb="5">
      <t>ケンイキベツ</t>
    </rPh>
    <rPh sb="6" eb="8">
      <t>ツキベツ</t>
    </rPh>
    <rPh sb="8" eb="10">
      <t>カンコウ</t>
    </rPh>
    <rPh sb="10" eb="12">
      <t>イリコミ</t>
    </rPh>
    <rPh sb="12" eb="14">
      <t>キャクスウ</t>
    </rPh>
    <rPh sb="15" eb="16">
      <t>ノ</t>
    </rPh>
    <rPh sb="17" eb="19">
      <t>ニンズウ</t>
    </rPh>
    <phoneticPr fontId="3"/>
  </si>
  <si>
    <t>３　季節別・月別観光入込客数（延べ人数）の構成比</t>
    <rPh sb="2" eb="5">
      <t>キセツベツ</t>
    </rPh>
    <rPh sb="6" eb="8">
      <t>ツキベツ</t>
    </rPh>
    <rPh sb="8" eb="10">
      <t>カンコウ</t>
    </rPh>
    <rPh sb="10" eb="12">
      <t>イリコミ</t>
    </rPh>
    <rPh sb="12" eb="14">
      <t>キャクスウ</t>
    </rPh>
    <rPh sb="15" eb="16">
      <t>ノ</t>
    </rPh>
    <rPh sb="17" eb="19">
      <t>ニンズウ</t>
    </rPh>
    <rPh sb="21" eb="24">
      <t>コウセイヒ</t>
    </rPh>
    <phoneticPr fontId="3"/>
  </si>
  <si>
    <t>４　季節別・月別観光入込客数（延べ人数）の前年度対比</t>
    <rPh sb="2" eb="4">
      <t>キセツ</t>
    </rPh>
    <rPh sb="4" eb="5">
      <t>ベツ</t>
    </rPh>
    <rPh sb="6" eb="8">
      <t>ツキベツ</t>
    </rPh>
    <rPh sb="8" eb="10">
      <t>カンコウ</t>
    </rPh>
    <rPh sb="10" eb="12">
      <t>イリコミ</t>
    </rPh>
    <rPh sb="12" eb="14">
      <t>キャクスウ</t>
    </rPh>
    <rPh sb="15" eb="16">
      <t>ノ</t>
    </rPh>
    <rPh sb="17" eb="19">
      <t>ニンズウ</t>
    </rPh>
    <rPh sb="21" eb="24">
      <t>ゼンネンド</t>
    </rPh>
    <rPh sb="24" eb="26">
      <t>タイヒ</t>
    </rPh>
    <phoneticPr fontId="3"/>
  </si>
  <si>
    <t>５　市町村別・月別観光入込客数</t>
    <rPh sb="2" eb="5">
      <t>シチョウソン</t>
    </rPh>
    <rPh sb="5" eb="6">
      <t>ベツ</t>
    </rPh>
    <rPh sb="7" eb="9">
      <t>ツキベツ</t>
    </rPh>
    <rPh sb="9" eb="11">
      <t>カンコウ</t>
    </rPh>
    <rPh sb="11" eb="13">
      <t>イリコミ</t>
    </rPh>
    <rPh sb="13" eb="15">
      <t>キャクスウ</t>
    </rPh>
    <phoneticPr fontId="3"/>
  </si>
  <si>
    <t>ｲﾝﾄﾞﾈｼｱ</t>
    <phoneticPr fontId="3"/>
  </si>
  <si>
    <t>フィリピン</t>
    <phoneticPr fontId="3"/>
  </si>
  <si>
    <t>ベトナム</t>
    <phoneticPr fontId="3"/>
  </si>
  <si>
    <t>インドネシア</t>
    <phoneticPr fontId="3"/>
  </si>
  <si>
    <t>中札内村</t>
    <rPh sb="0" eb="3">
      <t>ナカサツナイ</t>
    </rPh>
    <rPh sb="3" eb="4">
      <t>ムラ</t>
    </rPh>
    <phoneticPr fontId="3"/>
  </si>
  <si>
    <t>中札内村</t>
    <rPh sb="0" eb="4">
      <t>ナカサツナイムラ</t>
    </rPh>
    <phoneticPr fontId="3"/>
  </si>
  <si>
    <t>26年度</t>
    <phoneticPr fontId="3"/>
  </si>
  <si>
    <t xml:space="preserve">平成２７年度   </t>
    <rPh sb="0" eb="2">
      <t>ヘイセイ</t>
    </rPh>
    <rPh sb="4" eb="6">
      <t>ネンド</t>
    </rPh>
    <phoneticPr fontId="3"/>
  </si>
  <si>
    <t>１　平成27年度圏域別観光入込客数（延べ人数）</t>
    <phoneticPr fontId="3"/>
  </si>
  <si>
    <t>２　平成27年度圏域別・月別観光入込客数（延べ人数）</t>
    <phoneticPr fontId="3"/>
  </si>
  <si>
    <t>３　平成27年度季節別・月別観光入込客数（延べ人数）の構成比</t>
    <phoneticPr fontId="3"/>
  </si>
  <si>
    <t>４　平成27年度季節別・月別観光入込客数（延べ人数）の前年度対比</t>
    <phoneticPr fontId="3"/>
  </si>
  <si>
    <t>27年度</t>
    <phoneticPr fontId="3"/>
  </si>
  <si>
    <t>５　平成27年度市町村別・月別観光入込客数</t>
    <rPh sb="2" eb="4">
      <t>ヘイセイ</t>
    </rPh>
    <rPh sb="6" eb="8">
      <t>ネンド</t>
    </rPh>
    <rPh sb="9" eb="11">
      <t>カミキ</t>
    </rPh>
    <rPh sb="12" eb="16">
      <t>シチョウソンベツ</t>
    </rPh>
    <rPh sb="17" eb="19">
      <t>ツキベツ</t>
    </rPh>
    <rPh sb="19" eb="21">
      <t>カンコウ</t>
    </rPh>
    <phoneticPr fontId="3"/>
  </si>
  <si>
    <t>26年度</t>
    <rPh sb="2" eb="4">
      <t>ネンド</t>
    </rPh>
    <phoneticPr fontId="3"/>
  </si>
  <si>
    <t>１　平成27年度月別・国別訪日外国人宿泊者数（延べ人数）</t>
    <phoneticPr fontId="3"/>
  </si>
  <si>
    <t>２　平成27年度振興局別・国別訪日外国人宿泊者数（延べ人数）</t>
    <rPh sb="8" eb="11">
      <t>シンコウキョク</t>
    </rPh>
    <phoneticPr fontId="3"/>
  </si>
  <si>
    <t>３　平成27年度季節別・月別訪日外国人宿泊者数（延べ人数）の構成比</t>
    <phoneticPr fontId="3"/>
  </si>
  <si>
    <t>４　平成27年度季節別・月別訪日外国人宿泊者数（延べ人数）の前年度対比</t>
    <phoneticPr fontId="3"/>
  </si>
  <si>
    <t>※26年度数値は、26年度報告書の数値であるため、５表及び６表の26年度数値と一致しないことがある。</t>
    <phoneticPr fontId="3"/>
  </si>
  <si>
    <t>※26年度数値は、26年度報告書の数値であるため、５表及び６表の26年度数値と一致しないことがある。</t>
    <rPh sb="26" eb="27">
      <t>ヒョウ</t>
    </rPh>
    <rPh sb="27" eb="28">
      <t>オヨ</t>
    </rPh>
    <rPh sb="30" eb="31">
      <t>ヒョウ</t>
    </rPh>
    <rPh sb="36" eb="38">
      <t>スウチ</t>
    </rPh>
    <phoneticPr fontId="3"/>
  </si>
  <si>
    <t>５　平成27年度市町村別・月別訪日外国人宿泊者数（延べ人数）</t>
    <rPh sb="25" eb="26">
      <t>ノ</t>
    </rPh>
    <rPh sb="27" eb="29">
      <t>ニンズウ</t>
    </rPh>
    <phoneticPr fontId="3"/>
  </si>
  <si>
    <t>６　平成27年度市町村別・国別訪日外国人宿泊者数（延べ人数）</t>
    <rPh sb="2" eb="4">
      <t>ヘイセイ</t>
    </rPh>
    <rPh sb="6" eb="8">
      <t>ネンド</t>
    </rPh>
    <rPh sb="8" eb="11">
      <t>シチョウソン</t>
    </rPh>
    <rPh sb="11" eb="12">
      <t>ベツ</t>
    </rPh>
    <rPh sb="13" eb="15">
      <t>クニベツ</t>
    </rPh>
    <rPh sb="15" eb="17">
      <t>ホウニチ</t>
    </rPh>
    <rPh sb="17" eb="19">
      <t>ガイコク</t>
    </rPh>
    <rPh sb="19" eb="20">
      <t>ジン</t>
    </rPh>
    <rPh sb="20" eb="23">
      <t>シュクハクシャ</t>
    </rPh>
    <rPh sb="23" eb="24">
      <t>カズ</t>
    </rPh>
    <rPh sb="25" eb="26">
      <t>ノ</t>
    </rPh>
    <rPh sb="27" eb="29">
      <t>ニンズウ</t>
    </rPh>
    <phoneticPr fontId="3"/>
  </si>
  <si>
    <t>平成２８年８月</t>
    <rPh sb="0" eb="2">
      <t>ヘイセイ</t>
    </rPh>
    <rPh sb="4" eb="5">
      <t>ネン</t>
    </rPh>
    <rPh sb="6" eb="7">
      <t>ガツ</t>
    </rPh>
    <phoneticPr fontId="3"/>
  </si>
  <si>
    <t>※26年度の各月の数値は、26年度報告書の数値であるため、１表、２表、５表の26年度合計と一致しないことがある。</t>
    <rPh sb="6" eb="8">
      <t>カクツキ</t>
    </rPh>
    <rPh sb="15" eb="17">
      <t>ネンド</t>
    </rPh>
    <rPh sb="17" eb="20">
      <t>ホウコクショ</t>
    </rPh>
    <rPh sb="21" eb="23">
      <t>スウチ</t>
    </rPh>
    <rPh sb="36" eb="37">
      <t>ヒョウ</t>
    </rPh>
    <rPh sb="40" eb="42">
      <t>ネンド</t>
    </rPh>
    <rPh sb="42" eb="44">
      <t>ゴウケイ</t>
    </rPh>
    <rPh sb="45" eb="47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</si>
</sst>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#,##0.0_ "/>
    <numFmt numFmtId="178" formatCode="#,##0_ "/>
    <numFmt numFmtId="179" formatCode="0.0_);[Red]\(0.0\)"/>
    <numFmt numFmtId="180" formatCode="0.0%"/>
    <numFmt numFmtId="181" formatCode="#,##0.0_ ;[Red]\-#,##0.0\ "/>
    <numFmt numFmtId="182" formatCode="#,##0.0_);[Red]\(#,##0.0\)"/>
    <numFmt numFmtId="183" formatCode="#,##0_ ;[Red]\-#,##0\ "/>
    <numFmt numFmtId="184" formatCode="#,##0.0;[Red]\-#,##0.0"/>
    <numFmt numFmtId="185" formatCode="#,##0;&quot;▲&quot;#,##0;&quot;- 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3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77" fontId="0" fillId="0" borderId="5" xfId="0" applyNumberFormat="1" applyBorder="1"/>
    <xf numFmtId="177" fontId="0" fillId="0" borderId="6" xfId="0" applyNumberFormat="1" applyBorder="1"/>
    <xf numFmtId="177" fontId="0" fillId="0" borderId="7" xfId="0" applyNumberFormat="1" applyBorder="1"/>
    <xf numFmtId="0" fontId="0" fillId="0" borderId="7" xfId="0" quotePrefix="1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9" xfId="0" applyNumberFormat="1" applyBorder="1"/>
    <xf numFmtId="177" fontId="0" fillId="0" borderId="12" xfId="0" applyNumberFormat="1" applyBorder="1"/>
    <xf numFmtId="0" fontId="0" fillId="0" borderId="13" xfId="0" applyBorder="1" applyAlignment="1">
      <alignment horizontal="center"/>
    </xf>
    <xf numFmtId="177" fontId="0" fillId="0" borderId="13" xfId="0" applyNumberFormat="1" applyBorder="1"/>
    <xf numFmtId="177" fontId="0" fillId="0" borderId="14" xfId="0" applyNumberFormat="1" applyBorder="1"/>
    <xf numFmtId="177" fontId="0" fillId="0" borderId="8" xfId="0" applyNumberFormat="1" applyBorder="1"/>
    <xf numFmtId="177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177" fontId="0" fillId="0" borderId="17" xfId="0" applyNumberFormat="1" applyBorder="1"/>
    <xf numFmtId="177" fontId="0" fillId="0" borderId="18" xfId="0" applyNumberFormat="1" applyBorder="1"/>
    <xf numFmtId="177" fontId="0" fillId="0" borderId="16" xfId="0" applyNumberFormat="1" applyBorder="1"/>
    <xf numFmtId="177" fontId="0" fillId="0" borderId="0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0" xfId="0" applyFont="1" applyAlignment="1">
      <alignment horizontal="center" vertical="center"/>
    </xf>
    <xf numFmtId="178" fontId="0" fillId="0" borderId="13" xfId="0" applyNumberFormat="1" applyBorder="1"/>
    <xf numFmtId="178" fontId="0" fillId="0" borderId="9" xfId="0" applyNumberFormat="1" applyBorder="1"/>
    <xf numFmtId="178" fontId="0" fillId="0" borderId="12" xfId="0" applyNumberFormat="1" applyBorder="1"/>
    <xf numFmtId="178" fontId="0" fillId="0" borderId="14" xfId="0" applyNumberFormat="1" applyBorder="1"/>
    <xf numFmtId="0" fontId="0" fillId="0" borderId="23" xfId="0" applyBorder="1"/>
    <xf numFmtId="0" fontId="7" fillId="0" borderId="0" xfId="0" applyFont="1" applyBorder="1" applyAlignment="1">
      <alignment horizontal="center" vertical="center" wrapText="1"/>
    </xf>
    <xf numFmtId="178" fontId="0" fillId="0" borderId="17" xfId="0" applyNumberFormat="1" applyBorder="1"/>
    <xf numFmtId="178" fontId="0" fillId="0" borderId="5" xfId="0" applyNumberFormat="1" applyBorder="1"/>
    <xf numFmtId="178" fontId="0" fillId="0" borderId="18" xfId="0" applyNumberFormat="1" applyBorder="1"/>
    <xf numFmtId="178" fontId="0" fillId="0" borderId="6" xfId="0" applyNumberFormat="1" applyBorder="1"/>
    <xf numFmtId="0" fontId="4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0" fillId="0" borderId="9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178" fontId="0" fillId="0" borderId="13" xfId="0" applyNumberForma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9" xfId="0" applyNumberFormat="1" applyFill="1" applyBorder="1" applyAlignment="1">
      <alignment vertical="center"/>
    </xf>
    <xf numFmtId="178" fontId="0" fillId="0" borderId="15" xfId="0" applyNumberFormat="1" applyFill="1" applyBorder="1" applyAlignment="1">
      <alignment vertical="center"/>
    </xf>
    <xf numFmtId="178" fontId="0" fillId="0" borderId="24" xfId="0" applyNumberFormat="1" applyFill="1" applyBorder="1" applyAlignment="1">
      <alignment vertical="center"/>
    </xf>
    <xf numFmtId="177" fontId="0" fillId="0" borderId="25" xfId="0" applyNumberForma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Fill="1"/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178" fontId="0" fillId="0" borderId="26" xfId="0" applyNumberFormat="1" applyFill="1" applyBorder="1" applyAlignment="1">
      <alignment vertical="center"/>
    </xf>
    <xf numFmtId="177" fontId="0" fillId="0" borderId="27" xfId="0" applyNumberFormat="1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178" fontId="0" fillId="0" borderId="25" xfId="0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178" fontId="0" fillId="0" borderId="13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7" xfId="1" applyNumberFormat="1" applyFont="1" applyBorder="1"/>
    <xf numFmtId="177" fontId="0" fillId="0" borderId="0" xfId="0" applyNumberFormat="1"/>
    <xf numFmtId="178" fontId="0" fillId="0" borderId="31" xfId="0" applyNumberFormat="1" applyFill="1" applyBorder="1"/>
    <xf numFmtId="178" fontId="0" fillId="0" borderId="0" xfId="0" applyNumberFormat="1" applyFill="1" applyBorder="1" applyAlignment="1">
      <alignment horizontal="center" vertical="center"/>
    </xf>
    <xf numFmtId="178" fontId="0" fillId="0" borderId="19" xfId="0" applyNumberFormat="1" applyFill="1" applyBorder="1" applyAlignment="1">
      <alignment horizontal="center" vertical="center"/>
    </xf>
    <xf numFmtId="178" fontId="0" fillId="0" borderId="32" xfId="0" applyNumberFormat="1" applyFill="1" applyBorder="1" applyAlignment="1">
      <alignment horizontal="center" vertical="center"/>
    </xf>
    <xf numFmtId="178" fontId="0" fillId="0" borderId="33" xfId="0" applyNumberFormat="1" applyFill="1" applyBorder="1" applyAlignment="1">
      <alignment horizontal="center" vertical="center" wrapText="1"/>
    </xf>
    <xf numFmtId="178" fontId="0" fillId="0" borderId="0" xfId="0" applyNumberFormat="1" applyFill="1" applyAlignment="1">
      <alignment vertical="center"/>
    </xf>
    <xf numFmtId="178" fontId="0" fillId="0" borderId="20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21" xfId="0" applyNumberFormat="1" applyFill="1" applyBorder="1" applyAlignment="1">
      <alignment horizontal="center" vertical="center"/>
    </xf>
    <xf numFmtId="0" fontId="0" fillId="0" borderId="0" xfId="0" applyAlignment="1"/>
    <xf numFmtId="178" fontId="0" fillId="0" borderId="17" xfId="0" applyNumberFormat="1" applyFill="1" applyBorder="1" applyAlignment="1">
      <alignment horizontal="center" vertical="center"/>
    </xf>
    <xf numFmtId="178" fontId="0" fillId="0" borderId="16" xfId="0" applyNumberFormat="1" applyFill="1" applyBorder="1" applyAlignment="1">
      <alignment horizontal="center" vertical="center"/>
    </xf>
    <xf numFmtId="178" fontId="0" fillId="0" borderId="34" xfId="0" applyNumberFormat="1" applyFill="1" applyBorder="1" applyAlignment="1">
      <alignment horizontal="center" vertical="center"/>
    </xf>
    <xf numFmtId="178" fontId="0" fillId="0" borderId="35" xfId="0" applyNumberFormat="1" applyFill="1" applyBorder="1" applyAlignment="1">
      <alignment horizontal="center" vertical="center"/>
    </xf>
    <xf numFmtId="178" fontId="0" fillId="0" borderId="36" xfId="0" applyNumberFormat="1" applyFill="1" applyBorder="1" applyAlignment="1">
      <alignment horizontal="center" vertical="center"/>
    </xf>
    <xf numFmtId="178" fontId="0" fillId="0" borderId="37" xfId="0" applyNumberFormat="1" applyFill="1" applyBorder="1" applyAlignment="1">
      <alignment horizontal="center" vertical="center"/>
    </xf>
    <xf numFmtId="178" fontId="0" fillId="0" borderId="38" xfId="0" applyNumberForma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vertical="center"/>
    </xf>
    <xf numFmtId="178" fontId="0" fillId="0" borderId="33" xfId="0" applyNumberFormat="1" applyFill="1" applyBorder="1" applyAlignment="1">
      <alignment horizontal="center" vertical="center"/>
    </xf>
    <xf numFmtId="178" fontId="0" fillId="0" borderId="33" xfId="0" applyNumberFormat="1" applyFill="1" applyBorder="1" applyAlignment="1">
      <alignment vertical="center"/>
    </xf>
    <xf numFmtId="178" fontId="0" fillId="0" borderId="39" xfId="0" applyNumberFormat="1" applyFill="1" applyBorder="1" applyAlignment="1">
      <alignment vertical="center"/>
    </xf>
    <xf numFmtId="178" fontId="0" fillId="0" borderId="13" xfId="0" applyNumberFormat="1" applyFill="1" applyBorder="1"/>
    <xf numFmtId="178" fontId="0" fillId="0" borderId="40" xfId="0" applyNumberFormat="1" applyFill="1" applyBorder="1" applyAlignment="1">
      <alignment vertical="center"/>
    </xf>
    <xf numFmtId="178" fontId="0" fillId="0" borderId="41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180" fontId="0" fillId="0" borderId="12" xfId="0" applyNumberFormat="1" applyFill="1" applyBorder="1" applyAlignment="1">
      <alignment vertical="center"/>
    </xf>
    <xf numFmtId="180" fontId="0" fillId="0" borderId="15" xfId="0" applyNumberFormat="1" applyFill="1" applyBorder="1" applyAlignment="1">
      <alignment vertical="center"/>
    </xf>
    <xf numFmtId="178" fontId="0" fillId="0" borderId="43" xfId="0" applyNumberFormat="1" applyFill="1" applyBorder="1" applyAlignment="1">
      <alignment vertical="center"/>
    </xf>
    <xf numFmtId="180" fontId="0" fillId="0" borderId="25" xfId="0" applyNumberFormat="1" applyFill="1" applyBorder="1" applyAlignment="1">
      <alignment vertical="center"/>
    </xf>
    <xf numFmtId="178" fontId="0" fillId="0" borderId="44" xfId="0" applyNumberFormat="1" applyFill="1" applyBorder="1" applyAlignment="1">
      <alignment vertical="center"/>
    </xf>
    <xf numFmtId="180" fontId="0" fillId="0" borderId="14" xfId="0" applyNumberFormat="1" applyFill="1" applyBorder="1" applyAlignment="1">
      <alignment vertical="center"/>
    </xf>
    <xf numFmtId="178" fontId="0" fillId="0" borderId="45" xfId="0" applyNumberFormat="1" applyFill="1" applyBorder="1" applyAlignment="1">
      <alignment vertical="center"/>
    </xf>
    <xf numFmtId="180" fontId="0" fillId="0" borderId="27" xfId="0" applyNumberFormat="1" applyFill="1" applyBorder="1" applyAlignment="1">
      <alignment vertical="center"/>
    </xf>
    <xf numFmtId="178" fontId="0" fillId="0" borderId="46" xfId="0" applyNumberFormat="1" applyFill="1" applyBorder="1" applyAlignment="1">
      <alignment vertical="center"/>
    </xf>
    <xf numFmtId="180" fontId="0" fillId="0" borderId="33" xfId="0" applyNumberFormat="1" applyFill="1" applyBorder="1" applyAlignment="1">
      <alignment vertical="center"/>
    </xf>
    <xf numFmtId="178" fontId="0" fillId="0" borderId="0" xfId="0" applyNumberFormat="1" applyFill="1" applyAlignment="1">
      <alignment horizontal="center" vertical="center"/>
    </xf>
    <xf numFmtId="178" fontId="0" fillId="0" borderId="9" xfId="0" applyNumberFormat="1" applyFill="1" applyBorder="1"/>
    <xf numFmtId="178" fontId="0" fillId="0" borderId="38" xfId="0" applyNumberFormat="1" applyFill="1" applyBorder="1"/>
    <xf numFmtId="178" fontId="0" fillId="0" borderId="35" xfId="0" applyNumberFormat="1" applyFill="1" applyBorder="1"/>
    <xf numFmtId="0" fontId="0" fillId="0" borderId="9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2" fillId="0" borderId="0" xfId="0" applyNumberFormat="1" applyFont="1" applyFill="1" applyAlignment="1">
      <alignment horizontal="left" vertical="center"/>
    </xf>
    <xf numFmtId="180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horizontal="right" vertical="center"/>
    </xf>
    <xf numFmtId="178" fontId="0" fillId="0" borderId="29" xfId="0" applyNumberFormat="1" applyFill="1" applyBorder="1" applyAlignment="1">
      <alignment horizontal="center" vertical="center"/>
    </xf>
    <xf numFmtId="178" fontId="0" fillId="0" borderId="48" xfId="0" applyNumberFormat="1" applyFill="1" applyBorder="1" applyAlignment="1">
      <alignment horizontal="center" vertical="center" shrinkToFit="1"/>
    </xf>
    <xf numFmtId="178" fontId="0" fillId="0" borderId="42" xfId="0" applyNumberFormat="1" applyFill="1" applyBorder="1" applyAlignment="1">
      <alignment horizontal="center" vertical="center" shrinkToFit="1"/>
    </xf>
    <xf numFmtId="180" fontId="0" fillId="0" borderId="47" xfId="0" applyNumberFormat="1" applyFill="1" applyBorder="1" applyAlignment="1">
      <alignment horizontal="center" vertical="center" shrinkToFit="1"/>
    </xf>
    <xf numFmtId="178" fontId="0" fillId="0" borderId="49" xfId="0" applyNumberFormat="1" applyFill="1" applyBorder="1" applyAlignment="1">
      <alignment horizontal="center" vertical="center" shrinkToFit="1"/>
    </xf>
    <xf numFmtId="178" fontId="0" fillId="0" borderId="10" xfId="0" applyNumberFormat="1" applyFill="1" applyBorder="1" applyAlignment="1">
      <alignment horizontal="center" vertical="center" shrinkToFit="1"/>
    </xf>
    <xf numFmtId="178" fontId="0" fillId="0" borderId="30" xfId="0" applyNumberForma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80" fontId="0" fillId="0" borderId="11" xfId="0" applyNumberFormat="1" applyFill="1" applyBorder="1" applyAlignment="1">
      <alignment horizontal="center" vertical="center" shrinkToFit="1"/>
    </xf>
    <xf numFmtId="177" fontId="0" fillId="0" borderId="0" xfId="0" applyNumberFormat="1" applyBorder="1" applyAlignment="1"/>
    <xf numFmtId="178" fontId="0" fillId="0" borderId="18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horizontal="center" vertical="center"/>
    </xf>
    <xf numFmtId="178" fontId="0" fillId="0" borderId="51" xfId="0" applyNumberFormat="1" applyFill="1" applyBorder="1" applyAlignment="1">
      <alignment horizontal="center" vertical="center"/>
    </xf>
    <xf numFmtId="183" fontId="0" fillId="0" borderId="13" xfId="2" applyNumberFormat="1" applyFont="1" applyBorder="1" applyAlignment="1">
      <alignment vertical="center"/>
    </xf>
    <xf numFmtId="180" fontId="0" fillId="0" borderId="14" xfId="1" applyNumberFormat="1" applyFont="1" applyFill="1" applyBorder="1" applyAlignment="1">
      <alignment vertical="center"/>
    </xf>
    <xf numFmtId="183" fontId="0" fillId="0" borderId="26" xfId="2" applyNumberFormat="1" applyFont="1" applyBorder="1" applyAlignment="1">
      <alignment vertical="center"/>
    </xf>
    <xf numFmtId="180" fontId="0" fillId="0" borderId="27" xfId="1" applyNumberFormat="1" applyFont="1" applyFill="1" applyBorder="1" applyAlignment="1">
      <alignment vertical="center"/>
    </xf>
    <xf numFmtId="183" fontId="0" fillId="0" borderId="24" xfId="2" applyNumberFormat="1" applyFont="1" applyBorder="1" applyAlignment="1">
      <alignment vertical="center"/>
    </xf>
    <xf numFmtId="180" fontId="0" fillId="0" borderId="25" xfId="1" applyNumberFormat="1" applyFont="1" applyFill="1" applyBorder="1" applyAlignment="1">
      <alignment vertical="center"/>
    </xf>
    <xf numFmtId="183" fontId="0" fillId="0" borderId="9" xfId="2" applyNumberFormat="1" applyFont="1" applyBorder="1" applyAlignment="1">
      <alignment vertical="center"/>
    </xf>
    <xf numFmtId="180" fontId="0" fillId="0" borderId="12" xfId="1" applyNumberFormat="1" applyFont="1" applyFill="1" applyBorder="1" applyAlignment="1">
      <alignment vertical="center"/>
    </xf>
    <xf numFmtId="183" fontId="0" fillId="0" borderId="8" xfId="2" applyNumberFormat="1" applyFont="1" applyBorder="1" applyAlignment="1">
      <alignment vertical="center"/>
    </xf>
    <xf numFmtId="180" fontId="0" fillId="0" borderId="15" xfId="1" applyNumberFormat="1" applyFont="1" applyFill="1" applyBorder="1" applyAlignment="1">
      <alignment vertical="center"/>
    </xf>
    <xf numFmtId="178" fontId="0" fillId="0" borderId="52" xfId="0" applyNumberFormat="1" applyFill="1" applyBorder="1" applyAlignment="1">
      <alignment horizontal="center" vertical="center"/>
    </xf>
    <xf numFmtId="178" fontId="0" fillId="0" borderId="17" xfId="0" applyNumberFormat="1" applyFill="1" applyBorder="1" applyAlignment="1">
      <alignment vertical="center"/>
    </xf>
    <xf numFmtId="178" fontId="0" fillId="0" borderId="53" xfId="0" applyNumberFormat="1" applyFill="1" applyBorder="1" applyAlignment="1">
      <alignment vertical="center"/>
    </xf>
    <xf numFmtId="177" fontId="0" fillId="0" borderId="13" xfId="0" applyNumberFormat="1" applyBorder="1" applyAlignment="1">
      <alignment horizontal="right"/>
    </xf>
    <xf numFmtId="177" fontId="0" fillId="0" borderId="8" xfId="0" applyNumberFormat="1" applyBorder="1" applyAlignment="1">
      <alignment horizontal="right"/>
    </xf>
    <xf numFmtId="177" fontId="0" fillId="0" borderId="14" xfId="0" applyNumberFormat="1" applyBorder="1" applyAlignment="1">
      <alignment horizontal="right"/>
    </xf>
    <xf numFmtId="177" fontId="0" fillId="0" borderId="15" xfId="0" applyNumberFormat="1" applyBorder="1" applyAlignment="1">
      <alignment horizontal="right"/>
    </xf>
    <xf numFmtId="178" fontId="0" fillId="0" borderId="24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12" fillId="0" borderId="0" xfId="0" applyFont="1" applyFill="1"/>
    <xf numFmtId="180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180" fontId="12" fillId="0" borderId="0" xfId="0" applyNumberFormat="1" applyFont="1" applyFill="1" applyAlignment="1">
      <alignment horizontal="right"/>
    </xf>
    <xf numFmtId="0" fontId="12" fillId="0" borderId="29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80" fontId="12" fillId="0" borderId="11" xfId="0" applyNumberFormat="1" applyFont="1" applyFill="1" applyBorder="1" applyAlignment="1">
      <alignment horizontal="center"/>
    </xf>
    <xf numFmtId="0" fontId="12" fillId="0" borderId="17" xfId="0" applyFont="1" applyFill="1" applyBorder="1"/>
    <xf numFmtId="177" fontId="12" fillId="0" borderId="9" xfId="0" applyNumberFormat="1" applyFont="1" applyFill="1" applyBorder="1"/>
    <xf numFmtId="180" fontId="12" fillId="0" borderId="12" xfId="0" applyNumberFormat="1" applyFont="1" applyFill="1" applyBorder="1"/>
    <xf numFmtId="0" fontId="12" fillId="0" borderId="18" xfId="0" applyFont="1" applyFill="1" applyBorder="1" applyAlignment="1">
      <alignment horizontal="center"/>
    </xf>
    <xf numFmtId="177" fontId="12" fillId="0" borderId="13" xfId="0" applyNumberFormat="1" applyFont="1" applyFill="1" applyBorder="1"/>
    <xf numFmtId="180" fontId="12" fillId="0" borderId="14" xfId="0" applyNumberFormat="1" applyFont="1" applyFill="1" applyBorder="1"/>
    <xf numFmtId="0" fontId="12" fillId="0" borderId="16" xfId="0" applyFont="1" applyFill="1" applyBorder="1"/>
    <xf numFmtId="177" fontId="12" fillId="0" borderId="8" xfId="0" applyNumberFormat="1" applyFont="1" applyFill="1" applyBorder="1"/>
    <xf numFmtId="180" fontId="12" fillId="0" borderId="15" xfId="0" applyNumberFormat="1" applyFont="1" applyFill="1" applyBorder="1"/>
    <xf numFmtId="0" fontId="12" fillId="0" borderId="19" xfId="0" applyFont="1" applyFill="1" applyBorder="1" applyAlignment="1">
      <alignment horizontal="center"/>
    </xf>
    <xf numFmtId="177" fontId="12" fillId="0" borderId="9" xfId="0" applyNumberFormat="1" applyFont="1" applyFill="1" applyBorder="1" applyAlignment="1">
      <alignment vertical="center"/>
    </xf>
    <xf numFmtId="177" fontId="12" fillId="0" borderId="12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14" xfId="0" applyNumberFormat="1" applyFont="1" applyFill="1" applyBorder="1" applyAlignment="1">
      <alignment vertical="center"/>
    </xf>
    <xf numFmtId="177" fontId="12" fillId="0" borderId="8" xfId="0" applyNumberFormat="1" applyFont="1" applyFill="1" applyBorder="1" applyAlignment="1">
      <alignment vertical="center"/>
    </xf>
    <xf numFmtId="177" fontId="12" fillId="0" borderId="15" xfId="0" applyNumberFormat="1" applyFont="1" applyFill="1" applyBorder="1" applyAlignment="1">
      <alignment vertical="center"/>
    </xf>
    <xf numFmtId="0" fontId="12" fillId="0" borderId="32" xfId="0" applyFont="1" applyFill="1" applyBorder="1" applyAlignment="1">
      <alignment horizontal="center"/>
    </xf>
    <xf numFmtId="177" fontId="12" fillId="0" borderId="14" xfId="0" applyNumberFormat="1" applyFont="1" applyFill="1" applyBorder="1" applyAlignment="1">
      <alignment horizontal="right" vertical="center"/>
    </xf>
    <xf numFmtId="181" fontId="12" fillId="0" borderId="9" xfId="0" applyNumberFormat="1" applyFont="1" applyFill="1" applyBorder="1" applyAlignment="1">
      <alignment vertical="center"/>
    </xf>
    <xf numFmtId="181" fontId="12" fillId="0" borderId="13" xfId="0" applyNumberFormat="1" applyFont="1" applyFill="1" applyBorder="1" applyAlignment="1">
      <alignment vertical="center"/>
    </xf>
    <xf numFmtId="181" fontId="12" fillId="0" borderId="8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177" fontId="12" fillId="0" borderId="12" xfId="0" applyNumberFormat="1" applyFont="1" applyFill="1" applyBorder="1" applyAlignment="1">
      <alignment horizontal="right" vertical="center"/>
    </xf>
    <xf numFmtId="177" fontId="12" fillId="0" borderId="15" xfId="0" applyNumberFormat="1" applyFont="1" applyFill="1" applyBorder="1" applyAlignment="1">
      <alignment horizontal="right" vertical="center"/>
    </xf>
    <xf numFmtId="184" fontId="12" fillId="0" borderId="13" xfId="2" applyNumberFormat="1" applyFont="1" applyFill="1" applyBorder="1" applyAlignment="1">
      <alignment vertical="center"/>
    </xf>
    <xf numFmtId="182" fontId="12" fillId="0" borderId="13" xfId="2" applyNumberFormat="1" applyFont="1" applyFill="1" applyBorder="1" applyAlignment="1">
      <alignment vertical="center"/>
    </xf>
    <xf numFmtId="182" fontId="12" fillId="0" borderId="9" xfId="2" applyNumberFormat="1" applyFont="1" applyFill="1" applyBorder="1" applyAlignment="1">
      <alignment vertical="center"/>
    </xf>
    <xf numFmtId="182" fontId="12" fillId="0" borderId="42" xfId="2" applyNumberFormat="1" applyFont="1" applyFill="1" applyBorder="1" applyAlignment="1">
      <alignment vertical="center"/>
    </xf>
    <xf numFmtId="177" fontId="12" fillId="0" borderId="38" xfId="4" applyNumberFormat="1" applyFont="1" applyFill="1" applyBorder="1" applyAlignment="1">
      <alignment vertical="center"/>
    </xf>
    <xf numFmtId="177" fontId="12" fillId="0" borderId="9" xfId="4" applyNumberFormat="1" applyFont="1" applyFill="1" applyBorder="1" applyAlignment="1">
      <alignment vertical="center"/>
    </xf>
    <xf numFmtId="177" fontId="12" fillId="0" borderId="12" xfId="4" applyNumberFormat="1" applyFont="1" applyFill="1" applyBorder="1" applyAlignment="1">
      <alignment horizontal="right" vertical="center"/>
    </xf>
    <xf numFmtId="182" fontId="12" fillId="0" borderId="13" xfId="0" applyNumberFormat="1" applyFont="1" applyFill="1" applyBorder="1" applyAlignment="1">
      <alignment vertical="center"/>
    </xf>
    <xf numFmtId="177" fontId="12" fillId="0" borderId="35" xfId="4" applyNumberFormat="1" applyFont="1" applyFill="1" applyBorder="1" applyAlignment="1">
      <alignment vertical="center"/>
    </xf>
    <xf numFmtId="177" fontId="12" fillId="0" borderId="13" xfId="4" applyNumberFormat="1" applyFont="1" applyFill="1" applyBorder="1" applyAlignment="1">
      <alignment vertical="center"/>
    </xf>
    <xf numFmtId="177" fontId="12" fillId="0" borderId="14" xfId="4" applyNumberFormat="1" applyFont="1" applyFill="1" applyBorder="1" applyAlignment="1">
      <alignment horizontal="right" vertical="center"/>
    </xf>
    <xf numFmtId="182" fontId="12" fillId="0" borderId="13" xfId="4" applyNumberFormat="1" applyFont="1" applyFill="1" applyBorder="1" applyAlignment="1">
      <alignment vertical="center"/>
    </xf>
    <xf numFmtId="182" fontId="12" fillId="0" borderId="8" xfId="0" applyNumberFormat="1" applyFont="1" applyFill="1" applyBorder="1" applyAlignment="1">
      <alignment vertical="center"/>
    </xf>
    <xf numFmtId="182" fontId="12" fillId="0" borderId="8" xfId="2" applyNumberFormat="1" applyFont="1" applyFill="1" applyBorder="1" applyAlignment="1">
      <alignment vertical="center"/>
    </xf>
    <xf numFmtId="177" fontId="12" fillId="0" borderId="36" xfId="4" applyNumberFormat="1" applyFont="1" applyFill="1" applyBorder="1" applyAlignment="1">
      <alignment vertical="center"/>
    </xf>
    <xf numFmtId="177" fontId="12" fillId="0" borderId="8" xfId="4" applyNumberFormat="1" applyFont="1" applyFill="1" applyBorder="1" applyAlignment="1">
      <alignment vertical="center"/>
    </xf>
    <xf numFmtId="177" fontId="12" fillId="0" borderId="15" xfId="4" applyNumberFormat="1" applyFont="1" applyFill="1" applyBorder="1" applyAlignment="1">
      <alignment horizontal="right" vertical="center"/>
    </xf>
    <xf numFmtId="182" fontId="12" fillId="0" borderId="24" xfId="4" applyNumberFormat="1" applyFont="1" applyFill="1" applyBorder="1" applyAlignment="1">
      <alignment vertical="center"/>
    </xf>
    <xf numFmtId="182" fontId="12" fillId="0" borderId="0" xfId="0" applyNumberFormat="1" applyFont="1" applyFill="1" applyAlignment="1">
      <alignment vertical="center"/>
    </xf>
    <xf numFmtId="182" fontId="12" fillId="0" borderId="9" xfId="0" applyNumberFormat="1" applyFont="1" applyFill="1" applyBorder="1" applyAlignment="1">
      <alignment vertical="center"/>
    </xf>
    <xf numFmtId="182" fontId="12" fillId="0" borderId="40" xfId="0" applyNumberFormat="1" applyFont="1" applyFill="1" applyBorder="1" applyAlignment="1">
      <alignment vertical="center"/>
    </xf>
    <xf numFmtId="182" fontId="12" fillId="0" borderId="35" xfId="0" applyNumberFormat="1" applyFont="1" applyFill="1" applyBorder="1" applyAlignment="1">
      <alignment vertical="center"/>
    </xf>
    <xf numFmtId="182" fontId="12" fillId="0" borderId="35" xfId="4" applyNumberFormat="1" applyFont="1" applyFill="1" applyBorder="1" applyAlignment="1">
      <alignment vertical="center"/>
    </xf>
    <xf numFmtId="182" fontId="12" fillId="0" borderId="36" xfId="0" applyNumberFormat="1" applyFont="1" applyFill="1" applyBorder="1" applyAlignment="1">
      <alignment vertical="center"/>
    </xf>
    <xf numFmtId="177" fontId="12" fillId="0" borderId="24" xfId="0" applyNumberFormat="1" applyFont="1" applyFill="1" applyBorder="1" applyAlignment="1">
      <alignment vertical="center"/>
    </xf>
    <xf numFmtId="177" fontId="12" fillId="0" borderId="34" xfId="0" applyNumberFormat="1" applyFont="1" applyFill="1" applyBorder="1" applyAlignment="1">
      <alignment vertical="center"/>
    </xf>
    <xf numFmtId="182" fontId="12" fillId="0" borderId="9" xfId="4" applyNumberFormat="1" applyFont="1" applyFill="1" applyBorder="1" applyAlignment="1">
      <alignment vertical="center"/>
    </xf>
    <xf numFmtId="182" fontId="12" fillId="0" borderId="42" xfId="0" applyNumberFormat="1" applyFont="1" applyFill="1" applyBorder="1" applyAlignment="1">
      <alignment vertical="center"/>
    </xf>
    <xf numFmtId="182" fontId="12" fillId="0" borderId="44" xfId="4" applyNumberFormat="1" applyFont="1" applyFill="1" applyBorder="1" applyAlignment="1">
      <alignment vertical="center"/>
    </xf>
    <xf numFmtId="177" fontId="12" fillId="0" borderId="24" xfId="4" applyNumberFormat="1" applyFont="1" applyFill="1" applyBorder="1" applyAlignment="1">
      <alignment vertical="center"/>
    </xf>
    <xf numFmtId="182" fontId="12" fillId="0" borderId="39" xfId="0" applyNumberFormat="1" applyFont="1" applyFill="1" applyBorder="1" applyAlignment="1">
      <alignment vertical="center"/>
    </xf>
    <xf numFmtId="182" fontId="12" fillId="0" borderId="40" xfId="2" applyNumberFormat="1" applyFont="1" applyFill="1" applyBorder="1" applyAlignment="1">
      <alignment vertical="center"/>
    </xf>
    <xf numFmtId="182" fontId="12" fillId="0" borderId="0" xfId="2" applyNumberFormat="1" applyFont="1" applyFill="1" applyBorder="1" applyAlignment="1">
      <alignment vertical="center"/>
    </xf>
    <xf numFmtId="182" fontId="12" fillId="0" borderId="54" xfId="2" applyNumberFormat="1" applyFont="1" applyFill="1" applyBorder="1" applyAlignment="1">
      <alignment vertical="center"/>
    </xf>
    <xf numFmtId="177" fontId="12" fillId="0" borderId="44" xfId="4" applyNumberFormat="1" applyFont="1" applyFill="1" applyBorder="1" applyAlignment="1">
      <alignment vertical="center"/>
    </xf>
    <xf numFmtId="182" fontId="12" fillId="0" borderId="45" xfId="2" applyNumberFormat="1" applyFont="1" applyFill="1" applyBorder="1" applyAlignment="1">
      <alignment vertical="center"/>
    </xf>
    <xf numFmtId="182" fontId="12" fillId="0" borderId="24" xfId="0" applyNumberFormat="1" applyFont="1" applyFill="1" applyBorder="1" applyAlignment="1">
      <alignment vertical="center"/>
    </xf>
    <xf numFmtId="179" fontId="12" fillId="0" borderId="13" xfId="0" applyNumberFormat="1" applyFont="1" applyFill="1" applyBorder="1" applyAlignment="1">
      <alignment vertical="center"/>
    </xf>
    <xf numFmtId="179" fontId="12" fillId="0" borderId="8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179" fontId="12" fillId="0" borderId="9" xfId="0" applyNumberFormat="1" applyFont="1" applyFill="1" applyBorder="1" applyAlignment="1">
      <alignment vertical="center"/>
    </xf>
    <xf numFmtId="177" fontId="12" fillId="0" borderId="46" xfId="0" applyNumberFormat="1" applyFont="1" applyFill="1" applyBorder="1" applyAlignment="1">
      <alignment vertical="center"/>
    </xf>
    <xf numFmtId="177" fontId="12" fillId="0" borderId="44" xfId="0" applyNumberFormat="1" applyFont="1" applyFill="1" applyBorder="1" applyAlignment="1">
      <alignment vertical="center"/>
    </xf>
    <xf numFmtId="182" fontId="12" fillId="0" borderId="26" xfId="0" applyNumberFormat="1" applyFont="1" applyFill="1" applyBorder="1" applyAlignment="1">
      <alignment vertical="center"/>
    </xf>
    <xf numFmtId="182" fontId="12" fillId="0" borderId="37" xfId="0" applyNumberFormat="1" applyFont="1" applyFill="1" applyBorder="1" applyAlignment="1">
      <alignment vertical="center"/>
    </xf>
    <xf numFmtId="182" fontId="12" fillId="0" borderId="56" xfId="0" applyNumberFormat="1" applyFont="1" applyFill="1" applyBorder="1" applyAlignment="1">
      <alignment vertical="center"/>
    </xf>
    <xf numFmtId="182" fontId="12" fillId="0" borderId="57" xfId="0" applyNumberFormat="1" applyFont="1" applyFill="1" applyBorder="1" applyAlignment="1">
      <alignment vertical="center"/>
    </xf>
    <xf numFmtId="182" fontId="12" fillId="0" borderId="58" xfId="0" applyNumberFormat="1" applyFont="1" applyFill="1" applyBorder="1" applyAlignment="1">
      <alignment vertical="center"/>
    </xf>
    <xf numFmtId="182" fontId="12" fillId="0" borderId="59" xfId="0" applyNumberFormat="1" applyFont="1" applyFill="1" applyBorder="1" applyAlignment="1">
      <alignment vertical="center"/>
    </xf>
    <xf numFmtId="182" fontId="12" fillId="0" borderId="60" xfId="0" applyNumberFormat="1" applyFont="1" applyFill="1" applyBorder="1" applyAlignment="1">
      <alignment vertical="center"/>
    </xf>
    <xf numFmtId="182" fontId="12" fillId="0" borderId="38" xfId="0" applyNumberFormat="1" applyFont="1" applyFill="1" applyBorder="1" applyAlignment="1">
      <alignment vertical="center"/>
    </xf>
    <xf numFmtId="182" fontId="12" fillId="0" borderId="46" xfId="0" applyNumberFormat="1" applyFont="1" applyFill="1" applyBorder="1" applyAlignment="1">
      <alignment vertical="center"/>
    </xf>
    <xf numFmtId="177" fontId="12" fillId="0" borderId="61" xfId="0" applyNumberFormat="1" applyFont="1" applyFill="1" applyBorder="1" applyAlignment="1" applyProtection="1">
      <alignment vertical="center"/>
      <protection locked="0"/>
    </xf>
    <xf numFmtId="177" fontId="12" fillId="0" borderId="62" xfId="0" applyNumberFormat="1" applyFont="1" applyFill="1" applyBorder="1" applyAlignment="1" applyProtection="1">
      <alignment vertical="center"/>
      <protection locked="0"/>
    </xf>
    <xf numFmtId="0" fontId="12" fillId="0" borderId="50" xfId="0" applyFont="1" applyFill="1" applyBorder="1"/>
    <xf numFmtId="177" fontId="12" fillId="0" borderId="26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 applyProtection="1">
      <alignment vertical="center"/>
      <protection locked="0"/>
    </xf>
    <xf numFmtId="177" fontId="12" fillId="0" borderId="27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0" borderId="65" xfId="0" applyNumberFormat="1" applyFont="1" applyFill="1" applyBorder="1" applyAlignment="1">
      <alignment vertical="center"/>
    </xf>
    <xf numFmtId="177" fontId="12" fillId="0" borderId="66" xfId="0" applyNumberFormat="1" applyFont="1" applyFill="1" applyBorder="1" applyAlignment="1" applyProtection="1">
      <alignment vertical="center"/>
      <protection locked="0"/>
    </xf>
    <xf numFmtId="177" fontId="12" fillId="0" borderId="67" xfId="0" applyNumberFormat="1" applyFont="1" applyFill="1" applyBorder="1" applyAlignment="1" applyProtection="1">
      <alignment vertical="center"/>
      <protection locked="0"/>
    </xf>
    <xf numFmtId="181" fontId="12" fillId="0" borderId="61" xfId="0" applyNumberFormat="1" applyFont="1" applyFill="1" applyBorder="1" applyAlignment="1" applyProtection="1">
      <alignment vertical="center"/>
      <protection locked="0"/>
    </xf>
    <xf numFmtId="181" fontId="12" fillId="0" borderId="62" xfId="0" applyNumberFormat="1" applyFont="1" applyFill="1" applyBorder="1" applyAlignment="1" applyProtection="1">
      <alignment vertical="center"/>
      <protection locked="0"/>
    </xf>
    <xf numFmtId="181" fontId="12" fillId="0" borderId="63" xfId="0" applyNumberFormat="1" applyFont="1" applyFill="1" applyBorder="1" applyAlignment="1" applyProtection="1">
      <alignment vertical="center"/>
      <protection locked="0"/>
    </xf>
    <xf numFmtId="181" fontId="12" fillId="0" borderId="68" xfId="0" applyNumberFormat="1" applyFont="1" applyFill="1" applyBorder="1" applyAlignment="1" applyProtection="1">
      <alignment vertical="center"/>
      <protection locked="0"/>
    </xf>
    <xf numFmtId="181" fontId="12" fillId="0" borderId="69" xfId="0" applyNumberFormat="1" applyFont="1" applyFill="1" applyBorder="1" applyAlignment="1" applyProtection="1">
      <alignment vertical="center"/>
      <protection locked="0"/>
    </xf>
    <xf numFmtId="181" fontId="12" fillId="0" borderId="67" xfId="0" applyNumberFormat="1" applyFont="1" applyFill="1" applyBorder="1" applyAlignment="1" applyProtection="1">
      <alignment vertical="center"/>
      <protection locked="0"/>
    </xf>
    <xf numFmtId="181" fontId="12" fillId="0" borderId="66" xfId="0" applyNumberFormat="1" applyFont="1" applyFill="1" applyBorder="1" applyAlignment="1" applyProtection="1">
      <alignment vertical="center"/>
      <protection locked="0"/>
    </xf>
    <xf numFmtId="176" fontId="12" fillId="0" borderId="9" xfId="0" applyNumberFormat="1" applyFont="1" applyFill="1" applyBorder="1" applyAlignment="1">
      <alignment vertical="center"/>
    </xf>
    <xf numFmtId="176" fontId="12" fillId="0" borderId="13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2" fillId="0" borderId="13" xfId="0" applyNumberFormat="1" applyFont="1" applyFill="1" applyBorder="1" applyAlignment="1">
      <alignment vertical="center"/>
    </xf>
    <xf numFmtId="0" fontId="12" fillId="0" borderId="8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82" fontId="12" fillId="0" borderId="13" xfId="5" applyNumberFormat="1" applyFont="1" applyFill="1" applyBorder="1" applyAlignment="1">
      <alignment vertical="center"/>
    </xf>
    <xf numFmtId="182" fontId="12" fillId="0" borderId="9" xfId="2" applyNumberFormat="1" applyFont="1" applyFill="1" applyBorder="1" applyAlignment="1">
      <alignment vertical="center" shrinkToFit="1"/>
    </xf>
    <xf numFmtId="182" fontId="12" fillId="0" borderId="13" xfId="2" applyNumberFormat="1" applyFont="1" applyFill="1" applyBorder="1" applyAlignment="1">
      <alignment vertical="center" shrinkToFit="1"/>
    </xf>
    <xf numFmtId="182" fontId="12" fillId="0" borderId="8" xfId="2" applyNumberFormat="1" applyFont="1" applyFill="1" applyBorder="1" applyAlignment="1">
      <alignment vertical="center" shrinkToFit="1"/>
    </xf>
    <xf numFmtId="182" fontId="12" fillId="0" borderId="24" xfId="2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horizontal="left"/>
    </xf>
    <xf numFmtId="0" fontId="0" fillId="0" borderId="8" xfId="0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3" xfId="0" applyNumberFormat="1" applyFill="1" applyBorder="1" applyAlignment="1">
      <alignment horizontal="center" vertical="center" shrinkToFit="1"/>
    </xf>
    <xf numFmtId="180" fontId="0" fillId="0" borderId="0" xfId="0" applyNumberFormat="1" applyFill="1" applyBorder="1" applyAlignment="1">
      <alignment horizontal="center" vertical="center" shrinkToFit="1"/>
    </xf>
    <xf numFmtId="180" fontId="0" fillId="0" borderId="0" xfId="1" applyNumberFormat="1" applyFont="1" applyFill="1" applyBorder="1" applyAlignment="1">
      <alignment vertical="center"/>
    </xf>
    <xf numFmtId="185" fontId="0" fillId="0" borderId="13" xfId="0" applyNumberFormat="1" applyBorder="1"/>
    <xf numFmtId="177" fontId="0" fillId="0" borderId="9" xfId="0" applyNumberFormat="1" applyFill="1" applyBorder="1" applyAlignment="1">
      <alignment horizontal="right" vertical="center"/>
    </xf>
    <xf numFmtId="177" fontId="0" fillId="0" borderId="8" xfId="0" applyNumberFormat="1" applyFill="1" applyBorder="1" applyAlignment="1">
      <alignment horizontal="right" vertical="center"/>
    </xf>
    <xf numFmtId="177" fontId="0" fillId="0" borderId="12" xfId="1" applyNumberFormat="1" applyFont="1" applyBorder="1"/>
    <xf numFmtId="177" fontId="0" fillId="0" borderId="14" xfId="1" applyNumberFormat="1" applyFont="1" applyBorder="1"/>
    <xf numFmtId="177" fontId="0" fillId="0" borderId="15" xfId="1" applyNumberFormat="1" applyFont="1" applyBorder="1"/>
    <xf numFmtId="185" fontId="0" fillId="0" borderId="24" xfId="0" applyNumberFormat="1" applyFill="1" applyBorder="1" applyAlignment="1">
      <alignment horizontal="right" vertical="center"/>
    </xf>
    <xf numFmtId="185" fontId="0" fillId="0" borderId="8" xfId="0" applyNumberFormat="1" applyFill="1" applyBorder="1" applyAlignment="1">
      <alignment horizontal="right" vertical="center"/>
    </xf>
    <xf numFmtId="182" fontId="12" fillId="0" borderId="24" xfId="2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17" xfId="0" applyNumberFormat="1" applyBorder="1" applyAlignment="1"/>
    <xf numFmtId="177" fontId="0" fillId="0" borderId="9" xfId="0" applyNumberFormat="1" applyBorder="1" applyAlignment="1"/>
    <xf numFmtId="177" fontId="0" fillId="0" borderId="12" xfId="0" applyNumberFormat="1" applyBorder="1" applyAlignment="1"/>
    <xf numFmtId="177" fontId="0" fillId="0" borderId="18" xfId="0" applyNumberFormat="1" applyBorder="1" applyAlignment="1"/>
    <xf numFmtId="177" fontId="0" fillId="0" borderId="13" xfId="0" applyNumberFormat="1" applyBorder="1" applyAlignment="1"/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177" fontId="0" fillId="0" borderId="14" xfId="0" applyNumberFormat="1" applyBorder="1" applyAlignment="1"/>
    <xf numFmtId="177" fontId="0" fillId="0" borderId="16" xfId="0" applyNumberFormat="1" applyBorder="1" applyAlignment="1"/>
    <xf numFmtId="177" fontId="0" fillId="0" borderId="8" xfId="0" applyNumberFormat="1" applyBorder="1" applyAlignment="1"/>
    <xf numFmtId="177" fontId="0" fillId="0" borderId="15" xfId="0" applyNumberFormat="1" applyBorder="1" applyAlignment="1"/>
    <xf numFmtId="0" fontId="0" fillId="0" borderId="5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top" wrapText="1"/>
    </xf>
    <xf numFmtId="0" fontId="0" fillId="0" borderId="8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80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178" fontId="0" fillId="0" borderId="17" xfId="0" applyNumberFormat="1" applyBorder="1" applyAlignment="1"/>
    <xf numFmtId="178" fontId="0" fillId="0" borderId="9" xfId="0" applyNumberFormat="1" applyBorder="1" applyAlignment="1"/>
    <xf numFmtId="178" fontId="0" fillId="0" borderId="12" xfId="0" applyNumberFormat="1" applyBorder="1" applyAlignment="1"/>
    <xf numFmtId="178" fontId="0" fillId="0" borderId="18" xfId="0" applyNumberFormat="1" applyBorder="1" applyAlignment="1"/>
    <xf numFmtId="178" fontId="0" fillId="0" borderId="13" xfId="0" applyNumberFormat="1" applyBorder="1" applyAlignment="1"/>
    <xf numFmtId="178" fontId="0" fillId="0" borderId="14" xfId="0" applyNumberFormat="1" applyBorder="1" applyAlignment="1"/>
    <xf numFmtId="0" fontId="0" fillId="0" borderId="5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8" fontId="0" fillId="0" borderId="78" xfId="0" applyNumberFormat="1" applyFill="1" applyBorder="1" applyAlignment="1">
      <alignment horizontal="center" vertical="center"/>
    </xf>
    <xf numFmtId="178" fontId="0" fillId="0" borderId="32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 wrapText="1"/>
    </xf>
    <xf numFmtId="178" fontId="0" fillId="0" borderId="8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9" xfId="0" applyNumberFormat="1" applyFill="1" applyBorder="1" applyAlignment="1">
      <alignment horizontal="center" vertical="center"/>
    </xf>
    <xf numFmtId="178" fontId="0" fillId="0" borderId="83" xfId="0" applyNumberFormat="1" applyFill="1" applyBorder="1" applyAlignment="1">
      <alignment horizontal="center" vertical="center" wrapText="1"/>
    </xf>
    <xf numFmtId="178" fontId="0" fillId="0" borderId="55" xfId="0" applyNumberFormat="1" applyFill="1" applyBorder="1" applyAlignment="1">
      <alignment horizontal="center" vertical="center"/>
    </xf>
    <xf numFmtId="178" fontId="8" fillId="0" borderId="78" xfId="0" applyNumberFormat="1" applyFont="1" applyFill="1" applyBorder="1" applyAlignment="1">
      <alignment horizontal="center" vertical="center" wrapText="1"/>
    </xf>
    <xf numFmtId="178" fontId="8" fillId="0" borderId="80" xfId="0" applyNumberFormat="1" applyFont="1" applyFill="1" applyBorder="1" applyAlignment="1">
      <alignment horizontal="center" vertical="center" wrapText="1"/>
    </xf>
    <xf numFmtId="178" fontId="8" fillId="0" borderId="22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178" fontId="0" fillId="0" borderId="55" xfId="0" applyNumberFormat="1" applyFill="1" applyBorder="1" applyAlignment="1">
      <alignment horizontal="center" vertical="center" shrinkToFit="1"/>
    </xf>
    <xf numFmtId="178" fontId="0" fillId="0" borderId="19" xfId="0" applyNumberFormat="1" applyFill="1" applyBorder="1" applyAlignment="1">
      <alignment horizontal="center" vertical="center" shrinkToFit="1"/>
    </xf>
    <xf numFmtId="178" fontId="0" fillId="0" borderId="6" xfId="0" applyNumberFormat="1" applyFill="1" applyBorder="1" applyAlignment="1">
      <alignment horizontal="center" vertical="center" shrinkToFit="1"/>
    </xf>
    <xf numFmtId="178" fontId="0" fillId="0" borderId="5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horizontal="center" vertical="center" shrinkToFit="1"/>
    </xf>
  </cellXfs>
  <cellStyles count="9">
    <cellStyle name="パーセント" xfId="1" builtinId="5"/>
    <cellStyle name="パーセント 2" xfId="8"/>
    <cellStyle name="桁区切り" xfId="2" builtinId="6"/>
    <cellStyle name="桁区切り 2" xfId="7"/>
    <cellStyle name="標準" xfId="0" builtinId="0"/>
    <cellStyle name="標準 2" xfId="3"/>
    <cellStyle name="標準 3" xfId="6"/>
    <cellStyle name="標準_H23資料編各シート　20120829_1" xfId="4"/>
    <cellStyle name="標準_別記第３号様式（観光入込客数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18</xdr:row>
      <xdr:rowOff>209550</xdr:rowOff>
    </xdr:from>
    <xdr:to>
      <xdr:col>10</xdr:col>
      <xdr:colOff>581025</xdr:colOff>
      <xdr:row>18</xdr:row>
      <xdr:rowOff>209550</xdr:rowOff>
    </xdr:to>
    <xdr:sp macro="" textlink="">
      <xdr:nvSpPr>
        <xdr:cNvPr id="14010" name="Line 6"/>
        <xdr:cNvSpPr>
          <a:spLocks noChangeShapeType="1"/>
        </xdr:cNvSpPr>
      </xdr:nvSpPr>
      <xdr:spPr bwMode="auto">
        <a:xfrm>
          <a:off x="3571875" y="2981325"/>
          <a:ext cx="35909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19</xdr:row>
      <xdr:rowOff>219075</xdr:rowOff>
    </xdr:from>
    <xdr:to>
      <xdr:col>10</xdr:col>
      <xdr:colOff>523875</xdr:colOff>
      <xdr:row>19</xdr:row>
      <xdr:rowOff>219075</xdr:rowOff>
    </xdr:to>
    <xdr:sp macro="" textlink="">
      <xdr:nvSpPr>
        <xdr:cNvPr id="14011" name="Line 10"/>
        <xdr:cNvSpPr>
          <a:spLocks noChangeShapeType="1"/>
        </xdr:cNvSpPr>
      </xdr:nvSpPr>
      <xdr:spPr bwMode="auto">
        <a:xfrm>
          <a:off x="4029075" y="3286125"/>
          <a:ext cx="307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20</xdr:row>
      <xdr:rowOff>228600</xdr:rowOff>
    </xdr:from>
    <xdr:to>
      <xdr:col>10</xdr:col>
      <xdr:colOff>552450</xdr:colOff>
      <xdr:row>20</xdr:row>
      <xdr:rowOff>228600</xdr:rowOff>
    </xdr:to>
    <xdr:sp macro="" textlink="">
      <xdr:nvSpPr>
        <xdr:cNvPr id="14012" name="Line 11"/>
        <xdr:cNvSpPr>
          <a:spLocks noChangeShapeType="1"/>
        </xdr:cNvSpPr>
      </xdr:nvSpPr>
      <xdr:spPr bwMode="auto">
        <a:xfrm>
          <a:off x="4772025" y="3600450"/>
          <a:ext cx="23622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22</xdr:row>
      <xdr:rowOff>209550</xdr:rowOff>
    </xdr:from>
    <xdr:to>
      <xdr:col>10</xdr:col>
      <xdr:colOff>561975</xdr:colOff>
      <xdr:row>22</xdr:row>
      <xdr:rowOff>209550</xdr:rowOff>
    </xdr:to>
    <xdr:sp macro="" textlink="">
      <xdr:nvSpPr>
        <xdr:cNvPr id="14013" name="Line 14"/>
        <xdr:cNvSpPr>
          <a:spLocks noChangeShapeType="1"/>
        </xdr:cNvSpPr>
      </xdr:nvSpPr>
      <xdr:spPr bwMode="auto">
        <a:xfrm>
          <a:off x="3257550" y="4191000"/>
          <a:ext cx="38862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25</xdr:row>
      <xdr:rowOff>209550</xdr:rowOff>
    </xdr:from>
    <xdr:to>
      <xdr:col>10</xdr:col>
      <xdr:colOff>609600</xdr:colOff>
      <xdr:row>25</xdr:row>
      <xdr:rowOff>209550</xdr:rowOff>
    </xdr:to>
    <xdr:sp macro="" textlink="">
      <xdr:nvSpPr>
        <xdr:cNvPr id="14014" name="Line 43"/>
        <xdr:cNvSpPr>
          <a:spLocks noChangeShapeType="1"/>
        </xdr:cNvSpPr>
      </xdr:nvSpPr>
      <xdr:spPr bwMode="auto">
        <a:xfrm>
          <a:off x="4457700" y="5172075"/>
          <a:ext cx="27336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27</xdr:row>
      <xdr:rowOff>219075</xdr:rowOff>
    </xdr:from>
    <xdr:to>
      <xdr:col>10</xdr:col>
      <xdr:colOff>590550</xdr:colOff>
      <xdr:row>27</xdr:row>
      <xdr:rowOff>219075</xdr:rowOff>
    </xdr:to>
    <xdr:sp macro="" textlink="">
      <xdr:nvSpPr>
        <xdr:cNvPr id="14015" name="Line 45"/>
        <xdr:cNvSpPr>
          <a:spLocks noChangeShapeType="1"/>
        </xdr:cNvSpPr>
      </xdr:nvSpPr>
      <xdr:spPr bwMode="auto">
        <a:xfrm>
          <a:off x="5324475" y="5791200"/>
          <a:ext cx="18478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30</xdr:row>
      <xdr:rowOff>209550</xdr:rowOff>
    </xdr:from>
    <xdr:to>
      <xdr:col>10</xdr:col>
      <xdr:colOff>600075</xdr:colOff>
      <xdr:row>30</xdr:row>
      <xdr:rowOff>219075</xdr:rowOff>
    </xdr:to>
    <xdr:sp macro="" textlink="">
      <xdr:nvSpPr>
        <xdr:cNvPr id="14016" name="Line 49"/>
        <xdr:cNvSpPr>
          <a:spLocks noChangeShapeType="1"/>
        </xdr:cNvSpPr>
      </xdr:nvSpPr>
      <xdr:spPr bwMode="auto">
        <a:xfrm>
          <a:off x="4810125" y="6696075"/>
          <a:ext cx="23717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666750</xdr:colOff>
      <xdr:row>21</xdr:row>
      <xdr:rowOff>209550</xdr:rowOff>
    </xdr:from>
    <xdr:to>
      <xdr:col>10</xdr:col>
      <xdr:colOff>542925</xdr:colOff>
      <xdr:row>21</xdr:row>
      <xdr:rowOff>209550</xdr:rowOff>
    </xdr:to>
    <xdr:sp macro="" textlink="">
      <xdr:nvSpPr>
        <xdr:cNvPr id="14017" name="Line 51"/>
        <xdr:cNvSpPr>
          <a:spLocks noChangeShapeType="1"/>
        </xdr:cNvSpPr>
      </xdr:nvSpPr>
      <xdr:spPr bwMode="auto">
        <a:xfrm>
          <a:off x="5191125" y="3886200"/>
          <a:ext cx="1933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26</xdr:row>
      <xdr:rowOff>190500</xdr:rowOff>
    </xdr:from>
    <xdr:to>
      <xdr:col>10</xdr:col>
      <xdr:colOff>561975</xdr:colOff>
      <xdr:row>26</xdr:row>
      <xdr:rowOff>190500</xdr:rowOff>
    </xdr:to>
    <xdr:sp macro="" textlink="">
      <xdr:nvSpPr>
        <xdr:cNvPr id="14018" name="Line 52"/>
        <xdr:cNvSpPr>
          <a:spLocks noChangeShapeType="1"/>
        </xdr:cNvSpPr>
      </xdr:nvSpPr>
      <xdr:spPr bwMode="auto">
        <a:xfrm>
          <a:off x="4791075" y="5457825"/>
          <a:ext cx="23526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29</xdr:row>
      <xdr:rowOff>209550</xdr:rowOff>
    </xdr:from>
    <xdr:to>
      <xdr:col>10</xdr:col>
      <xdr:colOff>600075</xdr:colOff>
      <xdr:row>29</xdr:row>
      <xdr:rowOff>219075</xdr:rowOff>
    </xdr:to>
    <xdr:sp macro="" textlink="">
      <xdr:nvSpPr>
        <xdr:cNvPr id="14019" name="Line 55"/>
        <xdr:cNvSpPr>
          <a:spLocks noChangeShapeType="1"/>
        </xdr:cNvSpPr>
      </xdr:nvSpPr>
      <xdr:spPr bwMode="auto">
        <a:xfrm>
          <a:off x="4895850" y="6391275"/>
          <a:ext cx="2286000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523875</xdr:colOff>
      <xdr:row>28</xdr:row>
      <xdr:rowOff>190500</xdr:rowOff>
    </xdr:from>
    <xdr:to>
      <xdr:col>10</xdr:col>
      <xdr:colOff>571500</xdr:colOff>
      <xdr:row>28</xdr:row>
      <xdr:rowOff>190500</xdr:rowOff>
    </xdr:to>
    <xdr:sp macro="" textlink="">
      <xdr:nvSpPr>
        <xdr:cNvPr id="14020" name="Line 57"/>
        <xdr:cNvSpPr>
          <a:spLocks noChangeShapeType="1"/>
        </xdr:cNvSpPr>
      </xdr:nvSpPr>
      <xdr:spPr bwMode="auto">
        <a:xfrm>
          <a:off x="5734050" y="6067425"/>
          <a:ext cx="14192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4"/>
  </sheetPr>
  <dimension ref="B2:L38"/>
  <sheetViews>
    <sheetView tabSelected="1" zoomScale="55" zoomScaleNormal="55" zoomScaleSheetLayoutView="55" zoomScalePageLayoutView="55" workbookViewId="0">
      <selection activeCell="J17" sqref="J17"/>
    </sheetView>
  </sheetViews>
  <sheetFormatPr defaultRowHeight="13.5" customHeight="1" x14ac:dyDescent="0.15"/>
  <cols>
    <col min="1" max="1" width="5.375" style="14" customWidth="1"/>
    <col min="2" max="10" width="9" style="14"/>
    <col min="11" max="11" width="9" style="15"/>
    <col min="12" max="12" width="14.25" style="18" customWidth="1"/>
    <col min="13" max="13" width="7.875" style="14" customWidth="1"/>
    <col min="14" max="24" width="9" style="14"/>
    <col min="25" max="25" width="9.25" style="14" customWidth="1"/>
    <col min="26" max="26" width="8.25" style="14" customWidth="1"/>
    <col min="27" max="16384" width="9" style="14"/>
  </cols>
  <sheetData>
    <row r="2" spans="2:12" ht="10.5" customHeight="1" x14ac:dyDescent="0.15">
      <c r="B2" s="326" t="s">
        <v>391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2:12" ht="10.5" customHeight="1" x14ac:dyDescent="0.15"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</row>
    <row r="4" spans="2:12" ht="10.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</row>
    <row r="5" spans="2:12" ht="10.5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</row>
    <row r="6" spans="2:12" ht="9.75" customHeight="1" x14ac:dyDescent="0.1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2:12" ht="10.5" customHeight="1" x14ac:dyDescent="0.15">
      <c r="B7" s="327" t="s">
        <v>403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</row>
    <row r="8" spans="2:12" ht="10.5" customHeight="1" x14ac:dyDescent="0.15"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</row>
    <row r="9" spans="2:12" ht="10.5" customHeight="1" x14ac:dyDescent="0.15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</row>
    <row r="10" spans="2:12" ht="10.5" customHeight="1" x14ac:dyDescent="0.15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</row>
    <row r="11" spans="2:12" ht="8.25" customHeight="1" x14ac:dyDescent="0.1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2:12" ht="8.25" customHeight="1" thickBot="1" x14ac:dyDescent="0.2"/>
    <row r="13" spans="2:12" ht="12" customHeight="1" thickTop="1" x14ac:dyDescent="0.15">
      <c r="F13" s="328" t="s">
        <v>22</v>
      </c>
      <c r="G13" s="329"/>
      <c r="H13" s="330"/>
    </row>
    <row r="14" spans="2:12" ht="12" customHeight="1" x14ac:dyDescent="0.15">
      <c r="E14" s="50"/>
      <c r="F14" s="331"/>
      <c r="G14" s="332"/>
      <c r="H14" s="333"/>
    </row>
    <row r="15" spans="2:12" ht="12" customHeight="1" thickBot="1" x14ac:dyDescent="0.2">
      <c r="E15" s="50"/>
      <c r="F15" s="334"/>
      <c r="G15" s="335"/>
      <c r="H15" s="336"/>
    </row>
    <row r="16" spans="2:12" ht="6.75" customHeight="1" thickTop="1" x14ac:dyDescent="0.15"/>
    <row r="17" spans="2:12" ht="21.75" customHeight="1" x14ac:dyDescent="0.15"/>
    <row r="18" spans="2:12" ht="30" customHeight="1" x14ac:dyDescent="0.15">
      <c r="B18" s="17" t="s">
        <v>387</v>
      </c>
    </row>
    <row r="19" spans="2:12" ht="23.25" customHeight="1" x14ac:dyDescent="0.15">
      <c r="B19" s="16" t="s">
        <v>23</v>
      </c>
      <c r="K19" s="14"/>
      <c r="L19" s="18" t="s">
        <v>306</v>
      </c>
    </row>
    <row r="20" spans="2:12" ht="24" customHeight="1" x14ac:dyDescent="0.15">
      <c r="B20" s="16" t="s">
        <v>392</v>
      </c>
      <c r="L20" s="18" t="s">
        <v>307</v>
      </c>
    </row>
    <row r="21" spans="2:12" ht="24" customHeight="1" x14ac:dyDescent="0.15">
      <c r="B21" s="16" t="s">
        <v>393</v>
      </c>
      <c r="L21" s="18" t="s">
        <v>308</v>
      </c>
    </row>
    <row r="22" spans="2:12" ht="24" customHeight="1" x14ac:dyDescent="0.15">
      <c r="B22" s="16" t="s">
        <v>394</v>
      </c>
      <c r="L22" s="18" t="s">
        <v>309</v>
      </c>
    </row>
    <row r="23" spans="2:12" ht="24" customHeight="1" x14ac:dyDescent="0.15">
      <c r="B23" s="16" t="s">
        <v>395</v>
      </c>
      <c r="L23" s="18" t="s">
        <v>373</v>
      </c>
    </row>
    <row r="24" spans="2:12" ht="23.25" customHeight="1" x14ac:dyDescent="0.15"/>
    <row r="25" spans="2:12" ht="30" customHeight="1" x14ac:dyDescent="0.15">
      <c r="B25" s="17" t="s">
        <v>388</v>
      </c>
      <c r="L25" s="16"/>
    </row>
    <row r="26" spans="2:12" ht="24" customHeight="1" x14ac:dyDescent="0.15">
      <c r="B26" s="16" t="s">
        <v>389</v>
      </c>
      <c r="L26" s="18" t="s">
        <v>300</v>
      </c>
    </row>
    <row r="27" spans="2:12" ht="24" customHeight="1" x14ac:dyDescent="0.15">
      <c r="B27" s="16" t="s">
        <v>386</v>
      </c>
      <c r="L27" s="18" t="s">
        <v>374</v>
      </c>
    </row>
    <row r="28" spans="2:12" ht="24" customHeight="1" x14ac:dyDescent="0.15">
      <c r="B28" s="16" t="s">
        <v>351</v>
      </c>
      <c r="L28" s="18" t="s">
        <v>375</v>
      </c>
    </row>
    <row r="29" spans="2:12" ht="24" customHeight="1" x14ac:dyDescent="0.15">
      <c r="B29" s="16" t="s">
        <v>352</v>
      </c>
      <c r="L29" s="18" t="s">
        <v>376</v>
      </c>
    </row>
    <row r="30" spans="2:12" ht="24" customHeight="1" x14ac:dyDescent="0.15">
      <c r="B30" s="16" t="s">
        <v>353</v>
      </c>
      <c r="L30" s="18" t="s">
        <v>377</v>
      </c>
    </row>
    <row r="31" spans="2:12" ht="24" customHeight="1" x14ac:dyDescent="0.15">
      <c r="B31" s="16" t="s">
        <v>354</v>
      </c>
      <c r="L31" s="18" t="s">
        <v>385</v>
      </c>
    </row>
    <row r="32" spans="2:12" ht="12" customHeight="1" x14ac:dyDescent="0.15">
      <c r="B32" s="16"/>
    </row>
    <row r="33" spans="2:12" ht="12" customHeight="1" x14ac:dyDescent="0.15"/>
    <row r="34" spans="2:12" ht="8.25" customHeight="1" x14ac:dyDescent="0.15"/>
    <row r="35" spans="2:12" ht="30.75" x14ac:dyDescent="0.15">
      <c r="B35" s="325" t="s">
        <v>419</v>
      </c>
      <c r="C35" s="325"/>
      <c r="D35" s="325"/>
      <c r="E35" s="325"/>
      <c r="F35" s="325"/>
      <c r="G35" s="325"/>
      <c r="H35" s="325"/>
      <c r="I35" s="325"/>
      <c r="J35" s="325"/>
      <c r="K35" s="325"/>
      <c r="L35" s="325"/>
    </row>
    <row r="36" spans="2:12" ht="5.25" customHeight="1" x14ac:dyDescent="0.1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2:12" ht="5.25" customHeight="1" x14ac:dyDescent="0.15"/>
    <row r="38" spans="2:12" ht="30.75" x14ac:dyDescent="0.15">
      <c r="B38" s="325" t="s">
        <v>311</v>
      </c>
      <c r="C38" s="325"/>
      <c r="D38" s="325"/>
      <c r="E38" s="325"/>
      <c r="F38" s="325"/>
      <c r="G38" s="325"/>
      <c r="H38" s="325"/>
      <c r="I38" s="325"/>
      <c r="J38" s="325"/>
      <c r="K38" s="325"/>
      <c r="L38" s="325"/>
    </row>
  </sheetData>
  <mergeCells count="5">
    <mergeCell ref="B38:L38"/>
    <mergeCell ref="B2:L5"/>
    <mergeCell ref="B7:L10"/>
    <mergeCell ref="F13:H15"/>
    <mergeCell ref="B35:L35"/>
  </mergeCells>
  <phoneticPr fontId="3"/>
  <printOptions horizontalCentered="1"/>
  <pageMargins left="0.82677165354330717" right="0.39370078740157483" top="1.1000000000000001" bottom="0.59055118110236227" header="0.51181102362204722" footer="0.35433070866141736"/>
  <pageSetup paperSize="9" scale="73" firstPageNumber="6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34"/>
  </sheetPr>
  <dimension ref="A1:R61"/>
  <sheetViews>
    <sheetView view="pageBreakPreview" zoomScale="70" zoomScaleNormal="75" zoomScaleSheetLayoutView="70" workbookViewId="0">
      <pane xSplit="3" ySplit="4" topLeftCell="D5" activePane="bottomRight" state="frozen"/>
      <selection activeCell="N11" sqref="N11"/>
      <selection pane="topRight" activeCell="N11" sqref="N11"/>
      <selection pane="bottomLeft" activeCell="N11" sqref="N11"/>
      <selection pane="bottomRight" activeCell="D2" sqref="D2"/>
    </sheetView>
  </sheetViews>
  <sheetFormatPr defaultColWidth="11.625" defaultRowHeight="13.5" customHeight="1" x14ac:dyDescent="0.15"/>
  <cols>
    <col min="1" max="1" width="10.625" customWidth="1"/>
    <col min="2" max="2" width="9" customWidth="1"/>
    <col min="3" max="3" width="7.625" style="53" customWidth="1"/>
    <col min="4" max="17" width="11.625" customWidth="1"/>
    <col min="18" max="18" width="13.125" customWidth="1"/>
    <col min="25" max="25" width="9.25" customWidth="1"/>
    <col min="26" max="26" width="8.25" customWidth="1"/>
  </cols>
  <sheetData>
    <row r="1" spans="1:18" ht="24" customHeight="1" x14ac:dyDescent="0.2">
      <c r="A1" s="1" t="s">
        <v>413</v>
      </c>
    </row>
    <row r="2" spans="1:18" ht="18.75" customHeight="1" thickBot="1" x14ac:dyDescent="0.2">
      <c r="R2" s="101" t="s">
        <v>147</v>
      </c>
    </row>
    <row r="3" spans="1:18" ht="13.5" customHeight="1" x14ac:dyDescent="0.15">
      <c r="A3" s="345" t="s">
        <v>24</v>
      </c>
      <c r="B3" s="345" t="s">
        <v>25</v>
      </c>
      <c r="C3" s="345"/>
      <c r="D3" s="356" t="s">
        <v>269</v>
      </c>
      <c r="E3" s="357"/>
      <c r="F3" s="357" t="s">
        <v>270</v>
      </c>
      <c r="G3" s="357"/>
      <c r="H3" s="357"/>
      <c r="I3" s="358"/>
      <c r="J3" s="345" t="s">
        <v>50</v>
      </c>
      <c r="K3" s="356" t="s">
        <v>271</v>
      </c>
      <c r="L3" s="357"/>
      <c r="M3" s="357" t="s">
        <v>272</v>
      </c>
      <c r="N3" s="357"/>
      <c r="O3" s="357"/>
      <c r="P3" s="358"/>
      <c r="Q3" s="345" t="s">
        <v>53</v>
      </c>
      <c r="R3" s="345" t="s">
        <v>54</v>
      </c>
    </row>
    <row r="4" spans="1:18" ht="13.5" customHeight="1" thickBot="1" x14ac:dyDescent="0.2">
      <c r="A4" s="346"/>
      <c r="B4" s="346"/>
      <c r="C4" s="346"/>
      <c r="D4" s="28" t="s">
        <v>273</v>
      </c>
      <c r="E4" s="29" t="s">
        <v>274</v>
      </c>
      <c r="F4" s="29" t="s">
        <v>275</v>
      </c>
      <c r="G4" s="29" t="s">
        <v>276</v>
      </c>
      <c r="H4" s="29" t="s">
        <v>277</v>
      </c>
      <c r="I4" s="30" t="s">
        <v>278</v>
      </c>
      <c r="J4" s="346"/>
      <c r="K4" s="28" t="s">
        <v>279</v>
      </c>
      <c r="L4" s="29" t="s">
        <v>280</v>
      </c>
      <c r="M4" s="29" t="s">
        <v>281</v>
      </c>
      <c r="N4" s="29" t="s">
        <v>282</v>
      </c>
      <c r="O4" s="29" t="s">
        <v>283</v>
      </c>
      <c r="P4" s="30" t="s">
        <v>284</v>
      </c>
      <c r="Q4" s="346"/>
      <c r="R4" s="346"/>
    </row>
    <row r="5" spans="1:18" ht="13.5" customHeight="1" thickBot="1" x14ac:dyDescent="0.2">
      <c r="A5" s="347" t="s">
        <v>12</v>
      </c>
      <c r="B5" s="348" t="s">
        <v>55</v>
      </c>
      <c r="C5" s="81" t="str">
        <f>'1頁'!B6</f>
        <v>27年度</v>
      </c>
      <c r="D5" s="46">
        <f>D13+D21+D29+D37+D45+D53</f>
        <v>301964</v>
      </c>
      <c r="E5" s="41">
        <f t="shared" ref="E5:R5" si="0">E13+E21+E29+E37+E45+E53</f>
        <v>386762</v>
      </c>
      <c r="F5" s="41">
        <f t="shared" si="0"/>
        <v>382378</v>
      </c>
      <c r="G5" s="41">
        <f t="shared" si="0"/>
        <v>616810</v>
      </c>
      <c r="H5" s="41">
        <f t="shared" si="0"/>
        <v>500659</v>
      </c>
      <c r="I5" s="42">
        <f t="shared" si="0"/>
        <v>341654</v>
      </c>
      <c r="J5" s="47">
        <f t="shared" si="0"/>
        <v>2530227</v>
      </c>
      <c r="K5" s="46">
        <f t="shared" si="0"/>
        <v>454387</v>
      </c>
      <c r="L5" s="41">
        <f t="shared" si="0"/>
        <v>323923</v>
      </c>
      <c r="M5" s="41">
        <f t="shared" si="0"/>
        <v>723955</v>
      </c>
      <c r="N5" s="41">
        <f t="shared" si="0"/>
        <v>788315</v>
      </c>
      <c r="O5" s="41">
        <f t="shared" si="0"/>
        <v>862235</v>
      </c>
      <c r="P5" s="42">
        <f t="shared" si="0"/>
        <v>478319</v>
      </c>
      <c r="Q5" s="47">
        <f t="shared" si="0"/>
        <v>3631134</v>
      </c>
      <c r="R5" s="47">
        <f t="shared" si="0"/>
        <v>6161361</v>
      </c>
    </row>
    <row r="6" spans="1:18" ht="13.5" customHeight="1" thickBot="1" x14ac:dyDescent="0.2">
      <c r="A6" s="347"/>
      <c r="B6" s="349"/>
      <c r="C6" s="82" t="str">
        <f>'1頁'!B7</f>
        <v>26年度</v>
      </c>
      <c r="D6" s="48">
        <f>D14+D22+D30+D38+D46+D54</f>
        <v>193162</v>
      </c>
      <c r="E6" s="40">
        <f t="shared" ref="E6:R6" si="1">E14+E22+E30+E38+E46+E54</f>
        <v>268937</v>
      </c>
      <c r="F6" s="40">
        <f t="shared" si="1"/>
        <v>260314</v>
      </c>
      <c r="G6" s="40">
        <f t="shared" si="1"/>
        <v>497756</v>
      </c>
      <c r="H6" s="40">
        <f t="shared" si="1"/>
        <v>365025</v>
      </c>
      <c r="I6" s="43">
        <f t="shared" si="1"/>
        <v>239816</v>
      </c>
      <c r="J6" s="49">
        <f t="shared" si="1"/>
        <v>1825010</v>
      </c>
      <c r="K6" s="48">
        <f t="shared" si="1"/>
        <v>341369</v>
      </c>
      <c r="L6" s="40">
        <f t="shared" si="1"/>
        <v>267231</v>
      </c>
      <c r="M6" s="40">
        <f t="shared" si="1"/>
        <v>559376</v>
      </c>
      <c r="N6" s="40">
        <f t="shared" si="1"/>
        <v>537760</v>
      </c>
      <c r="O6" s="40">
        <f t="shared" si="1"/>
        <v>736080</v>
      </c>
      <c r="P6" s="43">
        <f t="shared" si="1"/>
        <v>434197</v>
      </c>
      <c r="Q6" s="49">
        <f t="shared" si="1"/>
        <v>2876013</v>
      </c>
      <c r="R6" s="49">
        <f t="shared" si="1"/>
        <v>4701023</v>
      </c>
    </row>
    <row r="7" spans="1:18" ht="13.5" customHeight="1" thickBot="1" x14ac:dyDescent="0.2">
      <c r="A7" s="347"/>
      <c r="B7" s="349" t="s">
        <v>56</v>
      </c>
      <c r="C7" s="82" t="str">
        <f>$C$5</f>
        <v>27年度</v>
      </c>
      <c r="D7" s="32">
        <f>D5/$R5*100</f>
        <v>4.9009301678638861</v>
      </c>
      <c r="E7" s="24">
        <f t="shared" ref="E7:Q7" si="2">E5/$R5*100</f>
        <v>6.2772169979976828</v>
      </c>
      <c r="F7" s="24">
        <f t="shared" si="2"/>
        <v>6.2060638875079714</v>
      </c>
      <c r="G7" s="24">
        <f t="shared" si="2"/>
        <v>10.01093751851255</v>
      </c>
      <c r="H7" s="24">
        <f t="shared" si="2"/>
        <v>8.1257858450430032</v>
      </c>
      <c r="I7" s="25">
        <f t="shared" si="2"/>
        <v>5.5451060244643999</v>
      </c>
      <c r="J7" s="7">
        <f t="shared" si="2"/>
        <v>41.06604044138949</v>
      </c>
      <c r="K7" s="32">
        <f t="shared" si="2"/>
        <v>7.3747829416260471</v>
      </c>
      <c r="L7" s="24">
        <f t="shared" si="2"/>
        <v>5.2573286973446285</v>
      </c>
      <c r="M7" s="24">
        <f t="shared" si="2"/>
        <v>11.749920188088314</v>
      </c>
      <c r="N7" s="24">
        <f t="shared" si="2"/>
        <v>12.79449459299658</v>
      </c>
      <c r="O7" s="24">
        <f t="shared" si="2"/>
        <v>13.994229521691718</v>
      </c>
      <c r="P7" s="25">
        <f t="shared" si="2"/>
        <v>7.7632036168632217</v>
      </c>
      <c r="Q7" s="7">
        <f t="shared" si="2"/>
        <v>58.933959558610503</v>
      </c>
      <c r="R7" s="7">
        <v>100</v>
      </c>
    </row>
    <row r="8" spans="1:18" ht="13.5" customHeight="1" thickBot="1" x14ac:dyDescent="0.2">
      <c r="A8" s="347"/>
      <c r="B8" s="350"/>
      <c r="C8" s="83" t="str">
        <f>$C$6</f>
        <v>26年度</v>
      </c>
      <c r="D8" s="33">
        <f>D6/$R6*100</f>
        <v>4.1089354380950693</v>
      </c>
      <c r="E8" s="26">
        <f t="shared" ref="E8:Q8" si="3">E6/$R6*100</f>
        <v>5.7208186388366959</v>
      </c>
      <c r="F8" s="26">
        <f t="shared" si="3"/>
        <v>5.5373904786256096</v>
      </c>
      <c r="G8" s="26">
        <f t="shared" si="3"/>
        <v>10.588248557813905</v>
      </c>
      <c r="H8" s="26">
        <f t="shared" si="3"/>
        <v>7.764799278795274</v>
      </c>
      <c r="I8" s="27">
        <f t="shared" si="3"/>
        <v>5.1013577257545855</v>
      </c>
      <c r="J8" s="8">
        <f t="shared" si="3"/>
        <v>38.821550117921142</v>
      </c>
      <c r="K8" s="33">
        <f t="shared" si="3"/>
        <v>7.2615896582509807</v>
      </c>
      <c r="L8" s="26">
        <f t="shared" si="3"/>
        <v>5.6845286653564555</v>
      </c>
      <c r="M8" s="26">
        <f t="shared" si="3"/>
        <v>11.899027084104885</v>
      </c>
      <c r="N8" s="26">
        <f t="shared" si="3"/>
        <v>11.439212273583856</v>
      </c>
      <c r="O8" s="26">
        <f t="shared" si="3"/>
        <v>15.657868510747555</v>
      </c>
      <c r="P8" s="27">
        <f t="shared" si="3"/>
        <v>9.2362236900351267</v>
      </c>
      <c r="Q8" s="8">
        <f t="shared" si="3"/>
        <v>61.178449882078858</v>
      </c>
      <c r="R8" s="8">
        <v>100</v>
      </c>
    </row>
    <row r="9" spans="1:18" ht="13.5" customHeight="1" thickBot="1" x14ac:dyDescent="0.2">
      <c r="A9" s="347"/>
      <c r="B9" s="348" t="s">
        <v>57</v>
      </c>
      <c r="C9" s="81" t="str">
        <f>$C$5</f>
        <v>27年度</v>
      </c>
      <c r="D9" s="423">
        <f>D5+E5</f>
        <v>688726</v>
      </c>
      <c r="E9" s="424"/>
      <c r="F9" s="424">
        <f>SUM(F5:I5)</f>
        <v>1841501</v>
      </c>
      <c r="G9" s="424"/>
      <c r="H9" s="424"/>
      <c r="I9" s="425"/>
      <c r="J9" s="47">
        <f>SUM(D9:I9)</f>
        <v>2530227</v>
      </c>
      <c r="K9" s="423">
        <f>K5+L5</f>
        <v>778310</v>
      </c>
      <c r="L9" s="424"/>
      <c r="M9" s="424">
        <f>SUM(M5:P5)</f>
        <v>2852824</v>
      </c>
      <c r="N9" s="424"/>
      <c r="O9" s="424"/>
      <c r="P9" s="425"/>
      <c r="Q9" s="47">
        <f>SUM(K9:P9)</f>
        <v>3631134</v>
      </c>
      <c r="R9" s="47">
        <f>J9+Q9</f>
        <v>6161361</v>
      </c>
    </row>
    <row r="10" spans="1:18" ht="13.5" customHeight="1" thickBot="1" x14ac:dyDescent="0.2">
      <c r="A10" s="347"/>
      <c r="B10" s="349"/>
      <c r="C10" s="82" t="str">
        <f>$C$6</f>
        <v>26年度</v>
      </c>
      <c r="D10" s="426">
        <f>D6+E6</f>
        <v>462099</v>
      </c>
      <c r="E10" s="427"/>
      <c r="F10" s="427">
        <f>SUM(F6:I6)</f>
        <v>1362911</v>
      </c>
      <c r="G10" s="427"/>
      <c r="H10" s="427"/>
      <c r="I10" s="428"/>
      <c r="J10" s="49">
        <f>SUM(D10:I10)</f>
        <v>1825010</v>
      </c>
      <c r="K10" s="426">
        <f>K6+L6</f>
        <v>608600</v>
      </c>
      <c r="L10" s="427"/>
      <c r="M10" s="427">
        <f>SUM(M6:P6)</f>
        <v>2267413</v>
      </c>
      <c r="N10" s="427"/>
      <c r="O10" s="427"/>
      <c r="P10" s="428"/>
      <c r="Q10" s="49">
        <f>SUM(K10:P10)</f>
        <v>2876013</v>
      </c>
      <c r="R10" s="49">
        <f>J10+Q10</f>
        <v>4701023</v>
      </c>
    </row>
    <row r="11" spans="1:18" ht="13.5" customHeight="1" thickBot="1" x14ac:dyDescent="0.2">
      <c r="A11" s="347"/>
      <c r="B11" s="349" t="s">
        <v>56</v>
      </c>
      <c r="C11" s="82" t="str">
        <f>$C$5</f>
        <v>27年度</v>
      </c>
      <c r="D11" s="354">
        <f>D9/$R9*100</f>
        <v>11.178147165861569</v>
      </c>
      <c r="E11" s="355"/>
      <c r="F11" s="355">
        <f>F9/$R9*100</f>
        <v>29.887893275527922</v>
      </c>
      <c r="G11" s="355"/>
      <c r="H11" s="355"/>
      <c r="I11" s="359"/>
      <c r="J11" s="7">
        <f>J9/$R9*100</f>
        <v>41.06604044138949</v>
      </c>
      <c r="K11" s="354">
        <f>K9/$R9*100</f>
        <v>12.632111638970676</v>
      </c>
      <c r="L11" s="355"/>
      <c r="M11" s="355">
        <f>M9/$R9*100</f>
        <v>46.301847919639833</v>
      </c>
      <c r="N11" s="355"/>
      <c r="O11" s="355"/>
      <c r="P11" s="359"/>
      <c r="Q11" s="7">
        <f>Q9/$R9*100</f>
        <v>58.933959558610503</v>
      </c>
      <c r="R11" s="7">
        <v>100</v>
      </c>
    </row>
    <row r="12" spans="1:18" ht="13.5" customHeight="1" thickBot="1" x14ac:dyDescent="0.2">
      <c r="A12" s="347"/>
      <c r="B12" s="350"/>
      <c r="C12" s="83" t="str">
        <f>$C$6</f>
        <v>26年度</v>
      </c>
      <c r="D12" s="360">
        <f>D10/$R10*100</f>
        <v>9.8297540769317653</v>
      </c>
      <c r="E12" s="361"/>
      <c r="F12" s="361">
        <f>F10/$R10*100</f>
        <v>28.991796040989374</v>
      </c>
      <c r="G12" s="361"/>
      <c r="H12" s="361"/>
      <c r="I12" s="362"/>
      <c r="J12" s="8">
        <f>J10/$R10*100</f>
        <v>38.821550117921142</v>
      </c>
      <c r="K12" s="360">
        <f>K10/$R10*100</f>
        <v>12.946118323607436</v>
      </c>
      <c r="L12" s="361"/>
      <c r="M12" s="361">
        <f>M10/$R10*100</f>
        <v>48.232331558471422</v>
      </c>
      <c r="N12" s="361"/>
      <c r="O12" s="361"/>
      <c r="P12" s="362"/>
      <c r="Q12" s="8">
        <f>Q10/$R10*100</f>
        <v>61.178449882078858</v>
      </c>
      <c r="R12" s="8">
        <v>100</v>
      </c>
    </row>
    <row r="13" spans="1:18" ht="13.5" customHeight="1" thickBot="1" x14ac:dyDescent="0.2">
      <c r="A13" s="347" t="s">
        <v>312</v>
      </c>
      <c r="B13" s="348" t="s">
        <v>55</v>
      </c>
      <c r="C13" s="81" t="str">
        <f>$C$5</f>
        <v>27年度</v>
      </c>
      <c r="D13" s="111">
        <f>'34～40頁'!E7</f>
        <v>239167</v>
      </c>
      <c r="E13" s="41">
        <f>'34～40頁'!F7</f>
        <v>269677</v>
      </c>
      <c r="F13" s="41">
        <f>'34～40頁'!G7</f>
        <v>258185</v>
      </c>
      <c r="G13" s="41">
        <f>'34～40頁'!H7</f>
        <v>424172</v>
      </c>
      <c r="H13" s="41">
        <f>'34～40頁'!I7</f>
        <v>356775</v>
      </c>
      <c r="I13" s="42">
        <f>'34～40頁'!J7</f>
        <v>234504</v>
      </c>
      <c r="J13" s="47">
        <f>SUM(D13:I13)</f>
        <v>1782480</v>
      </c>
      <c r="K13" s="46">
        <f>'34～40頁'!L7</f>
        <v>309103</v>
      </c>
      <c r="L13" s="41">
        <f>'34～40頁'!M7</f>
        <v>245560</v>
      </c>
      <c r="M13" s="41">
        <f>'34～40頁'!N7</f>
        <v>563269</v>
      </c>
      <c r="N13" s="41">
        <f>'34～40頁'!O7</f>
        <v>607207</v>
      </c>
      <c r="O13" s="41">
        <f>'34～40頁'!P7</f>
        <v>613278</v>
      </c>
      <c r="P13" s="42">
        <f>'34～40頁'!Q7</f>
        <v>353447</v>
      </c>
      <c r="Q13" s="47">
        <f>SUM(K13:P13)</f>
        <v>2691864</v>
      </c>
      <c r="R13" s="47">
        <f>J13+Q13</f>
        <v>4474344</v>
      </c>
    </row>
    <row r="14" spans="1:18" ht="13.5" customHeight="1" thickBot="1" x14ac:dyDescent="0.2">
      <c r="A14" s="347"/>
      <c r="B14" s="349"/>
      <c r="C14" s="82" t="str">
        <f>$C$6</f>
        <v>26年度</v>
      </c>
      <c r="D14" s="48">
        <v>151541</v>
      </c>
      <c r="E14" s="40">
        <v>183787</v>
      </c>
      <c r="F14" s="40">
        <v>175770</v>
      </c>
      <c r="G14" s="40">
        <v>350189</v>
      </c>
      <c r="H14" s="40">
        <v>266503</v>
      </c>
      <c r="I14" s="43">
        <v>163205</v>
      </c>
      <c r="J14" s="49">
        <f>SUM(D14:I14)</f>
        <v>1290995</v>
      </c>
      <c r="K14" s="48">
        <v>237167</v>
      </c>
      <c r="L14" s="40">
        <v>199921</v>
      </c>
      <c r="M14" s="40">
        <v>438233</v>
      </c>
      <c r="N14" s="40">
        <v>412965</v>
      </c>
      <c r="O14" s="40">
        <v>533178</v>
      </c>
      <c r="P14" s="43">
        <v>318214</v>
      </c>
      <c r="Q14" s="49">
        <f>SUM(K14:P14)</f>
        <v>2139678</v>
      </c>
      <c r="R14" s="49">
        <f>J14+Q14</f>
        <v>3430673</v>
      </c>
    </row>
    <row r="15" spans="1:18" ht="13.5" customHeight="1" thickBot="1" x14ac:dyDescent="0.2">
      <c r="A15" s="347"/>
      <c r="B15" s="349" t="s">
        <v>56</v>
      </c>
      <c r="C15" s="82" t="str">
        <f>$C$5</f>
        <v>27年度</v>
      </c>
      <c r="D15" s="32">
        <f>D13/$R13*100</f>
        <v>5.3452975452937901</v>
      </c>
      <c r="E15" s="24">
        <f t="shared" ref="E15:R15" si="4">E13/$R13*100</f>
        <v>6.0271852141900579</v>
      </c>
      <c r="F15" s="24">
        <f t="shared" si="4"/>
        <v>5.7703430938702969</v>
      </c>
      <c r="G15" s="24">
        <f t="shared" si="4"/>
        <v>9.4800936181929689</v>
      </c>
      <c r="H15" s="24">
        <f t="shared" si="4"/>
        <v>7.973794594246665</v>
      </c>
      <c r="I15" s="25">
        <f t="shared" si="4"/>
        <v>5.2410811506670028</v>
      </c>
      <c r="J15" s="7">
        <f t="shared" si="4"/>
        <v>39.837795216460783</v>
      </c>
      <c r="K15" s="32">
        <f t="shared" si="4"/>
        <v>6.9083423178906225</v>
      </c>
      <c r="L15" s="24">
        <f t="shared" si="4"/>
        <v>5.4881788257675312</v>
      </c>
      <c r="M15" s="24">
        <f t="shared" si="4"/>
        <v>12.588862188512998</v>
      </c>
      <c r="N15" s="24">
        <f t="shared" si="4"/>
        <v>13.570860890445616</v>
      </c>
      <c r="O15" s="24">
        <f t="shared" si="4"/>
        <v>13.706545585229923</v>
      </c>
      <c r="P15" s="25">
        <f t="shared" si="4"/>
        <v>7.899414975692526</v>
      </c>
      <c r="Q15" s="7">
        <f t="shared" si="4"/>
        <v>60.162204783539217</v>
      </c>
      <c r="R15" s="7">
        <f t="shared" si="4"/>
        <v>100</v>
      </c>
    </row>
    <row r="16" spans="1:18" ht="13.5" customHeight="1" thickBot="1" x14ac:dyDescent="0.2">
      <c r="A16" s="347"/>
      <c r="B16" s="350"/>
      <c r="C16" s="83" t="str">
        <f>$C$6</f>
        <v>26年度</v>
      </c>
      <c r="D16" s="33">
        <f>D14/$R14*100</f>
        <v>4.4172382503374701</v>
      </c>
      <c r="E16" s="26">
        <f t="shared" ref="E16:R16" si="5">E14/$R14*100</f>
        <v>5.357170444399685</v>
      </c>
      <c r="F16" s="26">
        <f t="shared" si="5"/>
        <v>5.1234845174693131</v>
      </c>
      <c r="G16" s="26">
        <f t="shared" si="5"/>
        <v>10.207589006588504</v>
      </c>
      <c r="H16" s="26">
        <f t="shared" si="5"/>
        <v>7.7682425576555971</v>
      </c>
      <c r="I16" s="27">
        <f t="shared" si="5"/>
        <v>4.757229849653406</v>
      </c>
      <c r="J16" s="8">
        <f t="shared" si="5"/>
        <v>37.630954626103971</v>
      </c>
      <c r="K16" s="33">
        <f t="shared" si="5"/>
        <v>6.9131333706243652</v>
      </c>
      <c r="L16" s="26">
        <f t="shared" si="5"/>
        <v>5.8274571782271289</v>
      </c>
      <c r="M16" s="26">
        <f t="shared" si="5"/>
        <v>12.773965924470213</v>
      </c>
      <c r="N16" s="26">
        <f t="shared" si="5"/>
        <v>12.037434054484352</v>
      </c>
      <c r="O16" s="26">
        <f t="shared" si="5"/>
        <v>15.541498708853918</v>
      </c>
      <c r="P16" s="27">
        <f t="shared" si="5"/>
        <v>9.2755561372360464</v>
      </c>
      <c r="Q16" s="8">
        <f t="shared" si="5"/>
        <v>62.369045373896029</v>
      </c>
      <c r="R16" s="8">
        <f t="shared" si="5"/>
        <v>100</v>
      </c>
    </row>
    <row r="17" spans="1:18" ht="13.5" customHeight="1" thickBot="1" x14ac:dyDescent="0.2">
      <c r="A17" s="347"/>
      <c r="B17" s="348" t="s">
        <v>57</v>
      </c>
      <c r="C17" s="81" t="str">
        <f>$C$5</f>
        <v>27年度</v>
      </c>
      <c r="D17" s="423">
        <f>D13+E13</f>
        <v>508844</v>
      </c>
      <c r="E17" s="424"/>
      <c r="F17" s="424">
        <f>SUM(F13:I13)</f>
        <v>1273636</v>
      </c>
      <c r="G17" s="424"/>
      <c r="H17" s="424"/>
      <c r="I17" s="425"/>
      <c r="J17" s="47">
        <f>SUM(D17:I17)</f>
        <v>1782480</v>
      </c>
      <c r="K17" s="423">
        <f>K13+L13</f>
        <v>554663</v>
      </c>
      <c r="L17" s="424"/>
      <c r="M17" s="424">
        <f>SUM(M13:P13)</f>
        <v>2137201</v>
      </c>
      <c r="N17" s="424"/>
      <c r="O17" s="424"/>
      <c r="P17" s="425"/>
      <c r="Q17" s="47">
        <f>SUM(K17:P17)</f>
        <v>2691864</v>
      </c>
      <c r="R17" s="47">
        <f>J17+Q17</f>
        <v>4474344</v>
      </c>
    </row>
    <row r="18" spans="1:18" ht="13.5" customHeight="1" thickBot="1" x14ac:dyDescent="0.2">
      <c r="A18" s="347"/>
      <c r="B18" s="349"/>
      <c r="C18" s="82" t="str">
        <f>$C$6</f>
        <v>26年度</v>
      </c>
      <c r="D18" s="426">
        <f>D14+E14</f>
        <v>335328</v>
      </c>
      <c r="E18" s="427"/>
      <c r="F18" s="427">
        <f>SUM(F14:I14)</f>
        <v>955667</v>
      </c>
      <c r="G18" s="427"/>
      <c r="H18" s="427"/>
      <c r="I18" s="428"/>
      <c r="J18" s="49">
        <f>SUM(D18:I18)</f>
        <v>1290995</v>
      </c>
      <c r="K18" s="426">
        <f>K14+L14</f>
        <v>437088</v>
      </c>
      <c r="L18" s="427"/>
      <c r="M18" s="427">
        <f>SUM(M14:P14)</f>
        <v>1702590</v>
      </c>
      <c r="N18" s="427"/>
      <c r="O18" s="427"/>
      <c r="P18" s="428"/>
      <c r="Q18" s="49">
        <f>SUM(K18:P18)</f>
        <v>2139678</v>
      </c>
      <c r="R18" s="49">
        <f>J18+Q18</f>
        <v>3430673</v>
      </c>
    </row>
    <row r="19" spans="1:18" ht="13.5" customHeight="1" thickBot="1" x14ac:dyDescent="0.2">
      <c r="A19" s="347"/>
      <c r="B19" s="349" t="s">
        <v>56</v>
      </c>
      <c r="C19" s="82" t="str">
        <f>$C$5</f>
        <v>27年度</v>
      </c>
      <c r="D19" s="354">
        <f>D17/$R17*100</f>
        <v>11.372482759483848</v>
      </c>
      <c r="E19" s="355"/>
      <c r="F19" s="355">
        <f>F17/$R17*100</f>
        <v>28.465312456976932</v>
      </c>
      <c r="G19" s="355"/>
      <c r="H19" s="355"/>
      <c r="I19" s="359"/>
      <c r="J19" s="7">
        <f>J17/$R17*100</f>
        <v>39.837795216460783</v>
      </c>
      <c r="K19" s="354">
        <f>K17/$R17*100</f>
        <v>12.396521143658154</v>
      </c>
      <c r="L19" s="355"/>
      <c r="M19" s="355">
        <f>M17/$R17*100</f>
        <v>47.765683639881061</v>
      </c>
      <c r="N19" s="355"/>
      <c r="O19" s="355"/>
      <c r="P19" s="359"/>
      <c r="Q19" s="7">
        <f>Q17/$R17*100</f>
        <v>60.162204783539217</v>
      </c>
      <c r="R19" s="7">
        <v>100</v>
      </c>
    </row>
    <row r="20" spans="1:18" ht="13.5" customHeight="1" thickBot="1" x14ac:dyDescent="0.2">
      <c r="A20" s="347"/>
      <c r="B20" s="350"/>
      <c r="C20" s="83" t="str">
        <f>$C$6</f>
        <v>26年度</v>
      </c>
      <c r="D20" s="360">
        <f>D18/$R18*100</f>
        <v>9.7744086947371542</v>
      </c>
      <c r="E20" s="361"/>
      <c r="F20" s="361">
        <f>F18/$R18*100</f>
        <v>27.856545931366821</v>
      </c>
      <c r="G20" s="361"/>
      <c r="H20" s="361"/>
      <c r="I20" s="362"/>
      <c r="J20" s="8">
        <f>J18/$R18*100</f>
        <v>37.630954626103971</v>
      </c>
      <c r="K20" s="360">
        <f>K18/$R18*100</f>
        <v>12.740590548851493</v>
      </c>
      <c r="L20" s="361"/>
      <c r="M20" s="361">
        <f>M18/$R18*100</f>
        <v>49.628454825044535</v>
      </c>
      <c r="N20" s="361"/>
      <c r="O20" s="361"/>
      <c r="P20" s="362"/>
      <c r="Q20" s="8">
        <f>Q18/$R18*100</f>
        <v>62.369045373896029</v>
      </c>
      <c r="R20" s="8">
        <v>100</v>
      </c>
    </row>
    <row r="21" spans="1:18" ht="13.5" customHeight="1" thickBot="1" x14ac:dyDescent="0.2">
      <c r="A21" s="347" t="s">
        <v>323</v>
      </c>
      <c r="B21" s="348" t="s">
        <v>55</v>
      </c>
      <c r="C21" s="81" t="str">
        <f>$C$5</f>
        <v>27年度</v>
      </c>
      <c r="D21" s="46">
        <f>'34～40頁'!E167</f>
        <v>34142</v>
      </c>
      <c r="E21" s="41">
        <f>'34～40頁'!F167</f>
        <v>37882</v>
      </c>
      <c r="F21" s="41">
        <f>'34～40頁'!G167</f>
        <v>33964</v>
      </c>
      <c r="G21" s="41">
        <f>'34～40頁'!H167</f>
        <v>40968</v>
      </c>
      <c r="H21" s="41">
        <f>'34～40頁'!I167</f>
        <v>35966</v>
      </c>
      <c r="I21" s="42">
        <f>'34～40頁'!J167</f>
        <v>30139</v>
      </c>
      <c r="J21" s="47">
        <f>SUM(D21:I21)</f>
        <v>213061</v>
      </c>
      <c r="K21" s="46">
        <f>'34～40頁'!L167</f>
        <v>43342</v>
      </c>
      <c r="L21" s="41">
        <f>'34～40頁'!M167</f>
        <v>38211</v>
      </c>
      <c r="M21" s="41">
        <f>'34～40頁'!N167</f>
        <v>56337</v>
      </c>
      <c r="N21" s="41">
        <f>'34～40頁'!O167</f>
        <v>48859</v>
      </c>
      <c r="O21" s="41">
        <f>'34～40頁'!P167</f>
        <v>47077</v>
      </c>
      <c r="P21" s="42">
        <f>'34～40頁'!Q167</f>
        <v>31216</v>
      </c>
      <c r="Q21" s="47">
        <f>SUM(K21:P21)</f>
        <v>265042</v>
      </c>
      <c r="R21" s="47">
        <f>J21+Q21</f>
        <v>478103</v>
      </c>
    </row>
    <row r="22" spans="1:18" ht="13.5" customHeight="1" thickBot="1" x14ac:dyDescent="0.2">
      <c r="A22" s="347"/>
      <c r="B22" s="349"/>
      <c r="C22" s="82" t="str">
        <f>$C$6</f>
        <v>26年度</v>
      </c>
      <c r="D22" s="48">
        <v>22847</v>
      </c>
      <c r="E22" s="40">
        <v>27136</v>
      </c>
      <c r="F22" s="40">
        <v>25230</v>
      </c>
      <c r="G22" s="40">
        <v>33877</v>
      </c>
      <c r="H22" s="40">
        <v>27232</v>
      </c>
      <c r="I22" s="43">
        <v>25116</v>
      </c>
      <c r="J22" s="49">
        <f>SUM(D22:I22)</f>
        <v>161438</v>
      </c>
      <c r="K22" s="48">
        <v>32112</v>
      </c>
      <c r="L22" s="40">
        <v>34439</v>
      </c>
      <c r="M22" s="40">
        <v>48237</v>
      </c>
      <c r="N22" s="40">
        <v>34895</v>
      </c>
      <c r="O22" s="40">
        <v>42029</v>
      </c>
      <c r="P22" s="43">
        <v>33982</v>
      </c>
      <c r="Q22" s="49">
        <f>SUM(K22:P22)</f>
        <v>225694</v>
      </c>
      <c r="R22" s="49">
        <f>J22+Q22</f>
        <v>387132</v>
      </c>
    </row>
    <row r="23" spans="1:18" ht="13.5" customHeight="1" thickBot="1" x14ac:dyDescent="0.2">
      <c r="A23" s="347"/>
      <c r="B23" s="349" t="s">
        <v>56</v>
      </c>
      <c r="C23" s="82" t="str">
        <f>$C$5</f>
        <v>27年度</v>
      </c>
      <c r="D23" s="32">
        <f t="shared" ref="D23:I24" si="6">D21/$R21*100</f>
        <v>7.1411390432605524</v>
      </c>
      <c r="E23" s="24">
        <f t="shared" si="6"/>
        <v>7.9233972595863236</v>
      </c>
      <c r="F23" s="24">
        <f t="shared" si="6"/>
        <v>7.1039085720022666</v>
      </c>
      <c r="G23" s="24">
        <f t="shared" si="6"/>
        <v>8.5688648680305288</v>
      </c>
      <c r="H23" s="24">
        <f t="shared" si="6"/>
        <v>7.522646793682533</v>
      </c>
      <c r="I23" s="25">
        <f t="shared" si="6"/>
        <v>6.3038717598509111</v>
      </c>
      <c r="J23" s="7">
        <f t="shared" ref="J23:P23" si="7">J21/$R21*100</f>
        <v>44.563828296413114</v>
      </c>
      <c r="K23" s="32">
        <f t="shared" si="7"/>
        <v>9.0654105914415926</v>
      </c>
      <c r="L23" s="24">
        <f t="shared" si="7"/>
        <v>7.9922108834288856</v>
      </c>
      <c r="M23" s="24">
        <f t="shared" si="7"/>
        <v>11.783444153247313</v>
      </c>
      <c r="N23" s="24">
        <f t="shared" si="7"/>
        <v>10.21934604049755</v>
      </c>
      <c r="O23" s="24">
        <f t="shared" si="7"/>
        <v>9.8466230080129176</v>
      </c>
      <c r="P23" s="25">
        <f t="shared" si="7"/>
        <v>6.529137026958626</v>
      </c>
      <c r="Q23" s="7">
        <f>Q21/$R21*100</f>
        <v>55.436171703586886</v>
      </c>
      <c r="R23" s="7">
        <f>R21/$R21*100</f>
        <v>100</v>
      </c>
    </row>
    <row r="24" spans="1:18" ht="13.5" customHeight="1" thickBot="1" x14ac:dyDescent="0.2">
      <c r="A24" s="347"/>
      <c r="B24" s="350"/>
      <c r="C24" s="83" t="str">
        <f>$C$6</f>
        <v>26年度</v>
      </c>
      <c r="D24" s="33">
        <f t="shared" si="6"/>
        <v>5.9016046206461876</v>
      </c>
      <c r="E24" s="26">
        <f t="shared" si="6"/>
        <v>7.0094954692456319</v>
      </c>
      <c r="F24" s="26">
        <f t="shared" si="6"/>
        <v>6.5171569387185766</v>
      </c>
      <c r="G24" s="26">
        <f t="shared" si="6"/>
        <v>8.7507620139900606</v>
      </c>
      <c r="H24" s="26">
        <f t="shared" si="6"/>
        <v>7.034293212650983</v>
      </c>
      <c r="I24" s="27">
        <f t="shared" si="6"/>
        <v>6.4877096184247236</v>
      </c>
      <c r="J24" s="8">
        <f t="shared" ref="J24:P24" si="8">J22/$R22*100</f>
        <v>41.701021873676162</v>
      </c>
      <c r="K24" s="33">
        <f t="shared" si="8"/>
        <v>8.2948451690896121</v>
      </c>
      <c r="L24" s="26">
        <f t="shared" si="8"/>
        <v>8.8959321368422142</v>
      </c>
      <c r="M24" s="26">
        <f t="shared" si="8"/>
        <v>12.460091131707014</v>
      </c>
      <c r="N24" s="26">
        <f t="shared" si="8"/>
        <v>9.0137214180176262</v>
      </c>
      <c r="O24" s="26">
        <f t="shared" si="8"/>
        <v>10.856503724827707</v>
      </c>
      <c r="P24" s="27">
        <f t="shared" si="8"/>
        <v>8.7778845458396617</v>
      </c>
      <c r="Q24" s="8">
        <f>Q22/$R22*100</f>
        <v>58.298978126323838</v>
      </c>
      <c r="R24" s="8">
        <f>R22/$R22*100</f>
        <v>100</v>
      </c>
    </row>
    <row r="25" spans="1:18" ht="13.5" customHeight="1" thickBot="1" x14ac:dyDescent="0.2">
      <c r="A25" s="347"/>
      <c r="B25" s="348" t="s">
        <v>57</v>
      </c>
      <c r="C25" s="81" t="str">
        <f>$C$5</f>
        <v>27年度</v>
      </c>
      <c r="D25" s="423">
        <f>D21+E21</f>
        <v>72024</v>
      </c>
      <c r="E25" s="424"/>
      <c r="F25" s="424">
        <f>SUM(F21:I21)</f>
        <v>141037</v>
      </c>
      <c r="G25" s="424"/>
      <c r="H25" s="424"/>
      <c r="I25" s="425"/>
      <c r="J25" s="47">
        <f>SUM(D25:I25)</f>
        <v>213061</v>
      </c>
      <c r="K25" s="423">
        <f>K21+L21</f>
        <v>81553</v>
      </c>
      <c r="L25" s="424"/>
      <c r="M25" s="424">
        <f>SUM(M21:P21)</f>
        <v>183489</v>
      </c>
      <c r="N25" s="424"/>
      <c r="O25" s="424"/>
      <c r="P25" s="425"/>
      <c r="Q25" s="47">
        <f>SUM(K25:P25)</f>
        <v>265042</v>
      </c>
      <c r="R25" s="47">
        <f>J25+Q25</f>
        <v>478103</v>
      </c>
    </row>
    <row r="26" spans="1:18" ht="13.5" customHeight="1" thickBot="1" x14ac:dyDescent="0.2">
      <c r="A26" s="347"/>
      <c r="B26" s="349"/>
      <c r="C26" s="82" t="str">
        <f>$C$6</f>
        <v>26年度</v>
      </c>
      <c r="D26" s="426">
        <f>D22+E22</f>
        <v>49983</v>
      </c>
      <c r="E26" s="427"/>
      <c r="F26" s="427">
        <f>SUM(F22:I22)</f>
        <v>111455</v>
      </c>
      <c r="G26" s="427"/>
      <c r="H26" s="427"/>
      <c r="I26" s="428"/>
      <c r="J26" s="49">
        <f>SUM(D26:I26)</f>
        <v>161438</v>
      </c>
      <c r="K26" s="426">
        <f>K22+L22</f>
        <v>66551</v>
      </c>
      <c r="L26" s="427"/>
      <c r="M26" s="427">
        <f>SUM(M22:P22)</f>
        <v>159143</v>
      </c>
      <c r="N26" s="427"/>
      <c r="O26" s="427"/>
      <c r="P26" s="428"/>
      <c r="Q26" s="49">
        <f>SUM(K26:P26)</f>
        <v>225694</v>
      </c>
      <c r="R26" s="49">
        <f>J26+Q26</f>
        <v>387132</v>
      </c>
    </row>
    <row r="27" spans="1:18" ht="13.5" customHeight="1" thickBot="1" x14ac:dyDescent="0.2">
      <c r="A27" s="347"/>
      <c r="B27" s="349" t="s">
        <v>56</v>
      </c>
      <c r="C27" s="82" t="str">
        <f>$C$5</f>
        <v>27年度</v>
      </c>
      <c r="D27" s="354">
        <f>D25/$R25*100</f>
        <v>15.064536302846875</v>
      </c>
      <c r="E27" s="355"/>
      <c r="F27" s="355">
        <f>F25/$R25*100</f>
        <v>29.499291993566239</v>
      </c>
      <c r="G27" s="355"/>
      <c r="H27" s="355"/>
      <c r="I27" s="359"/>
      <c r="J27" s="7">
        <f>J25/$R25*100</f>
        <v>44.563828296413114</v>
      </c>
      <c r="K27" s="354">
        <f>K25/$R25*100</f>
        <v>17.057621474870476</v>
      </c>
      <c r="L27" s="355"/>
      <c r="M27" s="355">
        <f>M25/$R25*100</f>
        <v>38.378550228716406</v>
      </c>
      <c r="N27" s="355"/>
      <c r="O27" s="355"/>
      <c r="P27" s="359"/>
      <c r="Q27" s="7">
        <f>Q25/$R25*100</f>
        <v>55.436171703586886</v>
      </c>
      <c r="R27" s="7">
        <v>100</v>
      </c>
    </row>
    <row r="28" spans="1:18" ht="13.5" customHeight="1" thickBot="1" x14ac:dyDescent="0.2">
      <c r="A28" s="347"/>
      <c r="B28" s="350"/>
      <c r="C28" s="83" t="str">
        <f>$C$6</f>
        <v>26年度</v>
      </c>
      <c r="D28" s="360">
        <f>D26/$R26*100</f>
        <v>12.91110008989182</v>
      </c>
      <c r="E28" s="361"/>
      <c r="F28" s="361">
        <f>F26/$R26*100</f>
        <v>28.789921783784344</v>
      </c>
      <c r="G28" s="361"/>
      <c r="H28" s="361"/>
      <c r="I28" s="362"/>
      <c r="J28" s="8">
        <f>J26/$R26*100</f>
        <v>41.701021873676162</v>
      </c>
      <c r="K28" s="360">
        <f>K26/$R26*100</f>
        <v>17.190777305931825</v>
      </c>
      <c r="L28" s="361"/>
      <c r="M28" s="361">
        <f>M26/$R26*100</f>
        <v>41.108200820392007</v>
      </c>
      <c r="N28" s="361"/>
      <c r="O28" s="361"/>
      <c r="P28" s="362"/>
      <c r="Q28" s="8">
        <f>Q26/$R26*100</f>
        <v>58.298978126323838</v>
      </c>
      <c r="R28" s="8">
        <v>100</v>
      </c>
    </row>
    <row r="29" spans="1:18" ht="13.5" customHeight="1" thickBot="1" x14ac:dyDescent="0.2">
      <c r="A29" s="347" t="s">
        <v>17</v>
      </c>
      <c r="B29" s="348" t="s">
        <v>55</v>
      </c>
      <c r="C29" s="81" t="str">
        <f>$C$5</f>
        <v>27年度</v>
      </c>
      <c r="D29" s="46">
        <f>'34～40頁'!E213</f>
        <v>19285</v>
      </c>
      <c r="E29" s="41">
        <f>'34～40頁'!F213</f>
        <v>47906</v>
      </c>
      <c r="F29" s="41">
        <f>'34～40頁'!G213</f>
        <v>61288</v>
      </c>
      <c r="G29" s="41">
        <f>'34～40頁'!H213</f>
        <v>105843</v>
      </c>
      <c r="H29" s="41">
        <f>'34～40頁'!I213</f>
        <v>73443</v>
      </c>
      <c r="I29" s="42">
        <f>'34～40頁'!J213</f>
        <v>47678</v>
      </c>
      <c r="J29" s="47">
        <f>SUM(D29:I29)</f>
        <v>355443</v>
      </c>
      <c r="K29" s="46">
        <f>'34～40頁'!L213</f>
        <v>58262</v>
      </c>
      <c r="L29" s="41">
        <f>'34～40頁'!M213</f>
        <v>22701</v>
      </c>
      <c r="M29" s="41">
        <f>'34～40頁'!N213</f>
        <v>65578</v>
      </c>
      <c r="N29" s="41">
        <f>'34～40頁'!O213</f>
        <v>79583</v>
      </c>
      <c r="O29" s="41">
        <f>'34～40頁'!P213</f>
        <v>105150</v>
      </c>
      <c r="P29" s="42">
        <f>'34～40頁'!Q213</f>
        <v>50159</v>
      </c>
      <c r="Q29" s="47">
        <f>SUM(K29:P29)</f>
        <v>381433</v>
      </c>
      <c r="R29" s="47">
        <f>J29+Q29</f>
        <v>736876</v>
      </c>
    </row>
    <row r="30" spans="1:18" ht="13.5" customHeight="1" thickBot="1" x14ac:dyDescent="0.2">
      <c r="A30" s="347"/>
      <c r="B30" s="349"/>
      <c r="C30" s="82" t="str">
        <f>$C$6</f>
        <v>26年度</v>
      </c>
      <c r="D30" s="48">
        <v>12512</v>
      </c>
      <c r="E30" s="40">
        <v>35352</v>
      </c>
      <c r="F30" s="40">
        <v>39629</v>
      </c>
      <c r="G30" s="40">
        <v>77243</v>
      </c>
      <c r="H30" s="40">
        <v>46506</v>
      </c>
      <c r="I30" s="43">
        <v>31903</v>
      </c>
      <c r="J30" s="49">
        <f>SUM(D30:I30)</f>
        <v>243145</v>
      </c>
      <c r="K30" s="48">
        <v>42673</v>
      </c>
      <c r="L30" s="40">
        <v>20102</v>
      </c>
      <c r="M30" s="40">
        <v>47185</v>
      </c>
      <c r="N30" s="40">
        <v>55425</v>
      </c>
      <c r="O30" s="40">
        <v>84834</v>
      </c>
      <c r="P30" s="43">
        <v>46456</v>
      </c>
      <c r="Q30" s="49">
        <f>SUM(K30:P30)</f>
        <v>296675</v>
      </c>
      <c r="R30" s="49">
        <f>J30+Q30</f>
        <v>539820</v>
      </c>
    </row>
    <row r="31" spans="1:18" ht="13.5" customHeight="1" thickBot="1" x14ac:dyDescent="0.2">
      <c r="A31" s="347"/>
      <c r="B31" s="349" t="s">
        <v>56</v>
      </c>
      <c r="C31" s="82" t="str">
        <f>$C$5</f>
        <v>27年度</v>
      </c>
      <c r="D31" s="32">
        <f t="shared" ref="D31:I31" si="9">D29/$R29*100</f>
        <v>2.6171296120378464</v>
      </c>
      <c r="E31" s="24">
        <f t="shared" si="9"/>
        <v>6.5012295148708876</v>
      </c>
      <c r="F31" s="24">
        <f t="shared" si="9"/>
        <v>8.3172745482279247</v>
      </c>
      <c r="G31" s="24">
        <f t="shared" si="9"/>
        <v>14.363746410522261</v>
      </c>
      <c r="H31" s="24">
        <f t="shared" si="9"/>
        <v>9.9668058126469035</v>
      </c>
      <c r="I31" s="25">
        <f t="shared" si="9"/>
        <v>6.4702880810339867</v>
      </c>
      <c r="J31" s="7">
        <f t="shared" ref="J31:P32" si="10">J29/$R29*100</f>
        <v>48.236473979339806</v>
      </c>
      <c r="K31" s="32">
        <f t="shared" si="10"/>
        <v>7.9066220096732698</v>
      </c>
      <c r="L31" s="24">
        <f t="shared" si="10"/>
        <v>3.0807082874187786</v>
      </c>
      <c r="M31" s="24">
        <f t="shared" si="10"/>
        <v>8.8994620533169755</v>
      </c>
      <c r="N31" s="24">
        <f t="shared" si="10"/>
        <v>10.800053197552913</v>
      </c>
      <c r="O31" s="24">
        <f t="shared" si="10"/>
        <v>14.269700736623259</v>
      </c>
      <c r="P31" s="25">
        <f t="shared" si="10"/>
        <v>6.8069797360749975</v>
      </c>
      <c r="Q31" s="7">
        <f>Q29/$R29*100</f>
        <v>51.763526020660187</v>
      </c>
      <c r="R31" s="7">
        <f>R29/$R29*100</f>
        <v>100</v>
      </c>
    </row>
    <row r="32" spans="1:18" ht="13.5" customHeight="1" thickBot="1" x14ac:dyDescent="0.2">
      <c r="A32" s="347"/>
      <c r="B32" s="350"/>
      <c r="C32" s="83" t="str">
        <f>$C$6</f>
        <v>26年度</v>
      </c>
      <c r="D32" s="33">
        <f t="shared" ref="D32:I32" si="11">D30/$R30*100</f>
        <v>2.317809640250454</v>
      </c>
      <c r="E32" s="26">
        <f t="shared" si="11"/>
        <v>6.5488496165388463</v>
      </c>
      <c r="F32" s="26">
        <f t="shared" si="11"/>
        <v>7.3411507539550227</v>
      </c>
      <c r="G32" s="26">
        <f t="shared" si="11"/>
        <v>14.309028935571117</v>
      </c>
      <c r="H32" s="26">
        <f t="shared" si="11"/>
        <v>8.6150939201956209</v>
      </c>
      <c r="I32" s="27">
        <f t="shared" si="11"/>
        <v>5.9099329406098331</v>
      </c>
      <c r="J32" s="8">
        <f t="shared" si="10"/>
        <v>45.041865807120892</v>
      </c>
      <c r="K32" s="33">
        <f t="shared" si="10"/>
        <v>7.9050424215479236</v>
      </c>
      <c r="L32" s="26">
        <f t="shared" si="10"/>
        <v>3.7238338705494423</v>
      </c>
      <c r="M32" s="26">
        <f t="shared" si="10"/>
        <v>8.7408765884924602</v>
      </c>
      <c r="N32" s="26">
        <f t="shared" si="10"/>
        <v>10.267311325997555</v>
      </c>
      <c r="O32" s="26">
        <f t="shared" si="10"/>
        <v>15.71523841280427</v>
      </c>
      <c r="P32" s="27">
        <f t="shared" si="10"/>
        <v>8.6058315734874586</v>
      </c>
      <c r="Q32" s="8">
        <f>Q30/$R30*100</f>
        <v>54.958134192879108</v>
      </c>
      <c r="R32" s="8">
        <f>R30/$R30*100</f>
        <v>100</v>
      </c>
    </row>
    <row r="33" spans="1:18" ht="13.5" customHeight="1" thickBot="1" x14ac:dyDescent="0.2">
      <c r="A33" s="347"/>
      <c r="B33" s="348" t="s">
        <v>57</v>
      </c>
      <c r="C33" s="81" t="str">
        <f>$C$5</f>
        <v>27年度</v>
      </c>
      <c r="D33" s="423">
        <f>D29+E29</f>
        <v>67191</v>
      </c>
      <c r="E33" s="424"/>
      <c r="F33" s="424">
        <f>SUM(F29:I29)</f>
        <v>288252</v>
      </c>
      <c r="G33" s="424"/>
      <c r="H33" s="424"/>
      <c r="I33" s="425"/>
      <c r="J33" s="47">
        <f>SUM(D33:I33)</f>
        <v>355443</v>
      </c>
      <c r="K33" s="423">
        <f>K29+L29</f>
        <v>80963</v>
      </c>
      <c r="L33" s="424"/>
      <c r="M33" s="424">
        <f>SUM(M29:P29)</f>
        <v>300470</v>
      </c>
      <c r="N33" s="424"/>
      <c r="O33" s="424"/>
      <c r="P33" s="425"/>
      <c r="Q33" s="47">
        <f>SUM(K33:P33)</f>
        <v>381433</v>
      </c>
      <c r="R33" s="47">
        <f>J33+Q33</f>
        <v>736876</v>
      </c>
    </row>
    <row r="34" spans="1:18" ht="13.5" customHeight="1" thickBot="1" x14ac:dyDescent="0.2">
      <c r="A34" s="347"/>
      <c r="B34" s="349"/>
      <c r="C34" s="82" t="str">
        <f>$C$6</f>
        <v>26年度</v>
      </c>
      <c r="D34" s="426">
        <f>D30+E30</f>
        <v>47864</v>
      </c>
      <c r="E34" s="427"/>
      <c r="F34" s="427">
        <f>SUM(F30:I30)</f>
        <v>195281</v>
      </c>
      <c r="G34" s="427"/>
      <c r="H34" s="427"/>
      <c r="I34" s="428"/>
      <c r="J34" s="49">
        <f>SUM(D34:I34)</f>
        <v>243145</v>
      </c>
      <c r="K34" s="426">
        <f>K30+L30</f>
        <v>62775</v>
      </c>
      <c r="L34" s="427"/>
      <c r="M34" s="427">
        <f>SUM(M30:P30)</f>
        <v>233900</v>
      </c>
      <c r="N34" s="427"/>
      <c r="O34" s="427"/>
      <c r="P34" s="428"/>
      <c r="Q34" s="49">
        <f>SUM(K34:P34)</f>
        <v>296675</v>
      </c>
      <c r="R34" s="49">
        <f>J34+Q34</f>
        <v>539820</v>
      </c>
    </row>
    <row r="35" spans="1:18" ht="13.5" customHeight="1" thickBot="1" x14ac:dyDescent="0.2">
      <c r="A35" s="347"/>
      <c r="B35" s="349" t="s">
        <v>56</v>
      </c>
      <c r="C35" s="82" t="str">
        <f>$C$5</f>
        <v>27年度</v>
      </c>
      <c r="D35" s="354">
        <f>D33/$R33*100</f>
        <v>9.1183591269087323</v>
      </c>
      <c r="E35" s="355"/>
      <c r="F35" s="355">
        <f>F33/$R33*100</f>
        <v>39.118114852431077</v>
      </c>
      <c r="G35" s="355"/>
      <c r="H35" s="355"/>
      <c r="I35" s="359"/>
      <c r="J35" s="7">
        <f>J33/$R33*100</f>
        <v>48.236473979339806</v>
      </c>
      <c r="K35" s="354">
        <f>K33/$R33*100</f>
        <v>10.987330297092047</v>
      </c>
      <c r="L35" s="355"/>
      <c r="M35" s="355">
        <f>M33/$R33*100</f>
        <v>40.776195723568144</v>
      </c>
      <c r="N35" s="355"/>
      <c r="O35" s="355"/>
      <c r="P35" s="359"/>
      <c r="Q35" s="7">
        <f>Q33/$R33*100</f>
        <v>51.763526020660187</v>
      </c>
      <c r="R35" s="7">
        <v>100</v>
      </c>
    </row>
    <row r="36" spans="1:18" ht="13.5" customHeight="1" thickBot="1" x14ac:dyDescent="0.2">
      <c r="A36" s="347"/>
      <c r="B36" s="350"/>
      <c r="C36" s="83" t="str">
        <f>$C$6</f>
        <v>26年度</v>
      </c>
      <c r="D36" s="360">
        <f>D34/$R34*100</f>
        <v>8.8666592567892994</v>
      </c>
      <c r="E36" s="361"/>
      <c r="F36" s="361">
        <f>F34/$R34*100</f>
        <v>36.175206550331588</v>
      </c>
      <c r="G36" s="361"/>
      <c r="H36" s="361"/>
      <c r="I36" s="362"/>
      <c r="J36" s="8">
        <f>J34/$R34*100</f>
        <v>45.041865807120892</v>
      </c>
      <c r="K36" s="360">
        <f>K34/$R34*100</f>
        <v>11.628876292097367</v>
      </c>
      <c r="L36" s="361"/>
      <c r="M36" s="361">
        <f>M34/$R34*100</f>
        <v>43.329257900781741</v>
      </c>
      <c r="N36" s="361"/>
      <c r="O36" s="361"/>
      <c r="P36" s="362"/>
      <c r="Q36" s="8">
        <f>Q34/$R34*100</f>
        <v>54.958134192879108</v>
      </c>
      <c r="R36" s="8">
        <v>100</v>
      </c>
    </row>
    <row r="37" spans="1:18" ht="13.5" customHeight="1" thickBot="1" x14ac:dyDescent="0.2">
      <c r="A37" s="347" t="s">
        <v>18</v>
      </c>
      <c r="B37" s="348" t="s">
        <v>55</v>
      </c>
      <c r="C37" s="81" t="str">
        <f>$C$5</f>
        <v>27年度</v>
      </c>
      <c r="D37" s="46">
        <f>'34～40頁'!E307</f>
        <v>1520</v>
      </c>
      <c r="E37" s="41">
        <f>'34～40頁'!F307</f>
        <v>10540</v>
      </c>
      <c r="F37" s="41">
        <f>'34～40頁'!G307</f>
        <v>9261</v>
      </c>
      <c r="G37" s="41">
        <f>'34～40頁'!H307</f>
        <v>15259</v>
      </c>
      <c r="H37" s="41">
        <f>'34～40頁'!I307</f>
        <v>9326</v>
      </c>
      <c r="I37" s="42">
        <f>'34～40頁'!J307</f>
        <v>8931</v>
      </c>
      <c r="J37" s="47">
        <f>SUM(D37:I37)</f>
        <v>54837</v>
      </c>
      <c r="K37" s="46">
        <f>'34～40頁'!L307</f>
        <v>13941</v>
      </c>
      <c r="L37" s="41">
        <f>'34～40頁'!M307</f>
        <v>3585</v>
      </c>
      <c r="M37" s="41">
        <f>'34～40頁'!N307</f>
        <v>5008</v>
      </c>
      <c r="N37" s="41">
        <f>'34～40頁'!O307</f>
        <v>8530</v>
      </c>
      <c r="O37" s="41">
        <f>'34～40頁'!P307</f>
        <v>26700</v>
      </c>
      <c r="P37" s="42">
        <f>'34～40頁'!Q307</f>
        <v>6639</v>
      </c>
      <c r="Q37" s="47">
        <f>SUM(K37:P37)</f>
        <v>64403</v>
      </c>
      <c r="R37" s="47">
        <f>J37+Q37</f>
        <v>119240</v>
      </c>
    </row>
    <row r="38" spans="1:18" ht="13.5" customHeight="1" thickBot="1" x14ac:dyDescent="0.2">
      <c r="A38" s="347"/>
      <c r="B38" s="349"/>
      <c r="C38" s="82" t="str">
        <f>$C$6</f>
        <v>26年度</v>
      </c>
      <c r="D38" s="48">
        <v>1378</v>
      </c>
      <c r="E38" s="40">
        <v>6693</v>
      </c>
      <c r="F38" s="40">
        <v>7039</v>
      </c>
      <c r="G38" s="40">
        <v>12022</v>
      </c>
      <c r="H38" s="40">
        <v>7070</v>
      </c>
      <c r="I38" s="43">
        <v>7854</v>
      </c>
      <c r="J38" s="49">
        <f>SUM(D38:I38)</f>
        <v>42056</v>
      </c>
      <c r="K38" s="48">
        <v>11708</v>
      </c>
      <c r="L38" s="40">
        <v>2344</v>
      </c>
      <c r="M38" s="40">
        <v>3085</v>
      </c>
      <c r="N38" s="40">
        <v>5611</v>
      </c>
      <c r="O38" s="40">
        <v>24344</v>
      </c>
      <c r="P38" s="43">
        <v>7634</v>
      </c>
      <c r="Q38" s="49">
        <f>SUM(K38:P38)</f>
        <v>54726</v>
      </c>
      <c r="R38" s="49">
        <f>J38+Q38</f>
        <v>96782</v>
      </c>
    </row>
    <row r="39" spans="1:18" ht="13.5" customHeight="1" thickBot="1" x14ac:dyDescent="0.2">
      <c r="A39" s="347"/>
      <c r="B39" s="349" t="s">
        <v>56</v>
      </c>
      <c r="C39" s="82" t="str">
        <f>$C$5</f>
        <v>27年度</v>
      </c>
      <c r="D39" s="32">
        <f t="shared" ref="D39:J39" si="12">D37/$R37*100</f>
        <v>1.2747400201274741</v>
      </c>
      <c r="E39" s="24">
        <f t="shared" si="12"/>
        <v>8.839315665883932</v>
      </c>
      <c r="F39" s="24">
        <f t="shared" si="12"/>
        <v>7.7666890305266687</v>
      </c>
      <c r="G39" s="24">
        <f t="shared" si="12"/>
        <v>12.796880241529687</v>
      </c>
      <c r="H39" s="24">
        <f t="shared" si="12"/>
        <v>7.8212009392821207</v>
      </c>
      <c r="I39" s="25">
        <f t="shared" si="12"/>
        <v>7.4899362629989934</v>
      </c>
      <c r="J39" s="7">
        <f t="shared" si="12"/>
        <v>45.988762160348877</v>
      </c>
      <c r="K39" s="32">
        <f t="shared" ref="K39:R39" si="13">K37/$R37*100</f>
        <v>11.691546460919154</v>
      </c>
      <c r="L39" s="24">
        <f t="shared" si="13"/>
        <v>3.006541429050654</v>
      </c>
      <c r="M39" s="24">
        <f t="shared" si="13"/>
        <v>4.199932908419993</v>
      </c>
      <c r="N39" s="24">
        <f t="shared" si="13"/>
        <v>7.1536397182153637</v>
      </c>
      <c r="O39" s="24">
        <f t="shared" si="13"/>
        <v>22.39181482723918</v>
      </c>
      <c r="P39" s="25">
        <f t="shared" si="13"/>
        <v>5.5677624958067762</v>
      </c>
      <c r="Q39" s="7">
        <f t="shared" si="13"/>
        <v>54.01123783965113</v>
      </c>
      <c r="R39" s="7">
        <f t="shared" si="13"/>
        <v>100</v>
      </c>
    </row>
    <row r="40" spans="1:18" ht="13.5" customHeight="1" thickBot="1" x14ac:dyDescent="0.2">
      <c r="A40" s="347"/>
      <c r="B40" s="350"/>
      <c r="C40" s="83" t="str">
        <f>$C$6</f>
        <v>26年度</v>
      </c>
      <c r="D40" s="33">
        <f t="shared" ref="D40:J40" si="14">D38/$R38*100</f>
        <v>1.4238184786427228</v>
      </c>
      <c r="E40" s="26">
        <f t="shared" si="14"/>
        <v>6.9155421462668674</v>
      </c>
      <c r="F40" s="26">
        <f t="shared" si="14"/>
        <v>7.2730466409043002</v>
      </c>
      <c r="G40" s="26">
        <f t="shared" si="14"/>
        <v>12.42173131367403</v>
      </c>
      <c r="H40" s="26">
        <f t="shared" si="14"/>
        <v>7.3050773904238389</v>
      </c>
      <c r="I40" s="27">
        <f t="shared" si="14"/>
        <v>8.1151453782728193</v>
      </c>
      <c r="J40" s="8">
        <f t="shared" si="14"/>
        <v>43.454361348184577</v>
      </c>
      <c r="K40" s="33">
        <f t="shared" ref="K40:R40" si="15">K38/$R38*100</f>
        <v>12.097290818540637</v>
      </c>
      <c r="L40" s="26">
        <f t="shared" si="15"/>
        <v>2.4219379636709304</v>
      </c>
      <c r="M40" s="26">
        <f t="shared" si="15"/>
        <v>3.187576202186357</v>
      </c>
      <c r="N40" s="26">
        <f t="shared" si="15"/>
        <v>5.7975656630365151</v>
      </c>
      <c r="O40" s="26">
        <f t="shared" si="15"/>
        <v>25.153437622698437</v>
      </c>
      <c r="P40" s="27">
        <f t="shared" si="15"/>
        <v>7.8878303816825435</v>
      </c>
      <c r="Q40" s="8">
        <f t="shared" si="15"/>
        <v>56.545638651815423</v>
      </c>
      <c r="R40" s="8">
        <f t="shared" si="15"/>
        <v>100</v>
      </c>
    </row>
    <row r="41" spans="1:18" ht="13.5" customHeight="1" thickBot="1" x14ac:dyDescent="0.2">
      <c r="A41" s="347"/>
      <c r="B41" s="348" t="s">
        <v>57</v>
      </c>
      <c r="C41" s="81" t="str">
        <f>$C$5</f>
        <v>27年度</v>
      </c>
      <c r="D41" s="423">
        <f>D37+E37</f>
        <v>12060</v>
      </c>
      <c r="E41" s="424"/>
      <c r="F41" s="424">
        <f>SUM(F37:I37)</f>
        <v>42777</v>
      </c>
      <c r="G41" s="424"/>
      <c r="H41" s="424"/>
      <c r="I41" s="425"/>
      <c r="J41" s="47">
        <f>SUM(D41:I41)</f>
        <v>54837</v>
      </c>
      <c r="K41" s="423">
        <f>K37+L37</f>
        <v>17526</v>
      </c>
      <c r="L41" s="424"/>
      <c r="M41" s="424">
        <f>SUM(M37:P37)</f>
        <v>46877</v>
      </c>
      <c r="N41" s="424"/>
      <c r="O41" s="424"/>
      <c r="P41" s="425"/>
      <c r="Q41" s="47">
        <f>SUM(K41:P41)</f>
        <v>64403</v>
      </c>
      <c r="R41" s="47">
        <f>J41+Q41</f>
        <v>119240</v>
      </c>
    </row>
    <row r="42" spans="1:18" ht="13.5" customHeight="1" thickBot="1" x14ac:dyDescent="0.2">
      <c r="A42" s="347"/>
      <c r="B42" s="349"/>
      <c r="C42" s="82" t="str">
        <f>$C$6</f>
        <v>26年度</v>
      </c>
      <c r="D42" s="426">
        <f>D38+E38</f>
        <v>8071</v>
      </c>
      <c r="E42" s="427"/>
      <c r="F42" s="427">
        <f>SUM(F38:I38)</f>
        <v>33985</v>
      </c>
      <c r="G42" s="427"/>
      <c r="H42" s="427"/>
      <c r="I42" s="428"/>
      <c r="J42" s="49">
        <f>SUM(D42:I42)</f>
        <v>42056</v>
      </c>
      <c r="K42" s="426">
        <f>K38+L38</f>
        <v>14052</v>
      </c>
      <c r="L42" s="427"/>
      <c r="M42" s="427">
        <f>SUM(M38:P38)</f>
        <v>40674</v>
      </c>
      <c r="N42" s="427"/>
      <c r="O42" s="427"/>
      <c r="P42" s="428"/>
      <c r="Q42" s="49">
        <f>SUM(K42:P42)</f>
        <v>54726</v>
      </c>
      <c r="R42" s="49">
        <f>J42+Q42</f>
        <v>96782</v>
      </c>
    </row>
    <row r="43" spans="1:18" ht="13.5" customHeight="1" thickBot="1" x14ac:dyDescent="0.2">
      <c r="A43" s="347"/>
      <c r="B43" s="349" t="s">
        <v>56</v>
      </c>
      <c r="C43" s="82" t="str">
        <f>$C$5</f>
        <v>27年度</v>
      </c>
      <c r="D43" s="354">
        <f>D41/$R41*100</f>
        <v>10.114055686011406</v>
      </c>
      <c r="E43" s="355"/>
      <c r="F43" s="355">
        <f>F41/$R41*100</f>
        <v>35.874706474337472</v>
      </c>
      <c r="G43" s="355"/>
      <c r="H43" s="355"/>
      <c r="I43" s="359"/>
      <c r="J43" s="7">
        <f>J41/$R41*100</f>
        <v>45.988762160348877</v>
      </c>
      <c r="K43" s="354">
        <f>K41/$R41*100</f>
        <v>14.698087889969807</v>
      </c>
      <c r="L43" s="355"/>
      <c r="M43" s="355">
        <f>M41/$R41*100</f>
        <v>39.313149949681318</v>
      </c>
      <c r="N43" s="355"/>
      <c r="O43" s="355"/>
      <c r="P43" s="359"/>
      <c r="Q43" s="7">
        <f>Q41/$R41*100</f>
        <v>54.01123783965113</v>
      </c>
      <c r="R43" s="7">
        <v>100</v>
      </c>
    </row>
    <row r="44" spans="1:18" ht="13.5" customHeight="1" thickBot="1" x14ac:dyDescent="0.2">
      <c r="A44" s="347"/>
      <c r="B44" s="350"/>
      <c r="C44" s="83" t="str">
        <f>$C$6</f>
        <v>26年度</v>
      </c>
      <c r="D44" s="360">
        <f>D42/$R42*100</f>
        <v>8.33936062490959</v>
      </c>
      <c r="E44" s="361"/>
      <c r="F44" s="361">
        <f>F42/$R42*100</f>
        <v>35.115000723274989</v>
      </c>
      <c r="G44" s="361"/>
      <c r="H44" s="361"/>
      <c r="I44" s="362"/>
      <c r="J44" s="8">
        <f>J42/$R42*100</f>
        <v>43.454361348184577</v>
      </c>
      <c r="K44" s="360">
        <f>K42/$R42*100</f>
        <v>14.519228782211568</v>
      </c>
      <c r="L44" s="361"/>
      <c r="M44" s="361">
        <f>M42/$R42*100</f>
        <v>42.026409869603853</v>
      </c>
      <c r="N44" s="361"/>
      <c r="O44" s="361"/>
      <c r="P44" s="362"/>
      <c r="Q44" s="8">
        <f>Q42/$R42*100</f>
        <v>56.545638651815423</v>
      </c>
      <c r="R44" s="8">
        <v>100</v>
      </c>
    </row>
    <row r="45" spans="1:18" ht="13.5" customHeight="1" thickBot="1" x14ac:dyDescent="0.2">
      <c r="A45" s="347" t="s">
        <v>19</v>
      </c>
      <c r="B45" s="348" t="s">
        <v>55</v>
      </c>
      <c r="C45" s="81" t="str">
        <f>$C$5</f>
        <v>27年度</v>
      </c>
      <c r="D45" s="46">
        <f>'34～40頁'!E351</f>
        <v>3292</v>
      </c>
      <c r="E45" s="41">
        <f>'34～40頁'!F351</f>
        <v>7660</v>
      </c>
      <c r="F45" s="41">
        <f>'34～40頁'!G351</f>
        <v>8652</v>
      </c>
      <c r="G45" s="41">
        <f>'34～40頁'!H351</f>
        <v>14996</v>
      </c>
      <c r="H45" s="41">
        <f>'34～40頁'!I351</f>
        <v>12636</v>
      </c>
      <c r="I45" s="42">
        <f>'34～40頁'!J351</f>
        <v>9949</v>
      </c>
      <c r="J45" s="47">
        <f>SUM(D45:I45)</f>
        <v>57185</v>
      </c>
      <c r="K45" s="46">
        <f>'34～40頁'!L351</f>
        <v>13523</v>
      </c>
      <c r="L45" s="41">
        <f>'34～40頁'!M351</f>
        <v>6764</v>
      </c>
      <c r="M45" s="41">
        <f>'34～40頁'!N351</f>
        <v>21964</v>
      </c>
      <c r="N45" s="41">
        <f>'34～40頁'!O351</f>
        <v>27345</v>
      </c>
      <c r="O45" s="41">
        <f>'34～40頁'!P351</f>
        <v>35767</v>
      </c>
      <c r="P45" s="42">
        <f>'34～40頁'!Q351</f>
        <v>22390</v>
      </c>
      <c r="Q45" s="47">
        <f>SUM(K45:P45)</f>
        <v>127753</v>
      </c>
      <c r="R45" s="47">
        <f>J45+Q45</f>
        <v>184938</v>
      </c>
    </row>
    <row r="46" spans="1:18" ht="13.5" customHeight="1" thickBot="1" x14ac:dyDescent="0.2">
      <c r="A46" s="347"/>
      <c r="B46" s="349"/>
      <c r="C46" s="82" t="str">
        <f>$C$6</f>
        <v>26年度</v>
      </c>
      <c r="D46" s="48">
        <v>2063</v>
      </c>
      <c r="E46" s="40">
        <v>6596</v>
      </c>
      <c r="F46" s="40">
        <v>5482</v>
      </c>
      <c r="G46" s="40">
        <v>12602</v>
      </c>
      <c r="H46" s="40">
        <v>9127</v>
      </c>
      <c r="I46" s="43">
        <v>4905</v>
      </c>
      <c r="J46" s="49">
        <f>SUM(D46:I46)</f>
        <v>40775</v>
      </c>
      <c r="K46" s="48">
        <v>7136</v>
      </c>
      <c r="L46" s="40">
        <v>5512</v>
      </c>
      <c r="M46" s="40">
        <v>16413</v>
      </c>
      <c r="N46" s="40">
        <v>18364</v>
      </c>
      <c r="O46" s="40">
        <v>24326</v>
      </c>
      <c r="P46" s="43">
        <v>12703</v>
      </c>
      <c r="Q46" s="49">
        <f>SUM(K46:P46)</f>
        <v>84454</v>
      </c>
      <c r="R46" s="49">
        <f>J46+Q46</f>
        <v>125229</v>
      </c>
    </row>
    <row r="47" spans="1:18" ht="13.5" customHeight="1" thickBot="1" x14ac:dyDescent="0.2">
      <c r="A47" s="347"/>
      <c r="B47" s="349" t="s">
        <v>56</v>
      </c>
      <c r="C47" s="82" t="str">
        <f>$C$5</f>
        <v>27年度</v>
      </c>
      <c r="D47" s="32">
        <f t="shared" ref="D47:I47" si="16">D45/$R45*100</f>
        <v>1.7800560187738592</v>
      </c>
      <c r="E47" s="24">
        <f t="shared" si="16"/>
        <v>4.1419286463571581</v>
      </c>
      <c r="F47" s="24">
        <f t="shared" si="16"/>
        <v>4.6783246277130717</v>
      </c>
      <c r="G47" s="24">
        <f t="shared" si="16"/>
        <v>8.1086634439650052</v>
      </c>
      <c r="H47" s="24">
        <f t="shared" si="16"/>
        <v>6.8325601012231134</v>
      </c>
      <c r="I47" s="25">
        <f t="shared" si="16"/>
        <v>5.3796407444657124</v>
      </c>
      <c r="J47" s="7">
        <f t="shared" ref="J47:P47" si="17">J45/$R45*100</f>
        <v>30.921173582497918</v>
      </c>
      <c r="K47" s="32">
        <f t="shared" si="17"/>
        <v>7.3121802982621205</v>
      </c>
      <c r="L47" s="24">
        <f t="shared" si="17"/>
        <v>3.6574419535195579</v>
      </c>
      <c r="M47" s="24">
        <f t="shared" si="17"/>
        <v>11.87641263558598</v>
      </c>
      <c r="N47" s="24">
        <f t="shared" si="17"/>
        <v>14.786036401388575</v>
      </c>
      <c r="O47" s="24">
        <f t="shared" si="17"/>
        <v>19.339995025359848</v>
      </c>
      <c r="P47" s="25">
        <f t="shared" si="17"/>
        <v>12.106760103386</v>
      </c>
      <c r="Q47" s="7">
        <f>Q45/$R45*100</f>
        <v>69.078826417502086</v>
      </c>
      <c r="R47" s="7">
        <f>R45/$R45*100</f>
        <v>100</v>
      </c>
    </row>
    <row r="48" spans="1:18" ht="13.5" customHeight="1" thickBot="1" x14ac:dyDescent="0.2">
      <c r="A48" s="347"/>
      <c r="B48" s="350"/>
      <c r="C48" s="83" t="str">
        <f>$C$6</f>
        <v>26年度</v>
      </c>
      <c r="D48" s="33">
        <f t="shared" ref="D48:I48" si="18">D46/$R46*100</f>
        <v>1.647381996182993</v>
      </c>
      <c r="E48" s="26">
        <f t="shared" si="18"/>
        <v>5.267150580137189</v>
      </c>
      <c r="F48" s="26">
        <f t="shared" si="18"/>
        <v>4.3775802729399738</v>
      </c>
      <c r="G48" s="26">
        <f t="shared" si="18"/>
        <v>10.063164283033482</v>
      </c>
      <c r="H48" s="26">
        <f t="shared" si="18"/>
        <v>7.2882479297926199</v>
      </c>
      <c r="I48" s="27">
        <f t="shared" si="18"/>
        <v>3.9168243777399803</v>
      </c>
      <c r="J48" s="8">
        <f t="shared" ref="J48:P48" si="19">J46/$R46*100</f>
        <v>32.560349439826233</v>
      </c>
      <c r="K48" s="33">
        <f t="shared" si="19"/>
        <v>5.6983606033746179</v>
      </c>
      <c r="L48" s="26">
        <f t="shared" si="19"/>
        <v>4.4015363853420535</v>
      </c>
      <c r="M48" s="26">
        <f t="shared" si="19"/>
        <v>13.106389095177635</v>
      </c>
      <c r="N48" s="26">
        <f t="shared" si="19"/>
        <v>14.664334938392864</v>
      </c>
      <c r="O48" s="26">
        <f t="shared" si="19"/>
        <v>19.425213009766111</v>
      </c>
      <c r="P48" s="27">
        <f t="shared" si="19"/>
        <v>10.143816528120484</v>
      </c>
      <c r="Q48" s="8">
        <f>Q46/$R46*100</f>
        <v>67.43965056017376</v>
      </c>
      <c r="R48" s="8">
        <f>R46/$R46*100</f>
        <v>100</v>
      </c>
    </row>
    <row r="49" spans="1:18" ht="13.5" customHeight="1" thickBot="1" x14ac:dyDescent="0.2">
      <c r="A49" s="347"/>
      <c r="B49" s="348" t="s">
        <v>57</v>
      </c>
      <c r="C49" s="81" t="str">
        <f>$C$5</f>
        <v>27年度</v>
      </c>
      <c r="D49" s="423">
        <f>D45+E45</f>
        <v>10952</v>
      </c>
      <c r="E49" s="424"/>
      <c r="F49" s="424">
        <f>SUM(F45:I45)</f>
        <v>46233</v>
      </c>
      <c r="G49" s="424"/>
      <c r="H49" s="424"/>
      <c r="I49" s="425"/>
      <c r="J49" s="47">
        <f>SUM(D49:I49)</f>
        <v>57185</v>
      </c>
      <c r="K49" s="423">
        <f>K45+L45</f>
        <v>20287</v>
      </c>
      <c r="L49" s="424"/>
      <c r="M49" s="424">
        <f>SUM(M45:P45)</f>
        <v>107466</v>
      </c>
      <c r="N49" s="424"/>
      <c r="O49" s="424"/>
      <c r="P49" s="425"/>
      <c r="Q49" s="47">
        <f>SUM(K49:P49)</f>
        <v>127753</v>
      </c>
      <c r="R49" s="47">
        <f>J49+Q49</f>
        <v>184938</v>
      </c>
    </row>
    <row r="50" spans="1:18" ht="13.5" customHeight="1" thickBot="1" x14ac:dyDescent="0.2">
      <c r="A50" s="347"/>
      <c r="B50" s="349"/>
      <c r="C50" s="82" t="str">
        <f>$C$6</f>
        <v>26年度</v>
      </c>
      <c r="D50" s="426">
        <f>D46+E46</f>
        <v>8659</v>
      </c>
      <c r="E50" s="427"/>
      <c r="F50" s="427">
        <f>SUM(F46:I46)</f>
        <v>32116</v>
      </c>
      <c r="G50" s="427"/>
      <c r="H50" s="427"/>
      <c r="I50" s="428"/>
      <c r="J50" s="49">
        <f>SUM(D50:I50)</f>
        <v>40775</v>
      </c>
      <c r="K50" s="426">
        <f>K46+L46</f>
        <v>12648</v>
      </c>
      <c r="L50" s="427"/>
      <c r="M50" s="427">
        <f>SUM(M46:P46)</f>
        <v>71806</v>
      </c>
      <c r="N50" s="427"/>
      <c r="O50" s="427"/>
      <c r="P50" s="428"/>
      <c r="Q50" s="49">
        <f>SUM(K50:P50)</f>
        <v>84454</v>
      </c>
      <c r="R50" s="49">
        <f>J50+Q50</f>
        <v>125229</v>
      </c>
    </row>
    <row r="51" spans="1:18" ht="13.5" customHeight="1" thickBot="1" x14ac:dyDescent="0.2">
      <c r="A51" s="347"/>
      <c r="B51" s="349" t="s">
        <v>56</v>
      </c>
      <c r="C51" s="82" t="str">
        <f>$C$5</f>
        <v>27年度</v>
      </c>
      <c r="D51" s="354">
        <f>D49/$R49*100</f>
        <v>5.9219846651310171</v>
      </c>
      <c r="E51" s="355"/>
      <c r="F51" s="355">
        <f>F49/$R49*100</f>
        <v>24.999188917366901</v>
      </c>
      <c r="G51" s="355"/>
      <c r="H51" s="355"/>
      <c r="I51" s="359"/>
      <c r="J51" s="7">
        <f>J49/$R49*100</f>
        <v>30.921173582497918</v>
      </c>
      <c r="K51" s="354">
        <f>K49/$R49*100</f>
        <v>10.969622251781679</v>
      </c>
      <c r="L51" s="355"/>
      <c r="M51" s="355">
        <f>M49/$R49*100</f>
        <v>58.109204165720406</v>
      </c>
      <c r="N51" s="355"/>
      <c r="O51" s="355"/>
      <c r="P51" s="359"/>
      <c r="Q51" s="7">
        <f>Q49/$R49*100</f>
        <v>69.078826417502086</v>
      </c>
      <c r="R51" s="7">
        <v>100</v>
      </c>
    </row>
    <row r="52" spans="1:18" ht="13.5" customHeight="1" thickBot="1" x14ac:dyDescent="0.2">
      <c r="A52" s="347"/>
      <c r="B52" s="350"/>
      <c r="C52" s="83" t="str">
        <f>$C$6</f>
        <v>26年度</v>
      </c>
      <c r="D52" s="360">
        <f>D50/$R50*100</f>
        <v>6.9145325763201813</v>
      </c>
      <c r="E52" s="361"/>
      <c r="F52" s="361">
        <f>F50/$R50*100</f>
        <v>25.645816863506056</v>
      </c>
      <c r="G52" s="361"/>
      <c r="H52" s="361"/>
      <c r="I52" s="362"/>
      <c r="J52" s="8">
        <f>J50/$R50*100</f>
        <v>32.560349439826233</v>
      </c>
      <c r="K52" s="360">
        <f>K50/$R50*100</f>
        <v>10.099896988716671</v>
      </c>
      <c r="L52" s="361"/>
      <c r="M52" s="361">
        <f>M50/$R50*100</f>
        <v>57.339753571457088</v>
      </c>
      <c r="N52" s="361"/>
      <c r="O52" s="361"/>
      <c r="P52" s="362"/>
      <c r="Q52" s="8">
        <f>Q50/$R50*100</f>
        <v>67.43965056017376</v>
      </c>
      <c r="R52" s="8">
        <v>100</v>
      </c>
    </row>
    <row r="53" spans="1:18" ht="13.5" customHeight="1" thickBot="1" x14ac:dyDescent="0.2">
      <c r="A53" s="347" t="s">
        <v>20</v>
      </c>
      <c r="B53" s="348" t="s">
        <v>55</v>
      </c>
      <c r="C53" s="81" t="str">
        <f>$C$5</f>
        <v>27年度</v>
      </c>
      <c r="D53" s="46">
        <f>'34～40頁'!E397</f>
        <v>4558</v>
      </c>
      <c r="E53" s="41">
        <f>'34～40頁'!F397</f>
        <v>13097</v>
      </c>
      <c r="F53" s="41">
        <f>'34～40頁'!G397</f>
        <v>11028</v>
      </c>
      <c r="G53" s="41">
        <f>'34～40頁'!H397</f>
        <v>15572</v>
      </c>
      <c r="H53" s="41">
        <f>'34～40頁'!I397</f>
        <v>12513</v>
      </c>
      <c r="I53" s="42">
        <f>'34～40頁'!J397</f>
        <v>10453</v>
      </c>
      <c r="J53" s="47">
        <f>SUM(D53:I53)</f>
        <v>67221</v>
      </c>
      <c r="K53" s="46">
        <f>'34～40頁'!L397</f>
        <v>16216</v>
      </c>
      <c r="L53" s="41">
        <f>'34～40頁'!M397</f>
        <v>7102</v>
      </c>
      <c r="M53" s="41">
        <f>'34～40頁'!N397</f>
        <v>11799</v>
      </c>
      <c r="N53" s="41">
        <f>'34～40頁'!O397</f>
        <v>16791</v>
      </c>
      <c r="O53" s="41">
        <f>'34～40頁'!P397</f>
        <v>34263</v>
      </c>
      <c r="P53" s="42">
        <f>'34～40頁'!Q397</f>
        <v>14468</v>
      </c>
      <c r="Q53" s="47">
        <f>SUM(K53:P53)</f>
        <v>100639</v>
      </c>
      <c r="R53" s="47">
        <f>J53+Q53</f>
        <v>167860</v>
      </c>
    </row>
    <row r="54" spans="1:18" ht="13.5" customHeight="1" thickBot="1" x14ac:dyDescent="0.2">
      <c r="A54" s="347"/>
      <c r="B54" s="349"/>
      <c r="C54" s="82" t="str">
        <f>$C$6</f>
        <v>26年度</v>
      </c>
      <c r="D54" s="48">
        <v>2821</v>
      </c>
      <c r="E54" s="40">
        <v>9373</v>
      </c>
      <c r="F54" s="40">
        <v>7164</v>
      </c>
      <c r="G54" s="40">
        <v>11823</v>
      </c>
      <c r="H54" s="40">
        <v>8587</v>
      </c>
      <c r="I54" s="43">
        <v>6833</v>
      </c>
      <c r="J54" s="49">
        <f>SUM(D54:I54)</f>
        <v>46601</v>
      </c>
      <c r="K54" s="48">
        <v>10573</v>
      </c>
      <c r="L54" s="40">
        <v>4913</v>
      </c>
      <c r="M54" s="40">
        <v>6223</v>
      </c>
      <c r="N54" s="40">
        <v>10500</v>
      </c>
      <c r="O54" s="40">
        <v>27369</v>
      </c>
      <c r="P54" s="43">
        <v>15208</v>
      </c>
      <c r="Q54" s="49">
        <f>SUM(K54:P54)</f>
        <v>74786</v>
      </c>
      <c r="R54" s="49">
        <f>J54+Q54</f>
        <v>121387</v>
      </c>
    </row>
    <row r="55" spans="1:18" ht="13.5" customHeight="1" thickBot="1" x14ac:dyDescent="0.2">
      <c r="A55" s="347"/>
      <c r="B55" s="349" t="s">
        <v>56</v>
      </c>
      <c r="C55" s="82" t="str">
        <f>$C$5</f>
        <v>27年度</v>
      </c>
      <c r="D55" s="32">
        <f t="shared" ref="D55:I55" si="20">D53/$R53*100</f>
        <v>2.7153580364589538</v>
      </c>
      <c r="E55" s="24">
        <f t="shared" si="20"/>
        <v>7.8023352793995002</v>
      </c>
      <c r="F55" s="24">
        <f t="shared" si="20"/>
        <v>6.569760514714643</v>
      </c>
      <c r="G55" s="24">
        <f t="shared" si="20"/>
        <v>9.2767782676039552</v>
      </c>
      <c r="H55" s="24">
        <f t="shared" si="20"/>
        <v>7.4544263076373172</v>
      </c>
      <c r="I55" s="25">
        <f t="shared" si="20"/>
        <v>6.227213153818659</v>
      </c>
      <c r="J55" s="7">
        <f t="shared" ref="J55:P55" si="21">J53/$R53*100</f>
        <v>40.045871559633028</v>
      </c>
      <c r="K55" s="32">
        <f t="shared" si="21"/>
        <v>9.660431311807459</v>
      </c>
      <c r="L55" s="24">
        <f t="shared" si="21"/>
        <v>4.2309067079709282</v>
      </c>
      <c r="M55" s="24">
        <f t="shared" si="21"/>
        <v>7.0290718455856078</v>
      </c>
      <c r="N55" s="24">
        <f t="shared" si="21"/>
        <v>10.002978672703442</v>
      </c>
      <c r="O55" s="24">
        <f t="shared" si="21"/>
        <v>20.411652567615871</v>
      </c>
      <c r="P55" s="25">
        <f t="shared" si="21"/>
        <v>8.6190873346836643</v>
      </c>
      <c r="Q55" s="7">
        <f>Q53/$R53*100</f>
        <v>59.954128440366972</v>
      </c>
      <c r="R55" s="7">
        <f>R53/$R53*100</f>
        <v>100</v>
      </c>
    </row>
    <row r="56" spans="1:18" ht="13.5" customHeight="1" thickBot="1" x14ac:dyDescent="0.2">
      <c r="A56" s="347"/>
      <c r="B56" s="350"/>
      <c r="C56" s="83" t="str">
        <f>$C$6</f>
        <v>26年度</v>
      </c>
      <c r="D56" s="33">
        <f t="shared" ref="D56:I56" si="22">D54/$R54*100</f>
        <v>2.3239720892682083</v>
      </c>
      <c r="E56" s="26">
        <f t="shared" si="22"/>
        <v>7.7215846836975954</v>
      </c>
      <c r="F56" s="26">
        <f t="shared" si="22"/>
        <v>5.9017851994035606</v>
      </c>
      <c r="G56" s="26">
        <f t="shared" si="22"/>
        <v>9.7399227264863626</v>
      </c>
      <c r="H56" s="26">
        <f t="shared" si="22"/>
        <v>7.0740688871131177</v>
      </c>
      <c r="I56" s="27">
        <f t="shared" si="22"/>
        <v>5.6291036107655676</v>
      </c>
      <c r="J56" s="8">
        <f t="shared" ref="J56:P56" si="23">J54/$R54*100</f>
        <v>38.39043719673441</v>
      </c>
      <c r="K56" s="33">
        <f t="shared" si="23"/>
        <v>8.7101584189410737</v>
      </c>
      <c r="L56" s="26">
        <f t="shared" si="23"/>
        <v>4.0473856343760035</v>
      </c>
      <c r="M56" s="26">
        <f t="shared" si="23"/>
        <v>5.1265786286834665</v>
      </c>
      <c r="N56" s="26">
        <f t="shared" si="23"/>
        <v>8.6500201833804269</v>
      </c>
      <c r="O56" s="26">
        <f t="shared" si="23"/>
        <v>22.546895466565612</v>
      </c>
      <c r="P56" s="27">
        <f t="shared" si="23"/>
        <v>12.528524471319006</v>
      </c>
      <c r="Q56" s="8">
        <f>Q54/$R54*100</f>
        <v>61.609562803265597</v>
      </c>
      <c r="R56" s="8">
        <f>R54/$R54*100</f>
        <v>100</v>
      </c>
    </row>
    <row r="57" spans="1:18" ht="13.5" customHeight="1" thickBot="1" x14ac:dyDescent="0.2">
      <c r="A57" s="347"/>
      <c r="B57" s="348" t="s">
        <v>57</v>
      </c>
      <c r="C57" s="81" t="str">
        <f>$C$5</f>
        <v>27年度</v>
      </c>
      <c r="D57" s="423">
        <f>D53+E53</f>
        <v>17655</v>
      </c>
      <c r="E57" s="424"/>
      <c r="F57" s="424">
        <f>SUM(F53:I53)</f>
        <v>49566</v>
      </c>
      <c r="G57" s="424"/>
      <c r="H57" s="424"/>
      <c r="I57" s="425"/>
      <c r="J57" s="47">
        <f>SUM(D57:I57)</f>
        <v>67221</v>
      </c>
      <c r="K57" s="423">
        <f>K53+L53</f>
        <v>23318</v>
      </c>
      <c r="L57" s="424"/>
      <c r="M57" s="424">
        <f>SUM(M53:P53)</f>
        <v>77321</v>
      </c>
      <c r="N57" s="424"/>
      <c r="O57" s="424"/>
      <c r="P57" s="425"/>
      <c r="Q57" s="47">
        <f>SUM(K57:P57)</f>
        <v>100639</v>
      </c>
      <c r="R57" s="47">
        <f>J57+Q57</f>
        <v>167860</v>
      </c>
    </row>
    <row r="58" spans="1:18" ht="13.5" customHeight="1" thickBot="1" x14ac:dyDescent="0.2">
      <c r="A58" s="347"/>
      <c r="B58" s="349"/>
      <c r="C58" s="82" t="str">
        <f>$C$6</f>
        <v>26年度</v>
      </c>
      <c r="D58" s="426">
        <f>D54+E54</f>
        <v>12194</v>
      </c>
      <c r="E58" s="427"/>
      <c r="F58" s="427">
        <f>SUM(F54:I54)</f>
        <v>34407</v>
      </c>
      <c r="G58" s="427"/>
      <c r="H58" s="427"/>
      <c r="I58" s="428"/>
      <c r="J58" s="49">
        <f>SUM(D58:I58)</f>
        <v>46601</v>
      </c>
      <c r="K58" s="426">
        <f>K54+L54</f>
        <v>15486</v>
      </c>
      <c r="L58" s="427"/>
      <c r="M58" s="427">
        <f>SUM(M54:P54)</f>
        <v>59300</v>
      </c>
      <c r="N58" s="427"/>
      <c r="O58" s="427"/>
      <c r="P58" s="428"/>
      <c r="Q58" s="49">
        <f>SUM(K58:P58)</f>
        <v>74786</v>
      </c>
      <c r="R58" s="49">
        <f>J58+Q58</f>
        <v>121387</v>
      </c>
    </row>
    <row r="59" spans="1:18" ht="13.5" customHeight="1" thickBot="1" x14ac:dyDescent="0.2">
      <c r="A59" s="347"/>
      <c r="B59" s="349" t="s">
        <v>56</v>
      </c>
      <c r="C59" s="82" t="str">
        <f>$C$5</f>
        <v>27年度</v>
      </c>
      <c r="D59" s="354">
        <f>D57/$R57*100</f>
        <v>10.517693315858454</v>
      </c>
      <c r="E59" s="355"/>
      <c r="F59" s="355">
        <f>F57/$R57*100</f>
        <v>29.528178243774573</v>
      </c>
      <c r="G59" s="355"/>
      <c r="H59" s="355"/>
      <c r="I59" s="359"/>
      <c r="J59" s="7">
        <f>J57/$R57*100</f>
        <v>40.045871559633028</v>
      </c>
      <c r="K59" s="354">
        <f>K57/$R57*100</f>
        <v>13.891338019778388</v>
      </c>
      <c r="L59" s="355"/>
      <c r="M59" s="355">
        <f>M57/$R57*100</f>
        <v>46.062790420588584</v>
      </c>
      <c r="N59" s="355"/>
      <c r="O59" s="355"/>
      <c r="P59" s="359"/>
      <c r="Q59" s="7">
        <f>Q57/$R57*100</f>
        <v>59.954128440366972</v>
      </c>
      <c r="R59" s="7">
        <v>100</v>
      </c>
    </row>
    <row r="60" spans="1:18" ht="13.5" customHeight="1" thickBot="1" x14ac:dyDescent="0.2">
      <c r="A60" s="347"/>
      <c r="B60" s="350"/>
      <c r="C60" s="83" t="str">
        <f>$C$6</f>
        <v>26年度</v>
      </c>
      <c r="D60" s="360">
        <f>D58/$R58*100</f>
        <v>10.045556772965805</v>
      </c>
      <c r="E60" s="361"/>
      <c r="F60" s="361">
        <f>F58/$R58*100</f>
        <v>28.344880423768608</v>
      </c>
      <c r="G60" s="361"/>
      <c r="H60" s="361"/>
      <c r="I60" s="362"/>
      <c r="J60" s="8">
        <f>J58/$R58*100</f>
        <v>38.39043719673441</v>
      </c>
      <c r="K60" s="360">
        <f>K58/$R58*100</f>
        <v>12.757544053317076</v>
      </c>
      <c r="L60" s="361"/>
      <c r="M60" s="361">
        <f>M58/$R58*100</f>
        <v>48.852018749948513</v>
      </c>
      <c r="N60" s="361"/>
      <c r="O60" s="361"/>
      <c r="P60" s="362"/>
      <c r="Q60" s="8">
        <f>Q58/$R58*100</f>
        <v>61.609562803265597</v>
      </c>
      <c r="R60" s="8">
        <v>100</v>
      </c>
    </row>
    <row r="61" spans="1:18" ht="13.5" customHeight="1" x14ac:dyDescent="0.15">
      <c r="D61" s="64" t="s">
        <v>416</v>
      </c>
    </row>
  </sheetData>
  <mergeCells count="156">
    <mergeCell ref="D57:E57"/>
    <mergeCell ref="F57:I57"/>
    <mergeCell ref="K57:L57"/>
    <mergeCell ref="M57:P57"/>
    <mergeCell ref="A53:A60"/>
    <mergeCell ref="B53:B54"/>
    <mergeCell ref="B55:B56"/>
    <mergeCell ref="B57:B58"/>
    <mergeCell ref="B59:B60"/>
    <mergeCell ref="D60:E60"/>
    <mergeCell ref="F60:I60"/>
    <mergeCell ref="K60:L60"/>
    <mergeCell ref="M60:P60"/>
    <mergeCell ref="D59:E59"/>
    <mergeCell ref="F59:I59"/>
    <mergeCell ref="K59:L59"/>
    <mergeCell ref="M59:P59"/>
    <mergeCell ref="D58:E58"/>
    <mergeCell ref="F58:I58"/>
    <mergeCell ref="K58:L58"/>
    <mergeCell ref="M58:P58"/>
    <mergeCell ref="D50:E50"/>
    <mergeCell ref="D52:E52"/>
    <mergeCell ref="A45:A52"/>
    <mergeCell ref="B45:B46"/>
    <mergeCell ref="B47:B48"/>
    <mergeCell ref="B49:B50"/>
    <mergeCell ref="F52:I52"/>
    <mergeCell ref="K52:L52"/>
    <mergeCell ref="M52:P52"/>
    <mergeCell ref="D51:E51"/>
    <mergeCell ref="F51:I51"/>
    <mergeCell ref="K51:L51"/>
    <mergeCell ref="M51:P51"/>
    <mergeCell ref="F50:I50"/>
    <mergeCell ref="K50:L50"/>
    <mergeCell ref="M50:P50"/>
    <mergeCell ref="D49:E49"/>
    <mergeCell ref="F49:I49"/>
    <mergeCell ref="K49:L49"/>
    <mergeCell ref="M49:P49"/>
    <mergeCell ref="B51:B52"/>
    <mergeCell ref="D42:E42"/>
    <mergeCell ref="F42:I42"/>
    <mergeCell ref="K42:L42"/>
    <mergeCell ref="M42:P42"/>
    <mergeCell ref="D41:E41"/>
    <mergeCell ref="F41:I41"/>
    <mergeCell ref="K41:L41"/>
    <mergeCell ref="M41:P41"/>
    <mergeCell ref="A37:A44"/>
    <mergeCell ref="B37:B38"/>
    <mergeCell ref="B39:B40"/>
    <mergeCell ref="B41:B42"/>
    <mergeCell ref="B43:B44"/>
    <mergeCell ref="D44:E44"/>
    <mergeCell ref="F44:I44"/>
    <mergeCell ref="K44:L44"/>
    <mergeCell ref="M44:P44"/>
    <mergeCell ref="D43:E43"/>
    <mergeCell ref="F43:I43"/>
    <mergeCell ref="K43:L43"/>
    <mergeCell ref="M43:P43"/>
    <mergeCell ref="D34:E34"/>
    <mergeCell ref="D36:E36"/>
    <mergeCell ref="A29:A36"/>
    <mergeCell ref="B29:B30"/>
    <mergeCell ref="B31:B32"/>
    <mergeCell ref="B33:B34"/>
    <mergeCell ref="F36:I36"/>
    <mergeCell ref="K36:L36"/>
    <mergeCell ref="M36:P36"/>
    <mergeCell ref="D35:E35"/>
    <mergeCell ref="F35:I35"/>
    <mergeCell ref="K35:L35"/>
    <mergeCell ref="M35:P35"/>
    <mergeCell ref="F34:I34"/>
    <mergeCell ref="K34:L34"/>
    <mergeCell ref="M34:P34"/>
    <mergeCell ref="D33:E33"/>
    <mergeCell ref="F33:I33"/>
    <mergeCell ref="K33:L33"/>
    <mergeCell ref="M33:P33"/>
    <mergeCell ref="B35:B36"/>
    <mergeCell ref="D26:E26"/>
    <mergeCell ref="F26:I26"/>
    <mergeCell ref="K26:L26"/>
    <mergeCell ref="M26:P26"/>
    <mergeCell ref="D25:E25"/>
    <mergeCell ref="F25:I25"/>
    <mergeCell ref="K25:L25"/>
    <mergeCell ref="M25:P25"/>
    <mergeCell ref="A21:A28"/>
    <mergeCell ref="B21:B22"/>
    <mergeCell ref="B23:B24"/>
    <mergeCell ref="B25:B26"/>
    <mergeCell ref="B27:B28"/>
    <mergeCell ref="D28:E28"/>
    <mergeCell ref="F28:I28"/>
    <mergeCell ref="K28:L28"/>
    <mergeCell ref="M28:P28"/>
    <mergeCell ref="D27:E27"/>
    <mergeCell ref="F27:I27"/>
    <mergeCell ref="K27:L27"/>
    <mergeCell ref="M27:P27"/>
    <mergeCell ref="A13:A20"/>
    <mergeCell ref="B13:B14"/>
    <mergeCell ref="B15:B16"/>
    <mergeCell ref="B17:B18"/>
    <mergeCell ref="D17:E17"/>
    <mergeCell ref="F17:I17"/>
    <mergeCell ref="K17:L17"/>
    <mergeCell ref="M17:P17"/>
    <mergeCell ref="M19:P19"/>
    <mergeCell ref="D20:E20"/>
    <mergeCell ref="F20:I20"/>
    <mergeCell ref="K20:L20"/>
    <mergeCell ref="M20:P20"/>
    <mergeCell ref="B19:B20"/>
    <mergeCell ref="D19:E19"/>
    <mergeCell ref="F19:I19"/>
    <mergeCell ref="K19:L19"/>
    <mergeCell ref="K11:L11"/>
    <mergeCell ref="M11:P11"/>
    <mergeCell ref="D12:E12"/>
    <mergeCell ref="F12:I12"/>
    <mergeCell ref="D18:E18"/>
    <mergeCell ref="F18:I18"/>
    <mergeCell ref="K18:L18"/>
    <mergeCell ref="M18:P18"/>
    <mergeCell ref="K12:L12"/>
    <mergeCell ref="M12:P12"/>
    <mergeCell ref="R3:R4"/>
    <mergeCell ref="A5:A12"/>
    <mergeCell ref="B5:B6"/>
    <mergeCell ref="B7:B8"/>
    <mergeCell ref="B9:B10"/>
    <mergeCell ref="D9:E9"/>
    <mergeCell ref="F9:I9"/>
    <mergeCell ref="K9:L9"/>
    <mergeCell ref="M9:P9"/>
    <mergeCell ref="D10:E10"/>
    <mergeCell ref="J3:J4"/>
    <mergeCell ref="K3:L3"/>
    <mergeCell ref="M3:P3"/>
    <mergeCell ref="Q3:Q4"/>
    <mergeCell ref="A3:A4"/>
    <mergeCell ref="B3:C4"/>
    <mergeCell ref="D3:E3"/>
    <mergeCell ref="F3:I3"/>
    <mergeCell ref="F10:I10"/>
    <mergeCell ref="K10:L10"/>
    <mergeCell ref="M10:P10"/>
    <mergeCell ref="B11:B12"/>
    <mergeCell ref="D11:E11"/>
    <mergeCell ref="F11:I11"/>
  </mergeCells>
  <phoneticPr fontId="3"/>
  <pageMargins left="0.6" right="0.39370078740157483" top="0.63" bottom="0.48" header="0.51181102362204722" footer="0.31"/>
  <pageSetup paperSize="9" scale="68" firstPageNumber="32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4"/>
  </sheetPr>
  <dimension ref="A1:R47"/>
  <sheetViews>
    <sheetView view="pageBreakPreview" zoomScale="85" zoomScaleNormal="75" zoomScaleSheetLayoutView="85" workbookViewId="0">
      <selection activeCell="F2" sqref="F2"/>
    </sheetView>
  </sheetViews>
  <sheetFormatPr defaultColWidth="9.5" defaultRowHeight="13.5" customHeight="1" x14ac:dyDescent="0.15"/>
  <cols>
    <col min="1" max="1" width="9.5" style="60" customWidth="1"/>
    <col min="2" max="2" width="7.125" style="60" customWidth="1"/>
    <col min="3" max="3" width="7.125" style="98" customWidth="1"/>
    <col min="4" max="9" width="9.5" style="60" customWidth="1"/>
    <col min="10" max="10" width="11.125" style="60" customWidth="1"/>
    <col min="11" max="16" width="9.5" style="60" customWidth="1"/>
    <col min="17" max="17" width="11.125" style="60" customWidth="1"/>
    <col min="18" max="18" width="13.125" style="60" customWidth="1"/>
    <col min="19" max="24" width="9.5" style="60"/>
    <col min="25" max="25" width="9.25" style="60" customWidth="1"/>
    <col min="26" max="26" width="8.25" style="60" customWidth="1"/>
    <col min="27" max="16384" width="9.5" style="60"/>
  </cols>
  <sheetData>
    <row r="1" spans="1:18" ht="24.75" customHeight="1" x14ac:dyDescent="0.2">
      <c r="A1" s="84" t="s">
        <v>414</v>
      </c>
    </row>
    <row r="2" spans="1:18" ht="19.5" customHeight="1" thickBot="1" x14ac:dyDescent="0.2">
      <c r="R2" s="101" t="s">
        <v>147</v>
      </c>
    </row>
    <row r="3" spans="1:18" ht="15" customHeight="1" x14ac:dyDescent="0.15">
      <c r="A3" s="429" t="s">
        <v>24</v>
      </c>
      <c r="B3" s="429" t="s">
        <v>25</v>
      </c>
      <c r="C3" s="429"/>
      <c r="D3" s="431" t="s">
        <v>48</v>
      </c>
      <c r="E3" s="432"/>
      <c r="F3" s="432" t="s">
        <v>49</v>
      </c>
      <c r="G3" s="432"/>
      <c r="H3" s="432"/>
      <c r="I3" s="433"/>
      <c r="J3" s="429" t="s">
        <v>50</v>
      </c>
      <c r="K3" s="431" t="s">
        <v>51</v>
      </c>
      <c r="L3" s="432"/>
      <c r="M3" s="432" t="s">
        <v>52</v>
      </c>
      <c r="N3" s="432"/>
      <c r="O3" s="432"/>
      <c r="P3" s="433"/>
      <c r="Q3" s="429" t="s">
        <v>53</v>
      </c>
      <c r="R3" s="429" t="s">
        <v>54</v>
      </c>
    </row>
    <row r="4" spans="1:18" ht="15" customHeight="1" thickBot="1" x14ac:dyDescent="0.2">
      <c r="A4" s="430"/>
      <c r="B4" s="430"/>
      <c r="C4" s="430"/>
      <c r="D4" s="85" t="s">
        <v>26</v>
      </c>
      <c r="E4" s="86" t="s">
        <v>27</v>
      </c>
      <c r="F4" s="86" t="s">
        <v>28</v>
      </c>
      <c r="G4" s="86" t="s">
        <v>29</v>
      </c>
      <c r="H4" s="86" t="s">
        <v>30</v>
      </c>
      <c r="I4" s="87" t="s">
        <v>31</v>
      </c>
      <c r="J4" s="430"/>
      <c r="K4" s="85" t="s">
        <v>33</v>
      </c>
      <c r="L4" s="86" t="s">
        <v>34</v>
      </c>
      <c r="M4" s="86" t="s">
        <v>35</v>
      </c>
      <c r="N4" s="86" t="s">
        <v>36</v>
      </c>
      <c r="O4" s="86" t="s">
        <v>37</v>
      </c>
      <c r="P4" s="87" t="s">
        <v>38</v>
      </c>
      <c r="Q4" s="430"/>
      <c r="R4" s="430"/>
    </row>
    <row r="5" spans="1:18" ht="15" customHeight="1" x14ac:dyDescent="0.15">
      <c r="A5" s="434" t="s">
        <v>12</v>
      </c>
      <c r="B5" s="399" t="s">
        <v>55</v>
      </c>
      <c r="C5" s="55" t="str">
        <f>'1頁'!B6</f>
        <v>27年度</v>
      </c>
      <c r="D5" s="46">
        <f>D11+D17+D23+D29+D35+D41</f>
        <v>301964</v>
      </c>
      <c r="E5" s="41">
        <f t="shared" ref="E5:R5" si="0">E11+E17+E23+E29+E35+E41</f>
        <v>386762</v>
      </c>
      <c r="F5" s="41">
        <f t="shared" si="0"/>
        <v>382378</v>
      </c>
      <c r="G5" s="41">
        <f t="shared" si="0"/>
        <v>616810</v>
      </c>
      <c r="H5" s="41">
        <f t="shared" si="0"/>
        <v>500659</v>
      </c>
      <c r="I5" s="42">
        <f t="shared" si="0"/>
        <v>341654</v>
      </c>
      <c r="J5" s="47">
        <f>J11+J17+J23+J29+J35+J41</f>
        <v>2530227</v>
      </c>
      <c r="K5" s="46">
        <f t="shared" si="0"/>
        <v>454387</v>
      </c>
      <c r="L5" s="41">
        <f t="shared" si="0"/>
        <v>323923</v>
      </c>
      <c r="M5" s="41">
        <f t="shared" si="0"/>
        <v>723955</v>
      </c>
      <c r="N5" s="41">
        <f t="shared" si="0"/>
        <v>788315</v>
      </c>
      <c r="O5" s="41">
        <f t="shared" si="0"/>
        <v>862235</v>
      </c>
      <c r="P5" s="42">
        <f t="shared" si="0"/>
        <v>478319</v>
      </c>
      <c r="Q5" s="47">
        <f t="shared" si="0"/>
        <v>3631134</v>
      </c>
      <c r="R5" s="47">
        <f t="shared" si="0"/>
        <v>6161361</v>
      </c>
    </row>
    <row r="6" spans="1:18" ht="15" customHeight="1" x14ac:dyDescent="0.15">
      <c r="A6" s="435"/>
      <c r="B6" s="437"/>
      <c r="C6" s="59" t="str">
        <f>'1頁'!B7</f>
        <v>26年度</v>
      </c>
      <c r="D6" s="48">
        <f>D12+D18+D24+D30+D36+D42</f>
        <v>193162</v>
      </c>
      <c r="E6" s="40">
        <f t="shared" ref="E6:R6" si="1">E12+E18+E24+E30+E36+E42</f>
        <v>268937</v>
      </c>
      <c r="F6" s="40">
        <f t="shared" si="1"/>
        <v>260314</v>
      </c>
      <c r="G6" s="40">
        <f t="shared" si="1"/>
        <v>497756</v>
      </c>
      <c r="H6" s="40">
        <f t="shared" si="1"/>
        <v>365025</v>
      </c>
      <c r="I6" s="43">
        <f t="shared" si="1"/>
        <v>239816</v>
      </c>
      <c r="J6" s="49">
        <f>J12+J18+J24+J30+J36+J42</f>
        <v>1825010</v>
      </c>
      <c r="K6" s="48">
        <f t="shared" si="1"/>
        <v>341369</v>
      </c>
      <c r="L6" s="40">
        <f t="shared" si="1"/>
        <v>267231</v>
      </c>
      <c r="M6" s="40">
        <f t="shared" si="1"/>
        <v>559376</v>
      </c>
      <c r="N6" s="40">
        <f t="shared" si="1"/>
        <v>537760</v>
      </c>
      <c r="O6" s="40">
        <f t="shared" si="1"/>
        <v>736080</v>
      </c>
      <c r="P6" s="43">
        <f t="shared" si="1"/>
        <v>434197</v>
      </c>
      <c r="Q6" s="49">
        <f t="shared" si="1"/>
        <v>2876013</v>
      </c>
      <c r="R6" s="49">
        <f t="shared" si="1"/>
        <v>4701023</v>
      </c>
    </row>
    <row r="7" spans="1:18" ht="15" customHeight="1" x14ac:dyDescent="0.15">
      <c r="A7" s="435"/>
      <c r="B7" s="437"/>
      <c r="C7" s="59" t="s">
        <v>13</v>
      </c>
      <c r="D7" s="32">
        <f>D5/D6*100</f>
        <v>156.32681376254129</v>
      </c>
      <c r="E7" s="24">
        <f t="shared" ref="E7:R7" si="2">E5/E6*100</f>
        <v>143.81137589844462</v>
      </c>
      <c r="F7" s="24">
        <f t="shared" si="2"/>
        <v>146.89106233241392</v>
      </c>
      <c r="G7" s="24">
        <f t="shared" si="2"/>
        <v>123.91814463311341</v>
      </c>
      <c r="H7" s="24">
        <f t="shared" si="2"/>
        <v>137.15745496883775</v>
      </c>
      <c r="I7" s="25">
        <f t="shared" si="2"/>
        <v>142.4650565433499</v>
      </c>
      <c r="J7" s="7">
        <f t="shared" si="2"/>
        <v>138.64181566128403</v>
      </c>
      <c r="K7" s="32">
        <f t="shared" si="2"/>
        <v>133.10728273510483</v>
      </c>
      <c r="L7" s="24">
        <f t="shared" si="2"/>
        <v>121.21460459302999</v>
      </c>
      <c r="M7" s="24">
        <f t="shared" si="2"/>
        <v>129.42189153628328</v>
      </c>
      <c r="N7" s="24">
        <f t="shared" si="2"/>
        <v>146.59234602796786</v>
      </c>
      <c r="O7" s="24">
        <f t="shared" si="2"/>
        <v>117.13876209107706</v>
      </c>
      <c r="P7" s="25">
        <f t="shared" si="2"/>
        <v>110.16174685684148</v>
      </c>
      <c r="Q7" s="7">
        <f t="shared" si="2"/>
        <v>126.25582707727676</v>
      </c>
      <c r="R7" s="7">
        <f t="shared" si="2"/>
        <v>131.06425984301714</v>
      </c>
    </row>
    <row r="8" spans="1:18" ht="15" customHeight="1" x14ac:dyDescent="0.15">
      <c r="A8" s="435"/>
      <c r="B8" s="437" t="s">
        <v>57</v>
      </c>
      <c r="C8" s="59" t="str">
        <f>$C$5</f>
        <v>27年度</v>
      </c>
      <c r="D8" s="426">
        <f>D5+E5</f>
        <v>688726</v>
      </c>
      <c r="E8" s="427"/>
      <c r="F8" s="427">
        <f>SUM(F5:I5)</f>
        <v>1841501</v>
      </c>
      <c r="G8" s="427"/>
      <c r="H8" s="427"/>
      <c r="I8" s="428"/>
      <c r="J8" s="49">
        <f>J14+J20+J26+J32+J38+J44</f>
        <v>2530227</v>
      </c>
      <c r="K8" s="426">
        <f>K5+L5</f>
        <v>778310</v>
      </c>
      <c r="L8" s="427"/>
      <c r="M8" s="427">
        <f>SUM(M5:P5)</f>
        <v>2852824</v>
      </c>
      <c r="N8" s="427"/>
      <c r="O8" s="427"/>
      <c r="P8" s="428"/>
      <c r="Q8" s="49">
        <f>Q14+Q20+Q26+Q32+Q38+Q44</f>
        <v>3631134</v>
      </c>
      <c r="R8" s="49">
        <f>R14+R20+R26+R32+R38+R44</f>
        <v>6161361</v>
      </c>
    </row>
    <row r="9" spans="1:18" ht="15" customHeight="1" x14ac:dyDescent="0.15">
      <c r="A9" s="435"/>
      <c r="B9" s="437"/>
      <c r="C9" s="59" t="str">
        <f>$C$6</f>
        <v>26年度</v>
      </c>
      <c r="D9" s="426">
        <f>D6+E6</f>
        <v>462099</v>
      </c>
      <c r="E9" s="427"/>
      <c r="F9" s="427">
        <f>SUM(F6:I6)</f>
        <v>1362911</v>
      </c>
      <c r="G9" s="427"/>
      <c r="H9" s="427"/>
      <c r="I9" s="428"/>
      <c r="J9" s="49">
        <f>J15+J21+J27+J33+J39+J45</f>
        <v>1825010</v>
      </c>
      <c r="K9" s="426">
        <f>K6+L6</f>
        <v>608600</v>
      </c>
      <c r="L9" s="427"/>
      <c r="M9" s="427">
        <f>SUM(M6:P6)</f>
        <v>2267413</v>
      </c>
      <c r="N9" s="427"/>
      <c r="O9" s="427"/>
      <c r="P9" s="428"/>
      <c r="Q9" s="49">
        <f>Q15+Q21+Q27+Q33+Q39+Q45</f>
        <v>2876013</v>
      </c>
      <c r="R9" s="49">
        <f>R15+R21+R27+R33+R39+R45</f>
        <v>4701023</v>
      </c>
    </row>
    <row r="10" spans="1:18" ht="15" customHeight="1" thickBot="1" x14ac:dyDescent="0.2">
      <c r="A10" s="436"/>
      <c r="B10" s="400"/>
      <c r="C10" s="30" t="s">
        <v>13</v>
      </c>
      <c r="D10" s="360">
        <f>D8/D9*100</f>
        <v>149.04295399903484</v>
      </c>
      <c r="E10" s="361"/>
      <c r="F10" s="361">
        <f>F8/F9*100</f>
        <v>135.11527898740269</v>
      </c>
      <c r="G10" s="361"/>
      <c r="H10" s="361"/>
      <c r="I10" s="362"/>
      <c r="J10" s="8">
        <f>J8/J9*100</f>
        <v>138.64181566128403</v>
      </c>
      <c r="K10" s="360">
        <f>K8/K9*100</f>
        <v>127.88531054880052</v>
      </c>
      <c r="L10" s="361"/>
      <c r="M10" s="361">
        <f>M8/M9*100</f>
        <v>125.81845477643465</v>
      </c>
      <c r="N10" s="361"/>
      <c r="O10" s="361"/>
      <c r="P10" s="362"/>
      <c r="Q10" s="8">
        <f>Q8/Q9*100</f>
        <v>126.25582707727676</v>
      </c>
      <c r="R10" s="8">
        <f>R8/R9*100</f>
        <v>131.06425984301714</v>
      </c>
    </row>
    <row r="11" spans="1:18" ht="15" customHeight="1" x14ac:dyDescent="0.15">
      <c r="A11" s="434" t="s">
        <v>16</v>
      </c>
      <c r="B11" s="399" t="s">
        <v>55</v>
      </c>
      <c r="C11" s="55" t="str">
        <f>$C$5</f>
        <v>27年度</v>
      </c>
      <c r="D11" s="111">
        <f>'34～40頁'!E7</f>
        <v>239167</v>
      </c>
      <c r="E11" s="41">
        <f>'34～40頁'!F7</f>
        <v>269677</v>
      </c>
      <c r="F11" s="41">
        <f>'34～40頁'!G7</f>
        <v>258185</v>
      </c>
      <c r="G11" s="41">
        <f>'34～40頁'!H7</f>
        <v>424172</v>
      </c>
      <c r="H11" s="41">
        <f>'34～40頁'!I7</f>
        <v>356775</v>
      </c>
      <c r="I11" s="42">
        <f>'34～40頁'!J7</f>
        <v>234504</v>
      </c>
      <c r="J11" s="47">
        <f>SUM(D11:I11)</f>
        <v>1782480</v>
      </c>
      <c r="K11" s="46">
        <f>'34～40頁'!L7</f>
        <v>309103</v>
      </c>
      <c r="L11" s="41">
        <f>'34～40頁'!M7</f>
        <v>245560</v>
      </c>
      <c r="M11" s="41">
        <f>'34～40頁'!N7</f>
        <v>563269</v>
      </c>
      <c r="N11" s="41">
        <f>'34～40頁'!O7</f>
        <v>607207</v>
      </c>
      <c r="O11" s="41">
        <f>'34～40頁'!P7</f>
        <v>613278</v>
      </c>
      <c r="P11" s="42">
        <f>'34～40頁'!Q7</f>
        <v>353447</v>
      </c>
      <c r="Q11" s="47">
        <f>SUM(K11:P11)</f>
        <v>2691864</v>
      </c>
      <c r="R11" s="47">
        <f>J11+Q11</f>
        <v>4474344</v>
      </c>
    </row>
    <row r="12" spans="1:18" ht="15" customHeight="1" x14ac:dyDescent="0.15">
      <c r="A12" s="435"/>
      <c r="B12" s="437"/>
      <c r="C12" s="59" t="str">
        <f>$C$6</f>
        <v>26年度</v>
      </c>
      <c r="D12" s="48">
        <f>'32頁'!D14</f>
        <v>151541</v>
      </c>
      <c r="E12" s="40">
        <f>'32頁'!E14</f>
        <v>183787</v>
      </c>
      <c r="F12" s="40">
        <f>'32頁'!F14</f>
        <v>175770</v>
      </c>
      <c r="G12" s="40">
        <f>'32頁'!G14</f>
        <v>350189</v>
      </c>
      <c r="H12" s="40">
        <f>'32頁'!H14</f>
        <v>266503</v>
      </c>
      <c r="I12" s="43">
        <f>'32頁'!I14</f>
        <v>163205</v>
      </c>
      <c r="J12" s="49">
        <f>SUM(D12:I12)</f>
        <v>1290995</v>
      </c>
      <c r="K12" s="48">
        <f>'32頁'!K14</f>
        <v>237167</v>
      </c>
      <c r="L12" s="40">
        <f>'32頁'!L14</f>
        <v>199921</v>
      </c>
      <c r="M12" s="40">
        <f>'32頁'!M14</f>
        <v>438233</v>
      </c>
      <c r="N12" s="40">
        <f>'32頁'!N14</f>
        <v>412965</v>
      </c>
      <c r="O12" s="40">
        <f>'32頁'!O14</f>
        <v>533178</v>
      </c>
      <c r="P12" s="43">
        <f>'32頁'!P14</f>
        <v>318214</v>
      </c>
      <c r="Q12" s="49">
        <f>SUM(K12:P12)</f>
        <v>2139678</v>
      </c>
      <c r="R12" s="49">
        <f>J12+Q12</f>
        <v>3430673</v>
      </c>
    </row>
    <row r="13" spans="1:18" ht="15" customHeight="1" x14ac:dyDescent="0.15">
      <c r="A13" s="435"/>
      <c r="B13" s="437"/>
      <c r="C13" s="59" t="s">
        <v>13</v>
      </c>
      <c r="D13" s="32">
        <f t="shared" ref="D13:J13" si="3">D11/D12*100</f>
        <v>157.82329534581402</v>
      </c>
      <c r="E13" s="24">
        <f t="shared" si="3"/>
        <v>146.73344687056212</v>
      </c>
      <c r="F13" s="24">
        <f t="shared" si="3"/>
        <v>146.88797860840873</v>
      </c>
      <c r="G13" s="24">
        <f t="shared" si="3"/>
        <v>121.12659164051411</v>
      </c>
      <c r="H13" s="24">
        <f t="shared" si="3"/>
        <v>133.87278942450928</v>
      </c>
      <c r="I13" s="25">
        <f t="shared" si="3"/>
        <v>143.6867743022579</v>
      </c>
      <c r="J13" s="7">
        <f t="shared" si="3"/>
        <v>138.07024814193701</v>
      </c>
      <c r="K13" s="32">
        <f t="shared" ref="K13:R13" si="4">K11/K12*100</f>
        <v>130.33136987860874</v>
      </c>
      <c r="L13" s="24">
        <f t="shared" si="4"/>
        <v>122.8285172643194</v>
      </c>
      <c r="M13" s="24">
        <f t="shared" si="4"/>
        <v>128.53185405937023</v>
      </c>
      <c r="N13" s="24">
        <f t="shared" si="4"/>
        <v>147.0359473563135</v>
      </c>
      <c r="O13" s="24">
        <f t="shared" si="4"/>
        <v>115.02312548529758</v>
      </c>
      <c r="P13" s="25">
        <f t="shared" si="4"/>
        <v>111.07210870671938</v>
      </c>
      <c r="Q13" s="7">
        <f t="shared" si="4"/>
        <v>125.80696721656248</v>
      </c>
      <c r="R13" s="7">
        <f t="shared" si="4"/>
        <v>130.42175689726184</v>
      </c>
    </row>
    <row r="14" spans="1:18" ht="15" customHeight="1" x14ac:dyDescent="0.15">
      <c r="A14" s="435"/>
      <c r="B14" s="437" t="s">
        <v>57</v>
      </c>
      <c r="C14" s="59" t="str">
        <f>$C$5</f>
        <v>27年度</v>
      </c>
      <c r="D14" s="426">
        <f>D11+E11</f>
        <v>508844</v>
      </c>
      <c r="E14" s="427"/>
      <c r="F14" s="427">
        <f>SUM(F11:I11)</f>
        <v>1273636</v>
      </c>
      <c r="G14" s="427"/>
      <c r="H14" s="427"/>
      <c r="I14" s="428"/>
      <c r="J14" s="49">
        <f>D14+F14</f>
        <v>1782480</v>
      </c>
      <c r="K14" s="426">
        <f>K11+L11</f>
        <v>554663</v>
      </c>
      <c r="L14" s="427"/>
      <c r="M14" s="427">
        <f>SUM(M11:P11)</f>
        <v>2137201</v>
      </c>
      <c r="N14" s="427"/>
      <c r="O14" s="427"/>
      <c r="P14" s="428"/>
      <c r="Q14" s="49">
        <f>K14+M14</f>
        <v>2691864</v>
      </c>
      <c r="R14" s="49">
        <f>J14+Q14</f>
        <v>4474344</v>
      </c>
    </row>
    <row r="15" spans="1:18" ht="15" customHeight="1" x14ac:dyDescent="0.15">
      <c r="A15" s="435"/>
      <c r="B15" s="437"/>
      <c r="C15" s="59" t="str">
        <f>$C$6</f>
        <v>26年度</v>
      </c>
      <c r="D15" s="426">
        <f>D12+E12</f>
        <v>335328</v>
      </c>
      <c r="E15" s="427"/>
      <c r="F15" s="427">
        <f>SUM(F12:I12)</f>
        <v>955667</v>
      </c>
      <c r="G15" s="427"/>
      <c r="H15" s="427"/>
      <c r="I15" s="428"/>
      <c r="J15" s="49">
        <f>D15+F15</f>
        <v>1290995</v>
      </c>
      <c r="K15" s="426">
        <f>K12+L12</f>
        <v>437088</v>
      </c>
      <c r="L15" s="427"/>
      <c r="M15" s="427">
        <f>SUM(M12:P12)</f>
        <v>1702590</v>
      </c>
      <c r="N15" s="427"/>
      <c r="O15" s="427"/>
      <c r="P15" s="428"/>
      <c r="Q15" s="49">
        <f>K15+M15</f>
        <v>2139678</v>
      </c>
      <c r="R15" s="49">
        <f>J15+Q15</f>
        <v>3430673</v>
      </c>
    </row>
    <row r="16" spans="1:18" ht="15" customHeight="1" thickBot="1" x14ac:dyDescent="0.2">
      <c r="A16" s="436"/>
      <c r="B16" s="400"/>
      <c r="C16" s="30" t="s">
        <v>13</v>
      </c>
      <c r="D16" s="360">
        <f>D14/D15*100</f>
        <v>151.74515698062791</v>
      </c>
      <c r="E16" s="361"/>
      <c r="F16" s="361">
        <f>F14/F15*100</f>
        <v>133.27194514407213</v>
      </c>
      <c r="G16" s="361"/>
      <c r="H16" s="361"/>
      <c r="I16" s="362"/>
      <c r="J16" s="8">
        <f>J14/J15*100</f>
        <v>138.07024814193701</v>
      </c>
      <c r="K16" s="360">
        <f>K14/K15*100</f>
        <v>126.89961746833589</v>
      </c>
      <c r="L16" s="361"/>
      <c r="M16" s="361">
        <f>M14/M15*100</f>
        <v>125.5264626245896</v>
      </c>
      <c r="N16" s="361"/>
      <c r="O16" s="361"/>
      <c r="P16" s="362"/>
      <c r="Q16" s="8">
        <f>Q14/Q15*100</f>
        <v>125.80696721656248</v>
      </c>
      <c r="R16" s="8">
        <f>R14/R15*100</f>
        <v>130.42175689726184</v>
      </c>
    </row>
    <row r="17" spans="1:18" ht="15" customHeight="1" x14ac:dyDescent="0.15">
      <c r="A17" s="434" t="s">
        <v>15</v>
      </c>
      <c r="B17" s="399" t="s">
        <v>55</v>
      </c>
      <c r="C17" s="55" t="str">
        <f>$C$5</f>
        <v>27年度</v>
      </c>
      <c r="D17" s="46">
        <f>'34～40頁'!E167</f>
        <v>34142</v>
      </c>
      <c r="E17" s="41">
        <f>'34～40頁'!F167</f>
        <v>37882</v>
      </c>
      <c r="F17" s="41">
        <f>'34～40頁'!G167</f>
        <v>33964</v>
      </c>
      <c r="G17" s="41">
        <f>'34～40頁'!H167</f>
        <v>40968</v>
      </c>
      <c r="H17" s="41">
        <f>'34～40頁'!I167</f>
        <v>35966</v>
      </c>
      <c r="I17" s="42">
        <f>'34～40頁'!J167</f>
        <v>30139</v>
      </c>
      <c r="J17" s="47">
        <f>SUM(D17:I17)</f>
        <v>213061</v>
      </c>
      <c r="K17" s="46">
        <f>'34～40頁'!L167</f>
        <v>43342</v>
      </c>
      <c r="L17" s="41">
        <f>'34～40頁'!M167</f>
        <v>38211</v>
      </c>
      <c r="M17" s="41">
        <f>'34～40頁'!N167</f>
        <v>56337</v>
      </c>
      <c r="N17" s="41">
        <f>'34～40頁'!O167</f>
        <v>48859</v>
      </c>
      <c r="O17" s="41">
        <f>'34～40頁'!P167</f>
        <v>47077</v>
      </c>
      <c r="P17" s="42">
        <f>'34～40頁'!Q167</f>
        <v>31216</v>
      </c>
      <c r="Q17" s="47">
        <f>SUM(K17:P17)</f>
        <v>265042</v>
      </c>
      <c r="R17" s="47">
        <f>J17+Q17</f>
        <v>478103</v>
      </c>
    </row>
    <row r="18" spans="1:18" ht="15" customHeight="1" x14ac:dyDescent="0.15">
      <c r="A18" s="435"/>
      <c r="B18" s="437"/>
      <c r="C18" s="59" t="str">
        <f>$C$6</f>
        <v>26年度</v>
      </c>
      <c r="D18" s="48">
        <f>'32頁'!D22</f>
        <v>22847</v>
      </c>
      <c r="E18" s="40">
        <f>'32頁'!E22</f>
        <v>27136</v>
      </c>
      <c r="F18" s="40">
        <f>'32頁'!F22</f>
        <v>25230</v>
      </c>
      <c r="G18" s="40">
        <f>'32頁'!G22</f>
        <v>33877</v>
      </c>
      <c r="H18" s="40">
        <f>'32頁'!H22</f>
        <v>27232</v>
      </c>
      <c r="I18" s="43">
        <f>'32頁'!I22</f>
        <v>25116</v>
      </c>
      <c r="J18" s="49">
        <f>SUM(D18:I18)</f>
        <v>161438</v>
      </c>
      <c r="K18" s="48">
        <f>'32頁'!K22</f>
        <v>32112</v>
      </c>
      <c r="L18" s="40">
        <f>'32頁'!L22</f>
        <v>34439</v>
      </c>
      <c r="M18" s="40">
        <f>'32頁'!M22</f>
        <v>48237</v>
      </c>
      <c r="N18" s="40">
        <f>'32頁'!N22</f>
        <v>34895</v>
      </c>
      <c r="O18" s="40">
        <f>'32頁'!O22</f>
        <v>42029</v>
      </c>
      <c r="P18" s="43">
        <f>'32頁'!P22</f>
        <v>33982</v>
      </c>
      <c r="Q18" s="49">
        <f>SUM(K18:P18)</f>
        <v>225694</v>
      </c>
      <c r="R18" s="49">
        <f>J18+Q18</f>
        <v>387132</v>
      </c>
    </row>
    <row r="19" spans="1:18" ht="15" customHeight="1" x14ac:dyDescent="0.15">
      <c r="A19" s="435"/>
      <c r="B19" s="437"/>
      <c r="C19" s="59" t="s">
        <v>13</v>
      </c>
      <c r="D19" s="32">
        <f t="shared" ref="D19:J19" si="5">D17/D18*100</f>
        <v>149.4375629185451</v>
      </c>
      <c r="E19" s="24">
        <f t="shared" si="5"/>
        <v>139.60053066037736</v>
      </c>
      <c r="F19" s="24">
        <f t="shared" si="5"/>
        <v>134.61751882679349</v>
      </c>
      <c r="G19" s="24">
        <f t="shared" si="5"/>
        <v>120.93160551406558</v>
      </c>
      <c r="H19" s="24">
        <f t="shared" si="5"/>
        <v>132.0725616921269</v>
      </c>
      <c r="I19" s="25">
        <f t="shared" si="5"/>
        <v>119.99920369485586</v>
      </c>
      <c r="J19" s="7">
        <f t="shared" si="5"/>
        <v>131.97698187539487</v>
      </c>
      <c r="K19" s="32">
        <f t="shared" ref="K19:R19" si="6">K17/K18*100</f>
        <v>134.97135027404084</v>
      </c>
      <c r="L19" s="24">
        <f t="shared" si="6"/>
        <v>110.95269897499927</v>
      </c>
      <c r="M19" s="24">
        <f t="shared" si="6"/>
        <v>116.79208906026494</v>
      </c>
      <c r="N19" s="24">
        <f t="shared" si="6"/>
        <v>140.01719444046427</v>
      </c>
      <c r="O19" s="24">
        <f t="shared" si="6"/>
        <v>112.01075447905018</v>
      </c>
      <c r="P19" s="25">
        <f t="shared" si="6"/>
        <v>91.860396680595613</v>
      </c>
      <c r="Q19" s="7">
        <f t="shared" si="6"/>
        <v>117.43422510124329</v>
      </c>
      <c r="R19" s="7">
        <f t="shared" si="6"/>
        <v>123.49870328466777</v>
      </c>
    </row>
    <row r="20" spans="1:18" ht="15" customHeight="1" x14ac:dyDescent="0.15">
      <c r="A20" s="435"/>
      <c r="B20" s="437" t="s">
        <v>57</v>
      </c>
      <c r="C20" s="59" t="str">
        <f>$C$5</f>
        <v>27年度</v>
      </c>
      <c r="D20" s="426">
        <f>D17+E17</f>
        <v>72024</v>
      </c>
      <c r="E20" s="427"/>
      <c r="F20" s="427">
        <f>SUM(F17:I17)</f>
        <v>141037</v>
      </c>
      <c r="G20" s="427"/>
      <c r="H20" s="427"/>
      <c r="I20" s="428"/>
      <c r="J20" s="49">
        <f>D20+F20</f>
        <v>213061</v>
      </c>
      <c r="K20" s="426">
        <f>K17+L17</f>
        <v>81553</v>
      </c>
      <c r="L20" s="427"/>
      <c r="M20" s="427">
        <f>SUM(M17:P17)</f>
        <v>183489</v>
      </c>
      <c r="N20" s="427"/>
      <c r="O20" s="427"/>
      <c r="P20" s="428"/>
      <c r="Q20" s="49">
        <f>K20+M20</f>
        <v>265042</v>
      </c>
      <c r="R20" s="49">
        <f>J20+Q20</f>
        <v>478103</v>
      </c>
    </row>
    <row r="21" spans="1:18" ht="15" customHeight="1" x14ac:dyDescent="0.15">
      <c r="A21" s="435"/>
      <c r="B21" s="437"/>
      <c r="C21" s="59" t="str">
        <f>$C$6</f>
        <v>26年度</v>
      </c>
      <c r="D21" s="426">
        <f>D18+E18</f>
        <v>49983</v>
      </c>
      <c r="E21" s="427"/>
      <c r="F21" s="427">
        <f>SUM(F18:I18)</f>
        <v>111455</v>
      </c>
      <c r="G21" s="427"/>
      <c r="H21" s="427"/>
      <c r="I21" s="428"/>
      <c r="J21" s="49">
        <f>D21+F21</f>
        <v>161438</v>
      </c>
      <c r="K21" s="426">
        <f>K18+L18</f>
        <v>66551</v>
      </c>
      <c r="L21" s="427"/>
      <c r="M21" s="427">
        <f>SUM(M18:P18)</f>
        <v>159143</v>
      </c>
      <c r="N21" s="427"/>
      <c r="O21" s="427"/>
      <c r="P21" s="428"/>
      <c r="Q21" s="49">
        <f>K21+M21</f>
        <v>225694</v>
      </c>
      <c r="R21" s="49">
        <f>J21+Q21</f>
        <v>387132</v>
      </c>
    </row>
    <row r="22" spans="1:18" ht="15" customHeight="1" thickBot="1" x14ac:dyDescent="0.2">
      <c r="A22" s="436"/>
      <c r="B22" s="400"/>
      <c r="C22" s="30" t="s">
        <v>13</v>
      </c>
      <c r="D22" s="360">
        <f>D20/D21*100</f>
        <v>144.09699297761239</v>
      </c>
      <c r="E22" s="361"/>
      <c r="F22" s="361">
        <f>F20/F21*100</f>
        <v>126.54165358216321</v>
      </c>
      <c r="G22" s="361"/>
      <c r="H22" s="361"/>
      <c r="I22" s="362"/>
      <c r="J22" s="8">
        <f>J20/J21*100</f>
        <v>131.97698187539487</v>
      </c>
      <c r="K22" s="360">
        <f>K20/K21*100</f>
        <v>122.54211056182476</v>
      </c>
      <c r="L22" s="361"/>
      <c r="M22" s="361">
        <f>M20/M21*100</f>
        <v>115.29819093519664</v>
      </c>
      <c r="N22" s="361"/>
      <c r="O22" s="361"/>
      <c r="P22" s="362"/>
      <c r="Q22" s="8">
        <f>Q20/Q21*100</f>
        <v>117.43422510124329</v>
      </c>
      <c r="R22" s="8">
        <f>R20/R21*100</f>
        <v>123.49870328466777</v>
      </c>
    </row>
    <row r="23" spans="1:18" ht="15" customHeight="1" x14ac:dyDescent="0.15">
      <c r="A23" s="434" t="s">
        <v>17</v>
      </c>
      <c r="B23" s="399" t="s">
        <v>55</v>
      </c>
      <c r="C23" s="55" t="str">
        <f>$C$5</f>
        <v>27年度</v>
      </c>
      <c r="D23" s="46">
        <f>'34～40頁'!E213</f>
        <v>19285</v>
      </c>
      <c r="E23" s="41">
        <f>'34～40頁'!F213</f>
        <v>47906</v>
      </c>
      <c r="F23" s="41">
        <f>'34～40頁'!G213</f>
        <v>61288</v>
      </c>
      <c r="G23" s="41">
        <f>'34～40頁'!H213</f>
        <v>105843</v>
      </c>
      <c r="H23" s="41">
        <f>'34～40頁'!I213</f>
        <v>73443</v>
      </c>
      <c r="I23" s="42">
        <f>'34～40頁'!J213</f>
        <v>47678</v>
      </c>
      <c r="J23" s="47">
        <f>SUM(D23:I23)</f>
        <v>355443</v>
      </c>
      <c r="K23" s="46">
        <f>'34～40頁'!L213</f>
        <v>58262</v>
      </c>
      <c r="L23" s="41">
        <f>'34～40頁'!M213</f>
        <v>22701</v>
      </c>
      <c r="M23" s="41">
        <f>'34～40頁'!N213</f>
        <v>65578</v>
      </c>
      <c r="N23" s="41">
        <f>'34～40頁'!O213</f>
        <v>79583</v>
      </c>
      <c r="O23" s="41">
        <f>'34～40頁'!P213</f>
        <v>105150</v>
      </c>
      <c r="P23" s="42">
        <f>'34～40頁'!Q213</f>
        <v>50159</v>
      </c>
      <c r="Q23" s="47">
        <f>SUM(K23:P23)</f>
        <v>381433</v>
      </c>
      <c r="R23" s="47">
        <f>J23+Q23</f>
        <v>736876</v>
      </c>
    </row>
    <row r="24" spans="1:18" ht="15" customHeight="1" x14ac:dyDescent="0.15">
      <c r="A24" s="435"/>
      <c r="B24" s="437"/>
      <c r="C24" s="59" t="str">
        <f>$C$6</f>
        <v>26年度</v>
      </c>
      <c r="D24" s="48">
        <f>'32頁'!D30</f>
        <v>12512</v>
      </c>
      <c r="E24" s="40">
        <f>'32頁'!E30</f>
        <v>35352</v>
      </c>
      <c r="F24" s="40">
        <f>'32頁'!F30</f>
        <v>39629</v>
      </c>
      <c r="G24" s="40">
        <f>'32頁'!G30</f>
        <v>77243</v>
      </c>
      <c r="H24" s="40">
        <f>'32頁'!H30</f>
        <v>46506</v>
      </c>
      <c r="I24" s="43">
        <f>'32頁'!I30</f>
        <v>31903</v>
      </c>
      <c r="J24" s="49">
        <f>SUM(D24:I24)</f>
        <v>243145</v>
      </c>
      <c r="K24" s="48">
        <f>'32頁'!K30</f>
        <v>42673</v>
      </c>
      <c r="L24" s="40">
        <f>'32頁'!L30</f>
        <v>20102</v>
      </c>
      <c r="M24" s="40">
        <f>'32頁'!M30</f>
        <v>47185</v>
      </c>
      <c r="N24" s="40">
        <f>'32頁'!N30</f>
        <v>55425</v>
      </c>
      <c r="O24" s="40">
        <f>'32頁'!O30</f>
        <v>84834</v>
      </c>
      <c r="P24" s="43">
        <f>'32頁'!P30</f>
        <v>46456</v>
      </c>
      <c r="Q24" s="49">
        <f>SUM(K24:P24)</f>
        <v>296675</v>
      </c>
      <c r="R24" s="49">
        <f>J24+Q24</f>
        <v>539820</v>
      </c>
    </row>
    <row r="25" spans="1:18" ht="15" customHeight="1" x14ac:dyDescent="0.15">
      <c r="A25" s="435"/>
      <c r="B25" s="437"/>
      <c r="C25" s="59" t="s">
        <v>13</v>
      </c>
      <c r="D25" s="32">
        <f t="shared" ref="D25:J25" si="7">D23/D24*100</f>
        <v>154.13203324808185</v>
      </c>
      <c r="E25" s="24">
        <f t="shared" si="7"/>
        <v>135.51142792486988</v>
      </c>
      <c r="F25" s="24">
        <f t="shared" si="7"/>
        <v>154.65441974311742</v>
      </c>
      <c r="G25" s="24">
        <f t="shared" si="7"/>
        <v>137.02600882927902</v>
      </c>
      <c r="H25" s="24">
        <f t="shared" si="7"/>
        <v>157.92155850857955</v>
      </c>
      <c r="I25" s="25">
        <f t="shared" si="7"/>
        <v>149.44676049274364</v>
      </c>
      <c r="J25" s="7">
        <f t="shared" si="7"/>
        <v>146.18560941002283</v>
      </c>
      <c r="K25" s="32">
        <f t="shared" ref="K25:R25" si="8">K23/K24*100</f>
        <v>136.53129613572986</v>
      </c>
      <c r="L25" s="24">
        <f t="shared" si="8"/>
        <v>112.92906178489703</v>
      </c>
      <c r="M25" s="24">
        <f t="shared" si="8"/>
        <v>138.98060824414537</v>
      </c>
      <c r="N25" s="24">
        <f t="shared" si="8"/>
        <v>143.58682904826341</v>
      </c>
      <c r="O25" s="24">
        <f t="shared" si="8"/>
        <v>123.94794539925029</v>
      </c>
      <c r="P25" s="25">
        <f t="shared" si="8"/>
        <v>107.97098329602204</v>
      </c>
      <c r="Q25" s="7">
        <f t="shared" si="8"/>
        <v>128.56930985084688</v>
      </c>
      <c r="R25" s="7">
        <f t="shared" si="8"/>
        <v>136.50401985847134</v>
      </c>
    </row>
    <row r="26" spans="1:18" ht="15" customHeight="1" x14ac:dyDescent="0.15">
      <c r="A26" s="435"/>
      <c r="B26" s="437" t="s">
        <v>57</v>
      </c>
      <c r="C26" s="59" t="str">
        <f>$C$5</f>
        <v>27年度</v>
      </c>
      <c r="D26" s="426">
        <f>D23+E23</f>
        <v>67191</v>
      </c>
      <c r="E26" s="427"/>
      <c r="F26" s="427">
        <f>SUM(F23:I23)</f>
        <v>288252</v>
      </c>
      <c r="G26" s="427"/>
      <c r="H26" s="427"/>
      <c r="I26" s="428"/>
      <c r="J26" s="49">
        <f>D26+F26</f>
        <v>355443</v>
      </c>
      <c r="K26" s="426">
        <f>K23+L23</f>
        <v>80963</v>
      </c>
      <c r="L26" s="427"/>
      <c r="M26" s="427">
        <f>SUM(M23:P23)</f>
        <v>300470</v>
      </c>
      <c r="N26" s="427"/>
      <c r="O26" s="427"/>
      <c r="P26" s="428"/>
      <c r="Q26" s="49">
        <f>K26+M26</f>
        <v>381433</v>
      </c>
      <c r="R26" s="49">
        <f>J26+Q26</f>
        <v>736876</v>
      </c>
    </row>
    <row r="27" spans="1:18" ht="15" customHeight="1" x14ac:dyDescent="0.15">
      <c r="A27" s="435"/>
      <c r="B27" s="437"/>
      <c r="C27" s="59" t="str">
        <f>$C$6</f>
        <v>26年度</v>
      </c>
      <c r="D27" s="426">
        <f>D24+E24</f>
        <v>47864</v>
      </c>
      <c r="E27" s="427"/>
      <c r="F27" s="427">
        <f>SUM(F24:I24)</f>
        <v>195281</v>
      </c>
      <c r="G27" s="427"/>
      <c r="H27" s="427"/>
      <c r="I27" s="428"/>
      <c r="J27" s="49">
        <f>D27+F27</f>
        <v>243145</v>
      </c>
      <c r="K27" s="426">
        <f>K24+L24</f>
        <v>62775</v>
      </c>
      <c r="L27" s="427"/>
      <c r="M27" s="427">
        <f>SUM(M24:P24)</f>
        <v>233900</v>
      </c>
      <c r="N27" s="427"/>
      <c r="O27" s="427"/>
      <c r="P27" s="428"/>
      <c r="Q27" s="49">
        <f>K27+M27</f>
        <v>296675</v>
      </c>
      <c r="R27" s="49">
        <f>J27+Q27</f>
        <v>539820</v>
      </c>
    </row>
    <row r="28" spans="1:18" ht="15" customHeight="1" thickBot="1" x14ac:dyDescent="0.2">
      <c r="A28" s="436"/>
      <c r="B28" s="400"/>
      <c r="C28" s="30" t="s">
        <v>13</v>
      </c>
      <c r="D28" s="360">
        <f>D26/D27*100</f>
        <v>140.37899047300687</v>
      </c>
      <c r="E28" s="361"/>
      <c r="F28" s="361">
        <f>F26/F27*100</f>
        <v>147.6088303521592</v>
      </c>
      <c r="G28" s="361"/>
      <c r="H28" s="361"/>
      <c r="I28" s="362"/>
      <c r="J28" s="8">
        <f>J26/J27*100</f>
        <v>146.18560941002283</v>
      </c>
      <c r="K28" s="360">
        <f>K26/K27*100</f>
        <v>128.97331740342491</v>
      </c>
      <c r="L28" s="361"/>
      <c r="M28" s="361">
        <f>M26/M27*100</f>
        <v>128.46088071825565</v>
      </c>
      <c r="N28" s="361"/>
      <c r="O28" s="361"/>
      <c r="P28" s="362"/>
      <c r="Q28" s="8">
        <f>Q26/Q27*100</f>
        <v>128.56930985084688</v>
      </c>
      <c r="R28" s="8">
        <f>R26/R27*100</f>
        <v>136.50401985847134</v>
      </c>
    </row>
    <row r="29" spans="1:18" ht="15" customHeight="1" x14ac:dyDescent="0.15">
      <c r="A29" s="434" t="s">
        <v>18</v>
      </c>
      <c r="B29" s="399" t="s">
        <v>55</v>
      </c>
      <c r="C29" s="55" t="str">
        <f>$C$5</f>
        <v>27年度</v>
      </c>
      <c r="D29" s="46">
        <f>'34～40頁'!E307</f>
        <v>1520</v>
      </c>
      <c r="E29" s="41">
        <f>'34～40頁'!F307</f>
        <v>10540</v>
      </c>
      <c r="F29" s="41">
        <f>'34～40頁'!G307</f>
        <v>9261</v>
      </c>
      <c r="G29" s="41">
        <f>'34～40頁'!H307</f>
        <v>15259</v>
      </c>
      <c r="H29" s="41">
        <f>'34～40頁'!I307</f>
        <v>9326</v>
      </c>
      <c r="I29" s="42">
        <f>'34～40頁'!J307</f>
        <v>8931</v>
      </c>
      <c r="J29" s="47">
        <f>SUM(D29:I29)</f>
        <v>54837</v>
      </c>
      <c r="K29" s="46">
        <f>'34～40頁'!L307</f>
        <v>13941</v>
      </c>
      <c r="L29" s="41">
        <f>'34～40頁'!M307</f>
        <v>3585</v>
      </c>
      <c r="M29" s="41">
        <f>'34～40頁'!N307</f>
        <v>5008</v>
      </c>
      <c r="N29" s="41">
        <f>'34～40頁'!O307</f>
        <v>8530</v>
      </c>
      <c r="O29" s="41">
        <f>'34～40頁'!P307</f>
        <v>26700</v>
      </c>
      <c r="P29" s="42">
        <f>'34～40頁'!Q307</f>
        <v>6639</v>
      </c>
      <c r="Q29" s="47">
        <f>SUM(K29:P29)</f>
        <v>64403</v>
      </c>
      <c r="R29" s="47">
        <f>J29+Q29</f>
        <v>119240</v>
      </c>
    </row>
    <row r="30" spans="1:18" ht="15" customHeight="1" x14ac:dyDescent="0.15">
      <c r="A30" s="435"/>
      <c r="B30" s="437"/>
      <c r="C30" s="59" t="str">
        <f>$C$6</f>
        <v>26年度</v>
      </c>
      <c r="D30" s="48">
        <f>'32頁'!D38</f>
        <v>1378</v>
      </c>
      <c r="E30" s="40">
        <f>'32頁'!E38</f>
        <v>6693</v>
      </c>
      <c r="F30" s="40">
        <f>'32頁'!F38</f>
        <v>7039</v>
      </c>
      <c r="G30" s="40">
        <f>'32頁'!G38</f>
        <v>12022</v>
      </c>
      <c r="H30" s="40">
        <f>'32頁'!H38</f>
        <v>7070</v>
      </c>
      <c r="I30" s="43">
        <f>'32頁'!I38</f>
        <v>7854</v>
      </c>
      <c r="J30" s="49">
        <f>SUM(D30:I30)</f>
        <v>42056</v>
      </c>
      <c r="K30" s="48">
        <f>'32頁'!K38</f>
        <v>11708</v>
      </c>
      <c r="L30" s="40">
        <f>'32頁'!L38</f>
        <v>2344</v>
      </c>
      <c r="M30" s="40">
        <f>'32頁'!M38</f>
        <v>3085</v>
      </c>
      <c r="N30" s="40">
        <f>'32頁'!N38</f>
        <v>5611</v>
      </c>
      <c r="O30" s="40">
        <f>'32頁'!O38</f>
        <v>24344</v>
      </c>
      <c r="P30" s="43">
        <f>'32頁'!P38</f>
        <v>7634</v>
      </c>
      <c r="Q30" s="49">
        <f>SUM(K30:P30)</f>
        <v>54726</v>
      </c>
      <c r="R30" s="49">
        <f>J30+Q30</f>
        <v>96782</v>
      </c>
    </row>
    <row r="31" spans="1:18" ht="15" customHeight="1" x14ac:dyDescent="0.15">
      <c r="A31" s="435"/>
      <c r="B31" s="437"/>
      <c r="C31" s="59" t="s">
        <v>13</v>
      </c>
      <c r="D31" s="32">
        <f t="shared" ref="D31:J31" si="9">D29/D30*100</f>
        <v>110.30478955007257</v>
      </c>
      <c r="E31" s="24">
        <f t="shared" si="9"/>
        <v>157.47796204990289</v>
      </c>
      <c r="F31" s="24">
        <f t="shared" si="9"/>
        <v>131.56698394658332</v>
      </c>
      <c r="G31" s="24">
        <f t="shared" si="9"/>
        <v>126.92563633338878</v>
      </c>
      <c r="H31" s="24">
        <f t="shared" si="9"/>
        <v>131.90947666195191</v>
      </c>
      <c r="I31" s="25">
        <f t="shared" si="9"/>
        <v>113.71275783040488</v>
      </c>
      <c r="J31" s="7">
        <f t="shared" si="9"/>
        <v>130.3904318052121</v>
      </c>
      <c r="K31" s="32">
        <f t="shared" ref="K31:R31" si="10">K29/K30*100</f>
        <v>119.07242910830203</v>
      </c>
      <c r="L31" s="24">
        <f t="shared" si="10"/>
        <v>152.94368600682594</v>
      </c>
      <c r="M31" s="24">
        <f t="shared" si="10"/>
        <v>162.33387358184766</v>
      </c>
      <c r="N31" s="24">
        <f t="shared" si="10"/>
        <v>152.02281233291748</v>
      </c>
      <c r="O31" s="24">
        <f t="shared" si="10"/>
        <v>109.67794939204731</v>
      </c>
      <c r="P31" s="25">
        <f t="shared" si="10"/>
        <v>86.966203824993443</v>
      </c>
      <c r="Q31" s="7">
        <f t="shared" si="10"/>
        <v>117.68263713774074</v>
      </c>
      <c r="R31" s="7">
        <f t="shared" si="10"/>
        <v>123.20472815192909</v>
      </c>
    </row>
    <row r="32" spans="1:18" ht="15" customHeight="1" x14ac:dyDescent="0.15">
      <c r="A32" s="435"/>
      <c r="B32" s="437" t="s">
        <v>57</v>
      </c>
      <c r="C32" s="59" t="str">
        <f>$C$5</f>
        <v>27年度</v>
      </c>
      <c r="D32" s="426">
        <f>D29+E29</f>
        <v>12060</v>
      </c>
      <c r="E32" s="427"/>
      <c r="F32" s="427">
        <f>SUM(F29:I29)</f>
        <v>42777</v>
      </c>
      <c r="G32" s="427"/>
      <c r="H32" s="427"/>
      <c r="I32" s="428"/>
      <c r="J32" s="49">
        <f>D32+F32</f>
        <v>54837</v>
      </c>
      <c r="K32" s="426">
        <f>K29+L29</f>
        <v>17526</v>
      </c>
      <c r="L32" s="427"/>
      <c r="M32" s="427">
        <f>SUM(M29:P29)</f>
        <v>46877</v>
      </c>
      <c r="N32" s="427"/>
      <c r="O32" s="427"/>
      <c r="P32" s="428"/>
      <c r="Q32" s="49">
        <f>K32+M32</f>
        <v>64403</v>
      </c>
      <c r="R32" s="49">
        <f>J32+Q32</f>
        <v>119240</v>
      </c>
    </row>
    <row r="33" spans="1:18" ht="15" customHeight="1" x14ac:dyDescent="0.15">
      <c r="A33" s="435"/>
      <c r="B33" s="437"/>
      <c r="C33" s="59" t="str">
        <f>$C$6</f>
        <v>26年度</v>
      </c>
      <c r="D33" s="426">
        <f>D30+E30</f>
        <v>8071</v>
      </c>
      <c r="E33" s="427"/>
      <c r="F33" s="427">
        <f>SUM(F30:I30)</f>
        <v>33985</v>
      </c>
      <c r="G33" s="427"/>
      <c r="H33" s="427"/>
      <c r="I33" s="428"/>
      <c r="J33" s="49">
        <f>D33+F33</f>
        <v>42056</v>
      </c>
      <c r="K33" s="426">
        <f>K30+L30</f>
        <v>14052</v>
      </c>
      <c r="L33" s="427"/>
      <c r="M33" s="427">
        <f>SUM(M30:P30)</f>
        <v>40674</v>
      </c>
      <c r="N33" s="427"/>
      <c r="O33" s="427"/>
      <c r="P33" s="428"/>
      <c r="Q33" s="49">
        <f>K33+M33</f>
        <v>54726</v>
      </c>
      <c r="R33" s="49">
        <f>J33+Q33</f>
        <v>96782</v>
      </c>
    </row>
    <row r="34" spans="1:18" ht="15" customHeight="1" thickBot="1" x14ac:dyDescent="0.2">
      <c r="A34" s="436"/>
      <c r="B34" s="400"/>
      <c r="C34" s="30" t="s">
        <v>13</v>
      </c>
      <c r="D34" s="360">
        <f>D32/D33*100</f>
        <v>149.42386321397595</v>
      </c>
      <c r="E34" s="361"/>
      <c r="F34" s="361">
        <f>F32/F33*100</f>
        <v>125.87023686920699</v>
      </c>
      <c r="G34" s="361"/>
      <c r="H34" s="361"/>
      <c r="I34" s="362"/>
      <c r="J34" s="8">
        <f>J32/J33*100</f>
        <v>130.3904318052121</v>
      </c>
      <c r="K34" s="360">
        <f>K32/K33*100</f>
        <v>124.72245943637917</v>
      </c>
      <c r="L34" s="361"/>
      <c r="M34" s="361">
        <f>M32/M33*100</f>
        <v>115.25052859320451</v>
      </c>
      <c r="N34" s="361"/>
      <c r="O34" s="361"/>
      <c r="P34" s="362"/>
      <c r="Q34" s="8">
        <f>Q32/Q33*100</f>
        <v>117.68263713774074</v>
      </c>
      <c r="R34" s="8">
        <f>R32/R33*100</f>
        <v>123.20472815192909</v>
      </c>
    </row>
    <row r="35" spans="1:18" ht="15" customHeight="1" x14ac:dyDescent="0.15">
      <c r="A35" s="434" t="s">
        <v>19</v>
      </c>
      <c r="B35" s="399" t="s">
        <v>55</v>
      </c>
      <c r="C35" s="55" t="str">
        <f>$C$5</f>
        <v>27年度</v>
      </c>
      <c r="D35" s="46">
        <f>'34～40頁'!E351</f>
        <v>3292</v>
      </c>
      <c r="E35" s="41">
        <f>'34～40頁'!F351</f>
        <v>7660</v>
      </c>
      <c r="F35" s="41">
        <f>'34～40頁'!G351</f>
        <v>8652</v>
      </c>
      <c r="G35" s="41">
        <f>'34～40頁'!H351</f>
        <v>14996</v>
      </c>
      <c r="H35" s="41">
        <f>'34～40頁'!I351</f>
        <v>12636</v>
      </c>
      <c r="I35" s="42">
        <f>'34～40頁'!J351</f>
        <v>9949</v>
      </c>
      <c r="J35" s="47">
        <f>SUM(D35:I35)</f>
        <v>57185</v>
      </c>
      <c r="K35" s="46">
        <f>'34～40頁'!L351</f>
        <v>13523</v>
      </c>
      <c r="L35" s="41">
        <f>'34～40頁'!M351</f>
        <v>6764</v>
      </c>
      <c r="M35" s="41">
        <f>'34～40頁'!N351</f>
        <v>21964</v>
      </c>
      <c r="N35" s="41">
        <f>'34～40頁'!O351</f>
        <v>27345</v>
      </c>
      <c r="O35" s="41">
        <f>'34～40頁'!P351</f>
        <v>35767</v>
      </c>
      <c r="P35" s="42">
        <f>'34～40頁'!Q351</f>
        <v>22390</v>
      </c>
      <c r="Q35" s="47">
        <f>SUM(K35:P35)</f>
        <v>127753</v>
      </c>
      <c r="R35" s="47">
        <f>J35+Q35</f>
        <v>184938</v>
      </c>
    </row>
    <row r="36" spans="1:18" ht="15" customHeight="1" x14ac:dyDescent="0.15">
      <c r="A36" s="435"/>
      <c r="B36" s="437"/>
      <c r="C36" s="59" t="str">
        <f>$C$6</f>
        <v>26年度</v>
      </c>
      <c r="D36" s="48">
        <f>'32頁'!D46</f>
        <v>2063</v>
      </c>
      <c r="E36" s="40">
        <f>'32頁'!E46</f>
        <v>6596</v>
      </c>
      <c r="F36" s="40">
        <f>'32頁'!F46</f>
        <v>5482</v>
      </c>
      <c r="G36" s="40">
        <f>'32頁'!G46</f>
        <v>12602</v>
      </c>
      <c r="H36" s="40">
        <f>'32頁'!H46</f>
        <v>9127</v>
      </c>
      <c r="I36" s="43">
        <f>'32頁'!I46</f>
        <v>4905</v>
      </c>
      <c r="J36" s="49">
        <f>SUM(D36:I36)</f>
        <v>40775</v>
      </c>
      <c r="K36" s="48">
        <f>'32頁'!K46</f>
        <v>7136</v>
      </c>
      <c r="L36" s="40">
        <f>'32頁'!L46</f>
        <v>5512</v>
      </c>
      <c r="M36" s="40">
        <f>'32頁'!M46</f>
        <v>16413</v>
      </c>
      <c r="N36" s="40">
        <f>'32頁'!N46</f>
        <v>18364</v>
      </c>
      <c r="O36" s="40">
        <f>'32頁'!O46</f>
        <v>24326</v>
      </c>
      <c r="P36" s="43">
        <f>'32頁'!P46</f>
        <v>12703</v>
      </c>
      <c r="Q36" s="49">
        <f>SUM(K36:P36)</f>
        <v>84454</v>
      </c>
      <c r="R36" s="49">
        <f>J36+Q36</f>
        <v>125229</v>
      </c>
    </row>
    <row r="37" spans="1:18" ht="15" customHeight="1" x14ac:dyDescent="0.15">
      <c r="A37" s="435"/>
      <c r="B37" s="437"/>
      <c r="C37" s="59" t="s">
        <v>13</v>
      </c>
      <c r="D37" s="32">
        <f t="shared" ref="D37:J37" si="11">D35/D36*100</f>
        <v>159.57343674260784</v>
      </c>
      <c r="E37" s="24">
        <f t="shared" si="11"/>
        <v>116.13098847786539</v>
      </c>
      <c r="F37" s="24">
        <f t="shared" si="11"/>
        <v>157.82561109084276</v>
      </c>
      <c r="G37" s="24">
        <f t="shared" si="11"/>
        <v>118.99698460561817</v>
      </c>
      <c r="H37" s="24">
        <f t="shared" si="11"/>
        <v>138.44636791936014</v>
      </c>
      <c r="I37" s="25">
        <f t="shared" si="11"/>
        <v>202.83384301732929</v>
      </c>
      <c r="J37" s="7">
        <f t="shared" si="11"/>
        <v>140.24524831391784</v>
      </c>
      <c r="K37" s="32">
        <f t="shared" ref="K37:R37" si="12">K35/K36*100</f>
        <v>189.50392376681614</v>
      </c>
      <c r="L37" s="24">
        <f t="shared" si="12"/>
        <v>122.71407837445574</v>
      </c>
      <c r="M37" s="24">
        <f t="shared" si="12"/>
        <v>133.82075184305126</v>
      </c>
      <c r="N37" s="24">
        <f t="shared" si="12"/>
        <v>148.9054672184709</v>
      </c>
      <c r="O37" s="24">
        <f t="shared" si="12"/>
        <v>147.03198224122337</v>
      </c>
      <c r="P37" s="25">
        <f t="shared" si="12"/>
        <v>176.25757695032669</v>
      </c>
      <c r="Q37" s="7">
        <f t="shared" si="12"/>
        <v>151.26933004949441</v>
      </c>
      <c r="R37" s="7">
        <f t="shared" si="12"/>
        <v>147.67985051385861</v>
      </c>
    </row>
    <row r="38" spans="1:18" ht="15" customHeight="1" x14ac:dyDescent="0.15">
      <c r="A38" s="435"/>
      <c r="B38" s="437" t="s">
        <v>57</v>
      </c>
      <c r="C38" s="59" t="str">
        <f>$C$5</f>
        <v>27年度</v>
      </c>
      <c r="D38" s="426">
        <f>D35+E35</f>
        <v>10952</v>
      </c>
      <c r="E38" s="427"/>
      <c r="F38" s="427">
        <f>SUM(F35:I35)</f>
        <v>46233</v>
      </c>
      <c r="G38" s="427"/>
      <c r="H38" s="427"/>
      <c r="I38" s="428"/>
      <c r="J38" s="49">
        <f>D38+F38</f>
        <v>57185</v>
      </c>
      <c r="K38" s="426">
        <f>K35+L35</f>
        <v>20287</v>
      </c>
      <c r="L38" s="427"/>
      <c r="M38" s="427">
        <f>SUM(M35:P35)</f>
        <v>107466</v>
      </c>
      <c r="N38" s="427"/>
      <c r="O38" s="427"/>
      <c r="P38" s="428"/>
      <c r="Q38" s="49">
        <f>K38+M38</f>
        <v>127753</v>
      </c>
      <c r="R38" s="49">
        <f>J38+Q38</f>
        <v>184938</v>
      </c>
    </row>
    <row r="39" spans="1:18" ht="15" customHeight="1" x14ac:dyDescent="0.15">
      <c r="A39" s="435"/>
      <c r="B39" s="437"/>
      <c r="C39" s="59" t="str">
        <f>$C$6</f>
        <v>26年度</v>
      </c>
      <c r="D39" s="426">
        <f>D36+E36</f>
        <v>8659</v>
      </c>
      <c r="E39" s="427"/>
      <c r="F39" s="427">
        <f>SUM(F36:I36)</f>
        <v>32116</v>
      </c>
      <c r="G39" s="427"/>
      <c r="H39" s="427"/>
      <c r="I39" s="428"/>
      <c r="J39" s="49">
        <f>D39+F39</f>
        <v>40775</v>
      </c>
      <c r="K39" s="426">
        <f>K36+L36</f>
        <v>12648</v>
      </c>
      <c r="L39" s="427"/>
      <c r="M39" s="427">
        <f>SUM(M36:P36)</f>
        <v>71806</v>
      </c>
      <c r="N39" s="427"/>
      <c r="O39" s="427"/>
      <c r="P39" s="428"/>
      <c r="Q39" s="49">
        <f>K39+M39</f>
        <v>84454</v>
      </c>
      <c r="R39" s="49">
        <f>J39+Q39</f>
        <v>125229</v>
      </c>
    </row>
    <row r="40" spans="1:18" ht="15" customHeight="1" thickBot="1" x14ac:dyDescent="0.2">
      <c r="A40" s="436"/>
      <c r="B40" s="400"/>
      <c r="C40" s="30" t="s">
        <v>13</v>
      </c>
      <c r="D40" s="360">
        <f>D38/D39*100</f>
        <v>126.48111791199908</v>
      </c>
      <c r="E40" s="361"/>
      <c r="F40" s="361">
        <f>F38/F39*100</f>
        <v>143.95628347241251</v>
      </c>
      <c r="G40" s="361"/>
      <c r="H40" s="361"/>
      <c r="I40" s="362"/>
      <c r="J40" s="8">
        <f>J38/J39*100</f>
        <v>140.24524831391784</v>
      </c>
      <c r="K40" s="360">
        <f>K38/K39*100</f>
        <v>160.39690069576218</v>
      </c>
      <c r="L40" s="361"/>
      <c r="M40" s="361">
        <f>M38/M39*100</f>
        <v>149.66158816811966</v>
      </c>
      <c r="N40" s="361"/>
      <c r="O40" s="361"/>
      <c r="P40" s="362"/>
      <c r="Q40" s="8">
        <f>Q38/Q39*100</f>
        <v>151.26933004949441</v>
      </c>
      <c r="R40" s="8">
        <f>R38/R39*100</f>
        <v>147.67985051385861</v>
      </c>
    </row>
    <row r="41" spans="1:18" ht="15" customHeight="1" x14ac:dyDescent="0.15">
      <c r="A41" s="434" t="s">
        <v>20</v>
      </c>
      <c r="B41" s="399" t="s">
        <v>55</v>
      </c>
      <c r="C41" s="55" t="str">
        <f>$C$5</f>
        <v>27年度</v>
      </c>
      <c r="D41" s="46">
        <f>'34～40頁'!E397</f>
        <v>4558</v>
      </c>
      <c r="E41" s="41">
        <f>'34～40頁'!F397</f>
        <v>13097</v>
      </c>
      <c r="F41" s="41">
        <f>'34～40頁'!G397</f>
        <v>11028</v>
      </c>
      <c r="G41" s="41">
        <f>'34～40頁'!H397</f>
        <v>15572</v>
      </c>
      <c r="H41" s="41">
        <f>'34～40頁'!I397</f>
        <v>12513</v>
      </c>
      <c r="I41" s="42">
        <f>'34～40頁'!J397</f>
        <v>10453</v>
      </c>
      <c r="J41" s="47">
        <f>SUM(D41:I41)</f>
        <v>67221</v>
      </c>
      <c r="K41" s="46">
        <f>'34～40頁'!L397</f>
        <v>16216</v>
      </c>
      <c r="L41" s="41">
        <f>'34～40頁'!M397</f>
        <v>7102</v>
      </c>
      <c r="M41" s="41">
        <f>'34～40頁'!N397</f>
        <v>11799</v>
      </c>
      <c r="N41" s="41">
        <f>'34～40頁'!O397</f>
        <v>16791</v>
      </c>
      <c r="O41" s="41">
        <f>'34～40頁'!P397</f>
        <v>34263</v>
      </c>
      <c r="P41" s="42">
        <f>'34～40頁'!Q397</f>
        <v>14468</v>
      </c>
      <c r="Q41" s="47">
        <f>SUM(K41:P41)</f>
        <v>100639</v>
      </c>
      <c r="R41" s="47">
        <f>J41+Q41</f>
        <v>167860</v>
      </c>
    </row>
    <row r="42" spans="1:18" ht="15" customHeight="1" x14ac:dyDescent="0.15">
      <c r="A42" s="435"/>
      <c r="B42" s="437"/>
      <c r="C42" s="59" t="str">
        <f>$C$6</f>
        <v>26年度</v>
      </c>
      <c r="D42" s="48">
        <f>'32頁'!D54</f>
        <v>2821</v>
      </c>
      <c r="E42" s="40">
        <f>'32頁'!E54</f>
        <v>9373</v>
      </c>
      <c r="F42" s="40">
        <f>'32頁'!F54</f>
        <v>7164</v>
      </c>
      <c r="G42" s="40">
        <f>'32頁'!G54</f>
        <v>11823</v>
      </c>
      <c r="H42" s="40">
        <f>'32頁'!H54</f>
        <v>8587</v>
      </c>
      <c r="I42" s="43">
        <f>'32頁'!I54</f>
        <v>6833</v>
      </c>
      <c r="J42" s="49">
        <f>SUM(D42:I42)</f>
        <v>46601</v>
      </c>
      <c r="K42" s="48">
        <f>'32頁'!K54</f>
        <v>10573</v>
      </c>
      <c r="L42" s="40">
        <f>'32頁'!L54</f>
        <v>4913</v>
      </c>
      <c r="M42" s="40">
        <f>'32頁'!M54</f>
        <v>6223</v>
      </c>
      <c r="N42" s="40">
        <f>'32頁'!N54</f>
        <v>10500</v>
      </c>
      <c r="O42" s="40">
        <f>'32頁'!O54</f>
        <v>27369</v>
      </c>
      <c r="P42" s="43">
        <f>'32頁'!P54</f>
        <v>15208</v>
      </c>
      <c r="Q42" s="49">
        <f>SUM(K42:P42)</f>
        <v>74786</v>
      </c>
      <c r="R42" s="49">
        <f>J42+Q42</f>
        <v>121387</v>
      </c>
    </row>
    <row r="43" spans="1:18" ht="15" customHeight="1" x14ac:dyDescent="0.15">
      <c r="A43" s="435"/>
      <c r="B43" s="437"/>
      <c r="C43" s="59" t="s">
        <v>13</v>
      </c>
      <c r="D43" s="32">
        <f t="shared" ref="D43:J43" si="13">D41/D42*100</f>
        <v>161.57390996100673</v>
      </c>
      <c r="E43" s="24">
        <f t="shared" si="13"/>
        <v>139.731142643764</v>
      </c>
      <c r="F43" s="24">
        <f t="shared" si="13"/>
        <v>153.93634840871022</v>
      </c>
      <c r="G43" s="24">
        <f t="shared" si="13"/>
        <v>131.70938002199105</v>
      </c>
      <c r="H43" s="24">
        <f t="shared" si="13"/>
        <v>145.72027483405148</v>
      </c>
      <c r="I43" s="25">
        <f t="shared" si="13"/>
        <v>152.97819405824674</v>
      </c>
      <c r="J43" s="7">
        <f t="shared" si="13"/>
        <v>144.24797751121221</v>
      </c>
      <c r="K43" s="32">
        <f t="shared" ref="K43:R43" si="14">K41/K42*100</f>
        <v>153.37179608436585</v>
      </c>
      <c r="L43" s="24">
        <f t="shared" si="14"/>
        <v>144.55526155098715</v>
      </c>
      <c r="M43" s="24">
        <f t="shared" si="14"/>
        <v>189.60308532861964</v>
      </c>
      <c r="N43" s="24">
        <f t="shared" si="14"/>
        <v>159.91428571428571</v>
      </c>
      <c r="O43" s="24">
        <f t="shared" si="14"/>
        <v>125.1890825386386</v>
      </c>
      <c r="P43" s="25">
        <f t="shared" si="14"/>
        <v>95.13413992635455</v>
      </c>
      <c r="Q43" s="7">
        <f t="shared" si="14"/>
        <v>134.5693044152649</v>
      </c>
      <c r="R43" s="7">
        <f t="shared" si="14"/>
        <v>138.28498933164178</v>
      </c>
    </row>
    <row r="44" spans="1:18" ht="15" customHeight="1" x14ac:dyDescent="0.15">
      <c r="A44" s="435"/>
      <c r="B44" s="437" t="s">
        <v>57</v>
      </c>
      <c r="C44" s="59" t="str">
        <f>$C$5</f>
        <v>27年度</v>
      </c>
      <c r="D44" s="426">
        <f>D41+E41</f>
        <v>17655</v>
      </c>
      <c r="E44" s="427"/>
      <c r="F44" s="427">
        <f>SUM(F41:I41)</f>
        <v>49566</v>
      </c>
      <c r="G44" s="427"/>
      <c r="H44" s="427"/>
      <c r="I44" s="428"/>
      <c r="J44" s="49">
        <f>D44+F44</f>
        <v>67221</v>
      </c>
      <c r="K44" s="426">
        <f>K41+L41</f>
        <v>23318</v>
      </c>
      <c r="L44" s="427"/>
      <c r="M44" s="427">
        <f>SUM(M41:P41)</f>
        <v>77321</v>
      </c>
      <c r="N44" s="427"/>
      <c r="O44" s="427"/>
      <c r="P44" s="428"/>
      <c r="Q44" s="49">
        <f>K44+M44</f>
        <v>100639</v>
      </c>
      <c r="R44" s="49">
        <f>J44+Q44</f>
        <v>167860</v>
      </c>
    </row>
    <row r="45" spans="1:18" ht="15" customHeight="1" x14ac:dyDescent="0.15">
      <c r="A45" s="435"/>
      <c r="B45" s="437"/>
      <c r="C45" s="59" t="str">
        <f>$C$6</f>
        <v>26年度</v>
      </c>
      <c r="D45" s="426">
        <f>D42+E42</f>
        <v>12194</v>
      </c>
      <c r="E45" s="427"/>
      <c r="F45" s="427">
        <f>SUM(F42:I42)</f>
        <v>34407</v>
      </c>
      <c r="G45" s="427"/>
      <c r="H45" s="427"/>
      <c r="I45" s="428"/>
      <c r="J45" s="49">
        <f>D45+F45</f>
        <v>46601</v>
      </c>
      <c r="K45" s="426">
        <f>K42+L42</f>
        <v>15486</v>
      </c>
      <c r="L45" s="427"/>
      <c r="M45" s="427">
        <f>SUM(M42:P42)</f>
        <v>59300</v>
      </c>
      <c r="N45" s="427"/>
      <c r="O45" s="427"/>
      <c r="P45" s="428"/>
      <c r="Q45" s="49">
        <f>K45+M45</f>
        <v>74786</v>
      </c>
      <c r="R45" s="49">
        <f>J45+Q45</f>
        <v>121387</v>
      </c>
    </row>
    <row r="46" spans="1:18" ht="15" customHeight="1" thickBot="1" x14ac:dyDescent="0.2">
      <c r="A46" s="436"/>
      <c r="B46" s="400"/>
      <c r="C46" s="30" t="s">
        <v>13</v>
      </c>
      <c r="D46" s="360">
        <f>D44/D45*100</f>
        <v>144.78432015745449</v>
      </c>
      <c r="E46" s="361"/>
      <c r="F46" s="361">
        <f>F44/F45*100</f>
        <v>144.05789519574506</v>
      </c>
      <c r="G46" s="361"/>
      <c r="H46" s="361"/>
      <c r="I46" s="362"/>
      <c r="J46" s="8">
        <f>J44/J45*100</f>
        <v>144.24797751121221</v>
      </c>
      <c r="K46" s="360">
        <f>K44/K45*100</f>
        <v>150.57471264367817</v>
      </c>
      <c r="L46" s="361"/>
      <c r="M46" s="361">
        <f>M44/M45*100</f>
        <v>130.38954468802697</v>
      </c>
      <c r="N46" s="361"/>
      <c r="O46" s="361"/>
      <c r="P46" s="362"/>
      <c r="Q46" s="8">
        <f>Q44/Q45*100</f>
        <v>134.5693044152649</v>
      </c>
      <c r="R46" s="8">
        <f>R44/R45*100</f>
        <v>138.28498933164178</v>
      </c>
    </row>
    <row r="47" spans="1:18" ht="16.5" customHeight="1" x14ac:dyDescent="0.15">
      <c r="D47" s="64" t="s">
        <v>415</v>
      </c>
    </row>
  </sheetData>
  <mergeCells count="114">
    <mergeCell ref="F45:I45"/>
    <mergeCell ref="K45:L45"/>
    <mergeCell ref="M45:P45"/>
    <mergeCell ref="F40:I40"/>
    <mergeCell ref="K40:L40"/>
    <mergeCell ref="M40:P40"/>
    <mergeCell ref="A41:A46"/>
    <mergeCell ref="B41:B43"/>
    <mergeCell ref="B44:B46"/>
    <mergeCell ref="D44:E44"/>
    <mergeCell ref="F44:I44"/>
    <mergeCell ref="K44:L44"/>
    <mergeCell ref="M44:P44"/>
    <mergeCell ref="D46:E46"/>
    <mergeCell ref="F46:I46"/>
    <mergeCell ref="K46:L46"/>
    <mergeCell ref="M46:P46"/>
    <mergeCell ref="D45:E45"/>
    <mergeCell ref="F38:I38"/>
    <mergeCell ref="K38:L38"/>
    <mergeCell ref="M38:P38"/>
    <mergeCell ref="D39:E39"/>
    <mergeCell ref="F39:I39"/>
    <mergeCell ref="K39:L39"/>
    <mergeCell ref="M39:P39"/>
    <mergeCell ref="A35:A40"/>
    <mergeCell ref="B35:B37"/>
    <mergeCell ref="B38:B40"/>
    <mergeCell ref="D38:E38"/>
    <mergeCell ref="D40:E40"/>
    <mergeCell ref="D28:E28"/>
    <mergeCell ref="D34:E34"/>
    <mergeCell ref="F34:I34"/>
    <mergeCell ref="K34:L34"/>
    <mergeCell ref="M34:P34"/>
    <mergeCell ref="D33:E33"/>
    <mergeCell ref="F33:I33"/>
    <mergeCell ref="K33:L33"/>
    <mergeCell ref="M33:P33"/>
    <mergeCell ref="F28:I28"/>
    <mergeCell ref="K28:L28"/>
    <mergeCell ref="M28:P28"/>
    <mergeCell ref="F21:I21"/>
    <mergeCell ref="K21:L21"/>
    <mergeCell ref="M21:P21"/>
    <mergeCell ref="F16:I16"/>
    <mergeCell ref="K16:L16"/>
    <mergeCell ref="M16:P16"/>
    <mergeCell ref="A29:A34"/>
    <mergeCell ref="B29:B31"/>
    <mergeCell ref="B32:B34"/>
    <mergeCell ref="D32:E32"/>
    <mergeCell ref="F32:I32"/>
    <mergeCell ref="K32:L32"/>
    <mergeCell ref="M32:P32"/>
    <mergeCell ref="F26:I26"/>
    <mergeCell ref="K26:L26"/>
    <mergeCell ref="M26:P26"/>
    <mergeCell ref="D27:E27"/>
    <mergeCell ref="F27:I27"/>
    <mergeCell ref="K27:L27"/>
    <mergeCell ref="M27:P27"/>
    <mergeCell ref="A23:A28"/>
    <mergeCell ref="B23:B25"/>
    <mergeCell ref="B26:B28"/>
    <mergeCell ref="D26:E26"/>
    <mergeCell ref="A17:A22"/>
    <mergeCell ref="B17:B19"/>
    <mergeCell ref="B20:B22"/>
    <mergeCell ref="D20:E20"/>
    <mergeCell ref="F20:I20"/>
    <mergeCell ref="K20:L20"/>
    <mergeCell ref="M20:P20"/>
    <mergeCell ref="F14:I14"/>
    <mergeCell ref="K14:L14"/>
    <mergeCell ref="M14:P14"/>
    <mergeCell ref="D15:E15"/>
    <mergeCell ref="F15:I15"/>
    <mergeCell ref="K15:L15"/>
    <mergeCell ref="M15:P15"/>
    <mergeCell ref="A11:A16"/>
    <mergeCell ref="B11:B13"/>
    <mergeCell ref="B14:B16"/>
    <mergeCell ref="D14:E14"/>
    <mergeCell ref="D16:E16"/>
    <mergeCell ref="D22:E22"/>
    <mergeCell ref="F22:I22"/>
    <mergeCell ref="K22:L22"/>
    <mergeCell ref="M22:P22"/>
    <mergeCell ref="D21:E21"/>
    <mergeCell ref="A5:A10"/>
    <mergeCell ref="B5:B7"/>
    <mergeCell ref="B8:B10"/>
    <mergeCell ref="D9:E9"/>
    <mergeCell ref="D10:E10"/>
    <mergeCell ref="F10:I10"/>
    <mergeCell ref="K10:L10"/>
    <mergeCell ref="M10:P10"/>
    <mergeCell ref="A3:A4"/>
    <mergeCell ref="B3:C4"/>
    <mergeCell ref="D3:E3"/>
    <mergeCell ref="F3:I3"/>
    <mergeCell ref="R3:R4"/>
    <mergeCell ref="D8:E8"/>
    <mergeCell ref="F8:I8"/>
    <mergeCell ref="K8:L8"/>
    <mergeCell ref="M8:P8"/>
    <mergeCell ref="F9:I9"/>
    <mergeCell ref="M9:P9"/>
    <mergeCell ref="J3:J4"/>
    <mergeCell ref="K3:L3"/>
    <mergeCell ref="M3:P3"/>
    <mergeCell ref="Q3:Q4"/>
    <mergeCell ref="K9:L9"/>
  </mergeCells>
  <phoneticPr fontId="3"/>
  <pageMargins left="0.56999999999999995" right="0.28999999999999998" top="0.62" bottom="0.47" header="0.51181102362204722" footer="0.24"/>
  <pageSetup paperSize="9" scale="79" firstPageNumber="33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39997558519241921"/>
  </sheetPr>
  <dimension ref="A1:U429"/>
  <sheetViews>
    <sheetView view="pageBreakPreview" zoomScale="70" zoomScaleNormal="75" zoomScaleSheetLayoutView="70" workbookViewId="0">
      <pane xSplit="4" ySplit="3" topLeftCell="E4" activePane="bottomRight" state="frozen"/>
      <selection activeCell="R120" sqref="R120"/>
      <selection pane="topRight" activeCell="R120" sqref="R120"/>
      <selection pane="bottomLeft" activeCell="R120" sqref="R120"/>
      <selection pane="bottomRight" activeCell="E2" sqref="E2"/>
    </sheetView>
  </sheetViews>
  <sheetFormatPr defaultColWidth="9.625" defaultRowHeight="13.5" customHeight="1" x14ac:dyDescent="0.15"/>
  <cols>
    <col min="1" max="1" width="9" style="120" customWidth="1"/>
    <col min="2" max="2" width="6.625" style="120" customWidth="1"/>
    <col min="3" max="3" width="11.625" style="120" customWidth="1"/>
    <col min="4" max="4" width="10.875" style="53" customWidth="1"/>
    <col min="5" max="10" width="9.625" customWidth="1"/>
    <col min="11" max="11" width="10.625" customWidth="1"/>
    <col min="12" max="17" width="9.625" customWidth="1"/>
    <col min="18" max="20" width="10.625" customWidth="1"/>
    <col min="21" max="21" width="8.625" customWidth="1"/>
    <col min="22" max="22" width="3.5" customWidth="1"/>
    <col min="23" max="23" width="3.375" customWidth="1"/>
  </cols>
  <sheetData>
    <row r="1" spans="1:21" s="14" customFormat="1" ht="23.25" customHeight="1" x14ac:dyDescent="0.15">
      <c r="A1" s="100" t="s">
        <v>417</v>
      </c>
      <c r="D1" s="54"/>
    </row>
    <row r="2" spans="1:21" s="14" customFormat="1" ht="18.75" customHeight="1" thickBot="1" x14ac:dyDescent="0.2">
      <c r="U2" s="65" t="s">
        <v>146</v>
      </c>
    </row>
    <row r="3" spans="1:21" s="54" customFormat="1" ht="16.5" customHeight="1" thickBot="1" x14ac:dyDescent="0.2">
      <c r="A3" s="106" t="s">
        <v>24</v>
      </c>
      <c r="B3" s="106" t="s">
        <v>285</v>
      </c>
      <c r="C3" s="107" t="s">
        <v>286</v>
      </c>
      <c r="D3" s="19" t="s">
        <v>25</v>
      </c>
      <c r="E3" s="19" t="s">
        <v>26</v>
      </c>
      <c r="F3" s="19" t="s">
        <v>27</v>
      </c>
      <c r="G3" s="19" t="s">
        <v>28</v>
      </c>
      <c r="H3" s="19" t="s">
        <v>29</v>
      </c>
      <c r="I3" s="19" t="s">
        <v>30</v>
      </c>
      <c r="J3" s="19" t="s">
        <v>31</v>
      </c>
      <c r="K3" s="19" t="s">
        <v>32</v>
      </c>
      <c r="L3" s="19" t="s">
        <v>33</v>
      </c>
      <c r="M3" s="19" t="s">
        <v>34</v>
      </c>
      <c r="N3" s="19" t="s">
        <v>35</v>
      </c>
      <c r="O3" s="19" t="s">
        <v>36</v>
      </c>
      <c r="P3" s="19" t="s">
        <v>37</v>
      </c>
      <c r="Q3" s="19" t="s">
        <v>38</v>
      </c>
      <c r="R3" s="108" t="s">
        <v>39</v>
      </c>
      <c r="S3" s="135" t="s">
        <v>349</v>
      </c>
      <c r="T3" s="136" t="s">
        <v>410</v>
      </c>
      <c r="U3" s="20" t="s">
        <v>41</v>
      </c>
    </row>
    <row r="4" spans="1:21" s="116" customFormat="1" ht="13.5" customHeight="1" x14ac:dyDescent="0.15">
      <c r="A4" s="440" t="s">
        <v>324</v>
      </c>
      <c r="B4" s="444"/>
      <c r="C4" s="444"/>
      <c r="D4" s="121" t="s">
        <v>345</v>
      </c>
      <c r="E4" s="69">
        <f t="shared" ref="E4:T5" si="0">E6+E166+E212+E306+E350+E396</f>
        <v>261823</v>
      </c>
      <c r="F4" s="69">
        <f t="shared" si="0"/>
        <v>338775</v>
      </c>
      <c r="G4" s="69">
        <f t="shared" si="0"/>
        <v>328324</v>
      </c>
      <c r="H4" s="69">
        <f t="shared" si="0"/>
        <v>522069</v>
      </c>
      <c r="I4" s="69">
        <f t="shared" si="0"/>
        <v>420594</v>
      </c>
      <c r="J4" s="69">
        <f t="shared" si="0"/>
        <v>297435</v>
      </c>
      <c r="K4" s="69">
        <f t="shared" si="0"/>
        <v>2169020</v>
      </c>
      <c r="L4" s="69">
        <f t="shared" si="0"/>
        <v>397513</v>
      </c>
      <c r="M4" s="69">
        <f t="shared" si="0"/>
        <v>277934</v>
      </c>
      <c r="N4" s="69">
        <f t="shared" si="0"/>
        <v>533576</v>
      </c>
      <c r="O4" s="69">
        <f t="shared" si="0"/>
        <v>547704</v>
      </c>
      <c r="P4" s="69">
        <f t="shared" si="0"/>
        <v>638831</v>
      </c>
      <c r="Q4" s="69">
        <f t="shared" si="0"/>
        <v>351995</v>
      </c>
      <c r="R4" s="69">
        <f t="shared" si="0"/>
        <v>2747553</v>
      </c>
      <c r="S4" s="69">
        <f t="shared" si="0"/>
        <v>4916573</v>
      </c>
      <c r="T4" s="69">
        <f t="shared" si="0"/>
        <v>3765767</v>
      </c>
      <c r="U4" s="137">
        <f t="shared" ref="U4:U35" si="1">IF(T4=0,0,S4/T4)</f>
        <v>1.3055967084527536</v>
      </c>
    </row>
    <row r="5" spans="1:21" s="116" customFormat="1" ht="13.5" customHeight="1" thickBot="1" x14ac:dyDescent="0.2">
      <c r="A5" s="442"/>
      <c r="B5" s="445"/>
      <c r="C5" s="445"/>
      <c r="D5" s="122" t="s">
        <v>77</v>
      </c>
      <c r="E5" s="74">
        <f t="shared" si="0"/>
        <v>301964</v>
      </c>
      <c r="F5" s="74">
        <f t="shared" si="0"/>
        <v>386762</v>
      </c>
      <c r="G5" s="74">
        <f t="shared" si="0"/>
        <v>382378</v>
      </c>
      <c r="H5" s="74">
        <f t="shared" si="0"/>
        <v>616810</v>
      </c>
      <c r="I5" s="74">
        <f t="shared" si="0"/>
        <v>500659</v>
      </c>
      <c r="J5" s="74">
        <f t="shared" si="0"/>
        <v>341654</v>
      </c>
      <c r="K5" s="74">
        <f t="shared" si="0"/>
        <v>2530227</v>
      </c>
      <c r="L5" s="74">
        <f t="shared" si="0"/>
        <v>454387</v>
      </c>
      <c r="M5" s="74">
        <f t="shared" si="0"/>
        <v>323923</v>
      </c>
      <c r="N5" s="74">
        <f t="shared" si="0"/>
        <v>723955</v>
      </c>
      <c r="O5" s="74">
        <f t="shared" si="0"/>
        <v>788315</v>
      </c>
      <c r="P5" s="74">
        <f t="shared" si="0"/>
        <v>862235</v>
      </c>
      <c r="Q5" s="74">
        <f t="shared" si="0"/>
        <v>478319</v>
      </c>
      <c r="R5" s="74">
        <f t="shared" si="0"/>
        <v>3631134</v>
      </c>
      <c r="S5" s="74">
        <f t="shared" si="0"/>
        <v>6161361</v>
      </c>
      <c r="T5" s="74">
        <f t="shared" si="0"/>
        <v>4701028</v>
      </c>
      <c r="U5" s="138">
        <f t="shared" si="1"/>
        <v>1.3106412044344344</v>
      </c>
    </row>
    <row r="6" spans="1:21" s="116" customFormat="1" ht="13.5" customHeight="1" x14ac:dyDescent="0.15">
      <c r="A6" s="440" t="s">
        <v>16</v>
      </c>
      <c r="B6" s="444"/>
      <c r="C6" s="444"/>
      <c r="D6" s="121" t="s">
        <v>345</v>
      </c>
      <c r="E6" s="69">
        <f>E8+E58+E80+E122+E150</f>
        <v>201885</v>
      </c>
      <c r="F6" s="69">
        <f t="shared" ref="F6:S7" si="2">F8+F58+F80+F122+F150</f>
        <v>230956</v>
      </c>
      <c r="G6" s="69">
        <f t="shared" si="2"/>
        <v>217847</v>
      </c>
      <c r="H6" s="69">
        <f t="shared" si="2"/>
        <v>351365</v>
      </c>
      <c r="I6" s="69">
        <f t="shared" si="2"/>
        <v>293813</v>
      </c>
      <c r="J6" s="69">
        <f t="shared" si="2"/>
        <v>199067</v>
      </c>
      <c r="K6" s="69">
        <f t="shared" si="2"/>
        <v>1494933</v>
      </c>
      <c r="L6" s="69">
        <f t="shared" si="2"/>
        <v>260903</v>
      </c>
      <c r="M6" s="69">
        <f t="shared" si="2"/>
        <v>205680</v>
      </c>
      <c r="N6" s="69">
        <f t="shared" si="2"/>
        <v>406973</v>
      </c>
      <c r="O6" s="69">
        <f t="shared" si="2"/>
        <v>411262</v>
      </c>
      <c r="P6" s="69">
        <f t="shared" si="2"/>
        <v>437436</v>
      </c>
      <c r="Q6" s="69">
        <f t="shared" si="2"/>
        <v>252097</v>
      </c>
      <c r="R6" s="69">
        <f t="shared" si="2"/>
        <v>1974351</v>
      </c>
      <c r="S6" s="69">
        <f t="shared" si="2"/>
        <v>3469284</v>
      </c>
      <c r="T6" s="69">
        <f>T8+T58+T80+T122+T150</f>
        <v>2647685</v>
      </c>
      <c r="U6" s="137">
        <f t="shared" si="1"/>
        <v>1.3103084392592019</v>
      </c>
    </row>
    <row r="7" spans="1:21" s="116" customFormat="1" ht="13.5" customHeight="1" thickBot="1" x14ac:dyDescent="0.2">
      <c r="A7" s="442"/>
      <c r="B7" s="445"/>
      <c r="C7" s="445"/>
      <c r="D7" s="122" t="s">
        <v>77</v>
      </c>
      <c r="E7" s="74">
        <f>E9+E59+E81+E123+E151</f>
        <v>239167</v>
      </c>
      <c r="F7" s="74">
        <f t="shared" si="2"/>
        <v>269677</v>
      </c>
      <c r="G7" s="74">
        <f t="shared" si="2"/>
        <v>258185</v>
      </c>
      <c r="H7" s="74">
        <f t="shared" si="2"/>
        <v>424172</v>
      </c>
      <c r="I7" s="74">
        <f t="shared" si="2"/>
        <v>356775</v>
      </c>
      <c r="J7" s="74">
        <f t="shared" si="2"/>
        <v>234504</v>
      </c>
      <c r="K7" s="74">
        <f t="shared" si="2"/>
        <v>1782480</v>
      </c>
      <c r="L7" s="74">
        <f t="shared" si="2"/>
        <v>309103</v>
      </c>
      <c r="M7" s="74">
        <f t="shared" si="2"/>
        <v>245560</v>
      </c>
      <c r="N7" s="74">
        <f t="shared" si="2"/>
        <v>563269</v>
      </c>
      <c r="O7" s="74">
        <f t="shared" si="2"/>
        <v>607207</v>
      </c>
      <c r="P7" s="74">
        <f t="shared" si="2"/>
        <v>613278</v>
      </c>
      <c r="Q7" s="74">
        <f t="shared" si="2"/>
        <v>353447</v>
      </c>
      <c r="R7" s="74">
        <f t="shared" si="2"/>
        <v>2691864</v>
      </c>
      <c r="S7" s="74">
        <f t="shared" si="2"/>
        <v>4474344</v>
      </c>
      <c r="T7" s="74">
        <f>T9+T59+T81+T123+T151</f>
        <v>3430673</v>
      </c>
      <c r="U7" s="138">
        <f t="shared" si="1"/>
        <v>1.3042175689726185</v>
      </c>
    </row>
    <row r="8" spans="1:21" s="116" customFormat="1" ht="13.5" customHeight="1" x14ac:dyDescent="0.15">
      <c r="A8" s="113"/>
      <c r="B8" s="440" t="s">
        <v>325</v>
      </c>
      <c r="C8" s="444"/>
      <c r="D8" s="121" t="s">
        <v>345</v>
      </c>
      <c r="E8" s="69">
        <f>E10+E12+E14+E16+E18+E20+E22+E24+E26+E28+E30+E32+E34+E36+E38+E40+E42+E44+E46+E48+E50+E52+E54+E56</f>
        <v>1715</v>
      </c>
      <c r="F8" s="69">
        <f t="shared" ref="F8:S9" si="3">F10+F12+F14+F16+F18+F20+F22+F24+F26+F28+F30+F32+F34+F36+F38+F40+F42+F44+F46+F48+F50+F52+F54+F56</f>
        <v>2500</v>
      </c>
      <c r="G8" s="69">
        <f t="shared" si="3"/>
        <v>3773</v>
      </c>
      <c r="H8" s="69">
        <f t="shared" si="3"/>
        <v>6822</v>
      </c>
      <c r="I8" s="69">
        <f t="shared" si="3"/>
        <v>2687</v>
      </c>
      <c r="J8" s="69">
        <f t="shared" si="3"/>
        <v>2668</v>
      </c>
      <c r="K8" s="69">
        <f t="shared" si="3"/>
        <v>20165</v>
      </c>
      <c r="L8" s="69">
        <f t="shared" si="3"/>
        <v>4274</v>
      </c>
      <c r="M8" s="69">
        <f t="shared" si="3"/>
        <v>1241</v>
      </c>
      <c r="N8" s="69">
        <f t="shared" si="3"/>
        <v>2172</v>
      </c>
      <c r="O8" s="69">
        <f t="shared" si="3"/>
        <v>1131</v>
      </c>
      <c r="P8" s="69">
        <f t="shared" si="3"/>
        <v>3468</v>
      </c>
      <c r="Q8" s="69">
        <f t="shared" si="3"/>
        <v>782</v>
      </c>
      <c r="R8" s="69">
        <f t="shared" si="3"/>
        <v>13068</v>
      </c>
      <c r="S8" s="69">
        <f t="shared" si="3"/>
        <v>33233</v>
      </c>
      <c r="T8" s="69">
        <f>T10+T12+T14+T16+T18+T20+T22+T24+T26+T28+T30+T32+T34+T36+T38+T40+T42+T44+T46+T48+T50+T52+T54+T56</f>
        <v>26505</v>
      </c>
      <c r="U8" s="137">
        <f t="shared" si="1"/>
        <v>1.2538388983210715</v>
      </c>
    </row>
    <row r="9" spans="1:21" s="116" customFormat="1" ht="13.5" customHeight="1" thickBot="1" x14ac:dyDescent="0.2">
      <c r="A9" s="113"/>
      <c r="B9" s="442"/>
      <c r="C9" s="445"/>
      <c r="D9" s="122" t="s">
        <v>77</v>
      </c>
      <c r="E9" s="74">
        <f>E11+E13+E15+E17+E19+E21+E23+E25+E27+E29+E31+E33+E35+E37+E39+E41+E43+E45+E47+E49+E51+E53+E55+E57</f>
        <v>1734</v>
      </c>
      <c r="F9" s="74">
        <f t="shared" si="3"/>
        <v>2521</v>
      </c>
      <c r="G9" s="74">
        <f t="shared" si="3"/>
        <v>3952</v>
      </c>
      <c r="H9" s="74">
        <f t="shared" si="3"/>
        <v>7251</v>
      </c>
      <c r="I9" s="74">
        <f t="shared" si="3"/>
        <v>3348</v>
      </c>
      <c r="J9" s="74">
        <f t="shared" si="3"/>
        <v>3015</v>
      </c>
      <c r="K9" s="74">
        <f t="shared" si="3"/>
        <v>21821</v>
      </c>
      <c r="L9" s="74">
        <f t="shared" si="3"/>
        <v>4280</v>
      </c>
      <c r="M9" s="74">
        <f t="shared" si="3"/>
        <v>1244</v>
      </c>
      <c r="N9" s="74">
        <f t="shared" si="3"/>
        <v>2172</v>
      </c>
      <c r="O9" s="74">
        <f t="shared" si="3"/>
        <v>1232</v>
      </c>
      <c r="P9" s="74">
        <f t="shared" si="3"/>
        <v>3582</v>
      </c>
      <c r="Q9" s="74">
        <f t="shared" si="3"/>
        <v>914</v>
      </c>
      <c r="R9" s="74">
        <f t="shared" si="3"/>
        <v>13424</v>
      </c>
      <c r="S9" s="74">
        <f t="shared" si="3"/>
        <v>35245</v>
      </c>
      <c r="T9" s="74">
        <f>T11+T13+T15+T17+T19+T21+T23+T25+T27+T29+T31+T33+T35+T37+T39+T41+T43+T45+T47+T49+T51+T53+T55+T57</f>
        <v>27387</v>
      </c>
      <c r="U9" s="138">
        <f t="shared" si="1"/>
        <v>1.2869244532077262</v>
      </c>
    </row>
    <row r="10" spans="1:21" s="116" customFormat="1" ht="13.5" customHeight="1" x14ac:dyDescent="0.15">
      <c r="A10" s="113"/>
      <c r="B10" s="113"/>
      <c r="C10" s="443" t="s">
        <v>118</v>
      </c>
      <c r="D10" s="121" t="s">
        <v>345</v>
      </c>
      <c r="E10" s="148">
        <v>1167</v>
      </c>
      <c r="F10" s="149">
        <v>1981</v>
      </c>
      <c r="G10" s="149">
        <v>3309</v>
      </c>
      <c r="H10" s="149">
        <v>5785</v>
      </c>
      <c r="I10" s="149">
        <v>1510</v>
      </c>
      <c r="J10" s="149">
        <v>2112</v>
      </c>
      <c r="K10" s="69">
        <f t="shared" ref="K10:K57" si="4">SUM(E10:J10)</f>
        <v>15864</v>
      </c>
      <c r="L10" s="69">
        <v>3999</v>
      </c>
      <c r="M10" s="69">
        <v>1116</v>
      </c>
      <c r="N10" s="69">
        <v>1942</v>
      </c>
      <c r="O10" s="69">
        <v>956</v>
      </c>
      <c r="P10" s="69">
        <v>2758</v>
      </c>
      <c r="Q10" s="69">
        <v>612</v>
      </c>
      <c r="R10" s="69">
        <f t="shared" ref="R10:R57" si="5">SUM(L10:Q10)</f>
        <v>11383</v>
      </c>
      <c r="S10" s="145">
        <f t="shared" ref="S10:S57" si="6">K10+R10</f>
        <v>27247</v>
      </c>
      <c r="T10" s="105">
        <v>23967</v>
      </c>
      <c r="U10" s="137">
        <f t="shared" si="1"/>
        <v>1.136854842074519</v>
      </c>
    </row>
    <row r="11" spans="1:21" s="116" customFormat="1" ht="13.5" customHeight="1" x14ac:dyDescent="0.15">
      <c r="A11" s="113"/>
      <c r="B11" s="112"/>
      <c r="C11" s="438"/>
      <c r="D11" s="169" t="s">
        <v>77</v>
      </c>
      <c r="E11" s="133">
        <v>1167</v>
      </c>
      <c r="F11" s="150">
        <v>1981</v>
      </c>
      <c r="G11" s="150">
        <v>3309</v>
      </c>
      <c r="H11" s="150">
        <v>5785</v>
      </c>
      <c r="I11" s="150">
        <v>1510</v>
      </c>
      <c r="J11" s="150">
        <v>2112</v>
      </c>
      <c r="K11" s="72">
        <f t="shared" si="4"/>
        <v>15864</v>
      </c>
      <c r="L11" s="72">
        <v>3999</v>
      </c>
      <c r="M11" s="72">
        <v>1116</v>
      </c>
      <c r="N11" s="72">
        <v>1942</v>
      </c>
      <c r="O11" s="72">
        <v>956</v>
      </c>
      <c r="P11" s="72">
        <v>2758</v>
      </c>
      <c r="Q11" s="72">
        <v>612</v>
      </c>
      <c r="R11" s="72">
        <f t="shared" si="5"/>
        <v>11383</v>
      </c>
      <c r="S11" s="141">
        <f t="shared" si="6"/>
        <v>27247</v>
      </c>
      <c r="T11" s="102">
        <v>23967</v>
      </c>
      <c r="U11" s="142">
        <f t="shared" si="1"/>
        <v>1.136854842074519</v>
      </c>
    </row>
    <row r="12" spans="1:21" s="116" customFormat="1" ht="13.5" customHeight="1" x14ac:dyDescent="0.15">
      <c r="A12" s="113"/>
      <c r="B12" s="112"/>
      <c r="C12" s="438" t="s">
        <v>288</v>
      </c>
      <c r="D12" s="169" t="s">
        <v>345</v>
      </c>
      <c r="E12" s="72">
        <v>10</v>
      </c>
      <c r="F12" s="72">
        <v>24</v>
      </c>
      <c r="G12" s="72">
        <v>16</v>
      </c>
      <c r="H12" s="72">
        <v>117</v>
      </c>
      <c r="I12" s="72">
        <v>63</v>
      </c>
      <c r="J12" s="72">
        <v>55</v>
      </c>
      <c r="K12" s="72">
        <f t="shared" si="4"/>
        <v>285</v>
      </c>
      <c r="L12" s="72">
        <v>53</v>
      </c>
      <c r="M12" s="72">
        <v>5</v>
      </c>
      <c r="N12" s="72">
        <v>89</v>
      </c>
      <c r="O12" s="72">
        <v>2</v>
      </c>
      <c r="P12" s="72">
        <v>248</v>
      </c>
      <c r="Q12" s="72">
        <v>11</v>
      </c>
      <c r="R12" s="72">
        <f t="shared" si="5"/>
        <v>408</v>
      </c>
      <c r="S12" s="141">
        <f t="shared" si="6"/>
        <v>693</v>
      </c>
      <c r="T12" s="102">
        <v>194</v>
      </c>
      <c r="U12" s="142">
        <f t="shared" si="1"/>
        <v>3.5721649484536084</v>
      </c>
    </row>
    <row r="13" spans="1:21" s="116" customFormat="1" ht="13.5" customHeight="1" x14ac:dyDescent="0.15">
      <c r="A13" s="113"/>
      <c r="B13" s="112"/>
      <c r="C13" s="438"/>
      <c r="D13" s="169" t="s">
        <v>77</v>
      </c>
      <c r="E13" s="72">
        <v>20</v>
      </c>
      <c r="F13" s="72">
        <v>42</v>
      </c>
      <c r="G13" s="72">
        <v>41</v>
      </c>
      <c r="H13" s="72">
        <v>134</v>
      </c>
      <c r="I13" s="72">
        <v>91</v>
      </c>
      <c r="J13" s="72">
        <v>70</v>
      </c>
      <c r="K13" s="72">
        <f t="shared" si="4"/>
        <v>398</v>
      </c>
      <c r="L13" s="72">
        <v>53</v>
      </c>
      <c r="M13" s="72">
        <v>5</v>
      </c>
      <c r="N13" s="72">
        <v>89</v>
      </c>
      <c r="O13" s="72">
        <v>18</v>
      </c>
      <c r="P13" s="72">
        <v>291</v>
      </c>
      <c r="Q13" s="72">
        <v>25</v>
      </c>
      <c r="R13" s="72">
        <f t="shared" si="5"/>
        <v>481</v>
      </c>
      <c r="S13" s="141">
        <f t="shared" si="6"/>
        <v>879</v>
      </c>
      <c r="T13" s="102">
        <v>257</v>
      </c>
      <c r="U13" s="142">
        <f t="shared" si="1"/>
        <v>3.4202334630350193</v>
      </c>
    </row>
    <row r="14" spans="1:21" s="116" customFormat="1" ht="13.5" customHeight="1" x14ac:dyDescent="0.15">
      <c r="A14" s="113"/>
      <c r="B14" s="112"/>
      <c r="C14" s="438" t="s">
        <v>119</v>
      </c>
      <c r="D14" s="169" t="s">
        <v>345</v>
      </c>
      <c r="E14" s="72">
        <v>0</v>
      </c>
      <c r="F14" s="72">
        <v>12</v>
      </c>
      <c r="G14" s="72">
        <v>8</v>
      </c>
      <c r="H14" s="72">
        <v>0</v>
      </c>
      <c r="I14" s="72">
        <v>9</v>
      </c>
      <c r="J14" s="72">
        <v>3</v>
      </c>
      <c r="K14" s="72">
        <f t="shared" si="4"/>
        <v>32</v>
      </c>
      <c r="L14" s="72">
        <v>0</v>
      </c>
      <c r="M14" s="72">
        <v>12</v>
      </c>
      <c r="N14" s="72">
        <v>3</v>
      </c>
      <c r="O14" s="72">
        <v>5</v>
      </c>
      <c r="P14" s="72">
        <v>34</v>
      </c>
      <c r="Q14" s="72">
        <v>81</v>
      </c>
      <c r="R14" s="72">
        <f t="shared" si="5"/>
        <v>135</v>
      </c>
      <c r="S14" s="72">
        <f t="shared" si="6"/>
        <v>167</v>
      </c>
      <c r="T14" s="72">
        <v>86</v>
      </c>
      <c r="U14" s="142">
        <f t="shared" si="1"/>
        <v>1.941860465116279</v>
      </c>
    </row>
    <row r="15" spans="1:21" s="116" customFormat="1" ht="13.5" customHeight="1" x14ac:dyDescent="0.15">
      <c r="A15" s="113"/>
      <c r="B15" s="112"/>
      <c r="C15" s="438"/>
      <c r="D15" s="169" t="s">
        <v>77</v>
      </c>
      <c r="E15" s="72">
        <v>0</v>
      </c>
      <c r="F15" s="72">
        <v>12</v>
      </c>
      <c r="G15" s="72">
        <v>10</v>
      </c>
      <c r="H15" s="72">
        <v>0</v>
      </c>
      <c r="I15" s="72">
        <v>9</v>
      </c>
      <c r="J15" s="72">
        <v>3</v>
      </c>
      <c r="K15" s="72">
        <f t="shared" si="4"/>
        <v>34</v>
      </c>
      <c r="L15" s="72">
        <v>0</v>
      </c>
      <c r="M15" s="72">
        <v>12</v>
      </c>
      <c r="N15" s="72">
        <v>3</v>
      </c>
      <c r="O15" s="72">
        <v>5</v>
      </c>
      <c r="P15" s="72">
        <v>68</v>
      </c>
      <c r="Q15" s="72">
        <v>159</v>
      </c>
      <c r="R15" s="72">
        <f t="shared" si="5"/>
        <v>247</v>
      </c>
      <c r="S15" s="72">
        <f t="shared" si="6"/>
        <v>281</v>
      </c>
      <c r="T15" s="72">
        <v>86</v>
      </c>
      <c r="U15" s="142">
        <f t="shared" si="1"/>
        <v>3.2674418604651163</v>
      </c>
    </row>
    <row r="16" spans="1:21" s="116" customFormat="1" ht="13.5" customHeight="1" x14ac:dyDescent="0.15">
      <c r="A16" s="113"/>
      <c r="B16" s="112"/>
      <c r="C16" s="438" t="s">
        <v>120</v>
      </c>
      <c r="D16" s="169" t="s">
        <v>345</v>
      </c>
      <c r="E16" s="72">
        <v>511</v>
      </c>
      <c r="F16" s="72">
        <v>460</v>
      </c>
      <c r="G16" s="72">
        <v>318</v>
      </c>
      <c r="H16" s="72">
        <v>424</v>
      </c>
      <c r="I16" s="72">
        <v>452</v>
      </c>
      <c r="J16" s="72">
        <v>340</v>
      </c>
      <c r="K16" s="72">
        <f t="shared" si="4"/>
        <v>2505</v>
      </c>
      <c r="L16" s="72">
        <v>174</v>
      </c>
      <c r="M16" s="72">
        <v>20</v>
      </c>
      <c r="N16" s="72">
        <v>81</v>
      </c>
      <c r="O16" s="72">
        <v>74</v>
      </c>
      <c r="P16" s="72">
        <v>321</v>
      </c>
      <c r="Q16" s="72">
        <v>0</v>
      </c>
      <c r="R16" s="72">
        <f t="shared" si="5"/>
        <v>670</v>
      </c>
      <c r="S16" s="72">
        <f t="shared" si="6"/>
        <v>3175</v>
      </c>
      <c r="T16" s="72">
        <v>1704</v>
      </c>
      <c r="U16" s="142">
        <f t="shared" si="1"/>
        <v>1.863262910798122</v>
      </c>
    </row>
    <row r="17" spans="1:21" s="116" customFormat="1" ht="13.5" customHeight="1" x14ac:dyDescent="0.15">
      <c r="A17" s="113"/>
      <c r="B17" s="112"/>
      <c r="C17" s="438"/>
      <c r="D17" s="169" t="s">
        <v>77</v>
      </c>
      <c r="E17" s="72">
        <v>511</v>
      </c>
      <c r="F17" s="72">
        <v>460</v>
      </c>
      <c r="G17" s="72">
        <v>318</v>
      </c>
      <c r="H17" s="72">
        <v>424</v>
      </c>
      <c r="I17" s="72">
        <v>452</v>
      </c>
      <c r="J17" s="72">
        <v>340</v>
      </c>
      <c r="K17" s="72">
        <f t="shared" si="4"/>
        <v>2505</v>
      </c>
      <c r="L17" s="72">
        <v>174</v>
      </c>
      <c r="M17" s="72">
        <v>20</v>
      </c>
      <c r="N17" s="72">
        <v>81</v>
      </c>
      <c r="O17" s="72">
        <v>74</v>
      </c>
      <c r="P17" s="72">
        <v>336</v>
      </c>
      <c r="Q17" s="72">
        <v>0</v>
      </c>
      <c r="R17" s="72">
        <f t="shared" si="5"/>
        <v>685</v>
      </c>
      <c r="S17" s="72">
        <f t="shared" si="6"/>
        <v>3190</v>
      </c>
      <c r="T17" s="72">
        <v>1706</v>
      </c>
      <c r="U17" s="142">
        <f t="shared" si="1"/>
        <v>1.8698710433763188</v>
      </c>
    </row>
    <row r="18" spans="1:21" s="116" customFormat="1" ht="13.5" customHeight="1" x14ac:dyDescent="0.15">
      <c r="A18" s="113"/>
      <c r="B18" s="112"/>
      <c r="C18" s="438" t="s">
        <v>121</v>
      </c>
      <c r="D18" s="169" t="s">
        <v>345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f t="shared" si="4"/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f t="shared" si="5"/>
        <v>0</v>
      </c>
      <c r="S18" s="72">
        <f t="shared" si="6"/>
        <v>0</v>
      </c>
      <c r="T18" s="72">
        <v>0</v>
      </c>
      <c r="U18" s="142">
        <f t="shared" si="1"/>
        <v>0</v>
      </c>
    </row>
    <row r="19" spans="1:21" s="116" customFormat="1" ht="13.5" customHeight="1" x14ac:dyDescent="0.15">
      <c r="A19" s="113"/>
      <c r="B19" s="112"/>
      <c r="C19" s="438"/>
      <c r="D19" s="169" t="s">
        <v>77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f t="shared" si="4"/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f t="shared" si="5"/>
        <v>0</v>
      </c>
      <c r="S19" s="72">
        <f t="shared" si="6"/>
        <v>0</v>
      </c>
      <c r="T19" s="72">
        <v>0</v>
      </c>
      <c r="U19" s="142">
        <f t="shared" si="1"/>
        <v>0</v>
      </c>
    </row>
    <row r="20" spans="1:21" s="116" customFormat="1" ht="13.5" customHeight="1" x14ac:dyDescent="0.15">
      <c r="A20" s="113"/>
      <c r="B20" s="112"/>
      <c r="C20" s="438" t="s">
        <v>122</v>
      </c>
      <c r="D20" s="169" t="s">
        <v>345</v>
      </c>
      <c r="E20" s="72">
        <v>0</v>
      </c>
      <c r="F20" s="72">
        <v>0</v>
      </c>
      <c r="G20" s="72">
        <v>0</v>
      </c>
      <c r="H20" s="72">
        <v>2</v>
      </c>
      <c r="I20" s="72">
        <v>0</v>
      </c>
      <c r="J20" s="72">
        <v>0</v>
      </c>
      <c r="K20" s="72">
        <f t="shared" si="4"/>
        <v>2</v>
      </c>
      <c r="L20" s="72">
        <v>2</v>
      </c>
      <c r="M20" s="72">
        <v>0</v>
      </c>
      <c r="N20" s="72">
        <v>12</v>
      </c>
      <c r="O20" s="72">
        <v>3</v>
      </c>
      <c r="P20" s="72">
        <v>4</v>
      </c>
      <c r="Q20" s="72">
        <v>0</v>
      </c>
      <c r="R20" s="72">
        <f t="shared" si="5"/>
        <v>21</v>
      </c>
      <c r="S20" s="72">
        <f t="shared" si="6"/>
        <v>23</v>
      </c>
      <c r="T20" s="72">
        <v>25</v>
      </c>
      <c r="U20" s="142">
        <f t="shared" si="1"/>
        <v>0.92</v>
      </c>
    </row>
    <row r="21" spans="1:21" s="116" customFormat="1" ht="13.5" customHeight="1" x14ac:dyDescent="0.15">
      <c r="A21" s="113"/>
      <c r="B21" s="112"/>
      <c r="C21" s="438"/>
      <c r="D21" s="169" t="s">
        <v>77</v>
      </c>
      <c r="E21" s="72">
        <v>0</v>
      </c>
      <c r="F21" s="72">
        <v>0</v>
      </c>
      <c r="G21" s="72">
        <v>0</v>
      </c>
      <c r="H21" s="72">
        <v>2</v>
      </c>
      <c r="I21" s="72">
        <v>0</v>
      </c>
      <c r="J21" s="72">
        <v>0</v>
      </c>
      <c r="K21" s="72">
        <f t="shared" si="4"/>
        <v>2</v>
      </c>
      <c r="L21" s="72">
        <v>2</v>
      </c>
      <c r="M21" s="72">
        <v>0</v>
      </c>
      <c r="N21" s="72">
        <v>12</v>
      </c>
      <c r="O21" s="72">
        <v>3</v>
      </c>
      <c r="P21" s="72">
        <v>4</v>
      </c>
      <c r="Q21" s="72">
        <v>0</v>
      </c>
      <c r="R21" s="72">
        <f t="shared" si="5"/>
        <v>21</v>
      </c>
      <c r="S21" s="72">
        <f t="shared" si="6"/>
        <v>23</v>
      </c>
      <c r="T21" s="72">
        <v>25</v>
      </c>
      <c r="U21" s="142">
        <f t="shared" si="1"/>
        <v>0.92</v>
      </c>
    </row>
    <row r="22" spans="1:21" s="116" customFormat="1" ht="13.5" customHeight="1" x14ac:dyDescent="0.15">
      <c r="A22" s="113"/>
      <c r="B22" s="112"/>
      <c r="C22" s="438" t="s">
        <v>123</v>
      </c>
      <c r="D22" s="169" t="s">
        <v>345</v>
      </c>
      <c r="E22" s="72">
        <v>14</v>
      </c>
      <c r="F22" s="72">
        <v>16</v>
      </c>
      <c r="G22" s="72">
        <v>32</v>
      </c>
      <c r="H22" s="72">
        <v>154</v>
      </c>
      <c r="I22" s="72">
        <v>279</v>
      </c>
      <c r="J22" s="72">
        <v>60</v>
      </c>
      <c r="K22" s="72">
        <f t="shared" si="4"/>
        <v>555</v>
      </c>
      <c r="L22" s="72">
        <v>41</v>
      </c>
      <c r="M22" s="72">
        <v>46</v>
      </c>
      <c r="N22" s="72">
        <v>25</v>
      </c>
      <c r="O22" s="72">
        <v>56</v>
      </c>
      <c r="P22" s="72">
        <v>39</v>
      </c>
      <c r="Q22" s="72">
        <v>70</v>
      </c>
      <c r="R22" s="72">
        <f t="shared" si="5"/>
        <v>277</v>
      </c>
      <c r="S22" s="72">
        <f t="shared" si="6"/>
        <v>832</v>
      </c>
      <c r="T22" s="72">
        <v>168</v>
      </c>
      <c r="U22" s="142">
        <f t="shared" si="1"/>
        <v>4.9523809523809526</v>
      </c>
    </row>
    <row r="23" spans="1:21" s="116" customFormat="1" ht="13.5" customHeight="1" x14ac:dyDescent="0.15">
      <c r="A23" s="113"/>
      <c r="B23" s="112"/>
      <c r="C23" s="438"/>
      <c r="D23" s="169" t="s">
        <v>77</v>
      </c>
      <c r="E23" s="72">
        <v>23</v>
      </c>
      <c r="F23" s="72">
        <v>19</v>
      </c>
      <c r="G23" s="72">
        <v>32</v>
      </c>
      <c r="H23" s="72">
        <v>207</v>
      </c>
      <c r="I23" s="72">
        <v>438</v>
      </c>
      <c r="J23" s="72">
        <v>279</v>
      </c>
      <c r="K23" s="72">
        <f t="shared" si="4"/>
        <v>998</v>
      </c>
      <c r="L23" s="72">
        <v>41</v>
      </c>
      <c r="M23" s="72">
        <v>49</v>
      </c>
      <c r="N23" s="72">
        <v>25</v>
      </c>
      <c r="O23" s="72">
        <v>138</v>
      </c>
      <c r="P23" s="72">
        <v>39</v>
      </c>
      <c r="Q23" s="72">
        <v>110</v>
      </c>
      <c r="R23" s="72">
        <f t="shared" si="5"/>
        <v>402</v>
      </c>
      <c r="S23" s="72">
        <f t="shared" si="6"/>
        <v>1400</v>
      </c>
      <c r="T23" s="72">
        <v>573</v>
      </c>
      <c r="U23" s="142">
        <f t="shared" si="1"/>
        <v>2.4432809773123911</v>
      </c>
    </row>
    <row r="24" spans="1:21" s="116" customFormat="1" ht="13.5" customHeight="1" x14ac:dyDescent="0.15">
      <c r="A24" s="113"/>
      <c r="B24" s="112"/>
      <c r="C24" s="438" t="s">
        <v>124</v>
      </c>
      <c r="D24" s="169" t="s">
        <v>345</v>
      </c>
      <c r="E24" s="72">
        <v>4</v>
      </c>
      <c r="F24" s="72">
        <v>0</v>
      </c>
      <c r="G24" s="72">
        <v>6</v>
      </c>
      <c r="H24" s="72">
        <v>0</v>
      </c>
      <c r="I24" s="72">
        <v>4</v>
      </c>
      <c r="J24" s="72">
        <v>3</v>
      </c>
      <c r="K24" s="72">
        <f t="shared" si="4"/>
        <v>17</v>
      </c>
      <c r="L24" s="72">
        <v>0</v>
      </c>
      <c r="M24" s="72">
        <v>14</v>
      </c>
      <c r="N24" s="72">
        <v>0</v>
      </c>
      <c r="O24" s="72">
        <v>1</v>
      </c>
      <c r="P24" s="72">
        <v>1</v>
      </c>
      <c r="Q24" s="72">
        <v>1</v>
      </c>
      <c r="R24" s="72">
        <f t="shared" si="5"/>
        <v>17</v>
      </c>
      <c r="S24" s="72">
        <f t="shared" si="6"/>
        <v>34</v>
      </c>
      <c r="T24" s="72">
        <v>15</v>
      </c>
      <c r="U24" s="142">
        <f t="shared" si="1"/>
        <v>2.2666666666666666</v>
      </c>
    </row>
    <row r="25" spans="1:21" s="116" customFormat="1" ht="13.5" customHeight="1" x14ac:dyDescent="0.15">
      <c r="A25" s="113"/>
      <c r="B25" s="112"/>
      <c r="C25" s="438"/>
      <c r="D25" s="169" t="s">
        <v>77</v>
      </c>
      <c r="E25" s="72">
        <v>4</v>
      </c>
      <c r="F25" s="72">
        <v>0</v>
      </c>
      <c r="G25" s="72">
        <v>6</v>
      </c>
      <c r="H25" s="72">
        <v>0</v>
      </c>
      <c r="I25" s="72">
        <v>20</v>
      </c>
      <c r="J25" s="72">
        <v>4</v>
      </c>
      <c r="K25" s="72">
        <f t="shared" si="4"/>
        <v>34</v>
      </c>
      <c r="L25" s="72">
        <v>0</v>
      </c>
      <c r="M25" s="72">
        <v>14</v>
      </c>
      <c r="N25" s="72">
        <v>0</v>
      </c>
      <c r="O25" s="72">
        <v>1</v>
      </c>
      <c r="P25" s="72">
        <v>1</v>
      </c>
      <c r="Q25" s="72">
        <v>1</v>
      </c>
      <c r="R25" s="72">
        <f t="shared" si="5"/>
        <v>17</v>
      </c>
      <c r="S25" s="72">
        <f t="shared" si="6"/>
        <v>51</v>
      </c>
      <c r="T25" s="72">
        <v>21</v>
      </c>
      <c r="U25" s="142">
        <f t="shared" si="1"/>
        <v>2.4285714285714284</v>
      </c>
    </row>
    <row r="26" spans="1:21" s="116" customFormat="1" ht="13.5" customHeight="1" x14ac:dyDescent="0.15">
      <c r="A26" s="113"/>
      <c r="B26" s="114"/>
      <c r="C26" s="438" t="s">
        <v>125</v>
      </c>
      <c r="D26" s="169" t="s">
        <v>345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f t="shared" si="4"/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f t="shared" si="5"/>
        <v>0</v>
      </c>
      <c r="S26" s="72">
        <f t="shared" si="6"/>
        <v>0</v>
      </c>
      <c r="T26" s="72">
        <v>0</v>
      </c>
      <c r="U26" s="142">
        <f t="shared" si="1"/>
        <v>0</v>
      </c>
    </row>
    <row r="27" spans="1:21" s="116" customFormat="1" ht="13.5" customHeight="1" x14ac:dyDescent="0.15">
      <c r="A27" s="113"/>
      <c r="B27" s="114"/>
      <c r="C27" s="438"/>
      <c r="D27" s="169" t="s">
        <v>77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f t="shared" si="4"/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f t="shared" si="5"/>
        <v>0</v>
      </c>
      <c r="S27" s="72">
        <f t="shared" si="6"/>
        <v>0</v>
      </c>
      <c r="T27" s="72">
        <v>0</v>
      </c>
      <c r="U27" s="142">
        <f t="shared" si="1"/>
        <v>0</v>
      </c>
    </row>
    <row r="28" spans="1:21" s="116" customFormat="1" ht="13.5" customHeight="1" x14ac:dyDescent="0.15">
      <c r="A28" s="113"/>
      <c r="B28" s="112"/>
      <c r="C28" s="438" t="s">
        <v>126</v>
      </c>
      <c r="D28" s="169" t="s">
        <v>345</v>
      </c>
      <c r="E28" s="72">
        <v>2</v>
      </c>
      <c r="F28" s="72">
        <v>7</v>
      </c>
      <c r="G28" s="72">
        <v>0</v>
      </c>
      <c r="H28" s="72">
        <v>2</v>
      </c>
      <c r="I28" s="72">
        <v>4</v>
      </c>
      <c r="J28" s="72">
        <v>0</v>
      </c>
      <c r="K28" s="72">
        <f t="shared" si="4"/>
        <v>15</v>
      </c>
      <c r="L28" s="72">
        <v>0</v>
      </c>
      <c r="M28" s="72">
        <v>12</v>
      </c>
      <c r="N28" s="72">
        <v>0</v>
      </c>
      <c r="O28" s="72">
        <v>15</v>
      </c>
      <c r="P28" s="72">
        <v>0</v>
      </c>
      <c r="Q28" s="72">
        <v>1</v>
      </c>
      <c r="R28" s="72">
        <f t="shared" si="5"/>
        <v>28</v>
      </c>
      <c r="S28" s="72">
        <f t="shared" si="6"/>
        <v>43</v>
      </c>
      <c r="T28" s="72">
        <v>15</v>
      </c>
      <c r="U28" s="142">
        <f t="shared" si="1"/>
        <v>2.8666666666666667</v>
      </c>
    </row>
    <row r="29" spans="1:21" s="116" customFormat="1" ht="13.5" customHeight="1" x14ac:dyDescent="0.15">
      <c r="A29" s="113"/>
      <c r="B29" s="112"/>
      <c r="C29" s="438"/>
      <c r="D29" s="169" t="s">
        <v>77</v>
      </c>
      <c r="E29" s="72">
        <v>2</v>
      </c>
      <c r="F29" s="72">
        <v>7</v>
      </c>
      <c r="G29" s="72">
        <v>0</v>
      </c>
      <c r="H29" s="72">
        <v>3</v>
      </c>
      <c r="I29" s="72">
        <v>6</v>
      </c>
      <c r="J29" s="72">
        <v>0</v>
      </c>
      <c r="K29" s="72">
        <f t="shared" si="4"/>
        <v>18</v>
      </c>
      <c r="L29" s="72">
        <v>0</v>
      </c>
      <c r="M29" s="72">
        <v>12</v>
      </c>
      <c r="N29" s="72">
        <v>0</v>
      </c>
      <c r="O29" s="72">
        <v>15</v>
      </c>
      <c r="P29" s="72">
        <v>0</v>
      </c>
      <c r="Q29" s="72">
        <v>1</v>
      </c>
      <c r="R29" s="72">
        <f t="shared" si="5"/>
        <v>28</v>
      </c>
      <c r="S29" s="72">
        <f t="shared" si="6"/>
        <v>46</v>
      </c>
      <c r="T29" s="72">
        <v>15</v>
      </c>
      <c r="U29" s="142">
        <f t="shared" si="1"/>
        <v>3.0666666666666669</v>
      </c>
    </row>
    <row r="30" spans="1:21" s="116" customFormat="1" ht="13.5" customHeight="1" x14ac:dyDescent="0.15">
      <c r="A30" s="113"/>
      <c r="B30" s="112"/>
      <c r="C30" s="438" t="s">
        <v>127</v>
      </c>
      <c r="D30" s="169" t="s">
        <v>345</v>
      </c>
      <c r="E30" s="72">
        <v>0</v>
      </c>
      <c r="F30" s="72">
        <v>0</v>
      </c>
      <c r="G30" s="72">
        <v>2</v>
      </c>
      <c r="H30" s="72">
        <v>13</v>
      </c>
      <c r="I30" s="72">
        <v>2</v>
      </c>
      <c r="J30" s="72">
        <v>3</v>
      </c>
      <c r="K30" s="72">
        <f t="shared" si="4"/>
        <v>20</v>
      </c>
      <c r="L30" s="72">
        <v>0</v>
      </c>
      <c r="M30" s="72">
        <v>0</v>
      </c>
      <c r="N30" s="72">
        <v>3</v>
      </c>
      <c r="O30" s="72">
        <v>0</v>
      </c>
      <c r="P30" s="72">
        <v>20</v>
      </c>
      <c r="Q30" s="72">
        <v>0</v>
      </c>
      <c r="R30" s="72">
        <f t="shared" si="5"/>
        <v>23</v>
      </c>
      <c r="S30" s="72">
        <f t="shared" si="6"/>
        <v>43</v>
      </c>
      <c r="T30" s="72">
        <v>35</v>
      </c>
      <c r="U30" s="142">
        <f t="shared" si="1"/>
        <v>1.2285714285714286</v>
      </c>
    </row>
    <row r="31" spans="1:21" s="116" customFormat="1" ht="13.5" customHeight="1" x14ac:dyDescent="0.15">
      <c r="A31" s="113"/>
      <c r="B31" s="112"/>
      <c r="C31" s="438"/>
      <c r="D31" s="169" t="s">
        <v>77</v>
      </c>
      <c r="E31" s="72">
        <v>0</v>
      </c>
      <c r="F31" s="72">
        <v>0</v>
      </c>
      <c r="G31" s="72">
        <v>2</v>
      </c>
      <c r="H31" s="72">
        <v>17</v>
      </c>
      <c r="I31" s="72">
        <v>6</v>
      </c>
      <c r="J31" s="72">
        <v>3</v>
      </c>
      <c r="K31" s="72">
        <f t="shared" si="4"/>
        <v>28</v>
      </c>
      <c r="L31" s="72">
        <v>0</v>
      </c>
      <c r="M31" s="72">
        <v>0</v>
      </c>
      <c r="N31" s="72">
        <v>3</v>
      </c>
      <c r="O31" s="72">
        <v>0</v>
      </c>
      <c r="P31" s="72">
        <v>30</v>
      </c>
      <c r="Q31" s="72">
        <v>0</v>
      </c>
      <c r="R31" s="72">
        <f t="shared" si="5"/>
        <v>33</v>
      </c>
      <c r="S31" s="72">
        <f t="shared" si="6"/>
        <v>61</v>
      </c>
      <c r="T31" s="72">
        <v>41</v>
      </c>
      <c r="U31" s="142">
        <f t="shared" si="1"/>
        <v>1.4878048780487805</v>
      </c>
    </row>
    <row r="32" spans="1:21" s="116" customFormat="1" ht="13.5" customHeight="1" x14ac:dyDescent="0.15">
      <c r="A32" s="113"/>
      <c r="B32" s="112"/>
      <c r="C32" s="438" t="s">
        <v>128</v>
      </c>
      <c r="D32" s="169" t="s">
        <v>345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f t="shared" si="4"/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f t="shared" si="5"/>
        <v>0</v>
      </c>
      <c r="S32" s="72">
        <f t="shared" si="6"/>
        <v>0</v>
      </c>
      <c r="T32" s="72">
        <v>0</v>
      </c>
      <c r="U32" s="142">
        <f t="shared" si="1"/>
        <v>0</v>
      </c>
    </row>
    <row r="33" spans="1:21" s="116" customFormat="1" ht="13.5" customHeight="1" x14ac:dyDescent="0.15">
      <c r="A33" s="113"/>
      <c r="B33" s="112"/>
      <c r="C33" s="438"/>
      <c r="D33" s="169" t="s">
        <v>77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f t="shared" si="4"/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f t="shared" si="5"/>
        <v>0</v>
      </c>
      <c r="S33" s="72">
        <f t="shared" si="6"/>
        <v>0</v>
      </c>
      <c r="T33" s="72">
        <v>0</v>
      </c>
      <c r="U33" s="142">
        <f t="shared" si="1"/>
        <v>0</v>
      </c>
    </row>
    <row r="34" spans="1:21" s="116" customFormat="1" ht="13.5" customHeight="1" x14ac:dyDescent="0.15">
      <c r="A34" s="113"/>
      <c r="B34" s="112"/>
      <c r="C34" s="438" t="s">
        <v>129</v>
      </c>
      <c r="D34" s="169" t="s">
        <v>345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f t="shared" si="4"/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f t="shared" si="5"/>
        <v>0</v>
      </c>
      <c r="S34" s="72">
        <f t="shared" si="6"/>
        <v>0</v>
      </c>
      <c r="T34" s="72">
        <v>0</v>
      </c>
      <c r="U34" s="142">
        <f t="shared" si="1"/>
        <v>0</v>
      </c>
    </row>
    <row r="35" spans="1:21" s="116" customFormat="1" ht="13.5" customHeight="1" x14ac:dyDescent="0.15">
      <c r="A35" s="113"/>
      <c r="B35" s="112"/>
      <c r="C35" s="438"/>
      <c r="D35" s="169" t="s">
        <v>77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f t="shared" si="4"/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f t="shared" si="5"/>
        <v>0</v>
      </c>
      <c r="S35" s="72">
        <f t="shared" si="6"/>
        <v>0</v>
      </c>
      <c r="T35" s="72">
        <v>0</v>
      </c>
      <c r="U35" s="142">
        <f t="shared" si="1"/>
        <v>0</v>
      </c>
    </row>
    <row r="36" spans="1:21" s="116" customFormat="1" ht="13.5" customHeight="1" x14ac:dyDescent="0.15">
      <c r="A36" s="113"/>
      <c r="B36" s="112"/>
      <c r="C36" s="438" t="s">
        <v>130</v>
      </c>
      <c r="D36" s="169" t="s">
        <v>345</v>
      </c>
      <c r="E36" s="72">
        <v>3</v>
      </c>
      <c r="F36" s="72">
        <v>0</v>
      </c>
      <c r="G36" s="72">
        <v>0</v>
      </c>
      <c r="H36" s="72">
        <v>14</v>
      </c>
      <c r="I36" s="72">
        <v>14</v>
      </c>
      <c r="J36" s="72">
        <v>0</v>
      </c>
      <c r="K36" s="72">
        <f t="shared" si="4"/>
        <v>31</v>
      </c>
      <c r="L36" s="72">
        <v>0</v>
      </c>
      <c r="M36" s="72">
        <v>15</v>
      </c>
      <c r="N36" s="72">
        <v>17</v>
      </c>
      <c r="O36" s="72">
        <v>13</v>
      </c>
      <c r="P36" s="72">
        <v>35</v>
      </c>
      <c r="Q36" s="72">
        <v>0</v>
      </c>
      <c r="R36" s="72">
        <f t="shared" si="5"/>
        <v>80</v>
      </c>
      <c r="S36" s="72">
        <f t="shared" si="6"/>
        <v>111</v>
      </c>
      <c r="T36" s="72">
        <v>12</v>
      </c>
      <c r="U36" s="142">
        <f t="shared" ref="U36:U63" si="7">IF(T36=0,0,S36/T36)</f>
        <v>9.25</v>
      </c>
    </row>
    <row r="37" spans="1:21" s="116" customFormat="1" ht="13.5" customHeight="1" x14ac:dyDescent="0.15">
      <c r="A37" s="113"/>
      <c r="B37" s="112"/>
      <c r="C37" s="438"/>
      <c r="D37" s="169" t="s">
        <v>77</v>
      </c>
      <c r="E37" s="72">
        <v>3</v>
      </c>
      <c r="F37" s="72">
        <v>0</v>
      </c>
      <c r="G37" s="72">
        <v>0</v>
      </c>
      <c r="H37" s="72">
        <v>14</v>
      </c>
      <c r="I37" s="72">
        <v>14</v>
      </c>
      <c r="J37" s="72">
        <v>0</v>
      </c>
      <c r="K37" s="72">
        <f t="shared" si="4"/>
        <v>31</v>
      </c>
      <c r="L37" s="72">
        <v>0</v>
      </c>
      <c r="M37" s="72">
        <v>15</v>
      </c>
      <c r="N37" s="72">
        <v>17</v>
      </c>
      <c r="O37" s="72">
        <v>13</v>
      </c>
      <c r="P37" s="72">
        <v>35</v>
      </c>
      <c r="Q37" s="72">
        <v>0</v>
      </c>
      <c r="R37" s="72">
        <f t="shared" si="5"/>
        <v>80</v>
      </c>
      <c r="S37" s="72">
        <f t="shared" si="6"/>
        <v>111</v>
      </c>
      <c r="T37" s="72">
        <v>12</v>
      </c>
      <c r="U37" s="142">
        <f t="shared" si="7"/>
        <v>9.25</v>
      </c>
    </row>
    <row r="38" spans="1:21" s="116" customFormat="1" ht="13.5" customHeight="1" x14ac:dyDescent="0.15">
      <c r="A38" s="113"/>
      <c r="B38" s="112"/>
      <c r="C38" s="438" t="s">
        <v>131</v>
      </c>
      <c r="D38" s="169" t="s">
        <v>345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f t="shared" si="4"/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f t="shared" si="5"/>
        <v>0</v>
      </c>
      <c r="S38" s="72">
        <f t="shared" si="6"/>
        <v>0</v>
      </c>
      <c r="T38" s="72">
        <v>0</v>
      </c>
      <c r="U38" s="142">
        <f t="shared" si="7"/>
        <v>0</v>
      </c>
    </row>
    <row r="39" spans="1:21" s="116" customFormat="1" ht="13.5" customHeight="1" x14ac:dyDescent="0.15">
      <c r="A39" s="113"/>
      <c r="B39" s="112"/>
      <c r="C39" s="438"/>
      <c r="D39" s="169" t="s">
        <v>77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f t="shared" si="4"/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f t="shared" si="5"/>
        <v>0</v>
      </c>
      <c r="S39" s="72">
        <f t="shared" si="6"/>
        <v>0</v>
      </c>
      <c r="T39" s="72">
        <v>0</v>
      </c>
      <c r="U39" s="142">
        <f t="shared" si="7"/>
        <v>0</v>
      </c>
    </row>
    <row r="40" spans="1:21" s="116" customFormat="1" ht="13.5" customHeight="1" x14ac:dyDescent="0.15">
      <c r="A40" s="113"/>
      <c r="B40" s="114"/>
      <c r="C40" s="438" t="s">
        <v>132</v>
      </c>
      <c r="D40" s="169" t="s">
        <v>345</v>
      </c>
      <c r="E40" s="72">
        <v>0</v>
      </c>
      <c r="F40" s="72">
        <v>0</v>
      </c>
      <c r="G40" s="72">
        <v>80</v>
      </c>
      <c r="H40" s="72">
        <v>289</v>
      </c>
      <c r="I40" s="72">
        <v>342</v>
      </c>
      <c r="J40" s="72">
        <v>92</v>
      </c>
      <c r="K40" s="72">
        <f t="shared" si="4"/>
        <v>803</v>
      </c>
      <c r="L40" s="72">
        <v>4</v>
      </c>
      <c r="M40" s="72">
        <v>0</v>
      </c>
      <c r="N40" s="72">
        <v>0</v>
      </c>
      <c r="O40" s="72">
        <v>1</v>
      </c>
      <c r="P40" s="72">
        <v>8</v>
      </c>
      <c r="Q40" s="72">
        <v>6</v>
      </c>
      <c r="R40" s="72">
        <f t="shared" si="5"/>
        <v>19</v>
      </c>
      <c r="S40" s="72">
        <f t="shared" si="6"/>
        <v>822</v>
      </c>
      <c r="T40" s="72">
        <v>268</v>
      </c>
      <c r="U40" s="142">
        <f t="shared" si="7"/>
        <v>3.0671641791044775</v>
      </c>
    </row>
    <row r="41" spans="1:21" s="116" customFormat="1" ht="13.5" customHeight="1" x14ac:dyDescent="0.15">
      <c r="A41" s="113"/>
      <c r="B41" s="114"/>
      <c r="C41" s="438"/>
      <c r="D41" s="169" t="s">
        <v>77</v>
      </c>
      <c r="E41" s="72">
        <v>0</v>
      </c>
      <c r="F41" s="72">
        <v>0</v>
      </c>
      <c r="G41" s="72">
        <v>231</v>
      </c>
      <c r="H41" s="72">
        <v>643</v>
      </c>
      <c r="I41" s="72">
        <v>794</v>
      </c>
      <c r="J41" s="72">
        <v>204</v>
      </c>
      <c r="K41" s="72">
        <f t="shared" si="4"/>
        <v>1872</v>
      </c>
      <c r="L41" s="72">
        <v>10</v>
      </c>
      <c r="M41" s="72">
        <v>0</v>
      </c>
      <c r="N41" s="72">
        <v>0</v>
      </c>
      <c r="O41" s="72">
        <v>4</v>
      </c>
      <c r="P41" s="72">
        <v>20</v>
      </c>
      <c r="Q41" s="72">
        <v>6</v>
      </c>
      <c r="R41" s="72">
        <f t="shared" si="5"/>
        <v>40</v>
      </c>
      <c r="S41" s="72">
        <f t="shared" si="6"/>
        <v>1912</v>
      </c>
      <c r="T41" s="72">
        <v>668</v>
      </c>
      <c r="U41" s="142">
        <f t="shared" si="7"/>
        <v>2.8622754491017965</v>
      </c>
    </row>
    <row r="42" spans="1:21" s="116" customFormat="1" ht="13.5" customHeight="1" x14ac:dyDescent="0.15">
      <c r="A42" s="113"/>
      <c r="B42" s="112"/>
      <c r="C42" s="438" t="s">
        <v>133</v>
      </c>
      <c r="D42" s="169" t="s">
        <v>345</v>
      </c>
      <c r="E42" s="72">
        <v>0</v>
      </c>
      <c r="F42" s="72">
        <v>0</v>
      </c>
      <c r="G42" s="72">
        <v>1</v>
      </c>
      <c r="H42" s="72">
        <v>2</v>
      </c>
      <c r="I42" s="72">
        <v>0</v>
      </c>
      <c r="J42" s="72">
        <v>0</v>
      </c>
      <c r="K42" s="72">
        <f t="shared" si="4"/>
        <v>3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f t="shared" si="5"/>
        <v>0</v>
      </c>
      <c r="S42" s="72">
        <f t="shared" si="6"/>
        <v>3</v>
      </c>
      <c r="T42" s="72">
        <v>3</v>
      </c>
      <c r="U42" s="142">
        <f t="shared" si="7"/>
        <v>1</v>
      </c>
    </row>
    <row r="43" spans="1:21" s="116" customFormat="1" ht="13.5" customHeight="1" x14ac:dyDescent="0.15">
      <c r="A43" s="113"/>
      <c r="B43" s="112"/>
      <c r="C43" s="438"/>
      <c r="D43" s="169" t="s">
        <v>77</v>
      </c>
      <c r="E43" s="72">
        <v>0</v>
      </c>
      <c r="F43" s="72">
        <v>0</v>
      </c>
      <c r="G43" s="72">
        <v>1</v>
      </c>
      <c r="H43" s="72">
        <v>2</v>
      </c>
      <c r="I43" s="72">
        <v>0</v>
      </c>
      <c r="J43" s="72">
        <v>0</v>
      </c>
      <c r="K43" s="72">
        <f t="shared" si="4"/>
        <v>3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f t="shared" si="5"/>
        <v>0</v>
      </c>
      <c r="S43" s="72">
        <f t="shared" si="6"/>
        <v>3</v>
      </c>
      <c r="T43" s="72">
        <v>3</v>
      </c>
      <c r="U43" s="142">
        <f t="shared" si="7"/>
        <v>1</v>
      </c>
    </row>
    <row r="44" spans="1:21" s="116" customFormat="1" ht="13.5" customHeight="1" x14ac:dyDescent="0.15">
      <c r="A44" s="113"/>
      <c r="B44" s="112"/>
      <c r="C44" s="438" t="s">
        <v>134</v>
      </c>
      <c r="D44" s="169" t="s">
        <v>345</v>
      </c>
      <c r="E44" s="72">
        <v>0</v>
      </c>
      <c r="F44" s="72">
        <v>0</v>
      </c>
      <c r="G44" s="72">
        <v>1</v>
      </c>
      <c r="H44" s="72">
        <v>0</v>
      </c>
      <c r="I44" s="72">
        <v>0</v>
      </c>
      <c r="J44" s="72">
        <v>0</v>
      </c>
      <c r="K44" s="72">
        <f t="shared" si="4"/>
        <v>1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f t="shared" si="5"/>
        <v>0</v>
      </c>
      <c r="S44" s="72">
        <f t="shared" si="6"/>
        <v>1</v>
      </c>
      <c r="T44" s="72">
        <v>1</v>
      </c>
      <c r="U44" s="142">
        <f t="shared" si="7"/>
        <v>1</v>
      </c>
    </row>
    <row r="45" spans="1:21" s="116" customFormat="1" ht="13.5" customHeight="1" x14ac:dyDescent="0.15">
      <c r="A45" s="113"/>
      <c r="B45" s="112"/>
      <c r="C45" s="438"/>
      <c r="D45" s="169" t="s">
        <v>77</v>
      </c>
      <c r="E45" s="72">
        <v>0</v>
      </c>
      <c r="F45" s="72">
        <v>0</v>
      </c>
      <c r="G45" s="72">
        <v>2</v>
      </c>
      <c r="H45" s="72">
        <v>0</v>
      </c>
      <c r="I45" s="72">
        <v>0</v>
      </c>
      <c r="J45" s="72">
        <v>0</v>
      </c>
      <c r="K45" s="72">
        <f t="shared" si="4"/>
        <v>2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f t="shared" si="5"/>
        <v>0</v>
      </c>
      <c r="S45" s="72">
        <f t="shared" si="6"/>
        <v>2</v>
      </c>
      <c r="T45" s="72">
        <v>1</v>
      </c>
      <c r="U45" s="142">
        <f t="shared" si="7"/>
        <v>2</v>
      </c>
    </row>
    <row r="46" spans="1:21" s="116" customFormat="1" ht="13.5" customHeight="1" x14ac:dyDescent="0.15">
      <c r="A46" s="113"/>
      <c r="B46" s="112"/>
      <c r="C46" s="438" t="s">
        <v>135</v>
      </c>
      <c r="D46" s="169" t="s">
        <v>345</v>
      </c>
      <c r="E46" s="72">
        <v>4</v>
      </c>
      <c r="F46" s="72">
        <v>0</v>
      </c>
      <c r="G46" s="72">
        <v>0</v>
      </c>
      <c r="H46" s="72">
        <v>13</v>
      </c>
      <c r="I46" s="72">
        <v>8</v>
      </c>
      <c r="J46" s="72">
        <v>0</v>
      </c>
      <c r="K46" s="72">
        <f t="shared" si="4"/>
        <v>25</v>
      </c>
      <c r="L46" s="72">
        <v>1</v>
      </c>
      <c r="M46" s="72">
        <v>1</v>
      </c>
      <c r="N46" s="72">
        <v>0</v>
      </c>
      <c r="O46" s="72">
        <v>5</v>
      </c>
      <c r="P46" s="72">
        <v>0</v>
      </c>
      <c r="Q46" s="72">
        <v>0</v>
      </c>
      <c r="R46" s="72">
        <f t="shared" si="5"/>
        <v>7</v>
      </c>
      <c r="S46" s="72">
        <f t="shared" si="6"/>
        <v>32</v>
      </c>
      <c r="T46" s="72">
        <v>10</v>
      </c>
      <c r="U46" s="142">
        <f t="shared" si="7"/>
        <v>3.2</v>
      </c>
    </row>
    <row r="47" spans="1:21" s="116" customFormat="1" ht="13.5" customHeight="1" x14ac:dyDescent="0.15">
      <c r="A47" s="113"/>
      <c r="B47" s="112"/>
      <c r="C47" s="438"/>
      <c r="D47" s="169" t="s">
        <v>77</v>
      </c>
      <c r="E47" s="72">
        <v>4</v>
      </c>
      <c r="F47" s="72">
        <v>0</v>
      </c>
      <c r="G47" s="72">
        <v>0</v>
      </c>
      <c r="H47" s="72">
        <v>13</v>
      </c>
      <c r="I47" s="72">
        <v>8</v>
      </c>
      <c r="J47" s="72">
        <v>0</v>
      </c>
      <c r="K47" s="72">
        <f t="shared" si="4"/>
        <v>25</v>
      </c>
      <c r="L47" s="72">
        <v>1</v>
      </c>
      <c r="M47" s="72">
        <v>1</v>
      </c>
      <c r="N47" s="72">
        <v>0</v>
      </c>
      <c r="O47" s="72">
        <v>5</v>
      </c>
      <c r="P47" s="72">
        <v>0</v>
      </c>
      <c r="Q47" s="72">
        <v>0</v>
      </c>
      <c r="R47" s="72">
        <f t="shared" si="5"/>
        <v>7</v>
      </c>
      <c r="S47" s="72">
        <f t="shared" si="6"/>
        <v>32</v>
      </c>
      <c r="T47" s="72">
        <v>10</v>
      </c>
      <c r="U47" s="142">
        <f t="shared" si="7"/>
        <v>3.2</v>
      </c>
    </row>
    <row r="48" spans="1:21" s="116" customFormat="1" ht="13.5" customHeight="1" x14ac:dyDescent="0.15">
      <c r="A48" s="113"/>
      <c r="B48" s="112"/>
      <c r="C48" s="438" t="s">
        <v>136</v>
      </c>
      <c r="D48" s="169" t="s">
        <v>345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f t="shared" si="4"/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2">
        <v>0</v>
      </c>
      <c r="R48" s="72">
        <f t="shared" si="5"/>
        <v>0</v>
      </c>
      <c r="S48" s="72">
        <f t="shared" si="6"/>
        <v>0</v>
      </c>
      <c r="T48" s="72">
        <v>0</v>
      </c>
      <c r="U48" s="142">
        <f t="shared" si="7"/>
        <v>0</v>
      </c>
    </row>
    <row r="49" spans="1:21" s="116" customFormat="1" ht="13.5" customHeight="1" x14ac:dyDescent="0.15">
      <c r="A49" s="113"/>
      <c r="B49" s="112"/>
      <c r="C49" s="438"/>
      <c r="D49" s="169" t="s">
        <v>77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f t="shared" si="4"/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f t="shared" si="5"/>
        <v>0</v>
      </c>
      <c r="S49" s="72">
        <f t="shared" si="6"/>
        <v>0</v>
      </c>
      <c r="T49" s="72">
        <v>0</v>
      </c>
      <c r="U49" s="142">
        <f t="shared" si="7"/>
        <v>0</v>
      </c>
    </row>
    <row r="50" spans="1:21" s="116" customFormat="1" ht="13.5" customHeight="1" x14ac:dyDescent="0.15">
      <c r="A50" s="113"/>
      <c r="B50" s="112"/>
      <c r="C50" s="438" t="s">
        <v>137</v>
      </c>
      <c r="D50" s="169" t="s">
        <v>345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72">
        <v>0</v>
      </c>
      <c r="K50" s="72">
        <f t="shared" si="4"/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2">
        <f t="shared" si="5"/>
        <v>0</v>
      </c>
      <c r="S50" s="72">
        <f t="shared" si="6"/>
        <v>0</v>
      </c>
      <c r="T50" s="72">
        <v>0</v>
      </c>
      <c r="U50" s="142">
        <f t="shared" si="7"/>
        <v>0</v>
      </c>
    </row>
    <row r="51" spans="1:21" s="116" customFormat="1" ht="13.5" customHeight="1" x14ac:dyDescent="0.15">
      <c r="A51" s="113"/>
      <c r="B51" s="112"/>
      <c r="C51" s="438"/>
      <c r="D51" s="169" t="s">
        <v>77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f t="shared" si="4"/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f t="shared" si="5"/>
        <v>0</v>
      </c>
      <c r="S51" s="72">
        <f t="shared" si="6"/>
        <v>0</v>
      </c>
      <c r="T51" s="72">
        <v>0</v>
      </c>
      <c r="U51" s="142">
        <f t="shared" si="7"/>
        <v>0</v>
      </c>
    </row>
    <row r="52" spans="1:21" s="116" customFormat="1" ht="13.5" customHeight="1" x14ac:dyDescent="0.15">
      <c r="A52" s="113"/>
      <c r="B52" s="112"/>
      <c r="C52" s="438" t="s">
        <v>138</v>
      </c>
      <c r="D52" s="169" t="s">
        <v>345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f t="shared" si="4"/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  <c r="R52" s="72">
        <f t="shared" si="5"/>
        <v>0</v>
      </c>
      <c r="S52" s="72">
        <f t="shared" si="6"/>
        <v>0</v>
      </c>
      <c r="T52" s="72">
        <v>0</v>
      </c>
      <c r="U52" s="142">
        <f t="shared" si="7"/>
        <v>0</v>
      </c>
    </row>
    <row r="53" spans="1:21" s="116" customFormat="1" ht="13.5" customHeight="1" x14ac:dyDescent="0.15">
      <c r="A53" s="113"/>
      <c r="B53" s="112"/>
      <c r="C53" s="438"/>
      <c r="D53" s="169" t="s">
        <v>77</v>
      </c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f t="shared" si="4"/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f t="shared" si="5"/>
        <v>0</v>
      </c>
      <c r="S53" s="72">
        <f t="shared" si="6"/>
        <v>0</v>
      </c>
      <c r="T53" s="72">
        <v>0</v>
      </c>
      <c r="U53" s="142">
        <f t="shared" si="7"/>
        <v>0</v>
      </c>
    </row>
    <row r="54" spans="1:21" s="116" customFormat="1" ht="13.5" customHeight="1" x14ac:dyDescent="0.15">
      <c r="A54" s="113"/>
      <c r="B54" s="112"/>
      <c r="C54" s="438" t="s">
        <v>139</v>
      </c>
      <c r="D54" s="169" t="s">
        <v>345</v>
      </c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f t="shared" si="4"/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f t="shared" si="5"/>
        <v>0</v>
      </c>
      <c r="S54" s="72">
        <f t="shared" si="6"/>
        <v>0</v>
      </c>
      <c r="T54" s="72">
        <v>0</v>
      </c>
      <c r="U54" s="142">
        <f t="shared" si="7"/>
        <v>0</v>
      </c>
    </row>
    <row r="55" spans="1:21" s="116" customFormat="1" ht="13.5" customHeight="1" x14ac:dyDescent="0.15">
      <c r="A55" s="113"/>
      <c r="B55" s="112"/>
      <c r="C55" s="438"/>
      <c r="D55" s="169" t="s">
        <v>77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f t="shared" si="4"/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f t="shared" si="5"/>
        <v>0</v>
      </c>
      <c r="S55" s="72">
        <f t="shared" si="6"/>
        <v>0</v>
      </c>
      <c r="T55" s="72">
        <v>0</v>
      </c>
      <c r="U55" s="142">
        <f t="shared" si="7"/>
        <v>0</v>
      </c>
    </row>
    <row r="56" spans="1:21" s="116" customFormat="1" ht="13.5" customHeight="1" x14ac:dyDescent="0.15">
      <c r="A56" s="113"/>
      <c r="B56" s="112"/>
      <c r="C56" s="438" t="s">
        <v>140</v>
      </c>
      <c r="D56" s="169" t="s">
        <v>345</v>
      </c>
      <c r="E56" s="72">
        <v>0</v>
      </c>
      <c r="F56" s="72">
        <v>0</v>
      </c>
      <c r="G56" s="72">
        <v>0</v>
      </c>
      <c r="H56" s="72">
        <v>7</v>
      </c>
      <c r="I56" s="72">
        <v>0</v>
      </c>
      <c r="J56" s="72">
        <v>0</v>
      </c>
      <c r="K56" s="72">
        <f t="shared" si="4"/>
        <v>7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f t="shared" si="5"/>
        <v>0</v>
      </c>
      <c r="S56" s="72">
        <f t="shared" si="6"/>
        <v>7</v>
      </c>
      <c r="T56" s="72">
        <v>2</v>
      </c>
      <c r="U56" s="142">
        <f t="shared" si="7"/>
        <v>3.5</v>
      </c>
    </row>
    <row r="57" spans="1:21" s="116" customFormat="1" ht="13.5" customHeight="1" thickBot="1" x14ac:dyDescent="0.2">
      <c r="A57" s="113"/>
      <c r="B57" s="112"/>
      <c r="C57" s="439"/>
      <c r="D57" s="122" t="s">
        <v>77</v>
      </c>
      <c r="E57" s="74">
        <v>0</v>
      </c>
      <c r="F57" s="74">
        <v>0</v>
      </c>
      <c r="G57" s="74">
        <v>0</v>
      </c>
      <c r="H57" s="74">
        <v>7</v>
      </c>
      <c r="I57" s="74">
        <v>0</v>
      </c>
      <c r="J57" s="74">
        <v>0</v>
      </c>
      <c r="K57" s="74">
        <f t="shared" si="4"/>
        <v>7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f t="shared" si="5"/>
        <v>0</v>
      </c>
      <c r="S57" s="74">
        <f t="shared" si="6"/>
        <v>7</v>
      </c>
      <c r="T57" s="74">
        <v>2</v>
      </c>
      <c r="U57" s="138">
        <f t="shared" si="7"/>
        <v>3.5</v>
      </c>
    </row>
    <row r="58" spans="1:21" s="116" customFormat="1" ht="13.5" customHeight="1" x14ac:dyDescent="0.15">
      <c r="A58" s="113"/>
      <c r="B58" s="440" t="s">
        <v>326</v>
      </c>
      <c r="C58" s="441"/>
      <c r="D58" s="121" t="s">
        <v>345</v>
      </c>
      <c r="E58" s="69">
        <f>E60+E62+E68+E70+E72+E74+E76+E78</f>
        <v>116710</v>
      </c>
      <c r="F58" s="69">
        <f t="shared" ref="F58:S59" si="8">F60+F62+F68+F70+F72+F74+F76+F78</f>
        <v>142835</v>
      </c>
      <c r="G58" s="69">
        <f t="shared" si="8"/>
        <v>133832</v>
      </c>
      <c r="H58" s="69">
        <f t="shared" si="8"/>
        <v>218966</v>
      </c>
      <c r="I58" s="69">
        <f t="shared" si="8"/>
        <v>182531</v>
      </c>
      <c r="J58" s="69">
        <f t="shared" si="8"/>
        <v>123302</v>
      </c>
      <c r="K58" s="69">
        <f t="shared" si="8"/>
        <v>918176</v>
      </c>
      <c r="L58" s="69">
        <f t="shared" si="8"/>
        <v>159572</v>
      </c>
      <c r="M58" s="69">
        <f t="shared" si="8"/>
        <v>126662</v>
      </c>
      <c r="N58" s="69">
        <f t="shared" si="8"/>
        <v>220142</v>
      </c>
      <c r="O58" s="69">
        <f t="shared" si="8"/>
        <v>233514</v>
      </c>
      <c r="P58" s="69">
        <f t="shared" si="8"/>
        <v>250810</v>
      </c>
      <c r="Q58" s="69">
        <f t="shared" si="8"/>
        <v>143868</v>
      </c>
      <c r="R58" s="69">
        <f t="shared" si="8"/>
        <v>1134568</v>
      </c>
      <c r="S58" s="69">
        <f t="shared" si="8"/>
        <v>2052744</v>
      </c>
      <c r="T58" s="69">
        <f>T60+T62+T68+T70+T72+T74+T76+T78</f>
        <v>1529617</v>
      </c>
      <c r="U58" s="137">
        <f t="shared" si="7"/>
        <v>1.3419986833305331</v>
      </c>
    </row>
    <row r="59" spans="1:21" s="116" customFormat="1" ht="13.5" customHeight="1" thickBot="1" x14ac:dyDescent="0.2">
      <c r="A59" s="113"/>
      <c r="B59" s="442"/>
      <c r="C59" s="441"/>
      <c r="D59" s="122" t="s">
        <v>77</v>
      </c>
      <c r="E59" s="132">
        <f>E61+E63+E69+E71+E73+E75+E77+E79</f>
        <v>142878</v>
      </c>
      <c r="F59" s="132">
        <f t="shared" si="8"/>
        <v>176525</v>
      </c>
      <c r="G59" s="132">
        <f t="shared" si="8"/>
        <v>166271</v>
      </c>
      <c r="H59" s="132">
        <f t="shared" si="8"/>
        <v>273383</v>
      </c>
      <c r="I59" s="132">
        <f t="shared" si="8"/>
        <v>229699</v>
      </c>
      <c r="J59" s="132">
        <f t="shared" si="8"/>
        <v>152296</v>
      </c>
      <c r="K59" s="132">
        <f t="shared" si="8"/>
        <v>1141052</v>
      </c>
      <c r="L59" s="132">
        <f t="shared" si="8"/>
        <v>199159</v>
      </c>
      <c r="M59" s="132">
        <f t="shared" si="8"/>
        <v>160085</v>
      </c>
      <c r="N59" s="132">
        <f t="shared" si="8"/>
        <v>285655</v>
      </c>
      <c r="O59" s="132">
        <f t="shared" si="8"/>
        <v>298630</v>
      </c>
      <c r="P59" s="132">
        <f t="shared" si="8"/>
        <v>316228</v>
      </c>
      <c r="Q59" s="132">
        <f t="shared" si="8"/>
        <v>179098</v>
      </c>
      <c r="R59" s="132">
        <f t="shared" si="8"/>
        <v>1438855</v>
      </c>
      <c r="S59" s="132">
        <f t="shared" si="8"/>
        <v>2579907</v>
      </c>
      <c r="T59" s="132">
        <f>T61+T63+T69+T71+T73+T75+T77+T79</f>
        <v>1925765</v>
      </c>
      <c r="U59" s="138">
        <f t="shared" si="7"/>
        <v>1.339679036642581</v>
      </c>
    </row>
    <row r="60" spans="1:21" s="116" customFormat="1" ht="13.5" customHeight="1" x14ac:dyDescent="0.15">
      <c r="A60" s="113"/>
      <c r="B60" s="113"/>
      <c r="C60" s="443" t="s">
        <v>346</v>
      </c>
      <c r="D60" s="127" t="s">
        <v>345</v>
      </c>
      <c r="E60" s="128">
        <v>108110</v>
      </c>
      <c r="F60" s="128">
        <v>132864</v>
      </c>
      <c r="G60" s="128">
        <v>125793</v>
      </c>
      <c r="H60" s="128">
        <v>207352</v>
      </c>
      <c r="I60" s="128">
        <v>173582</v>
      </c>
      <c r="J60" s="128">
        <v>117147</v>
      </c>
      <c r="K60" s="69">
        <f>SUM(E60:J60)</f>
        <v>864848</v>
      </c>
      <c r="L60" s="69">
        <v>150168</v>
      </c>
      <c r="M60" s="69">
        <v>118995</v>
      </c>
      <c r="N60" s="69">
        <v>203843</v>
      </c>
      <c r="O60" s="69">
        <v>216149</v>
      </c>
      <c r="P60" s="69">
        <v>230345</v>
      </c>
      <c r="Q60" s="69">
        <v>133254</v>
      </c>
      <c r="R60" s="69">
        <f>SUM(L60:Q60)</f>
        <v>1052754</v>
      </c>
      <c r="S60" s="145">
        <f>K60+R60</f>
        <v>1917602</v>
      </c>
      <c r="T60" s="105">
        <v>1415680</v>
      </c>
      <c r="U60" s="137">
        <f t="shared" si="7"/>
        <v>1.3545448123869801</v>
      </c>
    </row>
    <row r="61" spans="1:21" s="116" customFormat="1" ht="13.5" customHeight="1" x14ac:dyDescent="0.15">
      <c r="A61" s="113"/>
      <c r="B61" s="112"/>
      <c r="C61" s="438"/>
      <c r="D61" s="124" t="s">
        <v>77</v>
      </c>
      <c r="E61" s="129">
        <v>134021</v>
      </c>
      <c r="F61" s="129">
        <v>165985</v>
      </c>
      <c r="G61" s="129">
        <v>157737</v>
      </c>
      <c r="H61" s="129">
        <v>260542</v>
      </c>
      <c r="I61" s="129">
        <v>219804</v>
      </c>
      <c r="J61" s="129">
        <v>145314</v>
      </c>
      <c r="K61" s="72">
        <f>SUM(E61:J61)</f>
        <v>1083403</v>
      </c>
      <c r="L61" s="72">
        <v>189588</v>
      </c>
      <c r="M61" s="72">
        <v>152282</v>
      </c>
      <c r="N61" s="72">
        <v>269038</v>
      </c>
      <c r="O61" s="72">
        <v>280964</v>
      </c>
      <c r="P61" s="72">
        <v>295167</v>
      </c>
      <c r="Q61" s="72">
        <v>168361</v>
      </c>
      <c r="R61" s="72">
        <f>SUM(L61:Q61)</f>
        <v>1355400</v>
      </c>
      <c r="S61" s="141">
        <f>K61+R61</f>
        <v>2438803</v>
      </c>
      <c r="T61" s="102">
        <v>1804999</v>
      </c>
      <c r="U61" s="142">
        <f t="shared" si="7"/>
        <v>1.3511381446748725</v>
      </c>
    </row>
    <row r="62" spans="1:21" s="116" customFormat="1" ht="13.5" customHeight="1" x14ac:dyDescent="0.15">
      <c r="A62" s="113"/>
      <c r="B62" s="112"/>
      <c r="C62" s="438" t="s">
        <v>93</v>
      </c>
      <c r="D62" s="124" t="s">
        <v>345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f>SUM(E62:J62)</f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f>SUM(L62:Q62)</f>
        <v>0</v>
      </c>
      <c r="S62" s="72">
        <f>K62+R62</f>
        <v>0</v>
      </c>
      <c r="T62" s="72">
        <v>0</v>
      </c>
      <c r="U62" s="142">
        <f t="shared" si="7"/>
        <v>0</v>
      </c>
    </row>
    <row r="63" spans="1:21" s="116" customFormat="1" ht="13.5" customHeight="1" x14ac:dyDescent="0.15">
      <c r="A63" s="113"/>
      <c r="B63" s="112"/>
      <c r="C63" s="438"/>
      <c r="D63" s="124" t="s">
        <v>77</v>
      </c>
      <c r="E63" s="72">
        <v>0</v>
      </c>
      <c r="F63" s="72">
        <v>0</v>
      </c>
      <c r="G63" s="72">
        <v>0</v>
      </c>
      <c r="H63" s="72">
        <v>0</v>
      </c>
      <c r="I63" s="72">
        <v>0</v>
      </c>
      <c r="J63" s="72">
        <v>0</v>
      </c>
      <c r="K63" s="72">
        <f>SUM(E63:J63)</f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f>SUM(L63:Q63)</f>
        <v>0</v>
      </c>
      <c r="S63" s="72">
        <f>K63+R63</f>
        <v>0</v>
      </c>
      <c r="T63" s="72">
        <v>0</v>
      </c>
      <c r="U63" s="142">
        <f t="shared" si="7"/>
        <v>0</v>
      </c>
    </row>
    <row r="64" spans="1:21" s="94" customFormat="1" ht="13.5" customHeight="1" x14ac:dyDescent="0.15">
      <c r="A64" s="112"/>
      <c r="B64" s="112"/>
      <c r="C64" s="115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46"/>
    </row>
    <row r="65" spans="1:21" s="116" customFormat="1" ht="23.25" customHeight="1" x14ac:dyDescent="0.15">
      <c r="A65" s="100" t="str">
        <f>A1</f>
        <v>５　平成27年度市町村別・月別訪日外国人宿泊者数（延べ人数）</v>
      </c>
      <c r="B65" s="14"/>
      <c r="C65" s="14"/>
      <c r="D65" s="5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 s="116" customFormat="1" ht="15.75" customHeight="1" thickBot="1" x14ac:dyDescent="0.2">
      <c r="A66" s="14"/>
      <c r="B66" s="14"/>
      <c r="C66" s="14"/>
      <c r="D66" s="5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65" t="s">
        <v>146</v>
      </c>
    </row>
    <row r="67" spans="1:21" s="147" customFormat="1" ht="13.5" customHeight="1" thickBot="1" x14ac:dyDescent="0.2">
      <c r="A67" s="106" t="s">
        <v>24</v>
      </c>
      <c r="B67" s="106" t="s">
        <v>285</v>
      </c>
      <c r="C67" s="107" t="s">
        <v>286</v>
      </c>
      <c r="D67" s="19" t="s">
        <v>25</v>
      </c>
      <c r="E67" s="19" t="s">
        <v>26</v>
      </c>
      <c r="F67" s="19" t="s">
        <v>27</v>
      </c>
      <c r="G67" s="19" t="s">
        <v>28</v>
      </c>
      <c r="H67" s="19" t="s">
        <v>29</v>
      </c>
      <c r="I67" s="19" t="s">
        <v>30</v>
      </c>
      <c r="J67" s="19" t="s">
        <v>31</v>
      </c>
      <c r="K67" s="19" t="s">
        <v>32</v>
      </c>
      <c r="L67" s="19" t="s">
        <v>33</v>
      </c>
      <c r="M67" s="19" t="s">
        <v>34</v>
      </c>
      <c r="N67" s="19" t="s">
        <v>35</v>
      </c>
      <c r="O67" s="19" t="s">
        <v>36</v>
      </c>
      <c r="P67" s="19" t="s">
        <v>37</v>
      </c>
      <c r="Q67" s="19" t="s">
        <v>38</v>
      </c>
      <c r="R67" s="108" t="s">
        <v>39</v>
      </c>
      <c r="S67" s="165" t="s">
        <v>349</v>
      </c>
      <c r="T67" s="166" t="str">
        <f>$T$3</f>
        <v>26年度</v>
      </c>
      <c r="U67" s="20" t="s">
        <v>41</v>
      </c>
    </row>
    <row r="68" spans="1:21" s="116" customFormat="1" ht="13.5" customHeight="1" x14ac:dyDescent="0.15">
      <c r="A68" s="447" t="s">
        <v>327</v>
      </c>
      <c r="B68" s="447" t="s">
        <v>320</v>
      </c>
      <c r="C68" s="448" t="s">
        <v>94</v>
      </c>
      <c r="D68" s="123" t="s">
        <v>345</v>
      </c>
      <c r="E68" s="79">
        <v>5739</v>
      </c>
      <c r="F68" s="79">
        <v>6986</v>
      </c>
      <c r="G68" s="79">
        <v>5482</v>
      </c>
      <c r="H68" s="79">
        <v>7185</v>
      </c>
      <c r="I68" s="79">
        <v>4629</v>
      </c>
      <c r="J68" s="79">
        <v>3847</v>
      </c>
      <c r="K68" s="79">
        <f t="shared" ref="K68:K79" si="9">SUM(E68:J68)</f>
        <v>33868</v>
      </c>
      <c r="L68" s="79">
        <v>6813</v>
      </c>
      <c r="M68" s="79">
        <v>5472</v>
      </c>
      <c r="N68" s="79">
        <v>11096</v>
      </c>
      <c r="O68" s="79">
        <v>13361</v>
      </c>
      <c r="P68" s="79">
        <v>15457</v>
      </c>
      <c r="Q68" s="79">
        <v>7779</v>
      </c>
      <c r="R68" s="79">
        <f t="shared" ref="R68:R79" si="10">SUM(L68:Q68)</f>
        <v>59978</v>
      </c>
      <c r="S68" s="139">
        <f t="shared" ref="S68:S79" si="11">K68+R68</f>
        <v>93846</v>
      </c>
      <c r="T68" s="104">
        <v>73720</v>
      </c>
      <c r="U68" s="140">
        <f t="shared" ref="U68:U99" si="12">IF(T68=0,0,S68/T68)</f>
        <v>1.2730059685295714</v>
      </c>
    </row>
    <row r="69" spans="1:21" s="116" customFormat="1" ht="13.5" customHeight="1" x14ac:dyDescent="0.15">
      <c r="A69" s="447"/>
      <c r="B69" s="447"/>
      <c r="C69" s="438"/>
      <c r="D69" s="124" t="s">
        <v>77</v>
      </c>
      <c r="E69" s="72">
        <v>5956</v>
      </c>
      <c r="F69" s="72">
        <v>7552</v>
      </c>
      <c r="G69" s="72">
        <v>5968</v>
      </c>
      <c r="H69" s="72">
        <v>7757</v>
      </c>
      <c r="I69" s="72">
        <v>5528</v>
      </c>
      <c r="J69" s="72">
        <v>4669</v>
      </c>
      <c r="K69" s="72">
        <f t="shared" si="9"/>
        <v>37430</v>
      </c>
      <c r="L69" s="72">
        <v>6975</v>
      </c>
      <c r="M69" s="72">
        <v>5608</v>
      </c>
      <c r="N69" s="72">
        <v>11394</v>
      </c>
      <c r="O69" s="72">
        <v>13652</v>
      </c>
      <c r="P69" s="72">
        <v>16051</v>
      </c>
      <c r="Q69" s="72">
        <v>7902</v>
      </c>
      <c r="R69" s="72">
        <f t="shared" si="10"/>
        <v>61582</v>
      </c>
      <c r="S69" s="141">
        <f t="shared" si="11"/>
        <v>99012</v>
      </c>
      <c r="T69" s="102">
        <v>76533</v>
      </c>
      <c r="U69" s="142">
        <f t="shared" si="12"/>
        <v>1.2937164360471953</v>
      </c>
    </row>
    <row r="70" spans="1:21" s="116" customFormat="1" ht="13.5" customHeight="1" x14ac:dyDescent="0.15">
      <c r="A70" s="113"/>
      <c r="B70" s="112"/>
      <c r="C70" s="438" t="s">
        <v>95</v>
      </c>
      <c r="D70" s="124" t="s">
        <v>345</v>
      </c>
      <c r="E70" s="72">
        <v>6</v>
      </c>
      <c r="F70" s="72">
        <v>6</v>
      </c>
      <c r="G70" s="72">
        <v>9</v>
      </c>
      <c r="H70" s="72">
        <v>109</v>
      </c>
      <c r="I70" s="72">
        <v>11</v>
      </c>
      <c r="J70" s="72">
        <v>4</v>
      </c>
      <c r="K70" s="72">
        <f t="shared" si="9"/>
        <v>145</v>
      </c>
      <c r="L70" s="72">
        <v>5</v>
      </c>
      <c r="M70" s="72">
        <v>1</v>
      </c>
      <c r="N70" s="72">
        <v>7</v>
      </c>
      <c r="O70" s="72">
        <v>5</v>
      </c>
      <c r="P70" s="72">
        <v>4</v>
      </c>
      <c r="Q70" s="72">
        <v>3</v>
      </c>
      <c r="R70" s="72">
        <f t="shared" si="10"/>
        <v>25</v>
      </c>
      <c r="S70" s="72">
        <f t="shared" si="11"/>
        <v>170</v>
      </c>
      <c r="T70" s="72">
        <v>85</v>
      </c>
      <c r="U70" s="142">
        <f t="shared" si="12"/>
        <v>2</v>
      </c>
    </row>
    <row r="71" spans="1:21" s="116" customFormat="1" ht="13.5" customHeight="1" x14ac:dyDescent="0.15">
      <c r="A71" s="113"/>
      <c r="B71" s="112"/>
      <c r="C71" s="438"/>
      <c r="D71" s="124" t="s">
        <v>77</v>
      </c>
      <c r="E71" s="72">
        <v>46</v>
      </c>
      <c r="F71" s="72">
        <v>9</v>
      </c>
      <c r="G71" s="72">
        <v>18</v>
      </c>
      <c r="H71" s="72">
        <v>751</v>
      </c>
      <c r="I71" s="72">
        <v>40</v>
      </c>
      <c r="J71" s="72">
        <v>9</v>
      </c>
      <c r="K71" s="72">
        <f t="shared" si="9"/>
        <v>873</v>
      </c>
      <c r="L71" s="72">
        <v>10</v>
      </c>
      <c r="M71" s="72">
        <v>1</v>
      </c>
      <c r="N71" s="72">
        <v>27</v>
      </c>
      <c r="O71" s="72">
        <v>15</v>
      </c>
      <c r="P71" s="72">
        <v>6</v>
      </c>
      <c r="Q71" s="72">
        <v>3</v>
      </c>
      <c r="R71" s="72">
        <f t="shared" si="10"/>
        <v>62</v>
      </c>
      <c r="S71" s="72">
        <f t="shared" si="11"/>
        <v>935</v>
      </c>
      <c r="T71" s="72">
        <v>179</v>
      </c>
      <c r="U71" s="142">
        <f t="shared" si="12"/>
        <v>5.2234636871508382</v>
      </c>
    </row>
    <row r="72" spans="1:21" s="116" customFormat="1" ht="13.5" customHeight="1" x14ac:dyDescent="0.15">
      <c r="A72" s="113"/>
      <c r="B72" s="112"/>
      <c r="C72" s="438" t="s">
        <v>96</v>
      </c>
      <c r="D72" s="124" t="s">
        <v>345</v>
      </c>
      <c r="E72" s="72">
        <v>2855</v>
      </c>
      <c r="F72" s="72">
        <v>2941</v>
      </c>
      <c r="G72" s="72">
        <v>2516</v>
      </c>
      <c r="H72" s="72">
        <v>4311</v>
      </c>
      <c r="I72" s="72">
        <v>4307</v>
      </c>
      <c r="J72" s="72">
        <v>2296</v>
      </c>
      <c r="K72" s="72">
        <f t="shared" si="9"/>
        <v>19226</v>
      </c>
      <c r="L72" s="72">
        <v>2584</v>
      </c>
      <c r="M72" s="72">
        <v>2187</v>
      </c>
      <c r="N72" s="72">
        <v>5150</v>
      </c>
      <c r="O72" s="72">
        <v>3843</v>
      </c>
      <c r="P72" s="72">
        <v>4830</v>
      </c>
      <c r="Q72" s="72">
        <v>2832</v>
      </c>
      <c r="R72" s="72">
        <f t="shared" si="10"/>
        <v>21426</v>
      </c>
      <c r="S72" s="72">
        <f t="shared" si="11"/>
        <v>40652</v>
      </c>
      <c r="T72" s="72">
        <v>39958</v>
      </c>
      <c r="U72" s="142">
        <f t="shared" si="12"/>
        <v>1.0173682366484809</v>
      </c>
    </row>
    <row r="73" spans="1:21" s="116" customFormat="1" ht="13.5" customHeight="1" x14ac:dyDescent="0.15">
      <c r="A73" s="113"/>
      <c r="B73" s="112"/>
      <c r="C73" s="438"/>
      <c r="D73" s="124" t="s">
        <v>77</v>
      </c>
      <c r="E73" s="72">
        <v>2855</v>
      </c>
      <c r="F73" s="72">
        <v>2941</v>
      </c>
      <c r="G73" s="72">
        <v>2516</v>
      </c>
      <c r="H73" s="72">
        <v>4311</v>
      </c>
      <c r="I73" s="72">
        <v>4307</v>
      </c>
      <c r="J73" s="72">
        <v>2296</v>
      </c>
      <c r="K73" s="72">
        <f t="shared" si="9"/>
        <v>19226</v>
      </c>
      <c r="L73" s="72">
        <v>2584</v>
      </c>
      <c r="M73" s="72">
        <v>2187</v>
      </c>
      <c r="N73" s="72">
        <v>5150</v>
      </c>
      <c r="O73" s="72">
        <v>3843</v>
      </c>
      <c r="P73" s="72">
        <v>4830</v>
      </c>
      <c r="Q73" s="72">
        <v>2832</v>
      </c>
      <c r="R73" s="72">
        <f t="shared" si="10"/>
        <v>21426</v>
      </c>
      <c r="S73" s="72">
        <f t="shared" si="11"/>
        <v>40652</v>
      </c>
      <c r="T73" s="72">
        <v>43804</v>
      </c>
      <c r="U73" s="142">
        <f t="shared" si="12"/>
        <v>0.92804310108665877</v>
      </c>
    </row>
    <row r="74" spans="1:21" s="116" customFormat="1" ht="13.5" customHeight="1" x14ac:dyDescent="0.15">
      <c r="A74" s="113"/>
      <c r="B74" s="112"/>
      <c r="C74" s="438" t="s">
        <v>302</v>
      </c>
      <c r="D74" s="124" t="s">
        <v>345</v>
      </c>
      <c r="E74" s="72">
        <v>0</v>
      </c>
      <c r="F74" s="72">
        <v>0</v>
      </c>
      <c r="G74" s="72">
        <v>0</v>
      </c>
      <c r="H74" s="72">
        <v>0</v>
      </c>
      <c r="I74" s="72">
        <v>0</v>
      </c>
      <c r="J74" s="72">
        <v>0</v>
      </c>
      <c r="K74" s="72">
        <f t="shared" si="9"/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f t="shared" si="10"/>
        <v>0</v>
      </c>
      <c r="S74" s="72">
        <f t="shared" si="11"/>
        <v>0</v>
      </c>
      <c r="T74" s="72">
        <v>0</v>
      </c>
      <c r="U74" s="142">
        <f t="shared" si="12"/>
        <v>0</v>
      </c>
    </row>
    <row r="75" spans="1:21" s="116" customFormat="1" ht="13.5" customHeight="1" x14ac:dyDescent="0.15">
      <c r="A75" s="113"/>
      <c r="B75" s="112"/>
      <c r="C75" s="438"/>
      <c r="D75" s="124" t="s">
        <v>77</v>
      </c>
      <c r="E75" s="72"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f t="shared" si="9"/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f t="shared" si="10"/>
        <v>0</v>
      </c>
      <c r="S75" s="72">
        <f t="shared" si="11"/>
        <v>0</v>
      </c>
      <c r="T75" s="72">
        <v>0</v>
      </c>
      <c r="U75" s="142">
        <f t="shared" si="12"/>
        <v>0</v>
      </c>
    </row>
    <row r="76" spans="1:21" s="116" customFormat="1" ht="13.5" customHeight="1" x14ac:dyDescent="0.15">
      <c r="A76" s="113"/>
      <c r="B76" s="114"/>
      <c r="C76" s="438" t="s">
        <v>97</v>
      </c>
      <c r="D76" s="124" t="s">
        <v>345</v>
      </c>
      <c r="E76" s="72">
        <v>0</v>
      </c>
      <c r="F76" s="72">
        <v>0</v>
      </c>
      <c r="G76" s="72">
        <v>0</v>
      </c>
      <c r="H76" s="72">
        <v>2</v>
      </c>
      <c r="I76" s="72">
        <v>2</v>
      </c>
      <c r="J76" s="72">
        <v>0</v>
      </c>
      <c r="K76" s="72">
        <f t="shared" si="9"/>
        <v>4</v>
      </c>
      <c r="L76" s="72">
        <v>0</v>
      </c>
      <c r="M76" s="72">
        <v>0</v>
      </c>
      <c r="N76" s="72">
        <v>0</v>
      </c>
      <c r="O76" s="72">
        <v>0</v>
      </c>
      <c r="P76" s="72">
        <v>5</v>
      </c>
      <c r="Q76" s="72">
        <v>0</v>
      </c>
      <c r="R76" s="72">
        <f t="shared" si="10"/>
        <v>5</v>
      </c>
      <c r="S76" s="72">
        <f t="shared" si="11"/>
        <v>9</v>
      </c>
      <c r="T76" s="72">
        <v>29</v>
      </c>
      <c r="U76" s="142">
        <f t="shared" si="12"/>
        <v>0.31034482758620691</v>
      </c>
    </row>
    <row r="77" spans="1:21" s="116" customFormat="1" ht="13.5" customHeight="1" x14ac:dyDescent="0.15">
      <c r="A77" s="113"/>
      <c r="B77" s="114"/>
      <c r="C77" s="438"/>
      <c r="D77" s="124" t="s">
        <v>77</v>
      </c>
      <c r="E77" s="72">
        <v>0</v>
      </c>
      <c r="F77" s="72">
        <v>0</v>
      </c>
      <c r="G77" s="72">
        <v>0</v>
      </c>
      <c r="H77" s="72">
        <v>8</v>
      </c>
      <c r="I77" s="72">
        <v>20</v>
      </c>
      <c r="J77" s="72">
        <v>0</v>
      </c>
      <c r="K77" s="72">
        <f t="shared" si="9"/>
        <v>28</v>
      </c>
      <c r="L77" s="72">
        <v>0</v>
      </c>
      <c r="M77" s="72">
        <v>0</v>
      </c>
      <c r="N77" s="72">
        <v>0</v>
      </c>
      <c r="O77" s="72">
        <v>0</v>
      </c>
      <c r="P77" s="72">
        <v>5</v>
      </c>
      <c r="Q77" s="72">
        <v>0</v>
      </c>
      <c r="R77" s="72">
        <f t="shared" si="10"/>
        <v>5</v>
      </c>
      <c r="S77" s="72">
        <f t="shared" si="11"/>
        <v>33</v>
      </c>
      <c r="T77" s="72">
        <v>91</v>
      </c>
      <c r="U77" s="142">
        <f t="shared" si="12"/>
        <v>0.36263736263736263</v>
      </c>
    </row>
    <row r="78" spans="1:21" s="116" customFormat="1" ht="13.5" customHeight="1" x14ac:dyDescent="0.15">
      <c r="A78" s="113"/>
      <c r="B78" s="112"/>
      <c r="C78" s="438" t="s">
        <v>98</v>
      </c>
      <c r="D78" s="124" t="s">
        <v>345</v>
      </c>
      <c r="E78" s="72">
        <v>0</v>
      </c>
      <c r="F78" s="72">
        <v>38</v>
      </c>
      <c r="G78" s="72">
        <v>32</v>
      </c>
      <c r="H78" s="72">
        <v>7</v>
      </c>
      <c r="I78" s="72">
        <v>0</v>
      </c>
      <c r="J78" s="72">
        <v>8</v>
      </c>
      <c r="K78" s="72">
        <f t="shared" si="9"/>
        <v>85</v>
      </c>
      <c r="L78" s="72">
        <v>2</v>
      </c>
      <c r="M78" s="72">
        <v>7</v>
      </c>
      <c r="N78" s="72">
        <v>46</v>
      </c>
      <c r="O78" s="72">
        <v>156</v>
      </c>
      <c r="P78" s="72">
        <v>169</v>
      </c>
      <c r="Q78" s="72">
        <v>0</v>
      </c>
      <c r="R78" s="72">
        <f t="shared" si="10"/>
        <v>380</v>
      </c>
      <c r="S78" s="72">
        <f t="shared" si="11"/>
        <v>465</v>
      </c>
      <c r="T78" s="72">
        <v>145</v>
      </c>
      <c r="U78" s="142">
        <f t="shared" si="12"/>
        <v>3.2068965517241379</v>
      </c>
    </row>
    <row r="79" spans="1:21" s="116" customFormat="1" ht="13.5" customHeight="1" thickBot="1" x14ac:dyDescent="0.2">
      <c r="A79" s="113"/>
      <c r="B79" s="112"/>
      <c r="C79" s="439"/>
      <c r="D79" s="126" t="s">
        <v>77</v>
      </c>
      <c r="E79" s="72">
        <v>0</v>
      </c>
      <c r="F79" s="72">
        <v>38</v>
      </c>
      <c r="G79" s="72">
        <v>32</v>
      </c>
      <c r="H79" s="72">
        <v>14</v>
      </c>
      <c r="I79" s="72">
        <v>0</v>
      </c>
      <c r="J79" s="72">
        <v>8</v>
      </c>
      <c r="K79" s="72">
        <f t="shared" si="9"/>
        <v>92</v>
      </c>
      <c r="L79" s="72">
        <v>2</v>
      </c>
      <c r="M79" s="72">
        <v>7</v>
      </c>
      <c r="N79" s="72">
        <v>46</v>
      </c>
      <c r="O79" s="72">
        <v>156</v>
      </c>
      <c r="P79" s="72">
        <v>169</v>
      </c>
      <c r="Q79" s="72">
        <v>0</v>
      </c>
      <c r="R79" s="72">
        <f t="shared" si="10"/>
        <v>380</v>
      </c>
      <c r="S79" s="72">
        <f t="shared" si="11"/>
        <v>472</v>
      </c>
      <c r="T79" s="72">
        <v>159</v>
      </c>
      <c r="U79" s="142">
        <f t="shared" si="12"/>
        <v>2.9685534591194966</v>
      </c>
    </row>
    <row r="80" spans="1:21" s="116" customFormat="1" ht="13.5" customHeight="1" x14ac:dyDescent="0.15">
      <c r="A80" s="113"/>
      <c r="B80" s="440" t="s">
        <v>328</v>
      </c>
      <c r="C80" s="441"/>
      <c r="D80" s="121" t="s">
        <v>345</v>
      </c>
      <c r="E80" s="69">
        <f>E82+E84+E86+E88+E90+E92+E94+E96+E98+E100+E102+E104+E106+E108+E110+E112+E114+E116+E118+E120</f>
        <v>16820</v>
      </c>
      <c r="F80" s="69">
        <f t="shared" ref="F80:R81" si="13">F82+F84+F86+F88+F90+F92+F94+F96+F98+F100+F102+F104+F106+F108+F110+F112+F114+F116+F118+F120</f>
        <v>18994</v>
      </c>
      <c r="G80" s="69">
        <f t="shared" si="13"/>
        <v>18862</v>
      </c>
      <c r="H80" s="69">
        <f t="shared" si="13"/>
        <v>43314</v>
      </c>
      <c r="I80" s="69">
        <f t="shared" si="13"/>
        <v>35625</v>
      </c>
      <c r="J80" s="69">
        <f t="shared" si="13"/>
        <v>17725</v>
      </c>
      <c r="K80" s="69">
        <f t="shared" si="13"/>
        <v>151340</v>
      </c>
      <c r="L80" s="69">
        <f t="shared" si="13"/>
        <v>20271</v>
      </c>
      <c r="M80" s="69">
        <f t="shared" si="13"/>
        <v>10823</v>
      </c>
      <c r="N80" s="69">
        <f t="shared" si="13"/>
        <v>67120</v>
      </c>
      <c r="O80" s="69">
        <f t="shared" si="13"/>
        <v>68480</v>
      </c>
      <c r="P80" s="69">
        <f t="shared" si="13"/>
        <v>77475</v>
      </c>
      <c r="Q80" s="69">
        <f t="shared" si="13"/>
        <v>46028</v>
      </c>
      <c r="R80" s="69">
        <f t="shared" si="13"/>
        <v>290197</v>
      </c>
      <c r="S80" s="69">
        <f>S82+S84+S86+S88+S90+S92+S94+S96+S98+S100+S102+S104+S106+S108+S110+S112+S114+S116+S118+S120</f>
        <v>441537</v>
      </c>
      <c r="T80" s="69">
        <f>T82+T84+T86+T88+T90+T92+T94+T96+T98+T100+T102+T104+T106+T108+T110+T112+T114+T116+T118+T120</f>
        <v>338793</v>
      </c>
      <c r="U80" s="137">
        <f t="shared" si="12"/>
        <v>1.3032648254243742</v>
      </c>
    </row>
    <row r="81" spans="1:21" s="116" customFormat="1" ht="13.5" customHeight="1" thickBot="1" x14ac:dyDescent="0.2">
      <c r="A81" s="113"/>
      <c r="B81" s="442"/>
      <c r="C81" s="441"/>
      <c r="D81" s="122" t="s">
        <v>77</v>
      </c>
      <c r="E81" s="132">
        <f>E83+E85+E87+E89+E91+E93+E95+E97+E99+E101+E103+E105+E107+E109+E111+E113+E115+E117+E119+E121</f>
        <v>25753</v>
      </c>
      <c r="F81" s="132">
        <f t="shared" si="13"/>
        <v>22423</v>
      </c>
      <c r="G81" s="132">
        <f t="shared" si="13"/>
        <v>24547</v>
      </c>
      <c r="H81" s="132">
        <f t="shared" si="13"/>
        <v>57930</v>
      </c>
      <c r="I81" s="132">
        <f t="shared" si="13"/>
        <v>47405</v>
      </c>
      <c r="J81" s="132">
        <f t="shared" si="13"/>
        <v>21567</v>
      </c>
      <c r="K81" s="132">
        <f t="shared" si="13"/>
        <v>199625</v>
      </c>
      <c r="L81" s="132">
        <f t="shared" si="13"/>
        <v>26163</v>
      </c>
      <c r="M81" s="132">
        <f t="shared" si="13"/>
        <v>15844</v>
      </c>
      <c r="N81" s="132">
        <f t="shared" si="13"/>
        <v>154093</v>
      </c>
      <c r="O81" s="132">
        <f t="shared" si="13"/>
        <v>194456</v>
      </c>
      <c r="P81" s="132">
        <f t="shared" si="13"/>
        <v>182386</v>
      </c>
      <c r="Q81" s="132">
        <f t="shared" si="13"/>
        <v>110997</v>
      </c>
      <c r="R81" s="132">
        <f t="shared" si="13"/>
        <v>683939</v>
      </c>
      <c r="S81" s="132">
        <f>S83+S85+S87+S89+S91+S93+S95+S97+S99+S101+S103+S105+S107+S109+S111+S113+S115+S117+S119+S121</f>
        <v>883564</v>
      </c>
      <c r="T81" s="132">
        <f>T83+T85+T87+T89+T91+T93+T95+T97+T99+T101+T103+T105+T107+T109+T111+T113+T115+T117+T119+T121</f>
        <v>695529</v>
      </c>
      <c r="U81" s="138">
        <f t="shared" si="12"/>
        <v>1.2703481810248027</v>
      </c>
    </row>
    <row r="82" spans="1:21" s="116" customFormat="1" ht="13.5" customHeight="1" x14ac:dyDescent="0.15">
      <c r="A82" s="113"/>
      <c r="B82" s="113"/>
      <c r="C82" s="443" t="s">
        <v>99</v>
      </c>
      <c r="D82" s="127" t="s">
        <v>345</v>
      </c>
      <c r="E82" s="69">
        <v>6972</v>
      </c>
      <c r="F82" s="69">
        <v>7453</v>
      </c>
      <c r="G82" s="69">
        <v>7833</v>
      </c>
      <c r="H82" s="69">
        <v>14226</v>
      </c>
      <c r="I82" s="69">
        <v>9915</v>
      </c>
      <c r="J82" s="69">
        <v>5468</v>
      </c>
      <c r="K82" s="69">
        <f t="shared" ref="K82:K121" si="14">SUM(E82:J82)</f>
        <v>51867</v>
      </c>
      <c r="L82" s="69">
        <v>8757</v>
      </c>
      <c r="M82" s="69">
        <v>6995</v>
      </c>
      <c r="N82" s="69">
        <v>17786</v>
      </c>
      <c r="O82" s="69">
        <v>15934</v>
      </c>
      <c r="P82" s="69">
        <v>19530</v>
      </c>
      <c r="Q82" s="69">
        <v>7354</v>
      </c>
      <c r="R82" s="69">
        <f t="shared" ref="R82:R121" si="15">SUM(L82:Q82)</f>
        <v>76356</v>
      </c>
      <c r="S82" s="145">
        <f t="shared" ref="S82:S121" si="16">K82+R82</f>
        <v>128223</v>
      </c>
      <c r="T82" s="105">
        <v>98610</v>
      </c>
      <c r="U82" s="137">
        <f t="shared" si="12"/>
        <v>1.3003042287800426</v>
      </c>
    </row>
    <row r="83" spans="1:21" s="116" customFormat="1" ht="13.5" customHeight="1" x14ac:dyDescent="0.15">
      <c r="A83" s="113"/>
      <c r="B83" s="112"/>
      <c r="C83" s="438"/>
      <c r="D83" s="124" t="s">
        <v>77</v>
      </c>
      <c r="E83" s="72">
        <v>7638</v>
      </c>
      <c r="F83" s="72">
        <v>8351</v>
      </c>
      <c r="G83" s="72">
        <v>9112</v>
      </c>
      <c r="H83" s="72">
        <v>15928</v>
      </c>
      <c r="I83" s="72">
        <v>10890</v>
      </c>
      <c r="J83" s="72">
        <v>6045</v>
      </c>
      <c r="K83" s="72">
        <f t="shared" si="14"/>
        <v>57964</v>
      </c>
      <c r="L83" s="72">
        <v>9797</v>
      </c>
      <c r="M83" s="72">
        <v>7985</v>
      </c>
      <c r="N83" s="72">
        <v>20220</v>
      </c>
      <c r="O83" s="72">
        <v>18834</v>
      </c>
      <c r="P83" s="72">
        <v>23278</v>
      </c>
      <c r="Q83" s="72">
        <v>8541</v>
      </c>
      <c r="R83" s="72">
        <f t="shared" si="15"/>
        <v>88655</v>
      </c>
      <c r="S83" s="141">
        <f t="shared" si="16"/>
        <v>146619</v>
      </c>
      <c r="T83" s="102">
        <v>112985</v>
      </c>
      <c r="U83" s="142">
        <f t="shared" si="12"/>
        <v>1.2976855334778954</v>
      </c>
    </row>
    <row r="84" spans="1:21" s="116" customFormat="1" ht="13.5" customHeight="1" x14ac:dyDescent="0.15">
      <c r="A84" s="113"/>
      <c r="B84" s="112"/>
      <c r="C84" s="438" t="s">
        <v>100</v>
      </c>
      <c r="D84" s="124" t="s">
        <v>345</v>
      </c>
      <c r="E84" s="72">
        <v>0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72">
        <f t="shared" si="14"/>
        <v>0</v>
      </c>
      <c r="L84" s="72">
        <v>0</v>
      </c>
      <c r="M84" s="72">
        <v>0</v>
      </c>
      <c r="N84" s="72">
        <v>0</v>
      </c>
      <c r="O84" s="72">
        <v>0</v>
      </c>
      <c r="P84" s="72">
        <v>65</v>
      </c>
      <c r="Q84" s="72">
        <v>6</v>
      </c>
      <c r="R84" s="72">
        <f t="shared" si="15"/>
        <v>71</v>
      </c>
      <c r="S84" s="72">
        <f t="shared" si="16"/>
        <v>71</v>
      </c>
      <c r="T84" s="72">
        <v>100</v>
      </c>
      <c r="U84" s="142">
        <f t="shared" si="12"/>
        <v>0.71</v>
      </c>
    </row>
    <row r="85" spans="1:21" s="116" customFormat="1" ht="13.5" customHeight="1" x14ac:dyDescent="0.15">
      <c r="A85" s="113"/>
      <c r="B85" s="112"/>
      <c r="C85" s="438"/>
      <c r="D85" s="124" t="s">
        <v>77</v>
      </c>
      <c r="E85" s="72">
        <v>0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f t="shared" si="14"/>
        <v>0</v>
      </c>
      <c r="L85" s="72">
        <v>0</v>
      </c>
      <c r="M85" s="72">
        <v>0</v>
      </c>
      <c r="N85" s="72">
        <v>0</v>
      </c>
      <c r="O85" s="72">
        <v>0</v>
      </c>
      <c r="P85" s="72">
        <v>128</v>
      </c>
      <c r="Q85" s="72">
        <v>10</v>
      </c>
      <c r="R85" s="72">
        <f t="shared" si="15"/>
        <v>138</v>
      </c>
      <c r="S85" s="72">
        <f t="shared" si="16"/>
        <v>138</v>
      </c>
      <c r="T85" s="72">
        <v>100</v>
      </c>
      <c r="U85" s="142">
        <f t="shared" si="12"/>
        <v>1.38</v>
      </c>
    </row>
    <row r="86" spans="1:21" s="116" customFormat="1" ht="13.5" customHeight="1" x14ac:dyDescent="0.15">
      <c r="A86" s="113"/>
      <c r="B86" s="112"/>
      <c r="C86" s="438" t="s">
        <v>101</v>
      </c>
      <c r="D86" s="124" t="s">
        <v>345</v>
      </c>
      <c r="E86" s="72"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f t="shared" si="14"/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f t="shared" si="15"/>
        <v>0</v>
      </c>
      <c r="S86" s="72">
        <f t="shared" si="16"/>
        <v>0</v>
      </c>
      <c r="T86" s="72">
        <v>0</v>
      </c>
      <c r="U86" s="142">
        <f t="shared" si="12"/>
        <v>0</v>
      </c>
    </row>
    <row r="87" spans="1:21" s="116" customFormat="1" ht="13.5" customHeight="1" x14ac:dyDescent="0.15">
      <c r="A87" s="113"/>
      <c r="B87" s="112"/>
      <c r="C87" s="438"/>
      <c r="D87" s="124" t="s">
        <v>77</v>
      </c>
      <c r="E87" s="72">
        <v>0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f t="shared" si="14"/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  <c r="Q87" s="72">
        <v>0</v>
      </c>
      <c r="R87" s="72">
        <f t="shared" si="15"/>
        <v>0</v>
      </c>
      <c r="S87" s="72">
        <f t="shared" si="16"/>
        <v>0</v>
      </c>
      <c r="T87" s="72">
        <v>0</v>
      </c>
      <c r="U87" s="142">
        <f t="shared" si="12"/>
        <v>0</v>
      </c>
    </row>
    <row r="88" spans="1:21" s="116" customFormat="1" ht="13.5" customHeight="1" x14ac:dyDescent="0.15">
      <c r="A88" s="113"/>
      <c r="B88" s="112"/>
      <c r="C88" s="438" t="s">
        <v>102</v>
      </c>
      <c r="D88" s="124" t="s">
        <v>345</v>
      </c>
      <c r="E88" s="72">
        <v>6</v>
      </c>
      <c r="F88" s="72">
        <v>2</v>
      </c>
      <c r="G88" s="72">
        <v>31</v>
      </c>
      <c r="H88" s="72">
        <v>35</v>
      </c>
      <c r="I88" s="72">
        <v>32</v>
      </c>
      <c r="J88" s="72">
        <v>11</v>
      </c>
      <c r="K88" s="72">
        <f t="shared" si="14"/>
        <v>117</v>
      </c>
      <c r="L88" s="72">
        <v>22</v>
      </c>
      <c r="M88" s="72">
        <v>4</v>
      </c>
      <c r="N88" s="72">
        <v>1</v>
      </c>
      <c r="O88" s="72">
        <v>1</v>
      </c>
      <c r="P88" s="72">
        <v>1</v>
      </c>
      <c r="Q88" s="72">
        <v>1</v>
      </c>
      <c r="R88" s="72">
        <f t="shared" si="15"/>
        <v>30</v>
      </c>
      <c r="S88" s="72">
        <f t="shared" si="16"/>
        <v>147</v>
      </c>
      <c r="T88" s="72">
        <v>67</v>
      </c>
      <c r="U88" s="142">
        <f t="shared" si="12"/>
        <v>2.1940298507462686</v>
      </c>
    </row>
    <row r="89" spans="1:21" s="116" customFormat="1" ht="13.5" customHeight="1" x14ac:dyDescent="0.15">
      <c r="A89" s="113"/>
      <c r="B89" s="112"/>
      <c r="C89" s="438"/>
      <c r="D89" s="124" t="s">
        <v>77</v>
      </c>
      <c r="E89" s="72">
        <v>58</v>
      </c>
      <c r="F89" s="72">
        <v>35</v>
      </c>
      <c r="G89" s="72">
        <v>249</v>
      </c>
      <c r="H89" s="72">
        <v>219</v>
      </c>
      <c r="I89" s="72">
        <v>154</v>
      </c>
      <c r="J89" s="72">
        <v>36</v>
      </c>
      <c r="K89" s="72">
        <f t="shared" si="14"/>
        <v>751</v>
      </c>
      <c r="L89" s="72">
        <v>54</v>
      </c>
      <c r="M89" s="72">
        <v>21</v>
      </c>
      <c r="N89" s="72">
        <v>25</v>
      </c>
      <c r="O89" s="72">
        <v>22</v>
      </c>
      <c r="P89" s="72">
        <v>12</v>
      </c>
      <c r="Q89" s="72">
        <v>29</v>
      </c>
      <c r="R89" s="72">
        <f t="shared" si="15"/>
        <v>163</v>
      </c>
      <c r="S89" s="72">
        <f t="shared" si="16"/>
        <v>914</v>
      </c>
      <c r="T89" s="72">
        <v>371</v>
      </c>
      <c r="U89" s="142">
        <f t="shared" si="12"/>
        <v>2.463611859838275</v>
      </c>
    </row>
    <row r="90" spans="1:21" s="116" customFormat="1" ht="13.5" customHeight="1" x14ac:dyDescent="0.15">
      <c r="A90" s="113"/>
      <c r="B90" s="112"/>
      <c r="C90" s="438" t="s">
        <v>103</v>
      </c>
      <c r="D90" s="124" t="s">
        <v>345</v>
      </c>
      <c r="E90" s="72">
        <v>6</v>
      </c>
      <c r="F90" s="72">
        <v>0</v>
      </c>
      <c r="G90" s="72">
        <v>12</v>
      </c>
      <c r="H90" s="72">
        <v>8</v>
      </c>
      <c r="I90" s="72">
        <v>4</v>
      </c>
      <c r="J90" s="72">
        <v>8</v>
      </c>
      <c r="K90" s="72">
        <f t="shared" si="14"/>
        <v>38</v>
      </c>
      <c r="L90" s="72">
        <v>6</v>
      </c>
      <c r="M90" s="72">
        <v>0</v>
      </c>
      <c r="N90" s="72">
        <v>20</v>
      </c>
      <c r="O90" s="72">
        <v>199</v>
      </c>
      <c r="P90" s="72">
        <v>143</v>
      </c>
      <c r="Q90" s="72">
        <v>28</v>
      </c>
      <c r="R90" s="72">
        <f t="shared" si="15"/>
        <v>396</v>
      </c>
      <c r="S90" s="72">
        <f t="shared" si="16"/>
        <v>434</v>
      </c>
      <c r="T90" s="72">
        <v>248</v>
      </c>
      <c r="U90" s="142">
        <f t="shared" si="12"/>
        <v>1.75</v>
      </c>
    </row>
    <row r="91" spans="1:21" s="116" customFormat="1" ht="13.5" customHeight="1" x14ac:dyDescent="0.15">
      <c r="A91" s="113"/>
      <c r="B91" s="112"/>
      <c r="C91" s="438"/>
      <c r="D91" s="124" t="s">
        <v>77</v>
      </c>
      <c r="E91" s="72">
        <v>6</v>
      </c>
      <c r="F91" s="72">
        <v>0</v>
      </c>
      <c r="G91" s="72">
        <v>12</v>
      </c>
      <c r="H91" s="72">
        <v>8</v>
      </c>
      <c r="I91" s="72">
        <v>4</v>
      </c>
      <c r="J91" s="72">
        <v>8</v>
      </c>
      <c r="K91" s="72">
        <f t="shared" si="14"/>
        <v>38</v>
      </c>
      <c r="L91" s="72">
        <v>6</v>
      </c>
      <c r="M91" s="72">
        <v>0</v>
      </c>
      <c r="N91" s="72">
        <v>46</v>
      </c>
      <c r="O91" s="72">
        <v>351</v>
      </c>
      <c r="P91" s="72">
        <v>224</v>
      </c>
      <c r="Q91" s="72">
        <v>56</v>
      </c>
      <c r="R91" s="72">
        <f t="shared" si="15"/>
        <v>683</v>
      </c>
      <c r="S91" s="72">
        <f t="shared" si="16"/>
        <v>721</v>
      </c>
      <c r="T91" s="72">
        <v>466</v>
      </c>
      <c r="U91" s="142">
        <f t="shared" si="12"/>
        <v>1.5472103004291846</v>
      </c>
    </row>
    <row r="92" spans="1:21" s="116" customFormat="1" ht="13.5" customHeight="1" x14ac:dyDescent="0.15">
      <c r="A92" s="113"/>
      <c r="B92" s="112"/>
      <c r="C92" s="438" t="s">
        <v>104</v>
      </c>
      <c r="D92" s="124" t="s">
        <v>345</v>
      </c>
      <c r="E92" s="72">
        <v>3733</v>
      </c>
      <c r="F92" s="72">
        <v>4848</v>
      </c>
      <c r="G92" s="72">
        <v>4038</v>
      </c>
      <c r="H92" s="72">
        <v>7257</v>
      </c>
      <c r="I92" s="72">
        <v>7381</v>
      </c>
      <c r="J92" s="72">
        <v>3487</v>
      </c>
      <c r="K92" s="72">
        <f t="shared" si="14"/>
        <v>30744</v>
      </c>
      <c r="L92" s="72">
        <v>2951</v>
      </c>
      <c r="M92" s="72">
        <v>2411</v>
      </c>
      <c r="N92" s="72">
        <v>15082</v>
      </c>
      <c r="O92" s="72">
        <v>14859</v>
      </c>
      <c r="P92" s="72">
        <v>16989</v>
      </c>
      <c r="Q92" s="72">
        <v>9528</v>
      </c>
      <c r="R92" s="72">
        <f t="shared" si="15"/>
        <v>61820</v>
      </c>
      <c r="S92" s="72">
        <f t="shared" si="16"/>
        <v>92564</v>
      </c>
      <c r="T92" s="72">
        <v>85516</v>
      </c>
      <c r="U92" s="142">
        <f t="shared" si="12"/>
        <v>1.0824173254127882</v>
      </c>
    </row>
    <row r="93" spans="1:21" s="116" customFormat="1" ht="13.5" customHeight="1" x14ac:dyDescent="0.15">
      <c r="A93" s="113"/>
      <c r="B93" s="112"/>
      <c r="C93" s="438"/>
      <c r="D93" s="124" t="s">
        <v>77</v>
      </c>
      <c r="E93" s="72">
        <v>5194</v>
      </c>
      <c r="F93" s="72">
        <v>6429</v>
      </c>
      <c r="G93" s="72">
        <v>5304</v>
      </c>
      <c r="H93" s="72">
        <v>10534</v>
      </c>
      <c r="I93" s="72">
        <v>10179</v>
      </c>
      <c r="J93" s="72">
        <v>4960</v>
      </c>
      <c r="K93" s="72">
        <f t="shared" si="14"/>
        <v>42600</v>
      </c>
      <c r="L93" s="72">
        <v>6699</v>
      </c>
      <c r="M93" s="72">
        <v>5648</v>
      </c>
      <c r="N93" s="72">
        <v>32912</v>
      </c>
      <c r="O93" s="72">
        <v>33898</v>
      </c>
      <c r="P93" s="72">
        <v>34821</v>
      </c>
      <c r="Q93" s="72">
        <v>20434</v>
      </c>
      <c r="R93" s="72">
        <f t="shared" si="15"/>
        <v>134412</v>
      </c>
      <c r="S93" s="72">
        <f t="shared" si="16"/>
        <v>177012</v>
      </c>
      <c r="T93" s="72">
        <v>148335</v>
      </c>
      <c r="U93" s="142">
        <f t="shared" si="12"/>
        <v>1.1933259176863182</v>
      </c>
    </row>
    <row r="94" spans="1:21" s="116" customFormat="1" ht="13.5" customHeight="1" x14ac:dyDescent="0.15">
      <c r="A94" s="113"/>
      <c r="B94" s="112"/>
      <c r="C94" s="438" t="s">
        <v>105</v>
      </c>
      <c r="D94" s="124" t="s">
        <v>345</v>
      </c>
      <c r="E94" s="72">
        <v>0</v>
      </c>
      <c r="F94" s="72">
        <v>1</v>
      </c>
      <c r="G94" s="72">
        <v>2</v>
      </c>
      <c r="H94" s="72">
        <v>18</v>
      </c>
      <c r="I94" s="72">
        <v>9</v>
      </c>
      <c r="J94" s="72">
        <v>2</v>
      </c>
      <c r="K94" s="72">
        <f t="shared" si="14"/>
        <v>32</v>
      </c>
      <c r="L94" s="72">
        <v>4</v>
      </c>
      <c r="M94" s="72">
        <v>0</v>
      </c>
      <c r="N94" s="72">
        <v>10</v>
      </c>
      <c r="O94" s="72">
        <v>37</v>
      </c>
      <c r="P94" s="72">
        <v>12</v>
      </c>
      <c r="Q94" s="72">
        <v>0</v>
      </c>
      <c r="R94" s="72">
        <f t="shared" si="15"/>
        <v>63</v>
      </c>
      <c r="S94" s="72">
        <f t="shared" si="16"/>
        <v>95</v>
      </c>
      <c r="T94" s="72">
        <v>74</v>
      </c>
      <c r="U94" s="142">
        <f t="shared" si="12"/>
        <v>1.2837837837837838</v>
      </c>
    </row>
    <row r="95" spans="1:21" s="116" customFormat="1" ht="13.5" customHeight="1" x14ac:dyDescent="0.15">
      <c r="A95" s="113"/>
      <c r="B95" s="112"/>
      <c r="C95" s="438"/>
      <c r="D95" s="124" t="s">
        <v>77</v>
      </c>
      <c r="E95" s="72">
        <v>0</v>
      </c>
      <c r="F95" s="72">
        <v>1</v>
      </c>
      <c r="G95" s="72">
        <v>4</v>
      </c>
      <c r="H95" s="72">
        <v>18</v>
      </c>
      <c r="I95" s="72">
        <v>11</v>
      </c>
      <c r="J95" s="72">
        <v>2</v>
      </c>
      <c r="K95" s="72">
        <f t="shared" si="14"/>
        <v>36</v>
      </c>
      <c r="L95" s="72">
        <v>4</v>
      </c>
      <c r="M95" s="72">
        <v>0</v>
      </c>
      <c r="N95" s="72">
        <v>22</v>
      </c>
      <c r="O95" s="72">
        <v>137</v>
      </c>
      <c r="P95" s="72">
        <v>19</v>
      </c>
      <c r="Q95" s="72">
        <v>0</v>
      </c>
      <c r="R95" s="72">
        <f t="shared" si="15"/>
        <v>182</v>
      </c>
      <c r="S95" s="72">
        <f t="shared" si="16"/>
        <v>218</v>
      </c>
      <c r="T95" s="72">
        <v>221</v>
      </c>
      <c r="U95" s="142">
        <f t="shared" si="12"/>
        <v>0.98642533936651589</v>
      </c>
    </row>
    <row r="96" spans="1:21" s="116" customFormat="1" ht="13.5" customHeight="1" x14ac:dyDescent="0.15">
      <c r="A96" s="113"/>
      <c r="B96" s="112"/>
      <c r="C96" s="438" t="s">
        <v>106</v>
      </c>
      <c r="D96" s="124" t="s">
        <v>345</v>
      </c>
      <c r="E96" s="72">
        <v>270</v>
      </c>
      <c r="F96" s="72">
        <v>3194</v>
      </c>
      <c r="G96" s="72">
        <v>3141</v>
      </c>
      <c r="H96" s="72">
        <v>11546</v>
      </c>
      <c r="I96" s="72">
        <v>9208</v>
      </c>
      <c r="J96" s="72">
        <v>5572</v>
      </c>
      <c r="K96" s="72">
        <f t="shared" si="14"/>
        <v>32931</v>
      </c>
      <c r="L96" s="72">
        <v>5544</v>
      </c>
      <c r="M96" s="72">
        <v>427</v>
      </c>
      <c r="N96" s="72">
        <v>10275</v>
      </c>
      <c r="O96" s="72">
        <v>4643</v>
      </c>
      <c r="P96" s="72">
        <v>6278</v>
      </c>
      <c r="Q96" s="72">
        <v>3831</v>
      </c>
      <c r="R96" s="72">
        <f t="shared" si="15"/>
        <v>30998</v>
      </c>
      <c r="S96" s="72">
        <f t="shared" si="16"/>
        <v>63929</v>
      </c>
      <c r="T96" s="72">
        <v>49471</v>
      </c>
      <c r="U96" s="142">
        <f t="shared" si="12"/>
        <v>1.2922520264397324</v>
      </c>
    </row>
    <row r="97" spans="1:21" s="116" customFormat="1" ht="13.5" customHeight="1" x14ac:dyDescent="0.15">
      <c r="A97" s="113"/>
      <c r="B97" s="112"/>
      <c r="C97" s="438"/>
      <c r="D97" s="124" t="s">
        <v>77</v>
      </c>
      <c r="E97" s="72">
        <v>306</v>
      </c>
      <c r="F97" s="72">
        <v>3451</v>
      </c>
      <c r="G97" s="72">
        <v>5029</v>
      </c>
      <c r="H97" s="72">
        <v>16862</v>
      </c>
      <c r="I97" s="72">
        <v>14538</v>
      </c>
      <c r="J97" s="72">
        <v>6586</v>
      </c>
      <c r="K97" s="72">
        <f t="shared" si="14"/>
        <v>46772</v>
      </c>
      <c r="L97" s="72">
        <v>5864</v>
      </c>
      <c r="M97" s="72">
        <v>427</v>
      </c>
      <c r="N97" s="72">
        <v>18751</v>
      </c>
      <c r="O97" s="72">
        <v>15470</v>
      </c>
      <c r="P97" s="72">
        <v>16850</v>
      </c>
      <c r="Q97" s="72">
        <v>9872</v>
      </c>
      <c r="R97" s="72">
        <f t="shared" si="15"/>
        <v>67234</v>
      </c>
      <c r="S97" s="72">
        <f t="shared" si="16"/>
        <v>114006</v>
      </c>
      <c r="T97" s="72">
        <v>97962</v>
      </c>
      <c r="U97" s="142">
        <f t="shared" si="12"/>
        <v>1.1637777913884977</v>
      </c>
    </row>
    <row r="98" spans="1:21" s="116" customFormat="1" ht="13.5" customHeight="1" x14ac:dyDescent="0.15">
      <c r="A98" s="113"/>
      <c r="B98" s="112"/>
      <c r="C98" s="438" t="s">
        <v>107</v>
      </c>
      <c r="D98" s="124" t="s">
        <v>345</v>
      </c>
      <c r="E98" s="72">
        <v>0</v>
      </c>
      <c r="F98" s="72">
        <v>0</v>
      </c>
      <c r="G98" s="72">
        <v>0</v>
      </c>
      <c r="H98" s="72">
        <v>0</v>
      </c>
      <c r="I98" s="72">
        <v>0</v>
      </c>
      <c r="J98" s="72">
        <v>0</v>
      </c>
      <c r="K98" s="72">
        <f t="shared" si="14"/>
        <v>0</v>
      </c>
      <c r="L98" s="72">
        <v>0</v>
      </c>
      <c r="M98" s="72">
        <v>0</v>
      </c>
      <c r="N98" s="72">
        <v>0</v>
      </c>
      <c r="O98" s="72">
        <v>0</v>
      </c>
      <c r="P98" s="72">
        <v>0</v>
      </c>
      <c r="Q98" s="72">
        <v>0</v>
      </c>
      <c r="R98" s="72">
        <f t="shared" si="15"/>
        <v>0</v>
      </c>
      <c r="S98" s="72">
        <f t="shared" si="16"/>
        <v>0</v>
      </c>
      <c r="T98" s="72">
        <v>0</v>
      </c>
      <c r="U98" s="142">
        <f t="shared" si="12"/>
        <v>0</v>
      </c>
    </row>
    <row r="99" spans="1:21" s="116" customFormat="1" ht="13.5" customHeight="1" x14ac:dyDescent="0.15">
      <c r="A99" s="113"/>
      <c r="B99" s="112"/>
      <c r="C99" s="438"/>
      <c r="D99" s="124" t="s">
        <v>77</v>
      </c>
      <c r="E99" s="72">
        <v>0</v>
      </c>
      <c r="F99" s="72">
        <v>0</v>
      </c>
      <c r="G99" s="72">
        <v>0</v>
      </c>
      <c r="H99" s="72">
        <v>0</v>
      </c>
      <c r="I99" s="72">
        <v>0</v>
      </c>
      <c r="J99" s="72">
        <v>0</v>
      </c>
      <c r="K99" s="72">
        <f t="shared" si="14"/>
        <v>0</v>
      </c>
      <c r="L99" s="72">
        <v>0</v>
      </c>
      <c r="M99" s="72">
        <v>0</v>
      </c>
      <c r="N99" s="72">
        <v>0</v>
      </c>
      <c r="O99" s="72">
        <v>0</v>
      </c>
      <c r="P99" s="72">
        <v>0</v>
      </c>
      <c r="Q99" s="72">
        <v>0</v>
      </c>
      <c r="R99" s="72">
        <f t="shared" si="15"/>
        <v>0</v>
      </c>
      <c r="S99" s="72">
        <f t="shared" si="16"/>
        <v>0</v>
      </c>
      <c r="T99" s="72">
        <v>0</v>
      </c>
      <c r="U99" s="142">
        <f t="shared" si="12"/>
        <v>0</v>
      </c>
    </row>
    <row r="100" spans="1:21" s="116" customFormat="1" ht="13.5" customHeight="1" x14ac:dyDescent="0.15">
      <c r="A100" s="113"/>
      <c r="B100" s="112"/>
      <c r="C100" s="438" t="s">
        <v>108</v>
      </c>
      <c r="D100" s="124" t="s">
        <v>345</v>
      </c>
      <c r="E100" s="72">
        <v>0</v>
      </c>
      <c r="F100" s="72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f t="shared" si="14"/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0</v>
      </c>
      <c r="R100" s="72">
        <f t="shared" si="15"/>
        <v>0</v>
      </c>
      <c r="S100" s="72">
        <f t="shared" si="16"/>
        <v>0</v>
      </c>
      <c r="T100" s="72">
        <v>0</v>
      </c>
      <c r="U100" s="142">
        <f t="shared" ref="U100:U127" si="17">IF(T100=0,0,S100/T100)</f>
        <v>0</v>
      </c>
    </row>
    <row r="101" spans="1:21" s="116" customFormat="1" ht="13.5" customHeight="1" x14ac:dyDescent="0.15">
      <c r="A101" s="113"/>
      <c r="B101" s="112"/>
      <c r="C101" s="438"/>
      <c r="D101" s="124" t="s">
        <v>77</v>
      </c>
      <c r="E101" s="72">
        <v>0</v>
      </c>
      <c r="F101" s="72">
        <v>0</v>
      </c>
      <c r="G101" s="72">
        <v>0</v>
      </c>
      <c r="H101" s="72">
        <v>0</v>
      </c>
      <c r="I101" s="72">
        <v>0</v>
      </c>
      <c r="J101" s="72">
        <v>0</v>
      </c>
      <c r="K101" s="72">
        <f t="shared" si="14"/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  <c r="Q101" s="72">
        <v>0</v>
      </c>
      <c r="R101" s="72">
        <f t="shared" si="15"/>
        <v>0</v>
      </c>
      <c r="S101" s="72">
        <f t="shared" si="16"/>
        <v>0</v>
      </c>
      <c r="T101" s="72">
        <v>0</v>
      </c>
      <c r="U101" s="142">
        <f t="shared" si="17"/>
        <v>0</v>
      </c>
    </row>
    <row r="102" spans="1:21" s="116" customFormat="1" ht="13.5" customHeight="1" x14ac:dyDescent="0.15">
      <c r="A102" s="113"/>
      <c r="B102" s="112"/>
      <c r="C102" s="438" t="s">
        <v>109</v>
      </c>
      <c r="D102" s="124" t="s">
        <v>345</v>
      </c>
      <c r="E102" s="72">
        <v>2630</v>
      </c>
      <c r="F102" s="72">
        <v>524</v>
      </c>
      <c r="G102" s="72">
        <v>651</v>
      </c>
      <c r="H102" s="72">
        <v>2134</v>
      </c>
      <c r="I102" s="72">
        <v>1825</v>
      </c>
      <c r="J102" s="72">
        <v>565</v>
      </c>
      <c r="K102" s="72">
        <f t="shared" si="14"/>
        <v>8329</v>
      </c>
      <c r="L102" s="72">
        <v>887</v>
      </c>
      <c r="M102" s="72">
        <v>452</v>
      </c>
      <c r="N102" s="72">
        <v>21377</v>
      </c>
      <c r="O102" s="72">
        <v>28270</v>
      </c>
      <c r="P102" s="72">
        <v>25839</v>
      </c>
      <c r="Q102" s="72">
        <v>18141</v>
      </c>
      <c r="R102" s="72">
        <f t="shared" si="15"/>
        <v>94966</v>
      </c>
      <c r="S102" s="72">
        <f t="shared" si="16"/>
        <v>103295</v>
      </c>
      <c r="T102" s="72">
        <v>61809</v>
      </c>
      <c r="U102" s="142">
        <f t="shared" si="17"/>
        <v>1.6711967512821757</v>
      </c>
    </row>
    <row r="103" spans="1:21" s="116" customFormat="1" ht="13.5" customHeight="1" x14ac:dyDescent="0.15">
      <c r="A103" s="113"/>
      <c r="B103" s="112"/>
      <c r="C103" s="438"/>
      <c r="D103" s="124" t="s">
        <v>77</v>
      </c>
      <c r="E103" s="72">
        <v>9348</v>
      </c>
      <c r="F103" s="72">
        <v>1184</v>
      </c>
      <c r="G103" s="72">
        <v>1683</v>
      </c>
      <c r="H103" s="72">
        <v>6263</v>
      </c>
      <c r="I103" s="72">
        <v>4378</v>
      </c>
      <c r="J103" s="72">
        <v>1318</v>
      </c>
      <c r="K103" s="72">
        <f t="shared" si="14"/>
        <v>24174</v>
      </c>
      <c r="L103" s="72">
        <v>1639</v>
      </c>
      <c r="M103" s="72">
        <v>1229</v>
      </c>
      <c r="N103" s="72">
        <v>79548</v>
      </c>
      <c r="O103" s="72">
        <v>121207</v>
      </c>
      <c r="P103" s="72">
        <v>98436</v>
      </c>
      <c r="Q103" s="72">
        <v>64916</v>
      </c>
      <c r="R103" s="72">
        <f t="shared" si="15"/>
        <v>366975</v>
      </c>
      <c r="S103" s="72">
        <f t="shared" si="16"/>
        <v>391149</v>
      </c>
      <c r="T103" s="72">
        <v>291986</v>
      </c>
      <c r="U103" s="142">
        <f t="shared" si="17"/>
        <v>1.3396155980081237</v>
      </c>
    </row>
    <row r="104" spans="1:21" s="116" customFormat="1" ht="13.5" customHeight="1" x14ac:dyDescent="0.15">
      <c r="A104" s="113"/>
      <c r="B104" s="112"/>
      <c r="C104" s="438" t="s">
        <v>110</v>
      </c>
      <c r="D104" s="124" t="s">
        <v>345</v>
      </c>
      <c r="E104" s="72">
        <v>0</v>
      </c>
      <c r="F104" s="72">
        <v>0</v>
      </c>
      <c r="G104" s="72">
        <v>0</v>
      </c>
      <c r="H104" s="72">
        <v>0</v>
      </c>
      <c r="I104" s="72">
        <v>0</v>
      </c>
      <c r="J104" s="72">
        <v>0</v>
      </c>
      <c r="K104" s="72">
        <f t="shared" si="14"/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  <c r="Q104" s="72">
        <v>0</v>
      </c>
      <c r="R104" s="72">
        <f t="shared" si="15"/>
        <v>0</v>
      </c>
      <c r="S104" s="72">
        <f t="shared" si="16"/>
        <v>0</v>
      </c>
      <c r="T104" s="72">
        <v>0</v>
      </c>
      <c r="U104" s="142">
        <f t="shared" si="17"/>
        <v>0</v>
      </c>
    </row>
    <row r="105" spans="1:21" s="116" customFormat="1" ht="13.5" customHeight="1" x14ac:dyDescent="0.15">
      <c r="A105" s="113"/>
      <c r="B105" s="112"/>
      <c r="C105" s="438"/>
      <c r="D105" s="124" t="s">
        <v>77</v>
      </c>
      <c r="E105" s="72">
        <v>0</v>
      </c>
      <c r="F105" s="72">
        <v>0</v>
      </c>
      <c r="G105" s="72">
        <v>0</v>
      </c>
      <c r="H105" s="72">
        <v>0</v>
      </c>
      <c r="I105" s="72">
        <v>0</v>
      </c>
      <c r="J105" s="72">
        <v>0</v>
      </c>
      <c r="K105" s="72">
        <f t="shared" si="14"/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  <c r="Q105" s="72">
        <v>0</v>
      </c>
      <c r="R105" s="72">
        <f t="shared" si="15"/>
        <v>0</v>
      </c>
      <c r="S105" s="72">
        <f t="shared" si="16"/>
        <v>0</v>
      </c>
      <c r="T105" s="72">
        <v>0</v>
      </c>
      <c r="U105" s="142">
        <f t="shared" si="17"/>
        <v>0</v>
      </c>
    </row>
    <row r="106" spans="1:21" s="116" customFormat="1" ht="13.5" customHeight="1" x14ac:dyDescent="0.15">
      <c r="A106" s="113"/>
      <c r="B106" s="112"/>
      <c r="C106" s="438" t="s">
        <v>111</v>
      </c>
      <c r="D106" s="124" t="s">
        <v>345</v>
      </c>
      <c r="E106" s="72">
        <v>1</v>
      </c>
      <c r="F106" s="72">
        <v>2</v>
      </c>
      <c r="G106" s="72">
        <v>8</v>
      </c>
      <c r="H106" s="72">
        <v>21</v>
      </c>
      <c r="I106" s="72">
        <v>38</v>
      </c>
      <c r="J106" s="72">
        <v>0</v>
      </c>
      <c r="K106" s="72">
        <f t="shared" si="14"/>
        <v>70</v>
      </c>
      <c r="L106" s="72">
        <v>19</v>
      </c>
      <c r="M106" s="72">
        <v>11</v>
      </c>
      <c r="N106" s="72">
        <v>48</v>
      </c>
      <c r="O106" s="72">
        <v>9</v>
      </c>
      <c r="P106" s="72">
        <v>98</v>
      </c>
      <c r="Q106" s="72">
        <v>0</v>
      </c>
      <c r="R106" s="72">
        <f t="shared" si="15"/>
        <v>185</v>
      </c>
      <c r="S106" s="72">
        <f t="shared" si="16"/>
        <v>255</v>
      </c>
      <c r="T106" s="72">
        <v>64</v>
      </c>
      <c r="U106" s="142">
        <f t="shared" si="17"/>
        <v>3.984375</v>
      </c>
    </row>
    <row r="107" spans="1:21" s="116" customFormat="1" ht="13.5" customHeight="1" x14ac:dyDescent="0.15">
      <c r="A107" s="113"/>
      <c r="B107" s="112"/>
      <c r="C107" s="438"/>
      <c r="D107" s="124" t="s">
        <v>77</v>
      </c>
      <c r="E107" s="72">
        <v>1</v>
      </c>
      <c r="F107" s="72">
        <v>2</v>
      </c>
      <c r="G107" s="72">
        <v>8</v>
      </c>
      <c r="H107" s="72">
        <v>29</v>
      </c>
      <c r="I107" s="72">
        <v>38</v>
      </c>
      <c r="J107" s="72">
        <v>0</v>
      </c>
      <c r="K107" s="72">
        <f t="shared" si="14"/>
        <v>78</v>
      </c>
      <c r="L107" s="72">
        <v>19</v>
      </c>
      <c r="M107" s="72">
        <v>11</v>
      </c>
      <c r="N107" s="72">
        <v>48</v>
      </c>
      <c r="O107" s="72">
        <v>9</v>
      </c>
      <c r="P107" s="72">
        <v>98</v>
      </c>
      <c r="Q107" s="72">
        <v>0</v>
      </c>
      <c r="R107" s="72">
        <f t="shared" si="15"/>
        <v>185</v>
      </c>
      <c r="S107" s="72">
        <f t="shared" si="16"/>
        <v>263</v>
      </c>
      <c r="T107" s="72">
        <v>249</v>
      </c>
      <c r="U107" s="142">
        <f t="shared" si="17"/>
        <v>1.0562248995983936</v>
      </c>
    </row>
    <row r="108" spans="1:21" s="116" customFormat="1" ht="13.5" customHeight="1" x14ac:dyDescent="0.15">
      <c r="A108" s="113"/>
      <c r="B108" s="112"/>
      <c r="C108" s="438" t="s">
        <v>112</v>
      </c>
      <c r="D108" s="124" t="s">
        <v>345</v>
      </c>
      <c r="E108" s="72">
        <v>0</v>
      </c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2">
        <f t="shared" si="14"/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f t="shared" si="15"/>
        <v>0</v>
      </c>
      <c r="S108" s="72">
        <f t="shared" si="16"/>
        <v>0</v>
      </c>
      <c r="T108" s="72">
        <v>0</v>
      </c>
      <c r="U108" s="142">
        <f t="shared" si="17"/>
        <v>0</v>
      </c>
    </row>
    <row r="109" spans="1:21" s="116" customFormat="1" ht="13.5" customHeight="1" x14ac:dyDescent="0.15">
      <c r="A109" s="113"/>
      <c r="B109" s="112"/>
      <c r="C109" s="438"/>
      <c r="D109" s="124" t="s">
        <v>77</v>
      </c>
      <c r="E109" s="72">
        <v>0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f t="shared" si="14"/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  <c r="Q109" s="72">
        <v>0</v>
      </c>
      <c r="R109" s="72">
        <f t="shared" si="15"/>
        <v>0</v>
      </c>
      <c r="S109" s="72">
        <f t="shared" si="16"/>
        <v>0</v>
      </c>
      <c r="T109" s="72">
        <v>0</v>
      </c>
      <c r="U109" s="142">
        <f t="shared" si="17"/>
        <v>0</v>
      </c>
    </row>
    <row r="110" spans="1:21" s="116" customFormat="1" ht="13.5" customHeight="1" x14ac:dyDescent="0.15">
      <c r="A110" s="113"/>
      <c r="B110" s="112"/>
      <c r="C110" s="438" t="s">
        <v>299</v>
      </c>
      <c r="D110" s="124" t="s">
        <v>345</v>
      </c>
      <c r="E110" s="72">
        <v>0</v>
      </c>
      <c r="F110" s="72">
        <v>0</v>
      </c>
      <c r="G110" s="72">
        <v>6</v>
      </c>
      <c r="H110" s="72">
        <v>0</v>
      </c>
      <c r="I110" s="72">
        <v>0</v>
      </c>
      <c r="J110" s="72">
        <v>0</v>
      </c>
      <c r="K110" s="72">
        <f t="shared" si="14"/>
        <v>6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f t="shared" si="15"/>
        <v>0</v>
      </c>
      <c r="S110" s="72">
        <f t="shared" si="16"/>
        <v>6</v>
      </c>
      <c r="T110" s="72">
        <v>3</v>
      </c>
      <c r="U110" s="142">
        <f t="shared" si="17"/>
        <v>2</v>
      </c>
    </row>
    <row r="111" spans="1:21" s="116" customFormat="1" ht="13.5" customHeight="1" x14ac:dyDescent="0.15">
      <c r="A111" s="113"/>
      <c r="B111" s="112"/>
      <c r="C111" s="438"/>
      <c r="D111" s="124" t="s">
        <v>77</v>
      </c>
      <c r="E111" s="72">
        <v>0</v>
      </c>
      <c r="F111" s="72">
        <v>0</v>
      </c>
      <c r="G111" s="72">
        <v>6</v>
      </c>
      <c r="H111" s="72">
        <v>0</v>
      </c>
      <c r="I111" s="72">
        <v>0</v>
      </c>
      <c r="J111" s="72">
        <v>0</v>
      </c>
      <c r="K111" s="72">
        <f t="shared" si="14"/>
        <v>6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f t="shared" si="15"/>
        <v>0</v>
      </c>
      <c r="S111" s="72">
        <f t="shared" si="16"/>
        <v>6</v>
      </c>
      <c r="T111" s="72">
        <v>3</v>
      </c>
      <c r="U111" s="142">
        <f t="shared" si="17"/>
        <v>2</v>
      </c>
    </row>
    <row r="112" spans="1:21" s="116" customFormat="1" ht="13.5" customHeight="1" x14ac:dyDescent="0.15">
      <c r="A112" s="113"/>
      <c r="B112" s="112"/>
      <c r="C112" s="438" t="s">
        <v>113</v>
      </c>
      <c r="D112" s="124" t="s">
        <v>345</v>
      </c>
      <c r="E112" s="72">
        <v>0</v>
      </c>
      <c r="F112" s="72">
        <v>0</v>
      </c>
      <c r="G112" s="72">
        <v>8</v>
      </c>
      <c r="H112" s="72">
        <v>12</v>
      </c>
      <c r="I112" s="72">
        <v>113</v>
      </c>
      <c r="J112" s="72">
        <v>2</v>
      </c>
      <c r="K112" s="72">
        <f t="shared" si="14"/>
        <v>135</v>
      </c>
      <c r="L112" s="72">
        <v>53</v>
      </c>
      <c r="M112" s="72">
        <v>2</v>
      </c>
      <c r="N112" s="72">
        <v>0</v>
      </c>
      <c r="O112" s="72">
        <v>0</v>
      </c>
      <c r="P112" s="72">
        <v>0</v>
      </c>
      <c r="Q112" s="72">
        <v>0</v>
      </c>
      <c r="R112" s="72">
        <f t="shared" si="15"/>
        <v>55</v>
      </c>
      <c r="S112" s="72">
        <f t="shared" si="16"/>
        <v>190</v>
      </c>
      <c r="T112" s="72">
        <v>200</v>
      </c>
      <c r="U112" s="142">
        <f t="shared" si="17"/>
        <v>0.95</v>
      </c>
    </row>
    <row r="113" spans="1:21" s="116" customFormat="1" ht="13.5" customHeight="1" x14ac:dyDescent="0.15">
      <c r="A113" s="113"/>
      <c r="B113" s="112"/>
      <c r="C113" s="438"/>
      <c r="D113" s="124" t="s">
        <v>77</v>
      </c>
      <c r="E113" s="72">
        <v>0</v>
      </c>
      <c r="F113" s="72">
        <v>0</v>
      </c>
      <c r="G113" s="72">
        <v>8</v>
      </c>
      <c r="H113" s="72">
        <v>12</v>
      </c>
      <c r="I113" s="72">
        <v>113</v>
      </c>
      <c r="J113" s="72">
        <v>2</v>
      </c>
      <c r="K113" s="72">
        <f t="shared" si="14"/>
        <v>135</v>
      </c>
      <c r="L113" s="72">
        <v>53</v>
      </c>
      <c r="M113" s="72">
        <v>2</v>
      </c>
      <c r="N113" s="72">
        <v>0</v>
      </c>
      <c r="O113" s="72">
        <v>0</v>
      </c>
      <c r="P113" s="72">
        <v>0</v>
      </c>
      <c r="Q113" s="72">
        <v>0</v>
      </c>
      <c r="R113" s="72">
        <f t="shared" si="15"/>
        <v>55</v>
      </c>
      <c r="S113" s="72">
        <f t="shared" si="16"/>
        <v>190</v>
      </c>
      <c r="T113" s="72">
        <v>200</v>
      </c>
      <c r="U113" s="142">
        <f t="shared" si="17"/>
        <v>0.95</v>
      </c>
    </row>
    <row r="114" spans="1:21" s="116" customFormat="1" ht="13.5" customHeight="1" x14ac:dyDescent="0.15">
      <c r="A114" s="113"/>
      <c r="B114" s="112"/>
      <c r="C114" s="438" t="s">
        <v>114</v>
      </c>
      <c r="D114" s="124" t="s">
        <v>345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f t="shared" si="14"/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  <c r="Q114" s="72">
        <v>0</v>
      </c>
      <c r="R114" s="72">
        <f t="shared" si="15"/>
        <v>0</v>
      </c>
      <c r="S114" s="72">
        <f t="shared" si="16"/>
        <v>0</v>
      </c>
      <c r="T114" s="72">
        <v>0</v>
      </c>
      <c r="U114" s="142">
        <f t="shared" si="17"/>
        <v>0</v>
      </c>
    </row>
    <row r="115" spans="1:21" s="116" customFormat="1" ht="13.5" customHeight="1" x14ac:dyDescent="0.15">
      <c r="A115" s="113"/>
      <c r="B115" s="112"/>
      <c r="C115" s="438"/>
      <c r="D115" s="124" t="s">
        <v>77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f t="shared" si="14"/>
        <v>0</v>
      </c>
      <c r="L115" s="72">
        <v>0</v>
      </c>
      <c r="M115" s="72">
        <v>0</v>
      </c>
      <c r="N115" s="72">
        <v>0</v>
      </c>
      <c r="O115" s="72">
        <v>0</v>
      </c>
      <c r="P115" s="72">
        <v>0</v>
      </c>
      <c r="Q115" s="72">
        <v>0</v>
      </c>
      <c r="R115" s="72">
        <f t="shared" si="15"/>
        <v>0</v>
      </c>
      <c r="S115" s="72">
        <f t="shared" si="16"/>
        <v>0</v>
      </c>
      <c r="T115" s="72">
        <v>0</v>
      </c>
      <c r="U115" s="142">
        <f t="shared" si="17"/>
        <v>0</v>
      </c>
    </row>
    <row r="116" spans="1:21" s="116" customFormat="1" ht="13.5" customHeight="1" x14ac:dyDescent="0.15">
      <c r="A116" s="113"/>
      <c r="B116" s="112"/>
      <c r="C116" s="438" t="s">
        <v>115</v>
      </c>
      <c r="D116" s="124" t="s">
        <v>345</v>
      </c>
      <c r="E116" s="72"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f t="shared" si="14"/>
        <v>0</v>
      </c>
      <c r="L116" s="72">
        <v>0</v>
      </c>
      <c r="M116" s="72">
        <v>0</v>
      </c>
      <c r="N116" s="72">
        <v>0</v>
      </c>
      <c r="O116" s="72">
        <v>0</v>
      </c>
      <c r="P116" s="72">
        <v>0</v>
      </c>
      <c r="Q116" s="72">
        <v>0</v>
      </c>
      <c r="R116" s="72">
        <f t="shared" si="15"/>
        <v>0</v>
      </c>
      <c r="S116" s="72">
        <f t="shared" si="16"/>
        <v>0</v>
      </c>
      <c r="T116" s="72">
        <v>6</v>
      </c>
      <c r="U116" s="142">
        <f t="shared" si="17"/>
        <v>0</v>
      </c>
    </row>
    <row r="117" spans="1:21" s="116" customFormat="1" ht="13.5" customHeight="1" x14ac:dyDescent="0.15">
      <c r="A117" s="113"/>
      <c r="B117" s="112"/>
      <c r="C117" s="438"/>
      <c r="D117" s="124" t="s">
        <v>77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f t="shared" si="14"/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0</v>
      </c>
      <c r="R117" s="72">
        <f t="shared" si="15"/>
        <v>0</v>
      </c>
      <c r="S117" s="72">
        <f t="shared" si="16"/>
        <v>0</v>
      </c>
      <c r="T117" s="72">
        <v>6</v>
      </c>
      <c r="U117" s="142">
        <f t="shared" si="17"/>
        <v>0</v>
      </c>
    </row>
    <row r="118" spans="1:21" s="116" customFormat="1" ht="13.5" customHeight="1" x14ac:dyDescent="0.15">
      <c r="A118" s="113"/>
      <c r="B118" s="112"/>
      <c r="C118" s="438" t="s">
        <v>116</v>
      </c>
      <c r="D118" s="124" t="s">
        <v>345</v>
      </c>
      <c r="E118" s="72">
        <v>2</v>
      </c>
      <c r="F118" s="72">
        <v>6</v>
      </c>
      <c r="G118" s="72">
        <v>7</v>
      </c>
      <c r="H118" s="72">
        <v>22</v>
      </c>
      <c r="I118" s="72">
        <v>108</v>
      </c>
      <c r="J118" s="72">
        <v>21</v>
      </c>
      <c r="K118" s="72">
        <f t="shared" si="14"/>
        <v>166</v>
      </c>
      <c r="L118" s="72">
        <v>6</v>
      </c>
      <c r="M118" s="72">
        <v>4</v>
      </c>
      <c r="N118" s="72">
        <v>3</v>
      </c>
      <c r="O118" s="72">
        <v>0</v>
      </c>
      <c r="P118" s="72">
        <v>29</v>
      </c>
      <c r="Q118" s="72">
        <v>4</v>
      </c>
      <c r="R118" s="72">
        <f t="shared" si="15"/>
        <v>46</v>
      </c>
      <c r="S118" s="72">
        <f t="shared" si="16"/>
        <v>212</v>
      </c>
      <c r="T118" s="72">
        <v>88</v>
      </c>
      <c r="U118" s="142">
        <f t="shared" si="17"/>
        <v>2.4090909090909092</v>
      </c>
    </row>
    <row r="119" spans="1:21" s="116" customFormat="1" ht="13.5" customHeight="1" x14ac:dyDescent="0.15">
      <c r="A119" s="113"/>
      <c r="B119" s="112"/>
      <c r="C119" s="438"/>
      <c r="D119" s="124" t="s">
        <v>77</v>
      </c>
      <c r="E119" s="72">
        <v>2</v>
      </c>
      <c r="F119" s="72">
        <v>6</v>
      </c>
      <c r="G119" s="72">
        <v>7</v>
      </c>
      <c r="H119" s="72">
        <v>22</v>
      </c>
      <c r="I119" s="72">
        <v>108</v>
      </c>
      <c r="J119" s="72">
        <v>21</v>
      </c>
      <c r="K119" s="72">
        <f t="shared" si="14"/>
        <v>166</v>
      </c>
      <c r="L119" s="72">
        <v>6</v>
      </c>
      <c r="M119" s="72">
        <v>4</v>
      </c>
      <c r="N119" s="72">
        <v>3</v>
      </c>
      <c r="O119" s="72">
        <v>0</v>
      </c>
      <c r="P119" s="72">
        <v>29</v>
      </c>
      <c r="Q119" s="72">
        <v>4</v>
      </c>
      <c r="R119" s="72">
        <f t="shared" si="15"/>
        <v>46</v>
      </c>
      <c r="S119" s="72">
        <f t="shared" si="16"/>
        <v>212</v>
      </c>
      <c r="T119" s="72">
        <v>108</v>
      </c>
      <c r="U119" s="142">
        <f t="shared" si="17"/>
        <v>1.962962962962963</v>
      </c>
    </row>
    <row r="120" spans="1:21" s="116" customFormat="1" ht="13.5" customHeight="1" x14ac:dyDescent="0.15">
      <c r="A120" s="113"/>
      <c r="B120" s="112"/>
      <c r="C120" s="438" t="s">
        <v>117</v>
      </c>
      <c r="D120" s="124" t="s">
        <v>345</v>
      </c>
      <c r="E120" s="72">
        <v>3200</v>
      </c>
      <c r="F120" s="72">
        <v>2964</v>
      </c>
      <c r="G120" s="72">
        <v>3125</v>
      </c>
      <c r="H120" s="72">
        <v>8035</v>
      </c>
      <c r="I120" s="72">
        <v>6992</v>
      </c>
      <c r="J120" s="72">
        <v>2589</v>
      </c>
      <c r="K120" s="72">
        <f t="shared" si="14"/>
        <v>26905</v>
      </c>
      <c r="L120" s="72">
        <v>2022</v>
      </c>
      <c r="M120" s="72">
        <v>517</v>
      </c>
      <c r="N120" s="72">
        <v>2518</v>
      </c>
      <c r="O120" s="72">
        <v>4528</v>
      </c>
      <c r="P120" s="72">
        <v>8491</v>
      </c>
      <c r="Q120" s="72">
        <v>7135</v>
      </c>
      <c r="R120" s="72">
        <f t="shared" si="15"/>
        <v>25211</v>
      </c>
      <c r="S120" s="72">
        <f t="shared" si="16"/>
        <v>52116</v>
      </c>
      <c r="T120" s="72">
        <v>42537</v>
      </c>
      <c r="U120" s="142">
        <f t="shared" si="17"/>
        <v>1.225192185626631</v>
      </c>
    </row>
    <row r="121" spans="1:21" s="116" customFormat="1" ht="13.5" customHeight="1" thickBot="1" x14ac:dyDescent="0.2">
      <c r="A121" s="113"/>
      <c r="B121" s="112"/>
      <c r="C121" s="439"/>
      <c r="D121" s="126" t="s">
        <v>77</v>
      </c>
      <c r="E121" s="89">
        <v>3200</v>
      </c>
      <c r="F121" s="89">
        <v>2964</v>
      </c>
      <c r="G121" s="89">
        <v>3125</v>
      </c>
      <c r="H121" s="89">
        <v>8035</v>
      </c>
      <c r="I121" s="89">
        <v>6992</v>
      </c>
      <c r="J121" s="89">
        <v>2589</v>
      </c>
      <c r="K121" s="89">
        <f t="shared" si="14"/>
        <v>26905</v>
      </c>
      <c r="L121" s="89">
        <v>2022</v>
      </c>
      <c r="M121" s="89">
        <v>517</v>
      </c>
      <c r="N121" s="89">
        <v>2518</v>
      </c>
      <c r="O121" s="89">
        <v>4528</v>
      </c>
      <c r="P121" s="89">
        <v>8491</v>
      </c>
      <c r="Q121" s="89">
        <v>7135</v>
      </c>
      <c r="R121" s="89">
        <f t="shared" si="15"/>
        <v>25211</v>
      </c>
      <c r="S121" s="89">
        <f t="shared" si="16"/>
        <v>52116</v>
      </c>
      <c r="T121" s="89">
        <v>42537</v>
      </c>
      <c r="U121" s="144">
        <f t="shared" si="17"/>
        <v>1.225192185626631</v>
      </c>
    </row>
    <row r="122" spans="1:21" s="116" customFormat="1" ht="13.5" customHeight="1" x14ac:dyDescent="0.15">
      <c r="A122" s="113"/>
      <c r="B122" s="440" t="s">
        <v>329</v>
      </c>
      <c r="C122" s="441"/>
      <c r="D122" s="121" t="s">
        <v>345</v>
      </c>
      <c r="E122" s="69">
        <f>E124+E126+E132+E134+E136+E138+E140+E142+E144+E146+E148</f>
        <v>66616</v>
      </c>
      <c r="F122" s="69">
        <f t="shared" ref="F122:S123" si="18">F124+F126+F132+F134+F136+F138+F140+F142+F144+F146+F148</f>
        <v>66544</v>
      </c>
      <c r="G122" s="69">
        <f t="shared" si="18"/>
        <v>61301</v>
      </c>
      <c r="H122" s="69">
        <f t="shared" si="18"/>
        <v>82104</v>
      </c>
      <c r="I122" s="69">
        <f t="shared" si="18"/>
        <v>72861</v>
      </c>
      <c r="J122" s="69">
        <f t="shared" si="18"/>
        <v>55325</v>
      </c>
      <c r="K122" s="69">
        <f t="shared" si="18"/>
        <v>404751</v>
      </c>
      <c r="L122" s="69">
        <f t="shared" si="18"/>
        <v>76675</v>
      </c>
      <c r="M122" s="69">
        <f t="shared" si="18"/>
        <v>66850</v>
      </c>
      <c r="N122" s="69">
        <f t="shared" si="18"/>
        <v>117441</v>
      </c>
      <c r="O122" s="69">
        <f t="shared" si="18"/>
        <v>108084</v>
      </c>
      <c r="P122" s="69">
        <f t="shared" si="18"/>
        <v>105616</v>
      </c>
      <c r="Q122" s="69">
        <f t="shared" si="18"/>
        <v>61389</v>
      </c>
      <c r="R122" s="69">
        <f t="shared" si="18"/>
        <v>536055</v>
      </c>
      <c r="S122" s="69">
        <f t="shared" si="18"/>
        <v>940806</v>
      </c>
      <c r="T122" s="69">
        <f>T124+T126+T132+T134+T136+T138+T140+T142+T144+T146+T148</f>
        <v>751637</v>
      </c>
      <c r="U122" s="137">
        <f t="shared" si="17"/>
        <v>1.2516760084987832</v>
      </c>
    </row>
    <row r="123" spans="1:21" s="116" customFormat="1" ht="13.5" customHeight="1" thickBot="1" x14ac:dyDescent="0.2">
      <c r="A123" s="113"/>
      <c r="B123" s="442"/>
      <c r="C123" s="441"/>
      <c r="D123" s="122" t="s">
        <v>77</v>
      </c>
      <c r="E123" s="132">
        <f>E125+E127+E133+E135+E137+E139+E141+E143+E145+E147+E149</f>
        <v>68711</v>
      </c>
      <c r="F123" s="132">
        <f t="shared" si="18"/>
        <v>68066</v>
      </c>
      <c r="G123" s="132">
        <f t="shared" si="18"/>
        <v>63284</v>
      </c>
      <c r="H123" s="132">
        <f t="shared" si="18"/>
        <v>85400</v>
      </c>
      <c r="I123" s="132">
        <f t="shared" si="18"/>
        <v>76186</v>
      </c>
      <c r="J123" s="132">
        <f t="shared" si="18"/>
        <v>57575</v>
      </c>
      <c r="K123" s="132">
        <f t="shared" si="18"/>
        <v>419222</v>
      </c>
      <c r="L123" s="132">
        <f t="shared" si="18"/>
        <v>79334</v>
      </c>
      <c r="M123" s="132">
        <f t="shared" si="18"/>
        <v>68277</v>
      </c>
      <c r="N123" s="132">
        <f t="shared" si="18"/>
        <v>121245</v>
      </c>
      <c r="O123" s="132">
        <f t="shared" si="18"/>
        <v>112836</v>
      </c>
      <c r="P123" s="132">
        <f t="shared" si="18"/>
        <v>111015</v>
      </c>
      <c r="Q123" s="132">
        <f t="shared" si="18"/>
        <v>62405</v>
      </c>
      <c r="R123" s="132">
        <f t="shared" si="18"/>
        <v>555112</v>
      </c>
      <c r="S123" s="132">
        <f t="shared" si="18"/>
        <v>974334</v>
      </c>
      <c r="T123" s="132">
        <f>T125+T127+T133+T135+T137+T139+T141+T143+T145+T147+T149</f>
        <v>780573</v>
      </c>
      <c r="U123" s="138">
        <f t="shared" si="17"/>
        <v>1.2482291854829721</v>
      </c>
    </row>
    <row r="124" spans="1:21" s="116" customFormat="1" ht="13.5" customHeight="1" x14ac:dyDescent="0.15">
      <c r="A124" s="113"/>
      <c r="B124" s="113"/>
      <c r="C124" s="443" t="s">
        <v>142</v>
      </c>
      <c r="D124" s="127" t="s">
        <v>345</v>
      </c>
      <c r="E124" s="69">
        <v>86</v>
      </c>
      <c r="F124" s="69">
        <v>290</v>
      </c>
      <c r="G124" s="69">
        <v>252</v>
      </c>
      <c r="H124" s="69">
        <v>592</v>
      </c>
      <c r="I124" s="69">
        <v>828</v>
      </c>
      <c r="J124" s="69">
        <v>182</v>
      </c>
      <c r="K124" s="69">
        <f>SUM(E124:J124)</f>
        <v>2230</v>
      </c>
      <c r="L124" s="69">
        <v>246</v>
      </c>
      <c r="M124" s="69">
        <v>153</v>
      </c>
      <c r="N124" s="69">
        <v>1316</v>
      </c>
      <c r="O124" s="69">
        <v>963</v>
      </c>
      <c r="P124" s="69">
        <v>1670</v>
      </c>
      <c r="Q124" s="69">
        <v>190</v>
      </c>
      <c r="R124" s="69">
        <f>SUM(L124:Q124)</f>
        <v>4538</v>
      </c>
      <c r="S124" s="145">
        <f>K124+R124</f>
        <v>6768</v>
      </c>
      <c r="T124" s="105">
        <v>2861</v>
      </c>
      <c r="U124" s="137">
        <f t="shared" si="17"/>
        <v>2.3656064313177212</v>
      </c>
    </row>
    <row r="125" spans="1:21" s="116" customFormat="1" ht="13.5" customHeight="1" x14ac:dyDescent="0.15">
      <c r="A125" s="113"/>
      <c r="B125" s="112"/>
      <c r="C125" s="438"/>
      <c r="D125" s="124" t="s">
        <v>77</v>
      </c>
      <c r="E125" s="72">
        <v>300</v>
      </c>
      <c r="F125" s="72">
        <v>513</v>
      </c>
      <c r="G125" s="72">
        <v>420</v>
      </c>
      <c r="H125" s="72">
        <v>801</v>
      </c>
      <c r="I125" s="72">
        <v>979</v>
      </c>
      <c r="J125" s="72">
        <v>554</v>
      </c>
      <c r="K125" s="72">
        <f>SUM(E125:J125)</f>
        <v>3567</v>
      </c>
      <c r="L125" s="72">
        <v>320</v>
      </c>
      <c r="M125" s="72">
        <v>192</v>
      </c>
      <c r="N125" s="72">
        <v>1495</v>
      </c>
      <c r="O125" s="72">
        <v>1085</v>
      </c>
      <c r="P125" s="72">
        <v>1902</v>
      </c>
      <c r="Q125" s="72">
        <v>293</v>
      </c>
      <c r="R125" s="72">
        <f>SUM(L125:Q125)</f>
        <v>5287</v>
      </c>
      <c r="S125" s="141">
        <f>K125+R125</f>
        <v>8854</v>
      </c>
      <c r="T125" s="102">
        <v>3838</v>
      </c>
      <c r="U125" s="142">
        <f t="shared" si="17"/>
        <v>2.3069306930693068</v>
      </c>
    </row>
    <row r="126" spans="1:21" s="116" customFormat="1" ht="13.5" customHeight="1" x14ac:dyDescent="0.15">
      <c r="A126" s="113"/>
      <c r="B126" s="112"/>
      <c r="C126" s="438" t="s">
        <v>143</v>
      </c>
      <c r="D126" s="124" t="s">
        <v>345</v>
      </c>
      <c r="E126" s="72">
        <v>2302</v>
      </c>
      <c r="F126" s="72">
        <v>2319</v>
      </c>
      <c r="G126" s="72">
        <v>1674</v>
      </c>
      <c r="H126" s="72">
        <v>2509</v>
      </c>
      <c r="I126" s="72">
        <v>2368</v>
      </c>
      <c r="J126" s="72">
        <v>1214</v>
      </c>
      <c r="K126" s="72">
        <f>SUM(E126:J126)</f>
        <v>12386</v>
      </c>
      <c r="L126" s="72">
        <v>4187</v>
      </c>
      <c r="M126" s="72">
        <v>2265</v>
      </c>
      <c r="N126" s="72">
        <v>3564</v>
      </c>
      <c r="O126" s="72">
        <v>4880</v>
      </c>
      <c r="P126" s="72">
        <v>5394</v>
      </c>
      <c r="Q126" s="72">
        <v>2645</v>
      </c>
      <c r="R126" s="72">
        <f>SUM(L126:Q126)</f>
        <v>22935</v>
      </c>
      <c r="S126" s="72">
        <f>K126+R126</f>
        <v>35321</v>
      </c>
      <c r="T126" s="72">
        <v>20055</v>
      </c>
      <c r="U126" s="142">
        <f t="shared" si="17"/>
        <v>1.7612066816255298</v>
      </c>
    </row>
    <row r="127" spans="1:21" s="116" customFormat="1" ht="13.5" customHeight="1" x14ac:dyDescent="0.15">
      <c r="A127" s="113"/>
      <c r="B127" s="112"/>
      <c r="C127" s="438"/>
      <c r="D127" s="124" t="s">
        <v>77</v>
      </c>
      <c r="E127" s="72">
        <v>2602</v>
      </c>
      <c r="F127" s="72">
        <v>2326</v>
      </c>
      <c r="G127" s="72">
        <v>1683</v>
      </c>
      <c r="H127" s="72">
        <v>2511</v>
      </c>
      <c r="I127" s="72">
        <v>2392</v>
      </c>
      <c r="J127" s="72">
        <v>1218</v>
      </c>
      <c r="K127" s="72">
        <f>SUM(E127:J127)</f>
        <v>12732</v>
      </c>
      <c r="L127" s="72">
        <v>4639</v>
      </c>
      <c r="M127" s="72">
        <v>2646</v>
      </c>
      <c r="N127" s="72">
        <v>3913</v>
      </c>
      <c r="O127" s="72">
        <v>5213</v>
      </c>
      <c r="P127" s="72">
        <v>6112</v>
      </c>
      <c r="Q127" s="72">
        <v>2739</v>
      </c>
      <c r="R127" s="72">
        <f>SUM(L127:Q127)</f>
        <v>25262</v>
      </c>
      <c r="S127" s="72">
        <f>K127+R127</f>
        <v>37994</v>
      </c>
      <c r="T127" s="72">
        <v>21404</v>
      </c>
      <c r="U127" s="142">
        <f t="shared" si="17"/>
        <v>1.7750887684544945</v>
      </c>
    </row>
    <row r="128" spans="1:21" s="94" customFormat="1" ht="13.5" customHeight="1" x14ac:dyDescent="0.15">
      <c r="A128" s="112"/>
      <c r="B128" s="112"/>
      <c r="C128" s="115"/>
      <c r="D128" s="130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46"/>
    </row>
    <row r="129" spans="1:21" s="116" customFormat="1" ht="21.75" customHeight="1" x14ac:dyDescent="0.15">
      <c r="A129" s="100" t="str">
        <f>A65</f>
        <v>５　平成27年度市町村別・月別訪日外国人宿泊者数（延べ人数）</v>
      </c>
      <c r="B129" s="14"/>
      <c r="C129" s="14"/>
      <c r="D129" s="5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:21" s="116" customFormat="1" ht="14.25" customHeight="1" thickBot="1" x14ac:dyDescent="0.2">
      <c r="A130" s="14"/>
      <c r="B130" s="14"/>
      <c r="C130" s="14"/>
      <c r="D130" s="5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65" t="s">
        <v>146</v>
      </c>
    </row>
    <row r="131" spans="1:21" s="147" customFormat="1" ht="13.5" customHeight="1" thickBot="1" x14ac:dyDescent="0.2">
      <c r="A131" s="106" t="s">
        <v>24</v>
      </c>
      <c r="B131" s="106" t="s">
        <v>285</v>
      </c>
      <c r="C131" s="107" t="s">
        <v>286</v>
      </c>
      <c r="D131" s="19" t="s">
        <v>25</v>
      </c>
      <c r="E131" s="19" t="s">
        <v>26</v>
      </c>
      <c r="F131" s="19" t="s">
        <v>27</v>
      </c>
      <c r="G131" s="19" t="s">
        <v>28</v>
      </c>
      <c r="H131" s="19" t="s">
        <v>29</v>
      </c>
      <c r="I131" s="19" t="s">
        <v>30</v>
      </c>
      <c r="J131" s="19" t="s">
        <v>31</v>
      </c>
      <c r="K131" s="19" t="s">
        <v>32</v>
      </c>
      <c r="L131" s="19" t="s">
        <v>33</v>
      </c>
      <c r="M131" s="19" t="s">
        <v>34</v>
      </c>
      <c r="N131" s="19" t="s">
        <v>35</v>
      </c>
      <c r="O131" s="19" t="s">
        <v>36</v>
      </c>
      <c r="P131" s="19" t="s">
        <v>37</v>
      </c>
      <c r="Q131" s="19" t="s">
        <v>38</v>
      </c>
      <c r="R131" s="108" t="s">
        <v>39</v>
      </c>
      <c r="S131" s="165" t="s">
        <v>349</v>
      </c>
      <c r="T131" s="166" t="str">
        <f>$T$3</f>
        <v>26年度</v>
      </c>
      <c r="U131" s="20" t="s">
        <v>41</v>
      </c>
    </row>
    <row r="132" spans="1:21" s="116" customFormat="1" ht="13.5" customHeight="1" x14ac:dyDescent="0.15">
      <c r="A132" s="447" t="s">
        <v>327</v>
      </c>
      <c r="B132" s="447" t="s">
        <v>330</v>
      </c>
      <c r="C132" s="448" t="s">
        <v>144</v>
      </c>
      <c r="D132" s="121" t="s">
        <v>345</v>
      </c>
      <c r="E132" s="69">
        <v>31519</v>
      </c>
      <c r="F132" s="69">
        <v>32931</v>
      </c>
      <c r="G132" s="69">
        <v>30503</v>
      </c>
      <c r="H132" s="69">
        <v>41937</v>
      </c>
      <c r="I132" s="69">
        <v>38933</v>
      </c>
      <c r="J132" s="69">
        <v>27361</v>
      </c>
      <c r="K132" s="69">
        <f t="shared" ref="K132:K149" si="19">SUM(E132:J132)</f>
        <v>203184</v>
      </c>
      <c r="L132" s="69">
        <v>36825</v>
      </c>
      <c r="M132" s="69">
        <v>33422</v>
      </c>
      <c r="N132" s="69">
        <v>56838</v>
      </c>
      <c r="O132" s="69">
        <v>52129</v>
      </c>
      <c r="P132" s="69">
        <v>50148</v>
      </c>
      <c r="Q132" s="69">
        <v>29142</v>
      </c>
      <c r="R132" s="69">
        <f t="shared" ref="R132:R149" si="20">SUM(L132:Q132)</f>
        <v>258504</v>
      </c>
      <c r="S132" s="145">
        <f t="shared" ref="S132:S149" si="21">K132+R132</f>
        <v>461688</v>
      </c>
      <c r="T132" s="105">
        <v>364792</v>
      </c>
      <c r="U132" s="137">
        <f t="shared" ref="U132:U163" si="22">IF(T132=0,0,S132/T132)</f>
        <v>1.2656198600846509</v>
      </c>
    </row>
    <row r="133" spans="1:21" s="116" customFormat="1" ht="13.5" customHeight="1" x14ac:dyDescent="0.15">
      <c r="A133" s="447"/>
      <c r="B133" s="447"/>
      <c r="C133" s="438"/>
      <c r="D133" s="169" t="s">
        <v>77</v>
      </c>
      <c r="E133" s="72">
        <v>32040</v>
      </c>
      <c r="F133" s="72">
        <v>33372</v>
      </c>
      <c r="G133" s="72">
        <v>31011</v>
      </c>
      <c r="H133" s="72">
        <v>43074</v>
      </c>
      <c r="I133" s="72">
        <v>40153</v>
      </c>
      <c r="J133" s="72">
        <v>27986</v>
      </c>
      <c r="K133" s="72">
        <f t="shared" si="19"/>
        <v>207636</v>
      </c>
      <c r="L133" s="72">
        <v>37458</v>
      </c>
      <c r="M133" s="72">
        <v>33981</v>
      </c>
      <c r="N133" s="72">
        <v>58065</v>
      </c>
      <c r="O133" s="72">
        <v>52611</v>
      </c>
      <c r="P133" s="72">
        <v>51225</v>
      </c>
      <c r="Q133" s="72">
        <v>29526</v>
      </c>
      <c r="R133" s="72">
        <f t="shared" si="20"/>
        <v>262866</v>
      </c>
      <c r="S133" s="141">
        <f t="shared" si="21"/>
        <v>470502</v>
      </c>
      <c r="T133" s="102">
        <v>372555</v>
      </c>
      <c r="U133" s="142">
        <f t="shared" si="22"/>
        <v>1.2629061480855175</v>
      </c>
    </row>
    <row r="134" spans="1:21" s="116" customFormat="1" ht="13.5" customHeight="1" x14ac:dyDescent="0.15">
      <c r="A134" s="113"/>
      <c r="B134" s="112"/>
      <c r="C134" s="438" t="s">
        <v>289</v>
      </c>
      <c r="D134" s="169" t="s">
        <v>345</v>
      </c>
      <c r="E134" s="72">
        <v>1591</v>
      </c>
      <c r="F134" s="72">
        <v>1945</v>
      </c>
      <c r="G134" s="72">
        <v>1564</v>
      </c>
      <c r="H134" s="72">
        <v>2269</v>
      </c>
      <c r="I134" s="72">
        <v>2213</v>
      </c>
      <c r="J134" s="72">
        <v>1015</v>
      </c>
      <c r="K134" s="72">
        <f t="shared" si="19"/>
        <v>10597</v>
      </c>
      <c r="L134" s="72">
        <v>2322</v>
      </c>
      <c r="M134" s="72">
        <v>2401</v>
      </c>
      <c r="N134" s="72">
        <v>6963</v>
      </c>
      <c r="O134" s="72">
        <v>3315</v>
      </c>
      <c r="P134" s="72">
        <v>3426</v>
      </c>
      <c r="Q134" s="72">
        <v>1670</v>
      </c>
      <c r="R134" s="72">
        <f t="shared" si="20"/>
        <v>20097</v>
      </c>
      <c r="S134" s="72">
        <f t="shared" si="21"/>
        <v>30694</v>
      </c>
      <c r="T134" s="72">
        <v>39138</v>
      </c>
      <c r="U134" s="142">
        <f t="shared" si="22"/>
        <v>0.78425060043947059</v>
      </c>
    </row>
    <row r="135" spans="1:21" s="116" customFormat="1" ht="13.5" customHeight="1" x14ac:dyDescent="0.15">
      <c r="A135" s="113"/>
      <c r="B135" s="112"/>
      <c r="C135" s="438"/>
      <c r="D135" s="169" t="s">
        <v>77</v>
      </c>
      <c r="E135" s="72">
        <v>1812</v>
      </c>
      <c r="F135" s="72">
        <v>2086</v>
      </c>
      <c r="G135" s="72">
        <v>1854</v>
      </c>
      <c r="H135" s="72">
        <v>2906</v>
      </c>
      <c r="I135" s="72">
        <v>2610</v>
      </c>
      <c r="J135" s="72">
        <v>1345</v>
      </c>
      <c r="K135" s="72">
        <f t="shared" si="19"/>
        <v>12613</v>
      </c>
      <c r="L135" s="72">
        <v>2837</v>
      </c>
      <c r="M135" s="72">
        <v>2420</v>
      </c>
      <c r="N135" s="72">
        <v>7118</v>
      </c>
      <c r="O135" s="72">
        <v>4904</v>
      </c>
      <c r="P135" s="72">
        <v>3695</v>
      </c>
      <c r="Q135" s="72">
        <v>1785</v>
      </c>
      <c r="R135" s="72">
        <f t="shared" si="20"/>
        <v>22759</v>
      </c>
      <c r="S135" s="72">
        <f t="shared" si="21"/>
        <v>35372</v>
      </c>
      <c r="T135" s="72">
        <v>42600</v>
      </c>
      <c r="U135" s="142">
        <f t="shared" si="22"/>
        <v>0.83032863849765259</v>
      </c>
    </row>
    <row r="136" spans="1:21" s="116" customFormat="1" ht="13.5" customHeight="1" x14ac:dyDescent="0.15">
      <c r="A136" s="113"/>
      <c r="B136" s="112"/>
      <c r="C136" s="438" t="s">
        <v>145</v>
      </c>
      <c r="D136" s="169" t="s">
        <v>345</v>
      </c>
      <c r="E136" s="72">
        <v>6</v>
      </c>
      <c r="F136" s="72">
        <v>0</v>
      </c>
      <c r="G136" s="72">
        <v>6</v>
      </c>
      <c r="H136" s="72">
        <v>8</v>
      </c>
      <c r="I136" s="72">
        <v>4</v>
      </c>
      <c r="J136" s="72">
        <v>0</v>
      </c>
      <c r="K136" s="72">
        <f t="shared" si="19"/>
        <v>24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  <c r="Q136" s="72">
        <v>0</v>
      </c>
      <c r="R136" s="72">
        <f t="shared" si="20"/>
        <v>0</v>
      </c>
      <c r="S136" s="72">
        <f t="shared" si="21"/>
        <v>24</v>
      </c>
      <c r="T136" s="72">
        <v>48</v>
      </c>
      <c r="U136" s="142">
        <f t="shared" si="22"/>
        <v>0.5</v>
      </c>
    </row>
    <row r="137" spans="1:21" s="116" customFormat="1" ht="13.5" customHeight="1" x14ac:dyDescent="0.15">
      <c r="A137" s="113"/>
      <c r="B137" s="112"/>
      <c r="C137" s="438"/>
      <c r="D137" s="169" t="s">
        <v>77</v>
      </c>
      <c r="E137" s="72">
        <v>6</v>
      </c>
      <c r="F137" s="72">
        <v>0</v>
      </c>
      <c r="G137" s="72">
        <v>6</v>
      </c>
      <c r="H137" s="72">
        <v>8</v>
      </c>
      <c r="I137" s="72">
        <v>4</v>
      </c>
      <c r="J137" s="72">
        <v>0</v>
      </c>
      <c r="K137" s="72">
        <f t="shared" si="19"/>
        <v>24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  <c r="Q137" s="72">
        <v>0</v>
      </c>
      <c r="R137" s="72">
        <f t="shared" si="20"/>
        <v>0</v>
      </c>
      <c r="S137" s="72">
        <f t="shared" si="21"/>
        <v>24</v>
      </c>
      <c r="T137" s="72">
        <v>83</v>
      </c>
      <c r="U137" s="142">
        <f t="shared" si="22"/>
        <v>0.28915662650602408</v>
      </c>
    </row>
    <row r="138" spans="1:21" s="116" customFormat="1" ht="13.5" customHeight="1" x14ac:dyDescent="0.15">
      <c r="A138" s="113"/>
      <c r="B138" s="114"/>
      <c r="C138" s="438" t="s">
        <v>148</v>
      </c>
      <c r="D138" s="169" t="s">
        <v>345</v>
      </c>
      <c r="E138" s="72">
        <v>13630</v>
      </c>
      <c r="F138" s="72">
        <v>12175</v>
      </c>
      <c r="G138" s="72">
        <v>11086</v>
      </c>
      <c r="H138" s="72">
        <v>12385</v>
      </c>
      <c r="I138" s="72">
        <v>9914</v>
      </c>
      <c r="J138" s="72">
        <v>10264</v>
      </c>
      <c r="K138" s="72">
        <f t="shared" si="19"/>
        <v>69454</v>
      </c>
      <c r="L138" s="72">
        <v>12766</v>
      </c>
      <c r="M138" s="72">
        <v>12999</v>
      </c>
      <c r="N138" s="72">
        <v>18736</v>
      </c>
      <c r="O138" s="72">
        <v>16536</v>
      </c>
      <c r="P138" s="72">
        <v>16080</v>
      </c>
      <c r="Q138" s="72">
        <v>9035</v>
      </c>
      <c r="R138" s="72">
        <f t="shared" si="20"/>
        <v>86152</v>
      </c>
      <c r="S138" s="72">
        <f t="shared" si="21"/>
        <v>155606</v>
      </c>
      <c r="T138" s="72">
        <v>143925</v>
      </c>
      <c r="U138" s="142">
        <f t="shared" si="22"/>
        <v>1.0811603265589718</v>
      </c>
    </row>
    <row r="139" spans="1:21" s="116" customFormat="1" ht="13.5" customHeight="1" x14ac:dyDescent="0.15">
      <c r="A139" s="113"/>
      <c r="B139" s="114"/>
      <c r="C139" s="438"/>
      <c r="D139" s="169" t="s">
        <v>77</v>
      </c>
      <c r="E139" s="72">
        <v>13832</v>
      </c>
      <c r="F139" s="72">
        <v>12478</v>
      </c>
      <c r="G139" s="72">
        <v>11181</v>
      </c>
      <c r="H139" s="72">
        <v>12756</v>
      </c>
      <c r="I139" s="72">
        <v>10025</v>
      </c>
      <c r="J139" s="72">
        <v>10531</v>
      </c>
      <c r="K139" s="72">
        <f t="shared" si="19"/>
        <v>70803</v>
      </c>
      <c r="L139" s="72">
        <v>12858</v>
      </c>
      <c r="M139" s="72">
        <v>13028</v>
      </c>
      <c r="N139" s="72">
        <v>18820</v>
      </c>
      <c r="O139" s="72">
        <v>16669</v>
      </c>
      <c r="P139" s="72">
        <v>16275</v>
      </c>
      <c r="Q139" s="72">
        <v>9041</v>
      </c>
      <c r="R139" s="72">
        <f t="shared" si="20"/>
        <v>86691</v>
      </c>
      <c r="S139" s="72">
        <f t="shared" si="21"/>
        <v>157494</v>
      </c>
      <c r="T139" s="72">
        <v>146572</v>
      </c>
      <c r="U139" s="142">
        <f t="shared" si="22"/>
        <v>1.0745162786889719</v>
      </c>
    </row>
    <row r="140" spans="1:21" s="116" customFormat="1" ht="13.5" customHeight="1" x14ac:dyDescent="0.15">
      <c r="A140" s="113"/>
      <c r="B140" s="112"/>
      <c r="C140" s="438" t="s">
        <v>149</v>
      </c>
      <c r="D140" s="169" t="s">
        <v>345</v>
      </c>
      <c r="E140" s="72">
        <v>39</v>
      </c>
      <c r="F140" s="72">
        <v>69</v>
      </c>
      <c r="G140" s="72">
        <v>94</v>
      </c>
      <c r="H140" s="72">
        <v>163</v>
      </c>
      <c r="I140" s="72">
        <v>188</v>
      </c>
      <c r="J140" s="72">
        <v>96</v>
      </c>
      <c r="K140" s="72">
        <f t="shared" si="19"/>
        <v>649</v>
      </c>
      <c r="L140" s="72">
        <v>257</v>
      </c>
      <c r="M140" s="72">
        <v>149</v>
      </c>
      <c r="N140" s="72">
        <v>457</v>
      </c>
      <c r="O140" s="72">
        <v>488</v>
      </c>
      <c r="P140" s="72">
        <v>674</v>
      </c>
      <c r="Q140" s="72">
        <v>162</v>
      </c>
      <c r="R140" s="72">
        <f t="shared" si="20"/>
        <v>2187</v>
      </c>
      <c r="S140" s="72">
        <f t="shared" si="21"/>
        <v>2836</v>
      </c>
      <c r="T140" s="72">
        <v>1317</v>
      </c>
      <c r="U140" s="142">
        <f t="shared" si="22"/>
        <v>2.1533788914198939</v>
      </c>
    </row>
    <row r="141" spans="1:21" s="116" customFormat="1" ht="13.5" customHeight="1" x14ac:dyDescent="0.15">
      <c r="A141" s="113"/>
      <c r="B141" s="112"/>
      <c r="C141" s="438"/>
      <c r="D141" s="169" t="s">
        <v>77</v>
      </c>
      <c r="E141" s="72">
        <v>39</v>
      </c>
      <c r="F141" s="72">
        <v>69</v>
      </c>
      <c r="G141" s="72">
        <v>94</v>
      </c>
      <c r="H141" s="72">
        <v>163</v>
      </c>
      <c r="I141" s="72">
        <v>188</v>
      </c>
      <c r="J141" s="72">
        <v>96</v>
      </c>
      <c r="K141" s="72">
        <f t="shared" si="19"/>
        <v>649</v>
      </c>
      <c r="L141" s="72">
        <v>257</v>
      </c>
      <c r="M141" s="72">
        <v>149</v>
      </c>
      <c r="N141" s="72">
        <v>457</v>
      </c>
      <c r="O141" s="72">
        <v>488</v>
      </c>
      <c r="P141" s="72">
        <v>674</v>
      </c>
      <c r="Q141" s="72">
        <v>162</v>
      </c>
      <c r="R141" s="72">
        <f t="shared" si="20"/>
        <v>2187</v>
      </c>
      <c r="S141" s="72">
        <f t="shared" si="21"/>
        <v>2836</v>
      </c>
      <c r="T141" s="72">
        <v>1317</v>
      </c>
      <c r="U141" s="142">
        <f t="shared" si="22"/>
        <v>2.1533788914198939</v>
      </c>
    </row>
    <row r="142" spans="1:21" s="116" customFormat="1" ht="13.5" customHeight="1" x14ac:dyDescent="0.15">
      <c r="A142" s="113"/>
      <c r="B142" s="112"/>
      <c r="C142" s="438" t="s">
        <v>150</v>
      </c>
      <c r="D142" s="169" t="s">
        <v>345</v>
      </c>
      <c r="E142" s="72">
        <v>0</v>
      </c>
      <c r="F142" s="72">
        <v>0</v>
      </c>
      <c r="G142" s="72">
        <v>0</v>
      </c>
      <c r="H142" s="72">
        <v>0</v>
      </c>
      <c r="I142" s="72">
        <v>0</v>
      </c>
      <c r="J142" s="72">
        <v>0</v>
      </c>
      <c r="K142" s="72">
        <f t="shared" si="19"/>
        <v>0</v>
      </c>
      <c r="L142" s="72">
        <v>0</v>
      </c>
      <c r="M142" s="72">
        <v>0</v>
      </c>
      <c r="N142" s="72">
        <v>0</v>
      </c>
      <c r="O142" s="72">
        <v>0</v>
      </c>
      <c r="P142" s="72">
        <v>0</v>
      </c>
      <c r="Q142" s="72">
        <v>0</v>
      </c>
      <c r="R142" s="72">
        <f t="shared" si="20"/>
        <v>0</v>
      </c>
      <c r="S142" s="72">
        <f t="shared" si="21"/>
        <v>0</v>
      </c>
      <c r="T142" s="72">
        <v>0</v>
      </c>
      <c r="U142" s="142">
        <f t="shared" si="22"/>
        <v>0</v>
      </c>
    </row>
    <row r="143" spans="1:21" s="116" customFormat="1" ht="13.5" customHeight="1" x14ac:dyDescent="0.15">
      <c r="A143" s="113"/>
      <c r="B143" s="112"/>
      <c r="C143" s="438"/>
      <c r="D143" s="169" t="s">
        <v>77</v>
      </c>
      <c r="E143" s="72">
        <v>0</v>
      </c>
      <c r="F143" s="72">
        <v>0</v>
      </c>
      <c r="G143" s="72">
        <v>0</v>
      </c>
      <c r="H143" s="72">
        <v>0</v>
      </c>
      <c r="I143" s="72">
        <v>0</v>
      </c>
      <c r="J143" s="72">
        <v>0</v>
      </c>
      <c r="K143" s="72">
        <f t="shared" si="19"/>
        <v>0</v>
      </c>
      <c r="L143" s="72">
        <v>0</v>
      </c>
      <c r="M143" s="72">
        <v>0</v>
      </c>
      <c r="N143" s="72">
        <v>0</v>
      </c>
      <c r="O143" s="72">
        <v>0</v>
      </c>
      <c r="P143" s="72">
        <v>0</v>
      </c>
      <c r="Q143" s="72">
        <v>0</v>
      </c>
      <c r="R143" s="72">
        <f t="shared" si="20"/>
        <v>0</v>
      </c>
      <c r="S143" s="72">
        <f t="shared" si="21"/>
        <v>0</v>
      </c>
      <c r="T143" s="72">
        <v>0</v>
      </c>
      <c r="U143" s="142">
        <f t="shared" si="22"/>
        <v>0</v>
      </c>
    </row>
    <row r="144" spans="1:21" s="116" customFormat="1" ht="13.5" customHeight="1" x14ac:dyDescent="0.15">
      <c r="A144" s="113"/>
      <c r="B144" s="112"/>
      <c r="C144" s="438" t="s">
        <v>303</v>
      </c>
      <c r="D144" s="169" t="s">
        <v>345</v>
      </c>
      <c r="E144" s="72">
        <v>17443</v>
      </c>
      <c r="F144" s="72">
        <v>16806</v>
      </c>
      <c r="G144" s="72">
        <v>16122</v>
      </c>
      <c r="H144" s="72">
        <v>22235</v>
      </c>
      <c r="I144" s="72">
        <v>18412</v>
      </c>
      <c r="J144" s="72">
        <v>15193</v>
      </c>
      <c r="K144" s="72">
        <f t="shared" si="19"/>
        <v>106211</v>
      </c>
      <c r="L144" s="72">
        <v>20072</v>
      </c>
      <c r="M144" s="72">
        <v>15459</v>
      </c>
      <c r="N144" s="72">
        <v>29565</v>
      </c>
      <c r="O144" s="72">
        <v>29773</v>
      </c>
      <c r="P144" s="72">
        <v>28223</v>
      </c>
      <c r="Q144" s="72">
        <v>18545</v>
      </c>
      <c r="R144" s="72">
        <f t="shared" si="20"/>
        <v>141637</v>
      </c>
      <c r="S144" s="72">
        <f t="shared" si="21"/>
        <v>247848</v>
      </c>
      <c r="T144" s="72">
        <v>179493</v>
      </c>
      <c r="U144" s="142">
        <f t="shared" si="22"/>
        <v>1.3808226504654777</v>
      </c>
    </row>
    <row r="145" spans="1:21" s="116" customFormat="1" ht="13.5" customHeight="1" x14ac:dyDescent="0.15">
      <c r="A145" s="113"/>
      <c r="B145" s="112"/>
      <c r="C145" s="438"/>
      <c r="D145" s="169" t="s">
        <v>77</v>
      </c>
      <c r="E145" s="72">
        <v>18080</v>
      </c>
      <c r="F145" s="72">
        <v>17213</v>
      </c>
      <c r="G145" s="72">
        <v>17035</v>
      </c>
      <c r="H145" s="72">
        <v>23175</v>
      </c>
      <c r="I145" s="72">
        <v>19834</v>
      </c>
      <c r="J145" s="72">
        <v>15845</v>
      </c>
      <c r="K145" s="72">
        <f t="shared" si="19"/>
        <v>111182</v>
      </c>
      <c r="L145" s="72">
        <v>20965</v>
      </c>
      <c r="M145" s="72">
        <v>15859</v>
      </c>
      <c r="N145" s="72">
        <v>31375</v>
      </c>
      <c r="O145" s="72">
        <v>31866</v>
      </c>
      <c r="P145" s="72">
        <v>31128</v>
      </c>
      <c r="Q145" s="72">
        <v>18859</v>
      </c>
      <c r="R145" s="72">
        <f t="shared" si="20"/>
        <v>150052</v>
      </c>
      <c r="S145" s="72">
        <f t="shared" si="21"/>
        <v>261234</v>
      </c>
      <c r="T145" s="72">
        <v>192170</v>
      </c>
      <c r="U145" s="142">
        <f t="shared" si="22"/>
        <v>1.359390123328303</v>
      </c>
    </row>
    <row r="146" spans="1:21" s="116" customFormat="1" ht="13.5" customHeight="1" x14ac:dyDescent="0.15">
      <c r="A146" s="113"/>
      <c r="B146" s="112"/>
      <c r="C146" s="438" t="s">
        <v>331</v>
      </c>
      <c r="D146" s="169" t="s">
        <v>345</v>
      </c>
      <c r="E146" s="72">
        <v>0</v>
      </c>
      <c r="F146" s="72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f t="shared" si="19"/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  <c r="R146" s="72">
        <f t="shared" si="20"/>
        <v>0</v>
      </c>
      <c r="S146" s="72">
        <f t="shared" si="21"/>
        <v>0</v>
      </c>
      <c r="T146" s="72">
        <v>0</v>
      </c>
      <c r="U146" s="142">
        <f t="shared" si="22"/>
        <v>0</v>
      </c>
    </row>
    <row r="147" spans="1:21" s="116" customFormat="1" ht="13.5" customHeight="1" x14ac:dyDescent="0.15">
      <c r="A147" s="113"/>
      <c r="B147" s="112"/>
      <c r="C147" s="438"/>
      <c r="D147" s="169" t="s">
        <v>77</v>
      </c>
      <c r="E147" s="72">
        <v>0</v>
      </c>
      <c r="F147" s="72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f t="shared" si="19"/>
        <v>0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2">
        <f t="shared" si="20"/>
        <v>0</v>
      </c>
      <c r="S147" s="72">
        <f t="shared" si="21"/>
        <v>0</v>
      </c>
      <c r="T147" s="72">
        <v>0</v>
      </c>
      <c r="U147" s="142">
        <f t="shared" si="22"/>
        <v>0</v>
      </c>
    </row>
    <row r="148" spans="1:21" s="116" customFormat="1" ht="13.5" customHeight="1" x14ac:dyDescent="0.15">
      <c r="A148" s="113"/>
      <c r="B148" s="114"/>
      <c r="C148" s="438" t="s">
        <v>347</v>
      </c>
      <c r="D148" s="169" t="s">
        <v>345</v>
      </c>
      <c r="E148" s="72">
        <v>0</v>
      </c>
      <c r="F148" s="72">
        <v>9</v>
      </c>
      <c r="G148" s="72">
        <v>0</v>
      </c>
      <c r="H148" s="72">
        <v>6</v>
      </c>
      <c r="I148" s="72">
        <v>1</v>
      </c>
      <c r="J148" s="72">
        <v>0</v>
      </c>
      <c r="K148" s="72">
        <f t="shared" si="19"/>
        <v>16</v>
      </c>
      <c r="L148" s="72">
        <v>0</v>
      </c>
      <c r="M148" s="72">
        <v>2</v>
      </c>
      <c r="N148" s="72">
        <v>2</v>
      </c>
      <c r="O148" s="72">
        <v>0</v>
      </c>
      <c r="P148" s="72">
        <v>1</v>
      </c>
      <c r="Q148" s="72">
        <v>0</v>
      </c>
      <c r="R148" s="72">
        <f t="shared" si="20"/>
        <v>5</v>
      </c>
      <c r="S148" s="72">
        <f t="shared" si="21"/>
        <v>21</v>
      </c>
      <c r="T148" s="72">
        <v>8</v>
      </c>
      <c r="U148" s="142">
        <f t="shared" si="22"/>
        <v>2.625</v>
      </c>
    </row>
    <row r="149" spans="1:21" s="116" customFormat="1" ht="13.5" customHeight="1" thickBot="1" x14ac:dyDescent="0.2">
      <c r="A149" s="113"/>
      <c r="B149" s="114"/>
      <c r="C149" s="439"/>
      <c r="D149" s="171" t="s">
        <v>77</v>
      </c>
      <c r="E149" s="89">
        <v>0</v>
      </c>
      <c r="F149" s="89">
        <v>9</v>
      </c>
      <c r="G149" s="89">
        <v>0</v>
      </c>
      <c r="H149" s="89">
        <v>6</v>
      </c>
      <c r="I149" s="89">
        <v>1</v>
      </c>
      <c r="J149" s="89">
        <v>0</v>
      </c>
      <c r="K149" s="89">
        <f t="shared" si="19"/>
        <v>16</v>
      </c>
      <c r="L149" s="89">
        <v>0</v>
      </c>
      <c r="M149" s="89">
        <v>2</v>
      </c>
      <c r="N149" s="89">
        <v>2</v>
      </c>
      <c r="O149" s="89">
        <v>0</v>
      </c>
      <c r="P149" s="89">
        <v>4</v>
      </c>
      <c r="Q149" s="89">
        <v>0</v>
      </c>
      <c r="R149" s="89">
        <f t="shared" si="20"/>
        <v>8</v>
      </c>
      <c r="S149" s="89">
        <f t="shared" si="21"/>
        <v>24</v>
      </c>
      <c r="T149" s="89">
        <v>34</v>
      </c>
      <c r="U149" s="144">
        <f t="shared" si="22"/>
        <v>0.70588235294117652</v>
      </c>
    </row>
    <row r="150" spans="1:21" s="116" customFormat="1" ht="13.5" customHeight="1" x14ac:dyDescent="0.15">
      <c r="A150" s="113"/>
      <c r="B150" s="440" t="s">
        <v>332</v>
      </c>
      <c r="C150" s="441"/>
      <c r="D150" s="121" t="s">
        <v>345</v>
      </c>
      <c r="E150" s="69">
        <f>E152+E154+E156+E158+E160+E162+E164</f>
        <v>24</v>
      </c>
      <c r="F150" s="69">
        <f t="shared" ref="F150:S151" si="23">F152+F154+F156+F158+F160+F162+F164</f>
        <v>83</v>
      </c>
      <c r="G150" s="69">
        <f t="shared" si="23"/>
        <v>79</v>
      </c>
      <c r="H150" s="69">
        <f t="shared" si="23"/>
        <v>159</v>
      </c>
      <c r="I150" s="69">
        <f t="shared" si="23"/>
        <v>109</v>
      </c>
      <c r="J150" s="69">
        <f t="shared" si="23"/>
        <v>47</v>
      </c>
      <c r="K150" s="69">
        <f t="shared" si="23"/>
        <v>501</v>
      </c>
      <c r="L150" s="69">
        <f t="shared" si="23"/>
        <v>111</v>
      </c>
      <c r="M150" s="69">
        <f t="shared" si="23"/>
        <v>104</v>
      </c>
      <c r="N150" s="69">
        <f t="shared" si="23"/>
        <v>98</v>
      </c>
      <c r="O150" s="69">
        <f t="shared" si="23"/>
        <v>53</v>
      </c>
      <c r="P150" s="69">
        <f t="shared" si="23"/>
        <v>67</v>
      </c>
      <c r="Q150" s="69">
        <f t="shared" si="23"/>
        <v>30</v>
      </c>
      <c r="R150" s="69">
        <f t="shared" si="23"/>
        <v>463</v>
      </c>
      <c r="S150" s="69">
        <f t="shared" si="23"/>
        <v>964</v>
      </c>
      <c r="T150" s="69">
        <f>T152+T154+T156+T158+T160+T162+T164</f>
        <v>1133</v>
      </c>
      <c r="U150" s="137">
        <f t="shared" si="22"/>
        <v>0.85083848190644307</v>
      </c>
    </row>
    <row r="151" spans="1:21" s="116" customFormat="1" ht="13.5" customHeight="1" thickBot="1" x14ac:dyDescent="0.2">
      <c r="A151" s="113"/>
      <c r="B151" s="442"/>
      <c r="C151" s="441"/>
      <c r="D151" s="122" t="s">
        <v>77</v>
      </c>
      <c r="E151" s="132">
        <f>E153+E155+E157+E159+E161+E163+E165</f>
        <v>91</v>
      </c>
      <c r="F151" s="132">
        <f t="shared" si="23"/>
        <v>142</v>
      </c>
      <c r="G151" s="132">
        <f t="shared" si="23"/>
        <v>131</v>
      </c>
      <c r="H151" s="132">
        <f t="shared" si="23"/>
        <v>208</v>
      </c>
      <c r="I151" s="132">
        <f t="shared" si="23"/>
        <v>137</v>
      </c>
      <c r="J151" s="132">
        <f t="shared" si="23"/>
        <v>51</v>
      </c>
      <c r="K151" s="132">
        <f t="shared" si="23"/>
        <v>760</v>
      </c>
      <c r="L151" s="132">
        <f t="shared" si="23"/>
        <v>167</v>
      </c>
      <c r="M151" s="132">
        <f t="shared" si="23"/>
        <v>110</v>
      </c>
      <c r="N151" s="132">
        <f t="shared" si="23"/>
        <v>104</v>
      </c>
      <c r="O151" s="132">
        <f t="shared" si="23"/>
        <v>53</v>
      </c>
      <c r="P151" s="132">
        <f t="shared" si="23"/>
        <v>67</v>
      </c>
      <c r="Q151" s="132">
        <f t="shared" si="23"/>
        <v>33</v>
      </c>
      <c r="R151" s="132">
        <f t="shared" si="23"/>
        <v>534</v>
      </c>
      <c r="S151" s="132">
        <f t="shared" si="23"/>
        <v>1294</v>
      </c>
      <c r="T151" s="132">
        <f>T153+T155+T157+T159+T161+T163+T165</f>
        <v>1419</v>
      </c>
      <c r="U151" s="138">
        <f t="shared" si="22"/>
        <v>0.91190979563072583</v>
      </c>
    </row>
    <row r="152" spans="1:21" s="116" customFormat="1" ht="13.5" customHeight="1" x14ac:dyDescent="0.15">
      <c r="A152" s="113"/>
      <c r="B152" s="113"/>
      <c r="C152" s="443" t="s">
        <v>290</v>
      </c>
      <c r="D152" s="121" t="s">
        <v>345</v>
      </c>
      <c r="E152" s="69">
        <v>3</v>
      </c>
      <c r="F152" s="69">
        <v>27</v>
      </c>
      <c r="G152" s="69">
        <v>11</v>
      </c>
      <c r="H152" s="69">
        <v>44</v>
      </c>
      <c r="I152" s="69">
        <v>29</v>
      </c>
      <c r="J152" s="69">
        <v>5</v>
      </c>
      <c r="K152" s="69">
        <f t="shared" ref="K152:K165" si="24">SUM(E152:J152)</f>
        <v>119</v>
      </c>
      <c r="L152" s="69">
        <v>5</v>
      </c>
      <c r="M152" s="69">
        <v>0</v>
      </c>
      <c r="N152" s="69">
        <v>5</v>
      </c>
      <c r="O152" s="69">
        <v>3</v>
      </c>
      <c r="P152" s="69">
        <v>9</v>
      </c>
      <c r="Q152" s="69">
        <v>0</v>
      </c>
      <c r="R152" s="69">
        <f t="shared" ref="R152:R165" si="25">SUM(L152:Q152)</f>
        <v>22</v>
      </c>
      <c r="S152" s="145">
        <f t="shared" ref="S152:S165" si="26">K152+R152</f>
        <v>141</v>
      </c>
      <c r="T152" s="105">
        <v>129</v>
      </c>
      <c r="U152" s="137">
        <f t="shared" si="22"/>
        <v>1.0930232558139534</v>
      </c>
    </row>
    <row r="153" spans="1:21" s="116" customFormat="1" ht="13.5" customHeight="1" x14ac:dyDescent="0.15">
      <c r="A153" s="113"/>
      <c r="B153" s="112"/>
      <c r="C153" s="438"/>
      <c r="D153" s="169" t="s">
        <v>77</v>
      </c>
      <c r="E153" s="72">
        <v>3</v>
      </c>
      <c r="F153" s="72">
        <v>27</v>
      </c>
      <c r="G153" s="72">
        <v>11</v>
      </c>
      <c r="H153" s="72">
        <v>48</v>
      </c>
      <c r="I153" s="72">
        <v>29</v>
      </c>
      <c r="J153" s="72">
        <v>6</v>
      </c>
      <c r="K153" s="72">
        <f t="shared" si="24"/>
        <v>124</v>
      </c>
      <c r="L153" s="72">
        <v>5</v>
      </c>
      <c r="M153" s="72">
        <v>0</v>
      </c>
      <c r="N153" s="72">
        <v>5</v>
      </c>
      <c r="O153" s="72">
        <v>3</v>
      </c>
      <c r="P153" s="72">
        <v>9</v>
      </c>
      <c r="Q153" s="72">
        <v>0</v>
      </c>
      <c r="R153" s="72">
        <f t="shared" si="25"/>
        <v>22</v>
      </c>
      <c r="S153" s="141">
        <f t="shared" si="26"/>
        <v>146</v>
      </c>
      <c r="T153" s="102">
        <v>148</v>
      </c>
      <c r="U153" s="142">
        <f t="shared" si="22"/>
        <v>0.98648648648648651</v>
      </c>
    </row>
    <row r="154" spans="1:21" s="116" customFormat="1" ht="13.5" customHeight="1" x14ac:dyDescent="0.15">
      <c r="A154" s="113"/>
      <c r="B154" s="112"/>
      <c r="C154" s="438" t="s">
        <v>304</v>
      </c>
      <c r="D154" s="169" t="s">
        <v>345</v>
      </c>
      <c r="E154" s="72">
        <v>0</v>
      </c>
      <c r="F154" s="72">
        <v>0</v>
      </c>
      <c r="G154" s="72">
        <v>0</v>
      </c>
      <c r="H154" s="72">
        <v>0</v>
      </c>
      <c r="I154" s="72">
        <v>0</v>
      </c>
      <c r="J154" s="72">
        <v>0</v>
      </c>
      <c r="K154" s="72">
        <f t="shared" si="24"/>
        <v>0</v>
      </c>
      <c r="L154" s="72">
        <v>0</v>
      </c>
      <c r="M154" s="72">
        <v>0</v>
      </c>
      <c r="N154" s="72">
        <v>0</v>
      </c>
      <c r="O154" s="72">
        <v>0</v>
      </c>
      <c r="P154" s="72">
        <v>0</v>
      </c>
      <c r="Q154" s="72">
        <v>0</v>
      </c>
      <c r="R154" s="72">
        <f t="shared" si="25"/>
        <v>0</v>
      </c>
      <c r="S154" s="72">
        <f t="shared" si="26"/>
        <v>0</v>
      </c>
      <c r="T154" s="72">
        <v>0</v>
      </c>
      <c r="U154" s="142">
        <f t="shared" si="22"/>
        <v>0</v>
      </c>
    </row>
    <row r="155" spans="1:21" s="116" customFormat="1" ht="13.5" customHeight="1" x14ac:dyDescent="0.15">
      <c r="A155" s="113"/>
      <c r="B155" s="112"/>
      <c r="C155" s="438"/>
      <c r="D155" s="169" t="s">
        <v>77</v>
      </c>
      <c r="E155" s="72">
        <v>0</v>
      </c>
      <c r="F155" s="72">
        <v>0</v>
      </c>
      <c r="G155" s="72">
        <v>0</v>
      </c>
      <c r="H155" s="72">
        <v>0</v>
      </c>
      <c r="I155" s="72">
        <v>0</v>
      </c>
      <c r="J155" s="72">
        <v>0</v>
      </c>
      <c r="K155" s="72">
        <f t="shared" si="24"/>
        <v>0</v>
      </c>
      <c r="L155" s="72">
        <v>0</v>
      </c>
      <c r="M155" s="72">
        <v>0</v>
      </c>
      <c r="N155" s="72">
        <v>0</v>
      </c>
      <c r="O155" s="72">
        <v>0</v>
      </c>
      <c r="P155" s="72">
        <v>0</v>
      </c>
      <c r="Q155" s="72">
        <v>0</v>
      </c>
      <c r="R155" s="72">
        <f t="shared" si="25"/>
        <v>0</v>
      </c>
      <c r="S155" s="72">
        <f t="shared" si="26"/>
        <v>0</v>
      </c>
      <c r="T155" s="72">
        <v>0</v>
      </c>
      <c r="U155" s="142">
        <f t="shared" si="22"/>
        <v>0</v>
      </c>
    </row>
    <row r="156" spans="1:21" s="116" customFormat="1" ht="13.5" customHeight="1" x14ac:dyDescent="0.15">
      <c r="A156" s="113"/>
      <c r="B156" s="112"/>
      <c r="C156" s="438" t="s">
        <v>151</v>
      </c>
      <c r="D156" s="169" t="s">
        <v>345</v>
      </c>
      <c r="E156" s="72">
        <v>0</v>
      </c>
      <c r="F156" s="72">
        <v>13</v>
      </c>
      <c r="G156" s="72">
        <v>7</v>
      </c>
      <c r="H156" s="72">
        <v>25</v>
      </c>
      <c r="I156" s="72">
        <v>12</v>
      </c>
      <c r="J156" s="72">
        <v>10</v>
      </c>
      <c r="K156" s="72">
        <f t="shared" si="24"/>
        <v>67</v>
      </c>
      <c r="L156" s="72">
        <v>7</v>
      </c>
      <c r="M156" s="72">
        <v>0</v>
      </c>
      <c r="N156" s="72">
        <v>9</v>
      </c>
      <c r="O156" s="72">
        <v>0</v>
      </c>
      <c r="P156" s="72">
        <v>4</v>
      </c>
      <c r="Q156" s="72">
        <v>2</v>
      </c>
      <c r="R156" s="72">
        <f t="shared" si="25"/>
        <v>22</v>
      </c>
      <c r="S156" s="72">
        <f t="shared" si="26"/>
        <v>89</v>
      </c>
      <c r="T156" s="72">
        <v>52</v>
      </c>
      <c r="U156" s="142">
        <f t="shared" si="22"/>
        <v>1.7115384615384615</v>
      </c>
    </row>
    <row r="157" spans="1:21" s="116" customFormat="1" ht="13.5" customHeight="1" x14ac:dyDescent="0.15">
      <c r="A157" s="113"/>
      <c r="B157" s="112"/>
      <c r="C157" s="438"/>
      <c r="D157" s="169" t="s">
        <v>77</v>
      </c>
      <c r="E157" s="72">
        <v>0</v>
      </c>
      <c r="F157" s="72">
        <v>13</v>
      </c>
      <c r="G157" s="72">
        <v>7</v>
      </c>
      <c r="H157" s="72">
        <v>39</v>
      </c>
      <c r="I157" s="72">
        <v>16</v>
      </c>
      <c r="J157" s="72">
        <v>10</v>
      </c>
      <c r="K157" s="72">
        <f t="shared" si="24"/>
        <v>85</v>
      </c>
      <c r="L157" s="72">
        <v>9</v>
      </c>
      <c r="M157" s="72">
        <v>0</v>
      </c>
      <c r="N157" s="72">
        <v>13</v>
      </c>
      <c r="O157" s="72">
        <v>0</v>
      </c>
      <c r="P157" s="72">
        <v>4</v>
      </c>
      <c r="Q157" s="72">
        <v>4</v>
      </c>
      <c r="R157" s="72">
        <f t="shared" si="25"/>
        <v>30</v>
      </c>
      <c r="S157" s="72">
        <f t="shared" si="26"/>
        <v>115</v>
      </c>
      <c r="T157" s="72">
        <v>88</v>
      </c>
      <c r="U157" s="142">
        <f t="shared" si="22"/>
        <v>1.3068181818181819</v>
      </c>
    </row>
    <row r="158" spans="1:21" s="116" customFormat="1" ht="13.5" customHeight="1" x14ac:dyDescent="0.15">
      <c r="A158" s="113"/>
      <c r="B158" s="112"/>
      <c r="C158" s="438" t="s">
        <v>152</v>
      </c>
      <c r="D158" s="169" t="s">
        <v>345</v>
      </c>
      <c r="E158" s="72">
        <v>2</v>
      </c>
      <c r="F158" s="72">
        <v>13</v>
      </c>
      <c r="G158" s="72">
        <v>30</v>
      </c>
      <c r="H158" s="72">
        <v>16</v>
      </c>
      <c r="I158" s="72">
        <v>8</v>
      </c>
      <c r="J158" s="72">
        <v>4</v>
      </c>
      <c r="K158" s="72">
        <f t="shared" si="24"/>
        <v>73</v>
      </c>
      <c r="L158" s="72">
        <v>12</v>
      </c>
      <c r="M158" s="72">
        <v>79</v>
      </c>
      <c r="N158" s="72">
        <v>7</v>
      </c>
      <c r="O158" s="72">
        <v>24</v>
      </c>
      <c r="P158" s="72">
        <v>0</v>
      </c>
      <c r="Q158" s="72">
        <v>19</v>
      </c>
      <c r="R158" s="72">
        <f t="shared" si="25"/>
        <v>141</v>
      </c>
      <c r="S158" s="72">
        <f t="shared" si="26"/>
        <v>214</v>
      </c>
      <c r="T158" s="72">
        <v>216</v>
      </c>
      <c r="U158" s="142">
        <f t="shared" si="22"/>
        <v>0.9907407407407407</v>
      </c>
    </row>
    <row r="159" spans="1:21" s="116" customFormat="1" ht="13.5" customHeight="1" x14ac:dyDescent="0.15">
      <c r="A159" s="113"/>
      <c r="B159" s="112"/>
      <c r="C159" s="438"/>
      <c r="D159" s="169" t="s">
        <v>77</v>
      </c>
      <c r="E159" s="72">
        <v>2</v>
      </c>
      <c r="F159" s="72">
        <v>13</v>
      </c>
      <c r="G159" s="72">
        <v>30</v>
      </c>
      <c r="H159" s="72">
        <v>16</v>
      </c>
      <c r="I159" s="72">
        <v>8</v>
      </c>
      <c r="J159" s="72">
        <v>4</v>
      </c>
      <c r="K159" s="72">
        <f t="shared" si="24"/>
        <v>73</v>
      </c>
      <c r="L159" s="72">
        <v>12</v>
      </c>
      <c r="M159" s="72">
        <v>80</v>
      </c>
      <c r="N159" s="72">
        <v>7</v>
      </c>
      <c r="O159" s="72">
        <v>24</v>
      </c>
      <c r="P159" s="72">
        <v>0</v>
      </c>
      <c r="Q159" s="72">
        <v>20</v>
      </c>
      <c r="R159" s="72">
        <f t="shared" si="25"/>
        <v>143</v>
      </c>
      <c r="S159" s="72">
        <f t="shared" si="26"/>
        <v>216</v>
      </c>
      <c r="T159" s="72">
        <v>285</v>
      </c>
      <c r="U159" s="142">
        <f t="shared" si="22"/>
        <v>0.75789473684210529</v>
      </c>
    </row>
    <row r="160" spans="1:21" s="116" customFormat="1" ht="13.5" customHeight="1" x14ac:dyDescent="0.15">
      <c r="A160" s="113"/>
      <c r="B160" s="112"/>
      <c r="C160" s="438" t="s">
        <v>153</v>
      </c>
      <c r="D160" s="169" t="s">
        <v>345</v>
      </c>
      <c r="E160" s="72">
        <v>0</v>
      </c>
      <c r="F160" s="72">
        <v>0</v>
      </c>
      <c r="G160" s="72">
        <v>4</v>
      </c>
      <c r="H160" s="72">
        <v>7</v>
      </c>
      <c r="I160" s="72">
        <v>9</v>
      </c>
      <c r="J160" s="72">
        <v>2</v>
      </c>
      <c r="K160" s="72">
        <f t="shared" si="24"/>
        <v>22</v>
      </c>
      <c r="L160" s="72">
        <v>1</v>
      </c>
      <c r="M160" s="72">
        <v>5</v>
      </c>
      <c r="N160" s="72">
        <v>2</v>
      </c>
      <c r="O160" s="72">
        <v>0</v>
      </c>
      <c r="P160" s="72">
        <v>0</v>
      </c>
      <c r="Q160" s="72">
        <v>0</v>
      </c>
      <c r="R160" s="72">
        <f t="shared" si="25"/>
        <v>8</v>
      </c>
      <c r="S160" s="72">
        <f t="shared" si="26"/>
        <v>30</v>
      </c>
      <c r="T160" s="72">
        <v>14</v>
      </c>
      <c r="U160" s="142">
        <f t="shared" si="22"/>
        <v>2.1428571428571428</v>
      </c>
    </row>
    <row r="161" spans="1:21" s="116" customFormat="1" ht="13.5" customHeight="1" x14ac:dyDescent="0.15">
      <c r="A161" s="113"/>
      <c r="B161" s="112"/>
      <c r="C161" s="438"/>
      <c r="D161" s="169" t="s">
        <v>77</v>
      </c>
      <c r="E161" s="72">
        <v>0</v>
      </c>
      <c r="F161" s="72">
        <v>0</v>
      </c>
      <c r="G161" s="72">
        <v>4</v>
      </c>
      <c r="H161" s="72">
        <v>14</v>
      </c>
      <c r="I161" s="72">
        <v>9</v>
      </c>
      <c r="J161" s="72">
        <v>2</v>
      </c>
      <c r="K161" s="72">
        <f t="shared" si="24"/>
        <v>29</v>
      </c>
      <c r="L161" s="72">
        <v>1</v>
      </c>
      <c r="M161" s="72">
        <v>10</v>
      </c>
      <c r="N161" s="72">
        <v>2</v>
      </c>
      <c r="O161" s="72">
        <v>0</v>
      </c>
      <c r="P161" s="72">
        <v>0</v>
      </c>
      <c r="Q161" s="72">
        <v>0</v>
      </c>
      <c r="R161" s="72">
        <f t="shared" si="25"/>
        <v>13</v>
      </c>
      <c r="S161" s="72">
        <f t="shared" si="26"/>
        <v>42</v>
      </c>
      <c r="T161" s="72">
        <v>24</v>
      </c>
      <c r="U161" s="142">
        <f t="shared" si="22"/>
        <v>1.75</v>
      </c>
    </row>
    <row r="162" spans="1:21" s="116" customFormat="1" ht="13.5" customHeight="1" x14ac:dyDescent="0.15">
      <c r="A162" s="113"/>
      <c r="B162" s="114"/>
      <c r="C162" s="438" t="s">
        <v>154</v>
      </c>
      <c r="D162" s="169" t="s">
        <v>345</v>
      </c>
      <c r="E162" s="72">
        <v>2</v>
      </c>
      <c r="F162" s="72">
        <v>4</v>
      </c>
      <c r="G162" s="72">
        <v>12</v>
      </c>
      <c r="H162" s="72">
        <v>13</v>
      </c>
      <c r="I162" s="72">
        <v>8</v>
      </c>
      <c r="J162" s="72">
        <v>0</v>
      </c>
      <c r="K162" s="72">
        <f t="shared" si="24"/>
        <v>39</v>
      </c>
      <c r="L162" s="72">
        <v>2</v>
      </c>
      <c r="M162" s="72">
        <v>1</v>
      </c>
      <c r="N162" s="72">
        <v>0</v>
      </c>
      <c r="O162" s="72">
        <v>0</v>
      </c>
      <c r="P162" s="72">
        <v>0</v>
      </c>
      <c r="Q162" s="72">
        <v>0</v>
      </c>
      <c r="R162" s="72">
        <f t="shared" si="25"/>
        <v>3</v>
      </c>
      <c r="S162" s="72">
        <f t="shared" si="26"/>
        <v>42</v>
      </c>
      <c r="T162" s="72">
        <v>34</v>
      </c>
      <c r="U162" s="142">
        <f t="shared" si="22"/>
        <v>1.2352941176470589</v>
      </c>
    </row>
    <row r="163" spans="1:21" s="116" customFormat="1" ht="13.5" customHeight="1" x14ac:dyDescent="0.15">
      <c r="A163" s="113"/>
      <c r="B163" s="114"/>
      <c r="C163" s="438"/>
      <c r="D163" s="169" t="s">
        <v>77</v>
      </c>
      <c r="E163" s="72">
        <v>2</v>
      </c>
      <c r="F163" s="72">
        <v>6</v>
      </c>
      <c r="G163" s="72">
        <v>12</v>
      </c>
      <c r="H163" s="72">
        <v>37</v>
      </c>
      <c r="I163" s="72">
        <v>10</v>
      </c>
      <c r="J163" s="72">
        <v>0</v>
      </c>
      <c r="K163" s="72">
        <f t="shared" si="24"/>
        <v>67</v>
      </c>
      <c r="L163" s="72">
        <v>2</v>
      </c>
      <c r="M163" s="72">
        <v>1</v>
      </c>
      <c r="N163" s="72">
        <v>0</v>
      </c>
      <c r="O163" s="72">
        <v>0</v>
      </c>
      <c r="P163" s="72">
        <v>0</v>
      </c>
      <c r="Q163" s="72">
        <v>0</v>
      </c>
      <c r="R163" s="72">
        <f t="shared" si="25"/>
        <v>3</v>
      </c>
      <c r="S163" s="72">
        <f t="shared" si="26"/>
        <v>70</v>
      </c>
      <c r="T163" s="72">
        <v>34</v>
      </c>
      <c r="U163" s="142">
        <f t="shared" si="22"/>
        <v>2.0588235294117645</v>
      </c>
    </row>
    <row r="164" spans="1:21" s="116" customFormat="1" ht="13.5" customHeight="1" x14ac:dyDescent="0.15">
      <c r="A164" s="113"/>
      <c r="B164" s="114"/>
      <c r="C164" s="438" t="s">
        <v>298</v>
      </c>
      <c r="D164" s="169" t="s">
        <v>345</v>
      </c>
      <c r="E164" s="72">
        <v>17</v>
      </c>
      <c r="F164" s="72">
        <v>26</v>
      </c>
      <c r="G164" s="72">
        <v>15</v>
      </c>
      <c r="H164" s="72">
        <v>54</v>
      </c>
      <c r="I164" s="72">
        <v>43</v>
      </c>
      <c r="J164" s="72">
        <v>26</v>
      </c>
      <c r="K164" s="72">
        <f t="shared" si="24"/>
        <v>181</v>
      </c>
      <c r="L164" s="72">
        <v>84</v>
      </c>
      <c r="M164" s="72">
        <v>19</v>
      </c>
      <c r="N164" s="72">
        <v>75</v>
      </c>
      <c r="O164" s="72">
        <v>26</v>
      </c>
      <c r="P164" s="72">
        <v>54</v>
      </c>
      <c r="Q164" s="72">
        <v>9</v>
      </c>
      <c r="R164" s="72">
        <f t="shared" si="25"/>
        <v>267</v>
      </c>
      <c r="S164" s="141">
        <f t="shared" si="26"/>
        <v>448</v>
      </c>
      <c r="T164" s="102">
        <v>688</v>
      </c>
      <c r="U164" s="142">
        <f t="shared" ref="U164:U191" si="27">IF(T164=0,0,S164/T164)</f>
        <v>0.65116279069767447</v>
      </c>
    </row>
    <row r="165" spans="1:21" s="116" customFormat="1" ht="13.5" customHeight="1" thickBot="1" x14ac:dyDescent="0.2">
      <c r="A165" s="113"/>
      <c r="B165" s="114"/>
      <c r="C165" s="439"/>
      <c r="D165" s="122" t="s">
        <v>77</v>
      </c>
      <c r="E165" s="74">
        <v>84</v>
      </c>
      <c r="F165" s="74">
        <v>83</v>
      </c>
      <c r="G165" s="74">
        <v>67</v>
      </c>
      <c r="H165" s="74">
        <v>54</v>
      </c>
      <c r="I165" s="74">
        <v>65</v>
      </c>
      <c r="J165" s="74">
        <v>29</v>
      </c>
      <c r="K165" s="74">
        <f t="shared" si="24"/>
        <v>382</v>
      </c>
      <c r="L165" s="74">
        <v>138</v>
      </c>
      <c r="M165" s="74">
        <v>19</v>
      </c>
      <c r="N165" s="74">
        <v>77</v>
      </c>
      <c r="O165" s="74">
        <v>26</v>
      </c>
      <c r="P165" s="74">
        <v>54</v>
      </c>
      <c r="Q165" s="74">
        <v>9</v>
      </c>
      <c r="R165" s="74">
        <f t="shared" si="25"/>
        <v>323</v>
      </c>
      <c r="S165" s="143">
        <f t="shared" si="26"/>
        <v>705</v>
      </c>
      <c r="T165" s="103">
        <v>840</v>
      </c>
      <c r="U165" s="138">
        <f t="shared" si="27"/>
        <v>0.8392857142857143</v>
      </c>
    </row>
    <row r="166" spans="1:21" s="116" customFormat="1" ht="13.5" customHeight="1" x14ac:dyDescent="0.15">
      <c r="A166" s="440" t="s">
        <v>15</v>
      </c>
      <c r="B166" s="444"/>
      <c r="C166" s="441"/>
      <c r="D166" s="172" t="s">
        <v>345</v>
      </c>
      <c r="E166" s="79">
        <f>E168+E196</f>
        <v>33002</v>
      </c>
      <c r="F166" s="79">
        <f t="shared" ref="F166:S167" si="28">F168+F196</f>
        <v>35123</v>
      </c>
      <c r="G166" s="79">
        <f t="shared" si="28"/>
        <v>32336</v>
      </c>
      <c r="H166" s="79">
        <f t="shared" si="28"/>
        <v>39851</v>
      </c>
      <c r="I166" s="79">
        <f t="shared" si="28"/>
        <v>34811</v>
      </c>
      <c r="J166" s="79">
        <f t="shared" si="28"/>
        <v>29571</v>
      </c>
      <c r="K166" s="79">
        <f t="shared" si="28"/>
        <v>204694</v>
      </c>
      <c r="L166" s="79">
        <f t="shared" si="28"/>
        <v>41009</v>
      </c>
      <c r="M166" s="79">
        <f t="shared" si="28"/>
        <v>35741</v>
      </c>
      <c r="N166" s="79">
        <f t="shared" si="28"/>
        <v>52884</v>
      </c>
      <c r="O166" s="79">
        <f t="shared" si="28"/>
        <v>46220</v>
      </c>
      <c r="P166" s="79">
        <f t="shared" si="28"/>
        <v>43927</v>
      </c>
      <c r="Q166" s="79">
        <f t="shared" si="28"/>
        <v>29398</v>
      </c>
      <c r="R166" s="79">
        <f t="shared" si="28"/>
        <v>249179</v>
      </c>
      <c r="S166" s="79">
        <f t="shared" si="28"/>
        <v>453873</v>
      </c>
      <c r="T166" s="79">
        <f>T168+T196</f>
        <v>369168</v>
      </c>
      <c r="U166" s="140">
        <f t="shared" si="27"/>
        <v>1.2294483812248083</v>
      </c>
    </row>
    <row r="167" spans="1:21" s="116" customFormat="1" ht="13.5" customHeight="1" thickBot="1" x14ac:dyDescent="0.2">
      <c r="A167" s="442"/>
      <c r="B167" s="445"/>
      <c r="C167" s="441"/>
      <c r="D167" s="171" t="s">
        <v>77</v>
      </c>
      <c r="E167" s="134">
        <f>E169+E197</f>
        <v>34142</v>
      </c>
      <c r="F167" s="134">
        <f t="shared" si="28"/>
        <v>37882</v>
      </c>
      <c r="G167" s="134">
        <f t="shared" si="28"/>
        <v>33964</v>
      </c>
      <c r="H167" s="134">
        <f t="shared" si="28"/>
        <v>40968</v>
      </c>
      <c r="I167" s="134">
        <f t="shared" si="28"/>
        <v>35966</v>
      </c>
      <c r="J167" s="134">
        <f t="shared" si="28"/>
        <v>30139</v>
      </c>
      <c r="K167" s="134">
        <f t="shared" si="28"/>
        <v>213061</v>
      </c>
      <c r="L167" s="134">
        <f t="shared" si="28"/>
        <v>43342</v>
      </c>
      <c r="M167" s="134">
        <f t="shared" si="28"/>
        <v>38211</v>
      </c>
      <c r="N167" s="134">
        <f t="shared" si="28"/>
        <v>56337</v>
      </c>
      <c r="O167" s="134">
        <f t="shared" si="28"/>
        <v>48859</v>
      </c>
      <c r="P167" s="134">
        <f t="shared" si="28"/>
        <v>47077</v>
      </c>
      <c r="Q167" s="134">
        <f t="shared" si="28"/>
        <v>31216</v>
      </c>
      <c r="R167" s="134">
        <f t="shared" si="28"/>
        <v>265042</v>
      </c>
      <c r="S167" s="134">
        <f t="shared" si="28"/>
        <v>478103</v>
      </c>
      <c r="T167" s="134">
        <f>T169+T197</f>
        <v>387117</v>
      </c>
      <c r="U167" s="144">
        <f t="shared" si="27"/>
        <v>1.2350348860938682</v>
      </c>
    </row>
    <row r="168" spans="1:21" s="116" customFormat="1" ht="13.5" customHeight="1" x14ac:dyDescent="0.15">
      <c r="A168" s="113"/>
      <c r="B168" s="440" t="s">
        <v>333</v>
      </c>
      <c r="C168" s="446"/>
      <c r="D168" s="121" t="s">
        <v>345</v>
      </c>
      <c r="E168" s="69">
        <f>E170+E172+E174+E176+E178+E180+E182+E184+E186+E188+E190</f>
        <v>32983</v>
      </c>
      <c r="F168" s="69">
        <f t="shared" ref="F168:S169" si="29">F170+F172+F174+F176+F178+F180+F182+F184+F186+F188+F190</f>
        <v>35110</v>
      </c>
      <c r="G168" s="69">
        <f t="shared" si="29"/>
        <v>32323</v>
      </c>
      <c r="H168" s="69">
        <f t="shared" si="29"/>
        <v>39824</v>
      </c>
      <c r="I168" s="69">
        <f t="shared" si="29"/>
        <v>34786</v>
      </c>
      <c r="J168" s="69">
        <f t="shared" si="29"/>
        <v>29553</v>
      </c>
      <c r="K168" s="69">
        <f t="shared" si="29"/>
        <v>204579</v>
      </c>
      <c r="L168" s="69">
        <f t="shared" si="29"/>
        <v>40989</v>
      </c>
      <c r="M168" s="69">
        <f t="shared" si="29"/>
        <v>35719</v>
      </c>
      <c r="N168" s="69">
        <f t="shared" si="29"/>
        <v>52878</v>
      </c>
      <c r="O168" s="69">
        <f t="shared" si="29"/>
        <v>46212</v>
      </c>
      <c r="P168" s="69">
        <f t="shared" si="29"/>
        <v>43925</v>
      </c>
      <c r="Q168" s="69">
        <f t="shared" si="29"/>
        <v>29383</v>
      </c>
      <c r="R168" s="69">
        <f t="shared" si="29"/>
        <v>249106</v>
      </c>
      <c r="S168" s="69">
        <f t="shared" si="29"/>
        <v>453685</v>
      </c>
      <c r="T168" s="69">
        <f>T170+T172+T174+T176+T178+T180+T182+T184+T186+T188+T190</f>
        <v>369044</v>
      </c>
      <c r="U168" s="137">
        <f t="shared" si="27"/>
        <v>1.2293520555814483</v>
      </c>
    </row>
    <row r="169" spans="1:21" s="116" customFormat="1" ht="13.5" customHeight="1" thickBot="1" x14ac:dyDescent="0.2">
      <c r="A169" s="113"/>
      <c r="B169" s="442"/>
      <c r="C169" s="441"/>
      <c r="D169" s="122" t="s">
        <v>77</v>
      </c>
      <c r="E169" s="74">
        <f>E171+E173+E175+E177+E179+E181+E183+E185+E187+E189+E191</f>
        <v>34123</v>
      </c>
      <c r="F169" s="74">
        <f t="shared" si="29"/>
        <v>37869</v>
      </c>
      <c r="G169" s="74">
        <f t="shared" si="29"/>
        <v>33947</v>
      </c>
      <c r="H169" s="74">
        <f t="shared" si="29"/>
        <v>40939</v>
      </c>
      <c r="I169" s="74">
        <f t="shared" si="29"/>
        <v>35941</v>
      </c>
      <c r="J169" s="74">
        <f t="shared" si="29"/>
        <v>30120</v>
      </c>
      <c r="K169" s="74">
        <f t="shared" si="29"/>
        <v>212939</v>
      </c>
      <c r="L169" s="74">
        <f t="shared" si="29"/>
        <v>43318</v>
      </c>
      <c r="M169" s="74">
        <f t="shared" si="29"/>
        <v>38185</v>
      </c>
      <c r="N169" s="74">
        <f t="shared" si="29"/>
        <v>56329</v>
      </c>
      <c r="O169" s="74">
        <f t="shared" si="29"/>
        <v>48851</v>
      </c>
      <c r="P169" s="74">
        <f t="shared" si="29"/>
        <v>47075</v>
      </c>
      <c r="Q169" s="74">
        <f t="shared" si="29"/>
        <v>31191</v>
      </c>
      <c r="R169" s="74">
        <f t="shared" si="29"/>
        <v>264949</v>
      </c>
      <c r="S169" s="74">
        <f t="shared" si="29"/>
        <v>477888</v>
      </c>
      <c r="T169" s="74">
        <f>T171+T173+T175+T177+T179+T181+T183+T185+T187+T189+T191</f>
        <v>386978</v>
      </c>
      <c r="U169" s="138">
        <f t="shared" si="27"/>
        <v>1.2349229155145771</v>
      </c>
    </row>
    <row r="170" spans="1:21" s="116" customFormat="1" ht="13.5" customHeight="1" x14ac:dyDescent="0.15">
      <c r="A170" s="113"/>
      <c r="B170" s="113"/>
      <c r="C170" s="443" t="s">
        <v>78</v>
      </c>
      <c r="D170" s="172" t="s">
        <v>345</v>
      </c>
      <c r="E170" s="79">
        <v>31318</v>
      </c>
      <c r="F170" s="79">
        <v>31398</v>
      </c>
      <c r="G170" s="79">
        <v>30524</v>
      </c>
      <c r="H170" s="79">
        <v>35050</v>
      </c>
      <c r="I170" s="79">
        <v>29758</v>
      </c>
      <c r="J170" s="79">
        <v>25770</v>
      </c>
      <c r="K170" s="79">
        <f t="shared" ref="K170:K191" si="30">SUM(E170:J170)</f>
        <v>183818</v>
      </c>
      <c r="L170" s="79">
        <v>34768</v>
      </c>
      <c r="M170" s="79">
        <v>30337</v>
      </c>
      <c r="N170" s="79">
        <v>45603</v>
      </c>
      <c r="O170" s="79">
        <v>39594</v>
      </c>
      <c r="P170" s="79">
        <v>37838</v>
      </c>
      <c r="Q170" s="79">
        <v>25510</v>
      </c>
      <c r="R170" s="79">
        <f t="shared" ref="R170:R191" si="31">SUM(L170:Q170)</f>
        <v>213650</v>
      </c>
      <c r="S170" s="139">
        <f t="shared" ref="S170:S191" si="32">K170+R170</f>
        <v>397468</v>
      </c>
      <c r="T170" s="104">
        <v>345954</v>
      </c>
      <c r="U170" s="140">
        <f t="shared" si="27"/>
        <v>1.1489041895743364</v>
      </c>
    </row>
    <row r="171" spans="1:21" s="116" customFormat="1" ht="13.5" customHeight="1" x14ac:dyDescent="0.15">
      <c r="A171" s="113"/>
      <c r="B171" s="112"/>
      <c r="C171" s="438"/>
      <c r="D171" s="169" t="s">
        <v>77</v>
      </c>
      <c r="E171" s="72">
        <v>31720</v>
      </c>
      <c r="F171" s="72">
        <v>32277</v>
      </c>
      <c r="G171" s="72">
        <v>31470</v>
      </c>
      <c r="H171" s="72">
        <v>36112</v>
      </c>
      <c r="I171" s="72">
        <v>30873</v>
      </c>
      <c r="J171" s="72">
        <v>26316</v>
      </c>
      <c r="K171" s="72">
        <f t="shared" si="30"/>
        <v>188768</v>
      </c>
      <c r="L171" s="72">
        <v>37097</v>
      </c>
      <c r="M171" s="72">
        <v>32803</v>
      </c>
      <c r="N171" s="72">
        <v>49018</v>
      </c>
      <c r="O171" s="72">
        <v>42233</v>
      </c>
      <c r="P171" s="72">
        <v>40976</v>
      </c>
      <c r="Q171" s="72">
        <v>27318</v>
      </c>
      <c r="R171" s="72">
        <f t="shared" si="31"/>
        <v>229445</v>
      </c>
      <c r="S171" s="141">
        <f t="shared" si="32"/>
        <v>418213</v>
      </c>
      <c r="T171" s="102">
        <v>363560</v>
      </c>
      <c r="U171" s="142">
        <f t="shared" si="27"/>
        <v>1.1503273187369347</v>
      </c>
    </row>
    <row r="172" spans="1:21" s="116" customFormat="1" ht="13.5" customHeight="1" x14ac:dyDescent="0.15">
      <c r="A172" s="113"/>
      <c r="B172" s="112"/>
      <c r="C172" s="438" t="s">
        <v>301</v>
      </c>
      <c r="D172" s="169" t="s">
        <v>345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72">
        <v>2</v>
      </c>
      <c r="K172" s="72">
        <f t="shared" si="30"/>
        <v>2</v>
      </c>
      <c r="L172" s="72">
        <v>0</v>
      </c>
      <c r="M172" s="72">
        <v>0</v>
      </c>
      <c r="N172" s="72">
        <v>0</v>
      </c>
      <c r="O172" s="72">
        <v>0</v>
      </c>
      <c r="P172" s="72">
        <v>0</v>
      </c>
      <c r="Q172" s="72">
        <v>0</v>
      </c>
      <c r="R172" s="72">
        <f t="shared" si="31"/>
        <v>0</v>
      </c>
      <c r="S172" s="72">
        <f t="shared" si="32"/>
        <v>2</v>
      </c>
      <c r="T172" s="72">
        <v>18</v>
      </c>
      <c r="U172" s="142">
        <f t="shared" si="27"/>
        <v>0.1111111111111111</v>
      </c>
    </row>
    <row r="173" spans="1:21" s="116" customFormat="1" ht="13.5" customHeight="1" x14ac:dyDescent="0.15">
      <c r="A173" s="113"/>
      <c r="B173" s="112"/>
      <c r="C173" s="438"/>
      <c r="D173" s="169" t="s">
        <v>77</v>
      </c>
      <c r="E173" s="72">
        <v>0</v>
      </c>
      <c r="F173" s="72">
        <v>0</v>
      </c>
      <c r="G173" s="72">
        <v>0</v>
      </c>
      <c r="H173" s="72">
        <v>0</v>
      </c>
      <c r="I173" s="72">
        <v>0</v>
      </c>
      <c r="J173" s="72">
        <v>4</v>
      </c>
      <c r="K173" s="72">
        <f t="shared" si="30"/>
        <v>4</v>
      </c>
      <c r="L173" s="72">
        <v>0</v>
      </c>
      <c r="M173" s="72">
        <v>0</v>
      </c>
      <c r="N173" s="72">
        <v>0</v>
      </c>
      <c r="O173" s="72">
        <v>0</v>
      </c>
      <c r="P173" s="72">
        <v>0</v>
      </c>
      <c r="Q173" s="72">
        <v>0</v>
      </c>
      <c r="R173" s="72">
        <f t="shared" si="31"/>
        <v>0</v>
      </c>
      <c r="S173" s="72">
        <f t="shared" si="32"/>
        <v>4</v>
      </c>
      <c r="T173" s="72">
        <v>18</v>
      </c>
      <c r="U173" s="142">
        <f t="shared" si="27"/>
        <v>0.22222222222222221</v>
      </c>
    </row>
    <row r="174" spans="1:21" s="116" customFormat="1" ht="13.5" customHeight="1" x14ac:dyDescent="0.15">
      <c r="A174" s="113"/>
      <c r="B174" s="112"/>
      <c r="C174" s="438" t="s">
        <v>79</v>
      </c>
      <c r="D174" s="169" t="s">
        <v>345</v>
      </c>
      <c r="E174" s="72">
        <v>12</v>
      </c>
      <c r="F174" s="72">
        <v>17</v>
      </c>
      <c r="G174" s="72">
        <v>2</v>
      </c>
      <c r="H174" s="72">
        <v>3</v>
      </c>
      <c r="I174" s="72">
        <v>10</v>
      </c>
      <c r="J174" s="72">
        <v>0</v>
      </c>
      <c r="K174" s="72">
        <f t="shared" si="30"/>
        <v>44</v>
      </c>
      <c r="L174" s="72">
        <v>2</v>
      </c>
      <c r="M174" s="72">
        <v>2</v>
      </c>
      <c r="N174" s="72">
        <v>2</v>
      </c>
      <c r="O174" s="72">
        <v>2</v>
      </c>
      <c r="P174" s="72">
        <v>2</v>
      </c>
      <c r="Q174" s="72">
        <v>0</v>
      </c>
      <c r="R174" s="72">
        <f t="shared" si="31"/>
        <v>10</v>
      </c>
      <c r="S174" s="72">
        <f t="shared" si="32"/>
        <v>54</v>
      </c>
      <c r="T174" s="72">
        <v>47</v>
      </c>
      <c r="U174" s="142">
        <f t="shared" si="27"/>
        <v>1.1489361702127661</v>
      </c>
    </row>
    <row r="175" spans="1:21" s="116" customFormat="1" ht="13.5" customHeight="1" x14ac:dyDescent="0.15">
      <c r="A175" s="113"/>
      <c r="B175" s="112"/>
      <c r="C175" s="438"/>
      <c r="D175" s="169" t="s">
        <v>77</v>
      </c>
      <c r="E175" s="72">
        <v>12</v>
      </c>
      <c r="F175" s="72">
        <v>17</v>
      </c>
      <c r="G175" s="72">
        <v>2</v>
      </c>
      <c r="H175" s="72">
        <v>3</v>
      </c>
      <c r="I175" s="72">
        <v>10</v>
      </c>
      <c r="J175" s="72">
        <v>0</v>
      </c>
      <c r="K175" s="72">
        <f t="shared" si="30"/>
        <v>44</v>
      </c>
      <c r="L175" s="72">
        <v>2</v>
      </c>
      <c r="M175" s="72">
        <v>2</v>
      </c>
      <c r="N175" s="72">
        <v>2</v>
      </c>
      <c r="O175" s="72">
        <v>2</v>
      </c>
      <c r="P175" s="72">
        <v>2</v>
      </c>
      <c r="Q175" s="72">
        <v>0</v>
      </c>
      <c r="R175" s="72">
        <f t="shared" si="31"/>
        <v>10</v>
      </c>
      <c r="S175" s="72">
        <f t="shared" si="32"/>
        <v>54</v>
      </c>
      <c r="T175" s="72">
        <v>47</v>
      </c>
      <c r="U175" s="142">
        <f t="shared" si="27"/>
        <v>1.1489361702127661</v>
      </c>
    </row>
    <row r="176" spans="1:21" s="116" customFormat="1" ht="13.5" customHeight="1" x14ac:dyDescent="0.15">
      <c r="A176" s="113"/>
      <c r="B176" s="112"/>
      <c r="C176" s="438" t="s">
        <v>80</v>
      </c>
      <c r="D176" s="169" t="s">
        <v>345</v>
      </c>
      <c r="E176" s="72">
        <v>0</v>
      </c>
      <c r="F176" s="72">
        <v>0</v>
      </c>
      <c r="G176" s="72">
        <v>0</v>
      </c>
      <c r="H176" s="72">
        <v>0</v>
      </c>
      <c r="I176" s="72">
        <v>0</v>
      </c>
      <c r="J176" s="72">
        <v>0</v>
      </c>
      <c r="K176" s="72">
        <f t="shared" si="30"/>
        <v>0</v>
      </c>
      <c r="L176" s="72">
        <v>0</v>
      </c>
      <c r="M176" s="72">
        <v>0</v>
      </c>
      <c r="N176" s="72">
        <v>0</v>
      </c>
      <c r="O176" s="72">
        <v>0</v>
      </c>
      <c r="P176" s="72">
        <v>0</v>
      </c>
      <c r="Q176" s="72">
        <v>0</v>
      </c>
      <c r="R176" s="72">
        <f t="shared" si="31"/>
        <v>0</v>
      </c>
      <c r="S176" s="72">
        <f t="shared" si="32"/>
        <v>0</v>
      </c>
      <c r="T176" s="72">
        <v>0</v>
      </c>
      <c r="U176" s="142">
        <f t="shared" si="27"/>
        <v>0</v>
      </c>
    </row>
    <row r="177" spans="1:21" s="116" customFormat="1" ht="13.5" customHeight="1" x14ac:dyDescent="0.15">
      <c r="A177" s="113"/>
      <c r="B177" s="112"/>
      <c r="C177" s="438"/>
      <c r="D177" s="169" t="s">
        <v>77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f t="shared" si="30"/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f t="shared" si="31"/>
        <v>0</v>
      </c>
      <c r="S177" s="72">
        <f t="shared" si="32"/>
        <v>0</v>
      </c>
      <c r="T177" s="72">
        <v>0</v>
      </c>
      <c r="U177" s="142">
        <f t="shared" si="27"/>
        <v>0</v>
      </c>
    </row>
    <row r="178" spans="1:21" s="116" customFormat="1" ht="13.5" customHeight="1" x14ac:dyDescent="0.15">
      <c r="A178" s="113"/>
      <c r="B178" s="112"/>
      <c r="C178" s="438" t="s">
        <v>81</v>
      </c>
      <c r="D178" s="169" t="s">
        <v>345</v>
      </c>
      <c r="E178" s="72">
        <v>0</v>
      </c>
      <c r="F178" s="72">
        <v>0</v>
      </c>
      <c r="G178" s="72">
        <v>0</v>
      </c>
      <c r="H178" s="72">
        <v>0</v>
      </c>
      <c r="I178" s="72">
        <v>0</v>
      </c>
      <c r="J178" s="72">
        <v>0</v>
      </c>
      <c r="K178" s="72">
        <f t="shared" si="30"/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0</v>
      </c>
      <c r="Q178" s="72">
        <v>0</v>
      </c>
      <c r="R178" s="72">
        <f t="shared" si="31"/>
        <v>0</v>
      </c>
      <c r="S178" s="72">
        <f t="shared" si="32"/>
        <v>0</v>
      </c>
      <c r="T178" s="72">
        <v>11</v>
      </c>
      <c r="U178" s="142">
        <f t="shared" si="27"/>
        <v>0</v>
      </c>
    </row>
    <row r="179" spans="1:21" s="116" customFormat="1" ht="13.5" customHeight="1" x14ac:dyDescent="0.15">
      <c r="A179" s="113"/>
      <c r="B179" s="112"/>
      <c r="C179" s="438"/>
      <c r="D179" s="169" t="s">
        <v>77</v>
      </c>
      <c r="E179" s="72">
        <v>0</v>
      </c>
      <c r="F179" s="72">
        <v>0</v>
      </c>
      <c r="G179" s="72">
        <v>0</v>
      </c>
      <c r="H179" s="72">
        <v>0</v>
      </c>
      <c r="I179" s="72">
        <v>0</v>
      </c>
      <c r="J179" s="72">
        <v>0</v>
      </c>
      <c r="K179" s="72">
        <f t="shared" si="30"/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  <c r="Q179" s="72">
        <v>0</v>
      </c>
      <c r="R179" s="72">
        <f t="shared" si="31"/>
        <v>0</v>
      </c>
      <c r="S179" s="72">
        <f t="shared" si="32"/>
        <v>0</v>
      </c>
      <c r="T179" s="72">
        <v>11</v>
      </c>
      <c r="U179" s="142">
        <f t="shared" si="27"/>
        <v>0</v>
      </c>
    </row>
    <row r="180" spans="1:21" s="116" customFormat="1" ht="13.5" customHeight="1" x14ac:dyDescent="0.15">
      <c r="A180" s="113"/>
      <c r="B180" s="112"/>
      <c r="C180" s="438" t="s">
        <v>82</v>
      </c>
      <c r="D180" s="169" t="s">
        <v>345</v>
      </c>
      <c r="E180" s="72">
        <v>0</v>
      </c>
      <c r="F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f t="shared" si="30"/>
        <v>0</v>
      </c>
      <c r="L180" s="72">
        <v>0</v>
      </c>
      <c r="M180" s="72">
        <v>0</v>
      </c>
      <c r="N180" s="72">
        <v>0</v>
      </c>
      <c r="O180" s="72">
        <v>0</v>
      </c>
      <c r="P180" s="72">
        <v>0</v>
      </c>
      <c r="Q180" s="72">
        <v>0</v>
      </c>
      <c r="R180" s="72">
        <f t="shared" si="31"/>
        <v>0</v>
      </c>
      <c r="S180" s="72">
        <f t="shared" si="32"/>
        <v>0</v>
      </c>
      <c r="T180" s="72">
        <v>5</v>
      </c>
      <c r="U180" s="142">
        <f t="shared" si="27"/>
        <v>0</v>
      </c>
    </row>
    <row r="181" spans="1:21" s="116" customFormat="1" ht="13.5" customHeight="1" x14ac:dyDescent="0.15">
      <c r="A181" s="113"/>
      <c r="B181" s="112"/>
      <c r="C181" s="438"/>
      <c r="D181" s="169" t="s">
        <v>77</v>
      </c>
      <c r="E181" s="72">
        <v>0</v>
      </c>
      <c r="F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f t="shared" si="30"/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f t="shared" si="31"/>
        <v>0</v>
      </c>
      <c r="S181" s="72">
        <f t="shared" si="32"/>
        <v>0</v>
      </c>
      <c r="T181" s="72">
        <v>5</v>
      </c>
      <c r="U181" s="142">
        <f t="shared" si="27"/>
        <v>0</v>
      </c>
    </row>
    <row r="182" spans="1:21" s="116" customFormat="1" ht="13.5" customHeight="1" x14ac:dyDescent="0.15">
      <c r="A182" s="113"/>
      <c r="B182" s="114"/>
      <c r="C182" s="438" t="s">
        <v>83</v>
      </c>
      <c r="D182" s="169" t="s">
        <v>345</v>
      </c>
      <c r="E182" s="72">
        <v>877</v>
      </c>
      <c r="F182" s="72">
        <v>2186</v>
      </c>
      <c r="G182" s="72">
        <v>779</v>
      </c>
      <c r="H182" s="72">
        <v>3644</v>
      </c>
      <c r="I182" s="72">
        <v>3952</v>
      </c>
      <c r="J182" s="72">
        <v>2346</v>
      </c>
      <c r="K182" s="72">
        <f t="shared" si="30"/>
        <v>13784</v>
      </c>
      <c r="L182" s="72">
        <v>3100</v>
      </c>
      <c r="M182" s="72">
        <v>2345</v>
      </c>
      <c r="N182" s="72">
        <v>3254</v>
      </c>
      <c r="O182" s="72">
        <v>2767</v>
      </c>
      <c r="P182" s="72">
        <v>3072</v>
      </c>
      <c r="Q182" s="72">
        <v>1279</v>
      </c>
      <c r="R182" s="72">
        <f t="shared" si="31"/>
        <v>15817</v>
      </c>
      <c r="S182" s="72">
        <f t="shared" si="32"/>
        <v>29601</v>
      </c>
      <c r="T182" s="72">
        <v>11736</v>
      </c>
      <c r="U182" s="142">
        <f t="shared" si="27"/>
        <v>2.522239263803681</v>
      </c>
    </row>
    <row r="183" spans="1:21" s="116" customFormat="1" ht="13.5" customHeight="1" x14ac:dyDescent="0.15">
      <c r="A183" s="113"/>
      <c r="B183" s="114"/>
      <c r="C183" s="438"/>
      <c r="D183" s="169" t="s">
        <v>77</v>
      </c>
      <c r="E183" s="72">
        <v>1615</v>
      </c>
      <c r="F183" s="72">
        <v>4064</v>
      </c>
      <c r="G183" s="72">
        <v>1454</v>
      </c>
      <c r="H183" s="72">
        <v>3686</v>
      </c>
      <c r="I183" s="72">
        <v>3990</v>
      </c>
      <c r="J183" s="72">
        <v>2360</v>
      </c>
      <c r="K183" s="72">
        <f t="shared" si="30"/>
        <v>17169</v>
      </c>
      <c r="L183" s="72">
        <v>3100</v>
      </c>
      <c r="M183" s="72">
        <v>2345</v>
      </c>
      <c r="N183" s="72">
        <v>3254</v>
      </c>
      <c r="O183" s="72">
        <v>2767</v>
      </c>
      <c r="P183" s="72">
        <v>3072</v>
      </c>
      <c r="Q183" s="72">
        <v>1279</v>
      </c>
      <c r="R183" s="72">
        <f t="shared" si="31"/>
        <v>15817</v>
      </c>
      <c r="S183" s="72">
        <f t="shared" si="32"/>
        <v>32986</v>
      </c>
      <c r="T183" s="72">
        <v>12064</v>
      </c>
      <c r="U183" s="142">
        <f t="shared" si="27"/>
        <v>2.7342506631299734</v>
      </c>
    </row>
    <row r="184" spans="1:21" s="116" customFormat="1" ht="13.5" customHeight="1" x14ac:dyDescent="0.15">
      <c r="A184" s="113"/>
      <c r="B184" s="112"/>
      <c r="C184" s="438" t="s">
        <v>84</v>
      </c>
      <c r="D184" s="169" t="s">
        <v>345</v>
      </c>
      <c r="E184" s="72">
        <v>56</v>
      </c>
      <c r="F184" s="72">
        <v>840</v>
      </c>
      <c r="G184" s="72">
        <v>382</v>
      </c>
      <c r="H184" s="72">
        <v>604</v>
      </c>
      <c r="I184" s="72">
        <v>535</v>
      </c>
      <c r="J184" s="72">
        <v>1022</v>
      </c>
      <c r="K184" s="72">
        <f t="shared" si="30"/>
        <v>3439</v>
      </c>
      <c r="L184" s="72">
        <v>2473</v>
      </c>
      <c r="M184" s="72">
        <v>2379</v>
      </c>
      <c r="N184" s="72">
        <v>2803</v>
      </c>
      <c r="O184" s="72">
        <v>2561</v>
      </c>
      <c r="P184" s="72">
        <v>2452</v>
      </c>
      <c r="Q184" s="72">
        <v>1581</v>
      </c>
      <c r="R184" s="72">
        <f t="shared" si="31"/>
        <v>14249</v>
      </c>
      <c r="S184" s="72">
        <f t="shared" si="32"/>
        <v>17688</v>
      </c>
      <c r="T184" s="72">
        <v>3309</v>
      </c>
      <c r="U184" s="142">
        <f t="shared" si="27"/>
        <v>5.3454215775158662</v>
      </c>
    </row>
    <row r="185" spans="1:21" s="116" customFormat="1" ht="13.5" customHeight="1" x14ac:dyDescent="0.15">
      <c r="A185" s="113"/>
      <c r="B185" s="112"/>
      <c r="C185" s="438"/>
      <c r="D185" s="169" t="s">
        <v>77</v>
      </c>
      <c r="E185" s="72">
        <v>56</v>
      </c>
      <c r="F185" s="72">
        <v>842</v>
      </c>
      <c r="G185" s="72">
        <v>385</v>
      </c>
      <c r="H185" s="72">
        <v>611</v>
      </c>
      <c r="I185" s="72">
        <v>537</v>
      </c>
      <c r="J185" s="72">
        <v>1026</v>
      </c>
      <c r="K185" s="72">
        <f t="shared" si="30"/>
        <v>3457</v>
      </c>
      <c r="L185" s="72">
        <v>2473</v>
      </c>
      <c r="M185" s="72">
        <v>2379</v>
      </c>
      <c r="N185" s="72">
        <v>2839</v>
      </c>
      <c r="O185" s="72">
        <v>2561</v>
      </c>
      <c r="P185" s="72">
        <v>2464</v>
      </c>
      <c r="Q185" s="72">
        <v>1581</v>
      </c>
      <c r="R185" s="72">
        <f t="shared" si="31"/>
        <v>14297</v>
      </c>
      <c r="S185" s="72">
        <f t="shared" si="32"/>
        <v>17754</v>
      </c>
      <c r="T185" s="72">
        <v>3309</v>
      </c>
      <c r="U185" s="142">
        <f t="shared" si="27"/>
        <v>5.3653671804170449</v>
      </c>
    </row>
    <row r="186" spans="1:21" s="116" customFormat="1" ht="13.5" customHeight="1" x14ac:dyDescent="0.15">
      <c r="A186" s="113"/>
      <c r="B186" s="112"/>
      <c r="C186" s="438" t="s">
        <v>85</v>
      </c>
      <c r="D186" s="169" t="s">
        <v>345</v>
      </c>
      <c r="E186" s="72">
        <v>699</v>
      </c>
      <c r="F186" s="72">
        <v>661</v>
      </c>
      <c r="G186" s="72">
        <v>636</v>
      </c>
      <c r="H186" s="72">
        <v>516</v>
      </c>
      <c r="I186" s="72">
        <v>517</v>
      </c>
      <c r="J186" s="72">
        <v>411</v>
      </c>
      <c r="K186" s="72">
        <f t="shared" si="30"/>
        <v>3440</v>
      </c>
      <c r="L186" s="72">
        <v>624</v>
      </c>
      <c r="M186" s="72">
        <v>655</v>
      </c>
      <c r="N186" s="72">
        <v>1177</v>
      </c>
      <c r="O186" s="72">
        <v>1279</v>
      </c>
      <c r="P186" s="72">
        <v>554</v>
      </c>
      <c r="Q186" s="72">
        <v>1003</v>
      </c>
      <c r="R186" s="72">
        <f t="shared" si="31"/>
        <v>5292</v>
      </c>
      <c r="S186" s="72">
        <f t="shared" si="32"/>
        <v>8732</v>
      </c>
      <c r="T186" s="72">
        <v>7935</v>
      </c>
      <c r="U186" s="142">
        <f t="shared" si="27"/>
        <v>1.1004410838059231</v>
      </c>
    </row>
    <row r="187" spans="1:21" s="116" customFormat="1" ht="13.5" customHeight="1" x14ac:dyDescent="0.15">
      <c r="A187" s="113"/>
      <c r="B187" s="112"/>
      <c r="C187" s="438"/>
      <c r="D187" s="169" t="s">
        <v>77</v>
      </c>
      <c r="E187" s="72">
        <v>699</v>
      </c>
      <c r="F187" s="72">
        <v>661</v>
      </c>
      <c r="G187" s="72">
        <v>636</v>
      </c>
      <c r="H187" s="72">
        <v>516</v>
      </c>
      <c r="I187" s="72">
        <v>517</v>
      </c>
      <c r="J187" s="72">
        <v>412</v>
      </c>
      <c r="K187" s="72">
        <f t="shared" si="30"/>
        <v>3441</v>
      </c>
      <c r="L187" s="72">
        <v>624</v>
      </c>
      <c r="M187" s="72">
        <v>655</v>
      </c>
      <c r="N187" s="72">
        <v>1177</v>
      </c>
      <c r="O187" s="72">
        <v>1279</v>
      </c>
      <c r="P187" s="72">
        <v>554</v>
      </c>
      <c r="Q187" s="72">
        <v>1003</v>
      </c>
      <c r="R187" s="72">
        <f t="shared" si="31"/>
        <v>5292</v>
      </c>
      <c r="S187" s="72">
        <f t="shared" si="32"/>
        <v>8733</v>
      </c>
      <c r="T187" s="72">
        <v>7935</v>
      </c>
      <c r="U187" s="142">
        <f t="shared" si="27"/>
        <v>1.1005671077504726</v>
      </c>
    </row>
    <row r="188" spans="1:21" s="116" customFormat="1" ht="13.5" customHeight="1" x14ac:dyDescent="0.15">
      <c r="A188" s="113"/>
      <c r="B188" s="112"/>
      <c r="C188" s="438" t="s">
        <v>287</v>
      </c>
      <c r="D188" s="169" t="s">
        <v>345</v>
      </c>
      <c r="E188" s="72">
        <v>21</v>
      </c>
      <c r="F188" s="72">
        <v>8</v>
      </c>
      <c r="G188" s="72">
        <v>0</v>
      </c>
      <c r="H188" s="72">
        <v>7</v>
      </c>
      <c r="I188" s="72">
        <v>14</v>
      </c>
      <c r="J188" s="72">
        <v>2</v>
      </c>
      <c r="K188" s="72">
        <f t="shared" si="30"/>
        <v>52</v>
      </c>
      <c r="L188" s="72">
        <v>22</v>
      </c>
      <c r="M188" s="72">
        <v>1</v>
      </c>
      <c r="N188" s="72">
        <v>39</v>
      </c>
      <c r="O188" s="72">
        <v>9</v>
      </c>
      <c r="P188" s="72">
        <v>7</v>
      </c>
      <c r="Q188" s="72">
        <v>10</v>
      </c>
      <c r="R188" s="72">
        <f t="shared" si="31"/>
        <v>88</v>
      </c>
      <c r="S188" s="72">
        <f t="shared" si="32"/>
        <v>140</v>
      </c>
      <c r="T188" s="72">
        <v>29</v>
      </c>
      <c r="U188" s="142">
        <f t="shared" si="27"/>
        <v>4.8275862068965516</v>
      </c>
    </row>
    <row r="189" spans="1:21" s="116" customFormat="1" ht="13.5" customHeight="1" x14ac:dyDescent="0.15">
      <c r="A189" s="113"/>
      <c r="B189" s="112"/>
      <c r="C189" s="438"/>
      <c r="D189" s="169" t="s">
        <v>77</v>
      </c>
      <c r="E189" s="72">
        <v>21</v>
      </c>
      <c r="F189" s="72">
        <v>8</v>
      </c>
      <c r="G189" s="72">
        <v>0</v>
      </c>
      <c r="H189" s="72">
        <v>11</v>
      </c>
      <c r="I189" s="72">
        <v>14</v>
      </c>
      <c r="J189" s="72">
        <v>2</v>
      </c>
      <c r="K189" s="72">
        <f t="shared" si="30"/>
        <v>56</v>
      </c>
      <c r="L189" s="72">
        <v>22</v>
      </c>
      <c r="M189" s="72">
        <v>1</v>
      </c>
      <c r="N189" s="72">
        <v>39</v>
      </c>
      <c r="O189" s="72">
        <v>9</v>
      </c>
      <c r="P189" s="72">
        <v>7</v>
      </c>
      <c r="Q189" s="72">
        <v>10</v>
      </c>
      <c r="R189" s="72">
        <f t="shared" si="31"/>
        <v>88</v>
      </c>
      <c r="S189" s="72">
        <f t="shared" si="32"/>
        <v>144</v>
      </c>
      <c r="T189" s="72">
        <v>29</v>
      </c>
      <c r="U189" s="142">
        <f t="shared" si="27"/>
        <v>4.9655172413793105</v>
      </c>
    </row>
    <row r="190" spans="1:21" s="116" customFormat="1" ht="13.5" customHeight="1" x14ac:dyDescent="0.15">
      <c r="A190" s="113"/>
      <c r="B190" s="114"/>
      <c r="C190" s="438" t="s">
        <v>86</v>
      </c>
      <c r="D190" s="169" t="s">
        <v>345</v>
      </c>
      <c r="E190" s="72">
        <v>0</v>
      </c>
      <c r="F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f t="shared" si="30"/>
        <v>0</v>
      </c>
      <c r="L190" s="72">
        <v>0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  <c r="R190" s="72">
        <f t="shared" si="31"/>
        <v>0</v>
      </c>
      <c r="S190" s="72">
        <f t="shared" si="32"/>
        <v>0</v>
      </c>
      <c r="T190" s="72">
        <v>0</v>
      </c>
      <c r="U190" s="142">
        <f t="shared" si="27"/>
        <v>0</v>
      </c>
    </row>
    <row r="191" spans="1:21" s="116" customFormat="1" ht="13.5" customHeight="1" thickBot="1" x14ac:dyDescent="0.2">
      <c r="A191" s="113"/>
      <c r="B191" s="118"/>
      <c r="C191" s="439"/>
      <c r="D191" s="122" t="s">
        <v>77</v>
      </c>
      <c r="E191" s="74">
        <v>0</v>
      </c>
      <c r="F191" s="74">
        <v>0</v>
      </c>
      <c r="G191" s="74">
        <v>0</v>
      </c>
      <c r="H191" s="74">
        <v>0</v>
      </c>
      <c r="I191" s="74">
        <v>0</v>
      </c>
      <c r="J191" s="74">
        <v>0</v>
      </c>
      <c r="K191" s="74">
        <f t="shared" si="30"/>
        <v>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4">
        <f t="shared" si="31"/>
        <v>0</v>
      </c>
      <c r="S191" s="74">
        <f t="shared" si="32"/>
        <v>0</v>
      </c>
      <c r="T191" s="74">
        <v>0</v>
      </c>
      <c r="U191" s="138">
        <f t="shared" si="27"/>
        <v>0</v>
      </c>
    </row>
    <row r="192" spans="1:21" s="94" customFormat="1" ht="13.5" customHeight="1" x14ac:dyDescent="0.15">
      <c r="A192" s="112"/>
      <c r="B192" s="112"/>
      <c r="C192" s="115"/>
      <c r="D192" s="112"/>
      <c r="U192" s="170"/>
    </row>
    <row r="193" spans="1:21" s="116" customFormat="1" ht="21.75" customHeight="1" x14ac:dyDescent="0.15">
      <c r="A193" s="100" t="str">
        <f>A129</f>
        <v>５　平成27年度市町村別・月別訪日外国人宿泊者数（延べ人数）</v>
      </c>
      <c r="B193" s="14"/>
      <c r="C193" s="14"/>
      <c r="D193" s="5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:21" s="116" customFormat="1" ht="15.75" customHeight="1" thickBot="1" x14ac:dyDescent="0.2">
      <c r="A194" s="14"/>
      <c r="B194" s="14"/>
      <c r="C194" s="14"/>
      <c r="D194" s="5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65" t="s">
        <v>146</v>
      </c>
    </row>
    <row r="195" spans="1:21" s="147" customFormat="1" ht="13.5" customHeight="1" thickBot="1" x14ac:dyDescent="0.2">
      <c r="A195" s="106" t="s">
        <v>24</v>
      </c>
      <c r="B195" s="106" t="s">
        <v>285</v>
      </c>
      <c r="C195" s="107" t="s">
        <v>286</v>
      </c>
      <c r="D195" s="152" t="s">
        <v>25</v>
      </c>
      <c r="E195" s="152" t="s">
        <v>26</v>
      </c>
      <c r="F195" s="152" t="s">
        <v>27</v>
      </c>
      <c r="G195" s="152" t="s">
        <v>28</v>
      </c>
      <c r="H195" s="152" t="s">
        <v>29</v>
      </c>
      <c r="I195" s="152" t="s">
        <v>30</v>
      </c>
      <c r="J195" s="152" t="s">
        <v>31</v>
      </c>
      <c r="K195" s="152" t="s">
        <v>32</v>
      </c>
      <c r="L195" s="152" t="s">
        <v>33</v>
      </c>
      <c r="M195" s="152" t="s">
        <v>34</v>
      </c>
      <c r="N195" s="152" t="s">
        <v>35</v>
      </c>
      <c r="O195" s="152" t="s">
        <v>36</v>
      </c>
      <c r="P195" s="152" t="s">
        <v>37</v>
      </c>
      <c r="Q195" s="152" t="s">
        <v>38</v>
      </c>
      <c r="R195" s="153" t="s">
        <v>39</v>
      </c>
      <c r="S195" s="135" t="s">
        <v>349</v>
      </c>
      <c r="T195" s="166" t="str">
        <f>$T$3</f>
        <v>26年度</v>
      </c>
      <c r="U195" s="154" t="s">
        <v>41</v>
      </c>
    </row>
    <row r="196" spans="1:21" s="116" customFormat="1" ht="13.5" customHeight="1" x14ac:dyDescent="0.15">
      <c r="A196" s="449" t="s">
        <v>334</v>
      </c>
      <c r="B196" s="440" t="s">
        <v>335</v>
      </c>
      <c r="C196" s="441"/>
      <c r="D196" s="121" t="s">
        <v>345</v>
      </c>
      <c r="E196" s="69">
        <f>E198+E200+E202+E204+E206+E208+E210</f>
        <v>19</v>
      </c>
      <c r="F196" s="69">
        <f t="shared" ref="F196:S197" si="33">F198+F200+F202+F204+F206+F208+F210</f>
        <v>13</v>
      </c>
      <c r="G196" s="69">
        <f t="shared" si="33"/>
        <v>13</v>
      </c>
      <c r="H196" s="69">
        <f t="shared" si="33"/>
        <v>27</v>
      </c>
      <c r="I196" s="69">
        <f t="shared" si="33"/>
        <v>25</v>
      </c>
      <c r="J196" s="69">
        <f t="shared" si="33"/>
        <v>18</v>
      </c>
      <c r="K196" s="69">
        <f t="shared" si="33"/>
        <v>115</v>
      </c>
      <c r="L196" s="69">
        <f t="shared" si="33"/>
        <v>20</v>
      </c>
      <c r="M196" s="69">
        <f t="shared" si="33"/>
        <v>22</v>
      </c>
      <c r="N196" s="69">
        <f t="shared" si="33"/>
        <v>6</v>
      </c>
      <c r="O196" s="69">
        <f t="shared" si="33"/>
        <v>8</v>
      </c>
      <c r="P196" s="69">
        <f t="shared" si="33"/>
        <v>2</v>
      </c>
      <c r="Q196" s="69">
        <f t="shared" si="33"/>
        <v>15</v>
      </c>
      <c r="R196" s="69">
        <f t="shared" si="33"/>
        <v>73</v>
      </c>
      <c r="S196" s="69">
        <f t="shared" si="33"/>
        <v>188</v>
      </c>
      <c r="T196" s="69">
        <f>T198+T200+T202+T204+T206+T208+T210</f>
        <v>124</v>
      </c>
      <c r="U196" s="137">
        <f t="shared" ref="U196:U227" si="34">IF(T196=0,0,S196/T196)</f>
        <v>1.5161290322580645</v>
      </c>
    </row>
    <row r="197" spans="1:21" s="116" customFormat="1" ht="13.5" customHeight="1" thickBot="1" x14ac:dyDescent="0.2">
      <c r="A197" s="447"/>
      <c r="B197" s="442"/>
      <c r="C197" s="441"/>
      <c r="D197" s="122" t="s">
        <v>77</v>
      </c>
      <c r="E197" s="132">
        <f>E199+E201+E203+E205+E207+E209+E211</f>
        <v>19</v>
      </c>
      <c r="F197" s="132">
        <f t="shared" si="33"/>
        <v>13</v>
      </c>
      <c r="G197" s="132">
        <f t="shared" si="33"/>
        <v>17</v>
      </c>
      <c r="H197" s="132">
        <f t="shared" si="33"/>
        <v>29</v>
      </c>
      <c r="I197" s="132">
        <f t="shared" si="33"/>
        <v>25</v>
      </c>
      <c r="J197" s="132">
        <f t="shared" si="33"/>
        <v>19</v>
      </c>
      <c r="K197" s="132">
        <f t="shared" si="33"/>
        <v>122</v>
      </c>
      <c r="L197" s="132">
        <f t="shared" si="33"/>
        <v>24</v>
      </c>
      <c r="M197" s="132">
        <f t="shared" si="33"/>
        <v>26</v>
      </c>
      <c r="N197" s="132">
        <f t="shared" si="33"/>
        <v>8</v>
      </c>
      <c r="O197" s="132">
        <f t="shared" si="33"/>
        <v>8</v>
      </c>
      <c r="P197" s="132">
        <f t="shared" si="33"/>
        <v>2</v>
      </c>
      <c r="Q197" s="132">
        <f t="shared" si="33"/>
        <v>25</v>
      </c>
      <c r="R197" s="132">
        <f t="shared" si="33"/>
        <v>93</v>
      </c>
      <c r="S197" s="132">
        <f t="shared" si="33"/>
        <v>215</v>
      </c>
      <c r="T197" s="132">
        <f>T199+T201+T203+T205+T207+T209+T211</f>
        <v>139</v>
      </c>
      <c r="U197" s="138">
        <f t="shared" si="34"/>
        <v>1.5467625899280575</v>
      </c>
    </row>
    <row r="198" spans="1:21" s="116" customFormat="1" ht="13.5" customHeight="1" x14ac:dyDescent="0.15">
      <c r="A198" s="113"/>
      <c r="B198" s="113"/>
      <c r="C198" s="443" t="s">
        <v>87</v>
      </c>
      <c r="D198" s="121" t="s">
        <v>345</v>
      </c>
      <c r="E198" s="69">
        <v>17</v>
      </c>
      <c r="F198" s="69">
        <v>10</v>
      </c>
      <c r="G198" s="69">
        <v>4</v>
      </c>
      <c r="H198" s="69">
        <v>12</v>
      </c>
      <c r="I198" s="69">
        <v>20</v>
      </c>
      <c r="J198" s="69">
        <v>2</v>
      </c>
      <c r="K198" s="69">
        <f t="shared" ref="K198:K211" si="35">SUM(E198:J198)</f>
        <v>65</v>
      </c>
      <c r="L198" s="69">
        <v>2</v>
      </c>
      <c r="M198" s="69">
        <v>4</v>
      </c>
      <c r="N198" s="69">
        <v>3</v>
      </c>
      <c r="O198" s="69">
        <v>0</v>
      </c>
      <c r="P198" s="69">
        <v>2</v>
      </c>
      <c r="Q198" s="69">
        <v>5</v>
      </c>
      <c r="R198" s="69">
        <f t="shared" ref="R198:R211" si="36">SUM(L198:Q198)</f>
        <v>16</v>
      </c>
      <c r="S198" s="145">
        <f t="shared" ref="S198:S211" si="37">K198+R198</f>
        <v>81</v>
      </c>
      <c r="T198" s="105">
        <v>25</v>
      </c>
      <c r="U198" s="137">
        <f t="shared" si="34"/>
        <v>3.24</v>
      </c>
    </row>
    <row r="199" spans="1:21" s="116" customFormat="1" ht="13.5" customHeight="1" x14ac:dyDescent="0.15">
      <c r="A199" s="113"/>
      <c r="B199" s="112"/>
      <c r="C199" s="438"/>
      <c r="D199" s="169" t="s">
        <v>77</v>
      </c>
      <c r="E199" s="72">
        <v>17</v>
      </c>
      <c r="F199" s="72">
        <v>10</v>
      </c>
      <c r="G199" s="72">
        <v>4</v>
      </c>
      <c r="H199" s="72">
        <v>12</v>
      </c>
      <c r="I199" s="72">
        <v>20</v>
      </c>
      <c r="J199" s="72">
        <v>2</v>
      </c>
      <c r="K199" s="72">
        <f t="shared" si="35"/>
        <v>65</v>
      </c>
      <c r="L199" s="72">
        <v>2</v>
      </c>
      <c r="M199" s="72">
        <v>4</v>
      </c>
      <c r="N199" s="72">
        <v>3</v>
      </c>
      <c r="O199" s="72">
        <v>0</v>
      </c>
      <c r="P199" s="72">
        <v>2</v>
      </c>
      <c r="Q199" s="72">
        <v>15</v>
      </c>
      <c r="R199" s="72">
        <f t="shared" si="36"/>
        <v>26</v>
      </c>
      <c r="S199" s="141">
        <f t="shared" si="37"/>
        <v>91</v>
      </c>
      <c r="T199" s="102">
        <v>29</v>
      </c>
      <c r="U199" s="142">
        <f t="shared" si="34"/>
        <v>3.1379310344827585</v>
      </c>
    </row>
    <row r="200" spans="1:21" s="116" customFormat="1" ht="13.5" customHeight="1" x14ac:dyDescent="0.15">
      <c r="A200" s="113"/>
      <c r="B200" s="112"/>
      <c r="C200" s="438" t="s">
        <v>88</v>
      </c>
      <c r="D200" s="169" t="s">
        <v>345</v>
      </c>
      <c r="E200" s="72">
        <v>0</v>
      </c>
      <c r="F200" s="72">
        <v>0</v>
      </c>
      <c r="G200" s="72">
        <v>0</v>
      </c>
      <c r="H200" s="72">
        <v>1</v>
      </c>
      <c r="I200" s="72">
        <v>0</v>
      </c>
      <c r="J200" s="72">
        <v>0</v>
      </c>
      <c r="K200" s="72">
        <f t="shared" si="35"/>
        <v>1</v>
      </c>
      <c r="L200" s="72">
        <v>0</v>
      </c>
      <c r="M200" s="72">
        <v>0</v>
      </c>
      <c r="N200" s="72">
        <v>0</v>
      </c>
      <c r="O200" s="72">
        <v>0</v>
      </c>
      <c r="P200" s="72">
        <v>0</v>
      </c>
      <c r="Q200" s="72">
        <v>0</v>
      </c>
      <c r="R200" s="72">
        <f t="shared" si="36"/>
        <v>0</v>
      </c>
      <c r="S200" s="72">
        <f t="shared" si="37"/>
        <v>1</v>
      </c>
      <c r="T200" s="72">
        <v>11</v>
      </c>
      <c r="U200" s="142">
        <f t="shared" si="34"/>
        <v>9.0909090909090912E-2</v>
      </c>
    </row>
    <row r="201" spans="1:21" s="116" customFormat="1" ht="13.5" customHeight="1" x14ac:dyDescent="0.15">
      <c r="A201" s="113"/>
      <c r="B201" s="112"/>
      <c r="C201" s="438"/>
      <c r="D201" s="169" t="s">
        <v>77</v>
      </c>
      <c r="E201" s="72">
        <v>0</v>
      </c>
      <c r="F201" s="72">
        <v>0</v>
      </c>
      <c r="G201" s="72">
        <v>0</v>
      </c>
      <c r="H201" s="72">
        <v>1</v>
      </c>
      <c r="I201" s="72">
        <v>0</v>
      </c>
      <c r="J201" s="72">
        <v>0</v>
      </c>
      <c r="K201" s="72">
        <f t="shared" si="35"/>
        <v>1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  <c r="Q201" s="72">
        <v>0</v>
      </c>
      <c r="R201" s="72">
        <f t="shared" si="36"/>
        <v>0</v>
      </c>
      <c r="S201" s="72">
        <f t="shared" si="37"/>
        <v>1</v>
      </c>
      <c r="T201" s="72">
        <v>11</v>
      </c>
      <c r="U201" s="142">
        <f t="shared" si="34"/>
        <v>9.0909090909090912E-2</v>
      </c>
    </row>
    <row r="202" spans="1:21" s="116" customFormat="1" ht="13.5" customHeight="1" x14ac:dyDescent="0.15">
      <c r="A202" s="113"/>
      <c r="B202" s="112"/>
      <c r="C202" s="438" t="s">
        <v>89</v>
      </c>
      <c r="D202" s="169" t="s">
        <v>345</v>
      </c>
      <c r="E202" s="72">
        <v>0</v>
      </c>
      <c r="F202" s="72">
        <v>0</v>
      </c>
      <c r="G202" s="72">
        <v>0</v>
      </c>
      <c r="H202" s="72">
        <v>0</v>
      </c>
      <c r="I202" s="72">
        <v>0</v>
      </c>
      <c r="J202" s="72">
        <v>0</v>
      </c>
      <c r="K202" s="72">
        <f t="shared" si="35"/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  <c r="Q202" s="72">
        <v>0</v>
      </c>
      <c r="R202" s="72">
        <f t="shared" si="36"/>
        <v>0</v>
      </c>
      <c r="S202" s="72">
        <f t="shared" si="37"/>
        <v>0</v>
      </c>
      <c r="T202" s="72">
        <v>0</v>
      </c>
      <c r="U202" s="142">
        <f t="shared" si="34"/>
        <v>0</v>
      </c>
    </row>
    <row r="203" spans="1:21" s="116" customFormat="1" ht="13.5" customHeight="1" x14ac:dyDescent="0.15">
      <c r="A203" s="113"/>
      <c r="B203" s="112"/>
      <c r="C203" s="438"/>
      <c r="D203" s="169" t="s">
        <v>77</v>
      </c>
      <c r="E203" s="72">
        <v>0</v>
      </c>
      <c r="F203" s="72">
        <v>0</v>
      </c>
      <c r="G203" s="72">
        <v>0</v>
      </c>
      <c r="H203" s="72">
        <v>0</v>
      </c>
      <c r="I203" s="72">
        <v>0</v>
      </c>
      <c r="J203" s="72">
        <v>0</v>
      </c>
      <c r="K203" s="72">
        <f t="shared" si="35"/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  <c r="Q203" s="72">
        <v>0</v>
      </c>
      <c r="R203" s="72">
        <f t="shared" si="36"/>
        <v>0</v>
      </c>
      <c r="S203" s="72">
        <f t="shared" si="37"/>
        <v>0</v>
      </c>
      <c r="T203" s="72">
        <v>0</v>
      </c>
      <c r="U203" s="142">
        <f t="shared" si="34"/>
        <v>0</v>
      </c>
    </row>
    <row r="204" spans="1:21" s="116" customFormat="1" ht="13.5" customHeight="1" x14ac:dyDescent="0.15">
      <c r="A204" s="113"/>
      <c r="B204" s="112"/>
      <c r="C204" s="438" t="s">
        <v>90</v>
      </c>
      <c r="D204" s="169" t="s">
        <v>345</v>
      </c>
      <c r="E204" s="72">
        <v>2</v>
      </c>
      <c r="F204" s="72">
        <v>0</v>
      </c>
      <c r="G204" s="72">
        <v>1</v>
      </c>
      <c r="H204" s="72">
        <v>1</v>
      </c>
      <c r="I204" s="72">
        <v>0</v>
      </c>
      <c r="J204" s="72">
        <v>9</v>
      </c>
      <c r="K204" s="72">
        <f t="shared" si="35"/>
        <v>13</v>
      </c>
      <c r="L204" s="72">
        <v>9</v>
      </c>
      <c r="M204" s="72">
        <v>1</v>
      </c>
      <c r="N204" s="72">
        <v>2</v>
      </c>
      <c r="O204" s="72">
        <v>0</v>
      </c>
      <c r="P204" s="72">
        <v>0</v>
      </c>
      <c r="Q204" s="72">
        <v>0</v>
      </c>
      <c r="R204" s="72">
        <f t="shared" si="36"/>
        <v>12</v>
      </c>
      <c r="S204" s="72">
        <f t="shared" si="37"/>
        <v>25</v>
      </c>
      <c r="T204" s="72">
        <v>0</v>
      </c>
      <c r="U204" s="142">
        <f t="shared" si="34"/>
        <v>0</v>
      </c>
    </row>
    <row r="205" spans="1:21" s="116" customFormat="1" ht="13.5" customHeight="1" x14ac:dyDescent="0.15">
      <c r="A205" s="113"/>
      <c r="B205" s="112"/>
      <c r="C205" s="438"/>
      <c r="D205" s="169" t="s">
        <v>77</v>
      </c>
      <c r="E205" s="72">
        <v>2</v>
      </c>
      <c r="F205" s="72">
        <v>0</v>
      </c>
      <c r="G205" s="72">
        <v>1</v>
      </c>
      <c r="H205" s="72">
        <v>1</v>
      </c>
      <c r="I205" s="72">
        <v>0</v>
      </c>
      <c r="J205" s="72">
        <v>10</v>
      </c>
      <c r="K205" s="72">
        <f t="shared" si="35"/>
        <v>14</v>
      </c>
      <c r="L205" s="72">
        <v>9</v>
      </c>
      <c r="M205" s="72">
        <v>1</v>
      </c>
      <c r="N205" s="72">
        <v>2</v>
      </c>
      <c r="O205" s="72">
        <v>0</v>
      </c>
      <c r="P205" s="72">
        <v>0</v>
      </c>
      <c r="Q205" s="72">
        <v>0</v>
      </c>
      <c r="R205" s="72">
        <f t="shared" si="36"/>
        <v>12</v>
      </c>
      <c r="S205" s="72">
        <f t="shared" si="37"/>
        <v>26</v>
      </c>
      <c r="T205" s="72">
        <v>0</v>
      </c>
      <c r="U205" s="142">
        <f t="shared" si="34"/>
        <v>0</v>
      </c>
    </row>
    <row r="206" spans="1:21" s="116" customFormat="1" ht="13.5" customHeight="1" x14ac:dyDescent="0.15">
      <c r="A206" s="113"/>
      <c r="B206" s="112"/>
      <c r="C206" s="438" t="s">
        <v>91</v>
      </c>
      <c r="D206" s="169" t="s">
        <v>345</v>
      </c>
      <c r="E206" s="72">
        <v>0</v>
      </c>
      <c r="F206" s="72">
        <v>0</v>
      </c>
      <c r="G206" s="72">
        <v>1</v>
      </c>
      <c r="H206" s="72">
        <v>5</v>
      </c>
      <c r="I206" s="72">
        <v>5</v>
      </c>
      <c r="J206" s="72">
        <v>0</v>
      </c>
      <c r="K206" s="72">
        <f t="shared" si="35"/>
        <v>11</v>
      </c>
      <c r="L206" s="72">
        <v>9</v>
      </c>
      <c r="M206" s="72">
        <v>4</v>
      </c>
      <c r="N206" s="72">
        <v>0</v>
      </c>
      <c r="O206" s="72">
        <v>0</v>
      </c>
      <c r="P206" s="72">
        <v>0</v>
      </c>
      <c r="Q206" s="72">
        <v>0</v>
      </c>
      <c r="R206" s="72">
        <f t="shared" si="36"/>
        <v>13</v>
      </c>
      <c r="S206" s="72">
        <f t="shared" si="37"/>
        <v>24</v>
      </c>
      <c r="T206" s="72">
        <v>31</v>
      </c>
      <c r="U206" s="142">
        <f t="shared" si="34"/>
        <v>0.77419354838709675</v>
      </c>
    </row>
    <row r="207" spans="1:21" s="116" customFormat="1" ht="13.5" customHeight="1" x14ac:dyDescent="0.15">
      <c r="A207" s="113"/>
      <c r="B207" s="112"/>
      <c r="C207" s="438"/>
      <c r="D207" s="169" t="s">
        <v>77</v>
      </c>
      <c r="E207" s="72">
        <v>0</v>
      </c>
      <c r="F207" s="72">
        <v>0</v>
      </c>
      <c r="G207" s="72">
        <v>1</v>
      </c>
      <c r="H207" s="72">
        <v>7</v>
      </c>
      <c r="I207" s="72">
        <v>5</v>
      </c>
      <c r="J207" s="72">
        <v>0</v>
      </c>
      <c r="K207" s="72">
        <f t="shared" si="35"/>
        <v>13</v>
      </c>
      <c r="L207" s="72">
        <v>13</v>
      </c>
      <c r="M207" s="72">
        <v>8</v>
      </c>
      <c r="N207" s="72">
        <v>0</v>
      </c>
      <c r="O207" s="72">
        <v>0</v>
      </c>
      <c r="P207" s="72">
        <v>0</v>
      </c>
      <c r="Q207" s="72">
        <v>0</v>
      </c>
      <c r="R207" s="72">
        <f t="shared" si="36"/>
        <v>21</v>
      </c>
      <c r="S207" s="72">
        <f t="shared" si="37"/>
        <v>34</v>
      </c>
      <c r="T207" s="72">
        <v>31</v>
      </c>
      <c r="U207" s="142">
        <f t="shared" si="34"/>
        <v>1.096774193548387</v>
      </c>
    </row>
    <row r="208" spans="1:21" s="116" customFormat="1" ht="13.5" customHeight="1" x14ac:dyDescent="0.15">
      <c r="A208" s="113"/>
      <c r="B208" s="112"/>
      <c r="C208" s="438" t="s">
        <v>92</v>
      </c>
      <c r="D208" s="169" t="s">
        <v>345</v>
      </c>
      <c r="E208" s="72">
        <v>0</v>
      </c>
      <c r="F208" s="72">
        <v>0</v>
      </c>
      <c r="G208" s="72">
        <v>4</v>
      </c>
      <c r="H208" s="72">
        <v>0</v>
      </c>
      <c r="I208" s="72">
        <v>0</v>
      </c>
      <c r="J208" s="72">
        <v>0</v>
      </c>
      <c r="K208" s="72">
        <f t="shared" si="35"/>
        <v>4</v>
      </c>
      <c r="L208" s="72">
        <v>0</v>
      </c>
      <c r="M208" s="72">
        <v>0</v>
      </c>
      <c r="N208" s="72">
        <v>0</v>
      </c>
      <c r="O208" s="72">
        <v>0</v>
      </c>
      <c r="P208" s="72">
        <v>0</v>
      </c>
      <c r="Q208" s="72">
        <v>0</v>
      </c>
      <c r="R208" s="72">
        <f t="shared" si="36"/>
        <v>0</v>
      </c>
      <c r="S208" s="72">
        <f t="shared" si="37"/>
        <v>4</v>
      </c>
      <c r="T208" s="72">
        <v>20</v>
      </c>
      <c r="U208" s="142">
        <f t="shared" si="34"/>
        <v>0.2</v>
      </c>
    </row>
    <row r="209" spans="1:21" s="116" customFormat="1" ht="13.5" customHeight="1" x14ac:dyDescent="0.15">
      <c r="A209" s="113"/>
      <c r="B209" s="112"/>
      <c r="C209" s="438"/>
      <c r="D209" s="169" t="s">
        <v>77</v>
      </c>
      <c r="E209" s="72">
        <v>0</v>
      </c>
      <c r="F209" s="72">
        <v>0</v>
      </c>
      <c r="G209" s="72">
        <v>8</v>
      </c>
      <c r="H209" s="72">
        <v>0</v>
      </c>
      <c r="I209" s="72">
        <v>0</v>
      </c>
      <c r="J209" s="72">
        <v>0</v>
      </c>
      <c r="K209" s="72">
        <f t="shared" si="35"/>
        <v>8</v>
      </c>
      <c r="L209" s="72">
        <v>0</v>
      </c>
      <c r="M209" s="72">
        <v>0</v>
      </c>
      <c r="N209" s="72">
        <v>0</v>
      </c>
      <c r="O209" s="72">
        <v>0</v>
      </c>
      <c r="P209" s="72">
        <v>0</v>
      </c>
      <c r="Q209" s="72">
        <v>0</v>
      </c>
      <c r="R209" s="72">
        <f t="shared" si="36"/>
        <v>0</v>
      </c>
      <c r="S209" s="72">
        <f t="shared" si="37"/>
        <v>8</v>
      </c>
      <c r="T209" s="72">
        <v>30</v>
      </c>
      <c r="U209" s="142">
        <f t="shared" si="34"/>
        <v>0.26666666666666666</v>
      </c>
    </row>
    <row r="210" spans="1:21" s="116" customFormat="1" ht="13.5" customHeight="1" x14ac:dyDescent="0.15">
      <c r="A210" s="113"/>
      <c r="B210" s="114"/>
      <c r="C210" s="438" t="s">
        <v>348</v>
      </c>
      <c r="D210" s="169" t="s">
        <v>345</v>
      </c>
      <c r="E210" s="72">
        <v>0</v>
      </c>
      <c r="F210" s="72">
        <v>3</v>
      </c>
      <c r="G210" s="72">
        <v>3</v>
      </c>
      <c r="H210" s="72">
        <v>8</v>
      </c>
      <c r="I210" s="72">
        <v>0</v>
      </c>
      <c r="J210" s="72">
        <v>7</v>
      </c>
      <c r="K210" s="72">
        <f t="shared" si="35"/>
        <v>21</v>
      </c>
      <c r="L210" s="72">
        <v>0</v>
      </c>
      <c r="M210" s="72">
        <v>13</v>
      </c>
      <c r="N210" s="72">
        <v>1</v>
      </c>
      <c r="O210" s="72">
        <v>8</v>
      </c>
      <c r="P210" s="72">
        <v>0</v>
      </c>
      <c r="Q210" s="72">
        <v>10</v>
      </c>
      <c r="R210" s="72">
        <f t="shared" si="36"/>
        <v>32</v>
      </c>
      <c r="S210" s="141">
        <f t="shared" si="37"/>
        <v>53</v>
      </c>
      <c r="T210" s="72">
        <v>37</v>
      </c>
      <c r="U210" s="142">
        <f t="shared" si="34"/>
        <v>1.4324324324324325</v>
      </c>
    </row>
    <row r="211" spans="1:21" s="116" customFormat="1" ht="13.5" customHeight="1" thickBot="1" x14ac:dyDescent="0.2">
      <c r="A211" s="113"/>
      <c r="B211" s="114"/>
      <c r="C211" s="439"/>
      <c r="D211" s="122" t="s">
        <v>77</v>
      </c>
      <c r="E211" s="74">
        <v>0</v>
      </c>
      <c r="F211" s="74">
        <v>3</v>
      </c>
      <c r="G211" s="74">
        <v>3</v>
      </c>
      <c r="H211" s="74">
        <v>8</v>
      </c>
      <c r="I211" s="74">
        <v>0</v>
      </c>
      <c r="J211" s="74">
        <v>7</v>
      </c>
      <c r="K211" s="74">
        <f t="shared" si="35"/>
        <v>21</v>
      </c>
      <c r="L211" s="74">
        <v>0</v>
      </c>
      <c r="M211" s="74">
        <v>13</v>
      </c>
      <c r="N211" s="74">
        <v>3</v>
      </c>
      <c r="O211" s="74">
        <v>8</v>
      </c>
      <c r="P211" s="74">
        <v>0</v>
      </c>
      <c r="Q211" s="74">
        <v>10</v>
      </c>
      <c r="R211" s="74">
        <f t="shared" si="36"/>
        <v>34</v>
      </c>
      <c r="S211" s="143">
        <f t="shared" si="37"/>
        <v>55</v>
      </c>
      <c r="T211" s="74">
        <v>38</v>
      </c>
      <c r="U211" s="138">
        <f t="shared" si="34"/>
        <v>1.4473684210526316</v>
      </c>
    </row>
    <row r="212" spans="1:21" s="116" customFormat="1" ht="13.5" customHeight="1" x14ac:dyDescent="0.15">
      <c r="A212" s="440" t="s">
        <v>17</v>
      </c>
      <c r="B212" s="444"/>
      <c r="C212" s="441"/>
      <c r="D212" s="123" t="s">
        <v>345</v>
      </c>
      <c r="E212" s="79">
        <f>E214+E266+E284</f>
        <v>18159</v>
      </c>
      <c r="F212" s="79">
        <f t="shared" ref="F212:S213" si="38">F214+F266+F284</f>
        <v>43131</v>
      </c>
      <c r="G212" s="79">
        <f t="shared" si="38"/>
        <v>51448</v>
      </c>
      <c r="H212" s="79">
        <f t="shared" si="38"/>
        <v>89190</v>
      </c>
      <c r="I212" s="79">
        <f t="shared" si="38"/>
        <v>60628</v>
      </c>
      <c r="J212" s="79">
        <f t="shared" si="38"/>
        <v>42152</v>
      </c>
      <c r="K212" s="79">
        <f t="shared" si="38"/>
        <v>304708</v>
      </c>
      <c r="L212" s="79">
        <f t="shared" si="38"/>
        <v>53966</v>
      </c>
      <c r="M212" s="79">
        <f t="shared" si="38"/>
        <v>20335</v>
      </c>
      <c r="N212" s="79">
        <f t="shared" si="38"/>
        <v>46300</v>
      </c>
      <c r="O212" s="79">
        <f t="shared" si="38"/>
        <v>52855</v>
      </c>
      <c r="P212" s="79">
        <f t="shared" si="38"/>
        <v>76058</v>
      </c>
      <c r="Q212" s="79">
        <f t="shared" si="38"/>
        <v>38800</v>
      </c>
      <c r="R212" s="79">
        <f t="shared" si="38"/>
        <v>288314</v>
      </c>
      <c r="S212" s="79">
        <f t="shared" si="38"/>
        <v>593022</v>
      </c>
      <c r="T212" s="79">
        <f>T214+T266+T284</f>
        <v>459181</v>
      </c>
      <c r="U212" s="140">
        <f t="shared" si="34"/>
        <v>1.2914776526032219</v>
      </c>
    </row>
    <row r="213" spans="1:21" s="116" customFormat="1" ht="13.5" customHeight="1" thickBot="1" x14ac:dyDescent="0.2">
      <c r="A213" s="442"/>
      <c r="B213" s="445"/>
      <c r="C213" s="441"/>
      <c r="D213" s="126" t="s">
        <v>77</v>
      </c>
      <c r="E213" s="134">
        <f>E215+E267+E285</f>
        <v>19285</v>
      </c>
      <c r="F213" s="134">
        <f t="shared" si="38"/>
        <v>47906</v>
      </c>
      <c r="G213" s="134">
        <f t="shared" si="38"/>
        <v>61288</v>
      </c>
      <c r="H213" s="134">
        <f t="shared" si="38"/>
        <v>105843</v>
      </c>
      <c r="I213" s="134">
        <f t="shared" si="38"/>
        <v>73443</v>
      </c>
      <c r="J213" s="134">
        <f t="shared" si="38"/>
        <v>47678</v>
      </c>
      <c r="K213" s="134">
        <f t="shared" si="38"/>
        <v>355443</v>
      </c>
      <c r="L213" s="134">
        <f t="shared" si="38"/>
        <v>58262</v>
      </c>
      <c r="M213" s="134">
        <f t="shared" si="38"/>
        <v>22701</v>
      </c>
      <c r="N213" s="134">
        <f t="shared" si="38"/>
        <v>65578</v>
      </c>
      <c r="O213" s="134">
        <f t="shared" si="38"/>
        <v>79583</v>
      </c>
      <c r="P213" s="134">
        <f t="shared" si="38"/>
        <v>105150</v>
      </c>
      <c r="Q213" s="134">
        <f t="shared" si="38"/>
        <v>50159</v>
      </c>
      <c r="R213" s="134">
        <f t="shared" si="38"/>
        <v>381433</v>
      </c>
      <c r="S213" s="134">
        <f t="shared" si="38"/>
        <v>736876</v>
      </c>
      <c r="T213" s="134">
        <f>T215+T267+T285</f>
        <v>539817</v>
      </c>
      <c r="U213" s="144">
        <f t="shared" si="34"/>
        <v>1.3650477847122267</v>
      </c>
    </row>
    <row r="214" spans="1:21" s="116" customFormat="1" ht="13.5" customHeight="1" x14ac:dyDescent="0.15">
      <c r="A214" s="113"/>
      <c r="B214" s="440" t="s">
        <v>336</v>
      </c>
      <c r="C214" s="446"/>
      <c r="D214" s="121" t="s">
        <v>345</v>
      </c>
      <c r="E214" s="69">
        <f>E216+E218+E220+E222+E224+E226+E228+E230+E232+E234+E236+E238+E240+E242+E244+E246+E248+E250+E252+E254+E260+E262+E264</f>
        <v>17827</v>
      </c>
      <c r="F214" s="69">
        <f t="shared" ref="F214:S215" si="39">F216+F218+F220+F222+F224+F226+F228+F230+F232+F234+F236+F238+F240+F242+F244+F246+F248+F250+F252+F254+F260+F262+F264</f>
        <v>41779</v>
      </c>
      <c r="G214" s="69">
        <f t="shared" si="39"/>
        <v>49811</v>
      </c>
      <c r="H214" s="69">
        <f t="shared" si="39"/>
        <v>86400</v>
      </c>
      <c r="I214" s="69">
        <f t="shared" si="39"/>
        <v>58271</v>
      </c>
      <c r="J214" s="69">
        <f t="shared" si="39"/>
        <v>40647</v>
      </c>
      <c r="K214" s="69">
        <f t="shared" si="39"/>
        <v>294735</v>
      </c>
      <c r="L214" s="69">
        <f t="shared" si="39"/>
        <v>52662</v>
      </c>
      <c r="M214" s="69">
        <f t="shared" si="39"/>
        <v>19994</v>
      </c>
      <c r="N214" s="69">
        <f t="shared" si="39"/>
        <v>45484</v>
      </c>
      <c r="O214" s="69">
        <f t="shared" si="39"/>
        <v>52593</v>
      </c>
      <c r="P214" s="69">
        <f t="shared" si="39"/>
        <v>75467</v>
      </c>
      <c r="Q214" s="69">
        <f t="shared" si="39"/>
        <v>38573</v>
      </c>
      <c r="R214" s="69">
        <f t="shared" si="39"/>
        <v>284773</v>
      </c>
      <c r="S214" s="69">
        <f t="shared" si="39"/>
        <v>579508</v>
      </c>
      <c r="T214" s="69">
        <f>T216+T218+T220+T222+T224+T226+T228+T230+T232+T234+T236+T238+T240+T242+T244+T246+T248+T250+T252+T254+T260+T262+T264</f>
        <v>447115</v>
      </c>
      <c r="U214" s="137">
        <f t="shared" si="34"/>
        <v>1.2961050289075517</v>
      </c>
    </row>
    <row r="215" spans="1:21" s="116" customFormat="1" ht="13.5" customHeight="1" thickBot="1" x14ac:dyDescent="0.2">
      <c r="A215" s="113"/>
      <c r="B215" s="442"/>
      <c r="C215" s="441"/>
      <c r="D215" s="122" t="s">
        <v>77</v>
      </c>
      <c r="E215" s="74">
        <f>E217+E219+E221+E223+E225+E227+E229+E231+E233+E235+E237+E239+E241+E243+E245+E247+E249+E251+E253+E255+E261+E263+E265</f>
        <v>18833</v>
      </c>
      <c r="F215" s="74">
        <f t="shared" si="39"/>
        <v>46099</v>
      </c>
      <c r="G215" s="74">
        <f t="shared" si="39"/>
        <v>59195</v>
      </c>
      <c r="H215" s="74">
        <f t="shared" si="39"/>
        <v>102367</v>
      </c>
      <c r="I215" s="74">
        <f t="shared" si="39"/>
        <v>70170</v>
      </c>
      <c r="J215" s="74">
        <f t="shared" si="39"/>
        <v>45706</v>
      </c>
      <c r="K215" s="74">
        <f t="shared" si="39"/>
        <v>342370</v>
      </c>
      <c r="L215" s="74">
        <f t="shared" si="39"/>
        <v>56818</v>
      </c>
      <c r="M215" s="74">
        <f t="shared" si="39"/>
        <v>22227</v>
      </c>
      <c r="N215" s="74">
        <f t="shared" si="39"/>
        <v>64630</v>
      </c>
      <c r="O215" s="74">
        <f t="shared" si="39"/>
        <v>79205</v>
      </c>
      <c r="P215" s="74">
        <f t="shared" si="39"/>
        <v>104380</v>
      </c>
      <c r="Q215" s="74">
        <f t="shared" si="39"/>
        <v>49803</v>
      </c>
      <c r="R215" s="74">
        <f t="shared" si="39"/>
        <v>377063</v>
      </c>
      <c r="S215" s="74">
        <f t="shared" si="39"/>
        <v>719433</v>
      </c>
      <c r="T215" s="74">
        <f>T217+T219+T221+T223+T225+T227+T229+T231+T233+T235+T237+T239+T241+T243+T245+T247+T249+T251+T253+T255+T261+T263+T265</f>
        <v>524308</v>
      </c>
      <c r="U215" s="138">
        <f t="shared" si="34"/>
        <v>1.3721572053068043</v>
      </c>
    </row>
    <row r="216" spans="1:21" s="116" customFormat="1" ht="13.5" customHeight="1" x14ac:dyDescent="0.15">
      <c r="A216" s="113"/>
      <c r="B216" s="113"/>
      <c r="C216" s="443" t="s">
        <v>155</v>
      </c>
      <c r="D216" s="121" t="s">
        <v>345</v>
      </c>
      <c r="E216" s="69">
        <v>3678</v>
      </c>
      <c r="F216" s="69">
        <v>9154</v>
      </c>
      <c r="G216" s="69">
        <v>11375</v>
      </c>
      <c r="H216" s="69">
        <v>22123</v>
      </c>
      <c r="I216" s="69">
        <v>13499</v>
      </c>
      <c r="J216" s="69">
        <v>7809</v>
      </c>
      <c r="K216" s="69">
        <f t="shared" ref="K216:K255" si="40">SUM(E216:J216)</f>
        <v>67638</v>
      </c>
      <c r="L216" s="69">
        <v>9202</v>
      </c>
      <c r="M216" s="69">
        <v>4416</v>
      </c>
      <c r="N216" s="69">
        <v>9143</v>
      </c>
      <c r="O216" s="69">
        <v>10262</v>
      </c>
      <c r="P216" s="69">
        <v>17386</v>
      </c>
      <c r="Q216" s="69">
        <v>6802</v>
      </c>
      <c r="R216" s="69">
        <f t="shared" ref="R216:R255" si="41">SUM(L216:Q216)</f>
        <v>57211</v>
      </c>
      <c r="S216" s="145">
        <f t="shared" ref="S216:S255" si="42">K216+R216</f>
        <v>124849</v>
      </c>
      <c r="T216" s="105">
        <v>75979</v>
      </c>
      <c r="U216" s="137">
        <f t="shared" si="34"/>
        <v>1.6432040432224693</v>
      </c>
    </row>
    <row r="217" spans="1:21" s="116" customFormat="1" ht="13.5" customHeight="1" x14ac:dyDescent="0.15">
      <c r="A217" s="113"/>
      <c r="B217" s="112"/>
      <c r="C217" s="438"/>
      <c r="D217" s="169" t="s">
        <v>77</v>
      </c>
      <c r="E217" s="72">
        <v>4171</v>
      </c>
      <c r="F217" s="72">
        <v>10468</v>
      </c>
      <c r="G217" s="72">
        <v>14220</v>
      </c>
      <c r="H217" s="72">
        <v>28237</v>
      </c>
      <c r="I217" s="72">
        <v>17622</v>
      </c>
      <c r="J217" s="72">
        <v>9926</v>
      </c>
      <c r="K217" s="72">
        <f t="shared" si="40"/>
        <v>84644</v>
      </c>
      <c r="L217" s="72">
        <v>10693</v>
      </c>
      <c r="M217" s="72">
        <v>5272</v>
      </c>
      <c r="N217" s="72">
        <v>10517</v>
      </c>
      <c r="O217" s="72">
        <v>12034</v>
      </c>
      <c r="P217" s="72">
        <v>20849</v>
      </c>
      <c r="Q217" s="72">
        <v>8173</v>
      </c>
      <c r="R217" s="72">
        <f t="shared" si="41"/>
        <v>67538</v>
      </c>
      <c r="S217" s="141">
        <f t="shared" si="42"/>
        <v>152182</v>
      </c>
      <c r="T217" s="102">
        <v>86202</v>
      </c>
      <c r="U217" s="142">
        <f t="shared" si="34"/>
        <v>1.7654114753718011</v>
      </c>
    </row>
    <row r="218" spans="1:21" s="116" customFormat="1" ht="13.5" customHeight="1" x14ac:dyDescent="0.15">
      <c r="A218" s="113"/>
      <c r="B218" s="112"/>
      <c r="C218" s="438" t="s">
        <v>291</v>
      </c>
      <c r="D218" s="169" t="s">
        <v>345</v>
      </c>
      <c r="E218" s="72">
        <v>0</v>
      </c>
      <c r="F218" s="72">
        <v>8</v>
      </c>
      <c r="G218" s="72">
        <v>9</v>
      </c>
      <c r="H218" s="72">
        <v>25</v>
      </c>
      <c r="I218" s="72">
        <v>16</v>
      </c>
      <c r="J218" s="72">
        <v>14</v>
      </c>
      <c r="K218" s="72">
        <f t="shared" si="40"/>
        <v>72</v>
      </c>
      <c r="L218" s="72">
        <v>10</v>
      </c>
      <c r="M218" s="72">
        <v>0</v>
      </c>
      <c r="N218" s="72">
        <v>3</v>
      </c>
      <c r="O218" s="72">
        <v>2</v>
      </c>
      <c r="P218" s="72">
        <v>5</v>
      </c>
      <c r="Q218" s="72">
        <v>1</v>
      </c>
      <c r="R218" s="72">
        <f t="shared" si="41"/>
        <v>21</v>
      </c>
      <c r="S218" s="72">
        <f t="shared" si="42"/>
        <v>93</v>
      </c>
      <c r="T218" s="72">
        <v>60</v>
      </c>
      <c r="U218" s="142">
        <f t="shared" si="34"/>
        <v>1.55</v>
      </c>
    </row>
    <row r="219" spans="1:21" s="116" customFormat="1" ht="13.5" customHeight="1" x14ac:dyDescent="0.15">
      <c r="A219" s="113"/>
      <c r="B219" s="112"/>
      <c r="C219" s="438"/>
      <c r="D219" s="169" t="s">
        <v>77</v>
      </c>
      <c r="E219" s="72">
        <v>0</v>
      </c>
      <c r="F219" s="72">
        <v>9</v>
      </c>
      <c r="G219" s="72">
        <v>16</v>
      </c>
      <c r="H219" s="72">
        <v>30</v>
      </c>
      <c r="I219" s="72">
        <v>16</v>
      </c>
      <c r="J219" s="72">
        <v>14</v>
      </c>
      <c r="K219" s="72">
        <f t="shared" si="40"/>
        <v>85</v>
      </c>
      <c r="L219" s="72">
        <v>15</v>
      </c>
      <c r="M219" s="72">
        <v>0</v>
      </c>
      <c r="N219" s="72">
        <v>32</v>
      </c>
      <c r="O219" s="72">
        <v>12</v>
      </c>
      <c r="P219" s="72">
        <v>12</v>
      </c>
      <c r="Q219" s="72">
        <v>3</v>
      </c>
      <c r="R219" s="72">
        <f t="shared" si="41"/>
        <v>74</v>
      </c>
      <c r="S219" s="72">
        <f t="shared" si="42"/>
        <v>159</v>
      </c>
      <c r="T219" s="72">
        <v>162</v>
      </c>
      <c r="U219" s="142">
        <f t="shared" si="34"/>
        <v>0.98148148148148151</v>
      </c>
    </row>
    <row r="220" spans="1:21" s="116" customFormat="1" ht="13.5" customHeight="1" x14ac:dyDescent="0.15">
      <c r="A220" s="113"/>
      <c r="B220" s="112"/>
      <c r="C220" s="438" t="s">
        <v>292</v>
      </c>
      <c r="D220" s="169" t="s">
        <v>345</v>
      </c>
      <c r="E220" s="72">
        <v>41</v>
      </c>
      <c r="F220" s="72">
        <v>1</v>
      </c>
      <c r="G220" s="72">
        <v>4</v>
      </c>
      <c r="H220" s="72">
        <v>70</v>
      </c>
      <c r="I220" s="72">
        <v>58</v>
      </c>
      <c r="J220" s="72">
        <v>23</v>
      </c>
      <c r="K220" s="72">
        <f t="shared" si="40"/>
        <v>197</v>
      </c>
      <c r="L220" s="72">
        <v>0</v>
      </c>
      <c r="M220" s="72">
        <v>3</v>
      </c>
      <c r="N220" s="72">
        <v>83</v>
      </c>
      <c r="O220" s="72">
        <v>87</v>
      </c>
      <c r="P220" s="72">
        <v>17</v>
      </c>
      <c r="Q220" s="72">
        <v>0</v>
      </c>
      <c r="R220" s="72">
        <f t="shared" si="41"/>
        <v>190</v>
      </c>
      <c r="S220" s="72">
        <f t="shared" si="42"/>
        <v>387</v>
      </c>
      <c r="T220" s="72">
        <v>59</v>
      </c>
      <c r="U220" s="142">
        <f t="shared" si="34"/>
        <v>6.5593220338983054</v>
      </c>
    </row>
    <row r="221" spans="1:21" s="116" customFormat="1" ht="13.5" customHeight="1" x14ac:dyDescent="0.15">
      <c r="A221" s="113"/>
      <c r="B221" s="112"/>
      <c r="C221" s="438"/>
      <c r="D221" s="169" t="s">
        <v>77</v>
      </c>
      <c r="E221" s="72">
        <v>41</v>
      </c>
      <c r="F221" s="72">
        <v>1</v>
      </c>
      <c r="G221" s="72">
        <v>4</v>
      </c>
      <c r="H221" s="72">
        <v>70</v>
      </c>
      <c r="I221" s="72">
        <v>90</v>
      </c>
      <c r="J221" s="72">
        <v>23</v>
      </c>
      <c r="K221" s="72">
        <f t="shared" si="40"/>
        <v>229</v>
      </c>
      <c r="L221" s="72">
        <v>0</v>
      </c>
      <c r="M221" s="72">
        <v>3</v>
      </c>
      <c r="N221" s="72">
        <v>93</v>
      </c>
      <c r="O221" s="72">
        <v>164</v>
      </c>
      <c r="P221" s="72">
        <v>56</v>
      </c>
      <c r="Q221" s="72">
        <v>0</v>
      </c>
      <c r="R221" s="72">
        <f t="shared" si="41"/>
        <v>316</v>
      </c>
      <c r="S221" s="72">
        <f t="shared" si="42"/>
        <v>545</v>
      </c>
      <c r="T221" s="72">
        <v>163</v>
      </c>
      <c r="U221" s="142">
        <f t="shared" si="34"/>
        <v>3.3435582822085887</v>
      </c>
    </row>
    <row r="222" spans="1:21" s="116" customFormat="1" ht="13.5" customHeight="1" x14ac:dyDescent="0.15">
      <c r="A222" s="113"/>
      <c r="B222" s="112"/>
      <c r="C222" s="438" t="s">
        <v>156</v>
      </c>
      <c r="D222" s="169" t="s">
        <v>345</v>
      </c>
      <c r="E222" s="72">
        <v>2366</v>
      </c>
      <c r="F222" s="72">
        <v>5290</v>
      </c>
      <c r="G222" s="72">
        <v>9582</v>
      </c>
      <c r="H222" s="72">
        <v>14513</v>
      </c>
      <c r="I222" s="72">
        <v>9840</v>
      </c>
      <c r="J222" s="72">
        <v>4777</v>
      </c>
      <c r="K222" s="72">
        <f t="shared" si="40"/>
        <v>46368</v>
      </c>
      <c r="L222" s="72">
        <v>5513</v>
      </c>
      <c r="M222" s="72">
        <v>2629</v>
      </c>
      <c r="N222" s="72">
        <v>5706</v>
      </c>
      <c r="O222" s="72">
        <v>6025</v>
      </c>
      <c r="P222" s="72">
        <v>8007</v>
      </c>
      <c r="Q222" s="72">
        <v>2946</v>
      </c>
      <c r="R222" s="72">
        <f t="shared" si="41"/>
        <v>30826</v>
      </c>
      <c r="S222" s="72">
        <f t="shared" si="42"/>
        <v>77194</v>
      </c>
      <c r="T222" s="72">
        <v>52199</v>
      </c>
      <c r="U222" s="142">
        <f t="shared" si="34"/>
        <v>1.4788405908159161</v>
      </c>
    </row>
    <row r="223" spans="1:21" s="116" customFormat="1" ht="13.5" customHeight="1" x14ac:dyDescent="0.15">
      <c r="A223" s="113"/>
      <c r="B223" s="112"/>
      <c r="C223" s="438"/>
      <c r="D223" s="169" t="s">
        <v>77</v>
      </c>
      <c r="E223" s="72">
        <v>2766</v>
      </c>
      <c r="F223" s="72">
        <v>7288</v>
      </c>
      <c r="G223" s="72">
        <v>12695</v>
      </c>
      <c r="H223" s="72">
        <v>19629</v>
      </c>
      <c r="I223" s="72">
        <v>13722</v>
      </c>
      <c r="J223" s="72">
        <v>6059</v>
      </c>
      <c r="K223" s="72">
        <f t="shared" si="40"/>
        <v>62159</v>
      </c>
      <c r="L223" s="72">
        <v>6654</v>
      </c>
      <c r="M223" s="72">
        <v>2826</v>
      </c>
      <c r="N223" s="72">
        <v>11365</v>
      </c>
      <c r="O223" s="72">
        <v>15939</v>
      </c>
      <c r="P223" s="72">
        <v>17982</v>
      </c>
      <c r="Q223" s="72">
        <v>5628</v>
      </c>
      <c r="R223" s="72">
        <f t="shared" si="41"/>
        <v>60394</v>
      </c>
      <c r="S223" s="72">
        <f t="shared" si="42"/>
        <v>122553</v>
      </c>
      <c r="T223" s="72">
        <v>89520</v>
      </c>
      <c r="U223" s="142">
        <f t="shared" si="34"/>
        <v>1.3690013404825738</v>
      </c>
    </row>
    <row r="224" spans="1:21" s="116" customFormat="1" ht="13.5" customHeight="1" x14ac:dyDescent="0.15">
      <c r="A224" s="113"/>
      <c r="B224" s="112"/>
      <c r="C224" s="438" t="s">
        <v>157</v>
      </c>
      <c r="D224" s="169" t="s">
        <v>345</v>
      </c>
      <c r="E224" s="72">
        <v>0</v>
      </c>
      <c r="F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f t="shared" si="40"/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  <c r="Q224" s="72">
        <v>0</v>
      </c>
      <c r="R224" s="72">
        <f t="shared" si="41"/>
        <v>0</v>
      </c>
      <c r="S224" s="72">
        <f t="shared" si="42"/>
        <v>0</v>
      </c>
      <c r="T224" s="72">
        <v>0</v>
      </c>
      <c r="U224" s="142">
        <f t="shared" si="34"/>
        <v>0</v>
      </c>
    </row>
    <row r="225" spans="1:21" s="116" customFormat="1" ht="13.5" customHeight="1" x14ac:dyDescent="0.15">
      <c r="A225" s="113"/>
      <c r="B225" s="112"/>
      <c r="C225" s="438"/>
      <c r="D225" s="169" t="s">
        <v>77</v>
      </c>
      <c r="E225" s="72">
        <v>0</v>
      </c>
      <c r="F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f t="shared" si="40"/>
        <v>0</v>
      </c>
      <c r="L225" s="72">
        <v>0</v>
      </c>
      <c r="M225" s="72">
        <v>0</v>
      </c>
      <c r="N225" s="72">
        <v>0</v>
      </c>
      <c r="O225" s="72">
        <v>0</v>
      </c>
      <c r="P225" s="72">
        <v>0</v>
      </c>
      <c r="Q225" s="72">
        <v>0</v>
      </c>
      <c r="R225" s="72">
        <f t="shared" si="41"/>
        <v>0</v>
      </c>
      <c r="S225" s="72">
        <f t="shared" si="42"/>
        <v>0</v>
      </c>
      <c r="T225" s="72">
        <v>0</v>
      </c>
      <c r="U225" s="142">
        <f t="shared" si="34"/>
        <v>0</v>
      </c>
    </row>
    <row r="226" spans="1:21" s="116" customFormat="1" ht="13.5" customHeight="1" x14ac:dyDescent="0.15">
      <c r="A226" s="113"/>
      <c r="B226" s="112"/>
      <c r="C226" s="438" t="s">
        <v>158</v>
      </c>
      <c r="D226" s="169" t="s">
        <v>345</v>
      </c>
      <c r="E226" s="72">
        <v>122</v>
      </c>
      <c r="F226" s="72">
        <v>65</v>
      </c>
      <c r="G226" s="72">
        <v>49</v>
      </c>
      <c r="H226" s="72">
        <v>196</v>
      </c>
      <c r="I226" s="72">
        <v>56</v>
      </c>
      <c r="J226" s="72">
        <v>30</v>
      </c>
      <c r="K226" s="72">
        <f t="shared" si="40"/>
        <v>518</v>
      </c>
      <c r="L226" s="72">
        <v>44</v>
      </c>
      <c r="M226" s="72">
        <v>14</v>
      </c>
      <c r="N226" s="72">
        <v>74</v>
      </c>
      <c r="O226" s="72">
        <v>199</v>
      </c>
      <c r="P226" s="72">
        <v>332</v>
      </c>
      <c r="Q226" s="72">
        <v>244</v>
      </c>
      <c r="R226" s="72">
        <f t="shared" si="41"/>
        <v>907</v>
      </c>
      <c r="S226" s="72">
        <f t="shared" si="42"/>
        <v>1425</v>
      </c>
      <c r="T226" s="72">
        <v>629</v>
      </c>
      <c r="U226" s="142">
        <f t="shared" si="34"/>
        <v>2.2655007949125596</v>
      </c>
    </row>
    <row r="227" spans="1:21" s="116" customFormat="1" ht="13.5" customHeight="1" x14ac:dyDescent="0.15">
      <c r="A227" s="113"/>
      <c r="B227" s="112"/>
      <c r="C227" s="438"/>
      <c r="D227" s="169" t="s">
        <v>77</v>
      </c>
      <c r="E227" s="72">
        <v>122</v>
      </c>
      <c r="F227" s="72">
        <v>80</v>
      </c>
      <c r="G227" s="72">
        <v>49</v>
      </c>
      <c r="H227" s="72">
        <v>253</v>
      </c>
      <c r="I227" s="72">
        <v>60</v>
      </c>
      <c r="J227" s="72">
        <v>36</v>
      </c>
      <c r="K227" s="72">
        <f t="shared" si="40"/>
        <v>600</v>
      </c>
      <c r="L227" s="72">
        <v>44</v>
      </c>
      <c r="M227" s="72">
        <v>17</v>
      </c>
      <c r="N227" s="72">
        <v>76</v>
      </c>
      <c r="O227" s="72">
        <v>245</v>
      </c>
      <c r="P227" s="72">
        <v>422</v>
      </c>
      <c r="Q227" s="72">
        <v>251</v>
      </c>
      <c r="R227" s="72">
        <f t="shared" si="41"/>
        <v>1055</v>
      </c>
      <c r="S227" s="72">
        <f t="shared" si="42"/>
        <v>1655</v>
      </c>
      <c r="T227" s="72">
        <v>755</v>
      </c>
      <c r="U227" s="142">
        <f t="shared" si="34"/>
        <v>2.1920529801324502</v>
      </c>
    </row>
    <row r="228" spans="1:21" s="116" customFormat="1" ht="13.5" customHeight="1" x14ac:dyDescent="0.15">
      <c r="A228" s="113"/>
      <c r="B228" s="112"/>
      <c r="C228" s="438" t="s">
        <v>159</v>
      </c>
      <c r="D228" s="169" t="s">
        <v>345</v>
      </c>
      <c r="E228" s="72">
        <v>0</v>
      </c>
      <c r="F228" s="72">
        <v>0</v>
      </c>
      <c r="G228" s="72">
        <v>6</v>
      </c>
      <c r="H228" s="72">
        <v>48</v>
      </c>
      <c r="I228" s="72">
        <v>36</v>
      </c>
      <c r="J228" s="72">
        <v>3</v>
      </c>
      <c r="K228" s="72">
        <f t="shared" si="40"/>
        <v>93</v>
      </c>
      <c r="L228" s="72">
        <v>4</v>
      </c>
      <c r="M228" s="72">
        <v>0</v>
      </c>
      <c r="N228" s="72">
        <v>3</v>
      </c>
      <c r="O228" s="72">
        <v>0</v>
      </c>
      <c r="P228" s="72">
        <v>5</v>
      </c>
      <c r="Q228" s="72">
        <v>0</v>
      </c>
      <c r="R228" s="72">
        <f t="shared" si="41"/>
        <v>12</v>
      </c>
      <c r="S228" s="72">
        <f t="shared" si="42"/>
        <v>105</v>
      </c>
      <c r="T228" s="72">
        <v>84</v>
      </c>
      <c r="U228" s="142">
        <f t="shared" ref="U228:U255" si="43">IF(T228=0,0,S228/T228)</f>
        <v>1.25</v>
      </c>
    </row>
    <row r="229" spans="1:21" s="116" customFormat="1" ht="13.5" customHeight="1" x14ac:dyDescent="0.15">
      <c r="A229" s="113"/>
      <c r="B229" s="112"/>
      <c r="C229" s="438"/>
      <c r="D229" s="169" t="s">
        <v>77</v>
      </c>
      <c r="E229" s="72">
        <v>0</v>
      </c>
      <c r="F229" s="72">
        <v>0</v>
      </c>
      <c r="G229" s="72">
        <v>12</v>
      </c>
      <c r="H229" s="72">
        <v>61</v>
      </c>
      <c r="I229" s="72">
        <v>52</v>
      </c>
      <c r="J229" s="72">
        <v>6</v>
      </c>
      <c r="K229" s="72">
        <f t="shared" si="40"/>
        <v>131</v>
      </c>
      <c r="L229" s="72">
        <v>4</v>
      </c>
      <c r="M229" s="72">
        <v>0</v>
      </c>
      <c r="N229" s="72">
        <v>6</v>
      </c>
      <c r="O229" s="72">
        <v>0</v>
      </c>
      <c r="P229" s="72">
        <v>5</v>
      </c>
      <c r="Q229" s="72">
        <v>0</v>
      </c>
      <c r="R229" s="72">
        <f t="shared" si="41"/>
        <v>15</v>
      </c>
      <c r="S229" s="72">
        <f t="shared" si="42"/>
        <v>146</v>
      </c>
      <c r="T229" s="72">
        <v>113</v>
      </c>
      <c r="U229" s="142">
        <f t="shared" si="43"/>
        <v>1.2920353982300885</v>
      </c>
    </row>
    <row r="230" spans="1:21" s="116" customFormat="1" ht="13.5" customHeight="1" x14ac:dyDescent="0.15">
      <c r="A230" s="113"/>
      <c r="B230" s="114"/>
      <c r="C230" s="438" t="s">
        <v>160</v>
      </c>
      <c r="D230" s="169" t="s">
        <v>345</v>
      </c>
      <c r="E230" s="72">
        <v>0</v>
      </c>
      <c r="F230" s="72">
        <v>6</v>
      </c>
      <c r="G230" s="72">
        <v>2</v>
      </c>
      <c r="H230" s="72">
        <v>2</v>
      </c>
      <c r="I230" s="72">
        <v>6</v>
      </c>
      <c r="J230" s="72">
        <v>2</v>
      </c>
      <c r="K230" s="72">
        <f t="shared" si="40"/>
        <v>18</v>
      </c>
      <c r="L230" s="72">
        <v>0</v>
      </c>
      <c r="M230" s="72">
        <v>0</v>
      </c>
      <c r="N230" s="72">
        <v>0</v>
      </c>
      <c r="O230" s="72">
        <v>0</v>
      </c>
      <c r="P230" s="72">
        <v>7</v>
      </c>
      <c r="Q230" s="72">
        <v>0</v>
      </c>
      <c r="R230" s="72">
        <f t="shared" si="41"/>
        <v>7</v>
      </c>
      <c r="S230" s="72">
        <f t="shared" si="42"/>
        <v>25</v>
      </c>
      <c r="T230" s="72">
        <v>0</v>
      </c>
      <c r="U230" s="142">
        <f t="shared" si="43"/>
        <v>0</v>
      </c>
    </row>
    <row r="231" spans="1:21" s="116" customFormat="1" ht="13.5" customHeight="1" x14ac:dyDescent="0.15">
      <c r="A231" s="113"/>
      <c r="B231" s="114"/>
      <c r="C231" s="438"/>
      <c r="D231" s="169" t="s">
        <v>77</v>
      </c>
      <c r="E231" s="72">
        <v>0</v>
      </c>
      <c r="F231" s="72">
        <v>6</v>
      </c>
      <c r="G231" s="72">
        <v>2</v>
      </c>
      <c r="H231" s="72">
        <v>2</v>
      </c>
      <c r="I231" s="72">
        <v>6</v>
      </c>
      <c r="J231" s="72">
        <v>2</v>
      </c>
      <c r="K231" s="72">
        <f t="shared" si="40"/>
        <v>18</v>
      </c>
      <c r="L231" s="72">
        <v>0</v>
      </c>
      <c r="M231" s="72">
        <v>0</v>
      </c>
      <c r="N231" s="72">
        <v>0</v>
      </c>
      <c r="O231" s="72">
        <v>0</v>
      </c>
      <c r="P231" s="72">
        <v>7</v>
      </c>
      <c r="Q231" s="72">
        <v>0</v>
      </c>
      <c r="R231" s="72">
        <f t="shared" si="41"/>
        <v>7</v>
      </c>
      <c r="S231" s="72">
        <f t="shared" si="42"/>
        <v>25</v>
      </c>
      <c r="T231" s="72">
        <v>0</v>
      </c>
      <c r="U231" s="142">
        <f t="shared" si="43"/>
        <v>0</v>
      </c>
    </row>
    <row r="232" spans="1:21" s="116" customFormat="1" ht="13.5" customHeight="1" x14ac:dyDescent="0.15">
      <c r="A232" s="113"/>
      <c r="B232" s="112"/>
      <c r="C232" s="438" t="s">
        <v>161</v>
      </c>
      <c r="D232" s="169" t="s">
        <v>345</v>
      </c>
      <c r="E232" s="72">
        <v>0</v>
      </c>
      <c r="F232" s="72">
        <v>0</v>
      </c>
      <c r="G232" s="72">
        <v>2</v>
      </c>
      <c r="H232" s="72">
        <v>19</v>
      </c>
      <c r="I232" s="72">
        <v>17</v>
      </c>
      <c r="J232" s="72">
        <v>2</v>
      </c>
      <c r="K232" s="72">
        <f t="shared" si="40"/>
        <v>40</v>
      </c>
      <c r="L232" s="72">
        <v>0</v>
      </c>
      <c r="M232" s="72">
        <v>0</v>
      </c>
      <c r="N232" s="72">
        <v>0</v>
      </c>
      <c r="O232" s="72">
        <v>0</v>
      </c>
      <c r="P232" s="72">
        <v>4</v>
      </c>
      <c r="Q232" s="72">
        <v>0</v>
      </c>
      <c r="R232" s="72">
        <f t="shared" si="41"/>
        <v>4</v>
      </c>
      <c r="S232" s="72">
        <f t="shared" si="42"/>
        <v>44</v>
      </c>
      <c r="T232" s="72">
        <v>59</v>
      </c>
      <c r="U232" s="142">
        <f t="shared" si="43"/>
        <v>0.74576271186440679</v>
      </c>
    </row>
    <row r="233" spans="1:21" s="116" customFormat="1" ht="13.5" customHeight="1" x14ac:dyDescent="0.15">
      <c r="A233" s="113"/>
      <c r="B233" s="112"/>
      <c r="C233" s="438"/>
      <c r="D233" s="169" t="s">
        <v>77</v>
      </c>
      <c r="E233" s="72">
        <v>0</v>
      </c>
      <c r="F233" s="72">
        <v>0</v>
      </c>
      <c r="G233" s="72">
        <v>4</v>
      </c>
      <c r="H233" s="72">
        <v>19</v>
      </c>
      <c r="I233" s="72">
        <v>32</v>
      </c>
      <c r="J233" s="72">
        <v>2</v>
      </c>
      <c r="K233" s="72">
        <f t="shared" si="40"/>
        <v>57</v>
      </c>
      <c r="L233" s="72">
        <v>0</v>
      </c>
      <c r="M233" s="72">
        <v>0</v>
      </c>
      <c r="N233" s="72">
        <v>0</v>
      </c>
      <c r="O233" s="72">
        <v>0</v>
      </c>
      <c r="P233" s="72">
        <v>8</v>
      </c>
      <c r="Q233" s="72">
        <v>0</v>
      </c>
      <c r="R233" s="72">
        <f t="shared" si="41"/>
        <v>8</v>
      </c>
      <c r="S233" s="72">
        <f t="shared" si="42"/>
        <v>65</v>
      </c>
      <c r="T233" s="72">
        <v>83</v>
      </c>
      <c r="U233" s="142">
        <f t="shared" si="43"/>
        <v>0.7831325301204819</v>
      </c>
    </row>
    <row r="234" spans="1:21" s="116" customFormat="1" ht="13.5" customHeight="1" x14ac:dyDescent="0.15">
      <c r="A234" s="113"/>
      <c r="B234" s="112"/>
      <c r="C234" s="438" t="s">
        <v>162</v>
      </c>
      <c r="D234" s="169" t="s">
        <v>345</v>
      </c>
      <c r="E234" s="72">
        <v>9698</v>
      </c>
      <c r="F234" s="72">
        <v>20097</v>
      </c>
      <c r="G234" s="72">
        <v>18646</v>
      </c>
      <c r="H234" s="72">
        <v>27170</v>
      </c>
      <c r="I234" s="72">
        <v>23469</v>
      </c>
      <c r="J234" s="72">
        <v>20322</v>
      </c>
      <c r="K234" s="72">
        <f t="shared" si="40"/>
        <v>119402</v>
      </c>
      <c r="L234" s="72">
        <v>29186</v>
      </c>
      <c r="M234" s="72">
        <v>11937</v>
      </c>
      <c r="N234" s="72">
        <v>19223</v>
      </c>
      <c r="O234" s="72">
        <v>20361</v>
      </c>
      <c r="P234" s="72">
        <v>30769</v>
      </c>
      <c r="Q234" s="72">
        <v>22275</v>
      </c>
      <c r="R234" s="72">
        <f t="shared" si="41"/>
        <v>133751</v>
      </c>
      <c r="S234" s="72">
        <f t="shared" si="42"/>
        <v>253153</v>
      </c>
      <c r="T234" s="72">
        <v>217151</v>
      </c>
      <c r="U234" s="142">
        <f t="shared" si="43"/>
        <v>1.165792466993014</v>
      </c>
    </row>
    <row r="235" spans="1:21" s="116" customFormat="1" ht="13.5" customHeight="1" x14ac:dyDescent="0.15">
      <c r="A235" s="113"/>
      <c r="B235" s="112"/>
      <c r="C235" s="438"/>
      <c r="D235" s="169" t="s">
        <v>77</v>
      </c>
      <c r="E235" s="72">
        <v>9698</v>
      </c>
      <c r="F235" s="72">
        <v>20097</v>
      </c>
      <c r="G235" s="72">
        <v>18646</v>
      </c>
      <c r="H235" s="72">
        <v>27172</v>
      </c>
      <c r="I235" s="72">
        <v>23469</v>
      </c>
      <c r="J235" s="72">
        <v>20324</v>
      </c>
      <c r="K235" s="72">
        <f t="shared" si="40"/>
        <v>119406</v>
      </c>
      <c r="L235" s="72">
        <v>29193</v>
      </c>
      <c r="M235" s="72">
        <v>11937</v>
      </c>
      <c r="N235" s="72">
        <v>19223</v>
      </c>
      <c r="O235" s="72">
        <v>20361</v>
      </c>
      <c r="P235" s="72">
        <v>30769</v>
      </c>
      <c r="Q235" s="72">
        <v>22275</v>
      </c>
      <c r="R235" s="72">
        <f t="shared" si="41"/>
        <v>133758</v>
      </c>
      <c r="S235" s="72">
        <f t="shared" si="42"/>
        <v>253164</v>
      </c>
      <c r="T235" s="72">
        <v>217154</v>
      </c>
      <c r="U235" s="142">
        <f t="shared" si="43"/>
        <v>1.1658270167715077</v>
      </c>
    </row>
    <row r="236" spans="1:21" s="116" customFormat="1" ht="13.5" customHeight="1" x14ac:dyDescent="0.15">
      <c r="A236" s="113"/>
      <c r="B236" s="112"/>
      <c r="C236" s="438" t="s">
        <v>163</v>
      </c>
      <c r="D236" s="169" t="s">
        <v>345</v>
      </c>
      <c r="E236" s="72">
        <v>302</v>
      </c>
      <c r="F236" s="72">
        <v>470</v>
      </c>
      <c r="G236" s="72">
        <v>1075</v>
      </c>
      <c r="H236" s="72">
        <v>1880</v>
      </c>
      <c r="I236" s="72">
        <v>1205</v>
      </c>
      <c r="J236" s="72">
        <v>1036</v>
      </c>
      <c r="K236" s="72">
        <f t="shared" si="40"/>
        <v>5968</v>
      </c>
      <c r="L236" s="72">
        <v>826</v>
      </c>
      <c r="M236" s="72">
        <v>517</v>
      </c>
      <c r="N236" s="72">
        <v>1039</v>
      </c>
      <c r="O236" s="72">
        <v>1689</v>
      </c>
      <c r="P236" s="72">
        <v>3269</v>
      </c>
      <c r="Q236" s="72">
        <v>575</v>
      </c>
      <c r="R236" s="72">
        <f t="shared" si="41"/>
        <v>7915</v>
      </c>
      <c r="S236" s="72">
        <f t="shared" si="42"/>
        <v>13883</v>
      </c>
      <c r="T236" s="72">
        <v>6432</v>
      </c>
      <c r="U236" s="142">
        <f t="shared" si="43"/>
        <v>2.1584266169154227</v>
      </c>
    </row>
    <row r="237" spans="1:21" s="116" customFormat="1" ht="13.5" customHeight="1" x14ac:dyDescent="0.15">
      <c r="A237" s="113"/>
      <c r="B237" s="112"/>
      <c r="C237" s="438"/>
      <c r="D237" s="169" t="s">
        <v>77</v>
      </c>
      <c r="E237" s="72">
        <v>322</v>
      </c>
      <c r="F237" s="72">
        <v>518</v>
      </c>
      <c r="G237" s="72">
        <v>1252</v>
      </c>
      <c r="H237" s="72">
        <v>2149</v>
      </c>
      <c r="I237" s="72">
        <v>1713</v>
      </c>
      <c r="J237" s="72">
        <v>1223</v>
      </c>
      <c r="K237" s="72">
        <f t="shared" si="40"/>
        <v>7177</v>
      </c>
      <c r="L237" s="72">
        <v>1007</v>
      </c>
      <c r="M237" s="72">
        <v>1395</v>
      </c>
      <c r="N237" s="72">
        <v>1744</v>
      </c>
      <c r="O237" s="72">
        <v>2495</v>
      </c>
      <c r="P237" s="72">
        <v>4159</v>
      </c>
      <c r="Q237" s="72">
        <v>697</v>
      </c>
      <c r="R237" s="72">
        <f t="shared" si="41"/>
        <v>11497</v>
      </c>
      <c r="S237" s="72">
        <f t="shared" si="42"/>
        <v>18674</v>
      </c>
      <c r="T237" s="72">
        <v>8490</v>
      </c>
      <c r="U237" s="142">
        <f t="shared" si="43"/>
        <v>2.1995288574793874</v>
      </c>
    </row>
    <row r="238" spans="1:21" s="116" customFormat="1" ht="13.5" customHeight="1" x14ac:dyDescent="0.15">
      <c r="A238" s="113"/>
      <c r="B238" s="112"/>
      <c r="C238" s="438" t="s">
        <v>164</v>
      </c>
      <c r="D238" s="169" t="s">
        <v>345</v>
      </c>
      <c r="E238" s="72">
        <v>182</v>
      </c>
      <c r="F238" s="72">
        <v>754</v>
      </c>
      <c r="G238" s="72">
        <v>1620</v>
      </c>
      <c r="H238" s="72">
        <v>4433</v>
      </c>
      <c r="I238" s="72">
        <v>2728</v>
      </c>
      <c r="J238" s="72">
        <v>1078</v>
      </c>
      <c r="K238" s="72">
        <f t="shared" si="40"/>
        <v>10795</v>
      </c>
      <c r="L238" s="72">
        <v>1273</v>
      </c>
      <c r="M238" s="72">
        <v>201</v>
      </c>
      <c r="N238" s="72">
        <v>528</v>
      </c>
      <c r="O238" s="72">
        <v>1673</v>
      </c>
      <c r="P238" s="72">
        <v>1838</v>
      </c>
      <c r="Q238" s="72">
        <v>418</v>
      </c>
      <c r="R238" s="72">
        <f t="shared" si="41"/>
        <v>5931</v>
      </c>
      <c r="S238" s="72">
        <f t="shared" si="42"/>
        <v>16726</v>
      </c>
      <c r="T238" s="72">
        <v>16523</v>
      </c>
      <c r="U238" s="142">
        <f t="shared" si="43"/>
        <v>1.012285904496762</v>
      </c>
    </row>
    <row r="239" spans="1:21" s="116" customFormat="1" ht="13.5" customHeight="1" x14ac:dyDescent="0.15">
      <c r="A239" s="113"/>
      <c r="B239" s="112"/>
      <c r="C239" s="438"/>
      <c r="D239" s="169" t="s">
        <v>77</v>
      </c>
      <c r="E239" s="72">
        <v>214</v>
      </c>
      <c r="F239" s="72">
        <v>981</v>
      </c>
      <c r="G239" s="72">
        <v>2133</v>
      </c>
      <c r="H239" s="72">
        <v>5539</v>
      </c>
      <c r="I239" s="72">
        <v>3699</v>
      </c>
      <c r="J239" s="72">
        <v>1435</v>
      </c>
      <c r="K239" s="72">
        <f t="shared" si="40"/>
        <v>14001</v>
      </c>
      <c r="L239" s="72">
        <v>1468</v>
      </c>
      <c r="M239" s="72">
        <v>476</v>
      </c>
      <c r="N239" s="72">
        <v>1571</v>
      </c>
      <c r="O239" s="72">
        <v>1889</v>
      </c>
      <c r="P239" s="72">
        <v>2464</v>
      </c>
      <c r="Q239" s="72">
        <v>447</v>
      </c>
      <c r="R239" s="72">
        <f t="shared" si="41"/>
        <v>8315</v>
      </c>
      <c r="S239" s="72">
        <f t="shared" si="42"/>
        <v>22316</v>
      </c>
      <c r="T239" s="72">
        <v>19453</v>
      </c>
      <c r="U239" s="142">
        <f t="shared" si="43"/>
        <v>1.147175242893127</v>
      </c>
    </row>
    <row r="240" spans="1:21" s="116" customFormat="1" ht="13.5" customHeight="1" x14ac:dyDescent="0.15">
      <c r="A240" s="113"/>
      <c r="B240" s="112"/>
      <c r="C240" s="438" t="s">
        <v>165</v>
      </c>
      <c r="D240" s="169" t="s">
        <v>345</v>
      </c>
      <c r="E240" s="72">
        <v>93</v>
      </c>
      <c r="F240" s="72">
        <v>379</v>
      </c>
      <c r="G240" s="72">
        <v>1077</v>
      </c>
      <c r="H240" s="72">
        <v>3206</v>
      </c>
      <c r="I240" s="72">
        <v>1607</v>
      </c>
      <c r="J240" s="72">
        <v>636</v>
      </c>
      <c r="K240" s="72">
        <f t="shared" si="40"/>
        <v>6998</v>
      </c>
      <c r="L240" s="72">
        <v>406</v>
      </c>
      <c r="M240" s="72">
        <v>100</v>
      </c>
      <c r="N240" s="72">
        <v>106</v>
      </c>
      <c r="O240" s="72">
        <v>442</v>
      </c>
      <c r="P240" s="72">
        <v>304</v>
      </c>
      <c r="Q240" s="72">
        <v>131</v>
      </c>
      <c r="R240" s="72">
        <f t="shared" si="41"/>
        <v>1489</v>
      </c>
      <c r="S240" s="72">
        <f t="shared" si="42"/>
        <v>8487</v>
      </c>
      <c r="T240" s="72">
        <v>4268</v>
      </c>
      <c r="U240" s="142">
        <f t="shared" si="43"/>
        <v>1.988519212746017</v>
      </c>
    </row>
    <row r="241" spans="1:21" s="116" customFormat="1" ht="13.5" customHeight="1" x14ac:dyDescent="0.15">
      <c r="A241" s="113"/>
      <c r="B241" s="112"/>
      <c r="C241" s="438"/>
      <c r="D241" s="169" t="s">
        <v>77</v>
      </c>
      <c r="E241" s="72">
        <v>107</v>
      </c>
      <c r="F241" s="72">
        <v>494</v>
      </c>
      <c r="G241" s="72">
        <v>1535</v>
      </c>
      <c r="H241" s="72">
        <v>4720</v>
      </c>
      <c r="I241" s="72">
        <v>2105</v>
      </c>
      <c r="J241" s="72">
        <v>889</v>
      </c>
      <c r="K241" s="72">
        <f t="shared" si="40"/>
        <v>9850</v>
      </c>
      <c r="L241" s="72">
        <v>471</v>
      </c>
      <c r="M241" s="72">
        <v>122</v>
      </c>
      <c r="N241" s="72">
        <v>310</v>
      </c>
      <c r="O241" s="72">
        <v>871</v>
      </c>
      <c r="P241" s="72">
        <v>479</v>
      </c>
      <c r="Q241" s="72">
        <v>188</v>
      </c>
      <c r="R241" s="72">
        <f t="shared" si="41"/>
        <v>2441</v>
      </c>
      <c r="S241" s="72">
        <f t="shared" si="42"/>
        <v>12291</v>
      </c>
      <c r="T241" s="72">
        <v>6644</v>
      </c>
      <c r="U241" s="142">
        <f t="shared" si="43"/>
        <v>1.8499397953040337</v>
      </c>
    </row>
    <row r="242" spans="1:21" s="116" customFormat="1" ht="13.5" customHeight="1" x14ac:dyDescent="0.15">
      <c r="A242" s="113"/>
      <c r="B242" s="112"/>
      <c r="C242" s="438" t="s">
        <v>166</v>
      </c>
      <c r="D242" s="169" t="s">
        <v>345</v>
      </c>
      <c r="E242" s="72">
        <v>19</v>
      </c>
      <c r="F242" s="72">
        <v>169</v>
      </c>
      <c r="G242" s="72">
        <v>650</v>
      </c>
      <c r="H242" s="72">
        <v>1538</v>
      </c>
      <c r="I242" s="72">
        <v>876</v>
      </c>
      <c r="J242" s="72">
        <v>315</v>
      </c>
      <c r="K242" s="72">
        <f t="shared" si="40"/>
        <v>3567</v>
      </c>
      <c r="L242" s="72">
        <v>130</v>
      </c>
      <c r="M242" s="72">
        <v>14</v>
      </c>
      <c r="N242" s="72">
        <v>94</v>
      </c>
      <c r="O242" s="72">
        <v>62</v>
      </c>
      <c r="P242" s="72">
        <v>66</v>
      </c>
      <c r="Q242" s="72">
        <v>25</v>
      </c>
      <c r="R242" s="72">
        <f t="shared" si="41"/>
        <v>391</v>
      </c>
      <c r="S242" s="72">
        <f t="shared" si="42"/>
        <v>3958</v>
      </c>
      <c r="T242" s="72">
        <v>3101</v>
      </c>
      <c r="U242" s="142">
        <f t="shared" si="43"/>
        <v>1.2763624637213802</v>
      </c>
    </row>
    <row r="243" spans="1:21" s="116" customFormat="1" ht="13.5" customHeight="1" x14ac:dyDescent="0.15">
      <c r="A243" s="113"/>
      <c r="B243" s="112"/>
      <c r="C243" s="438"/>
      <c r="D243" s="169" t="s">
        <v>77</v>
      </c>
      <c r="E243" s="72">
        <v>32</v>
      </c>
      <c r="F243" s="72">
        <v>268</v>
      </c>
      <c r="G243" s="72">
        <v>993</v>
      </c>
      <c r="H243" s="72">
        <v>2135</v>
      </c>
      <c r="I243" s="72">
        <v>1167</v>
      </c>
      <c r="J243" s="72">
        <v>411</v>
      </c>
      <c r="K243" s="72">
        <f t="shared" si="40"/>
        <v>5006</v>
      </c>
      <c r="L243" s="72">
        <v>160</v>
      </c>
      <c r="M243" s="72">
        <v>16</v>
      </c>
      <c r="N243" s="72">
        <v>190</v>
      </c>
      <c r="O243" s="72">
        <v>102</v>
      </c>
      <c r="P243" s="72">
        <v>179</v>
      </c>
      <c r="Q243" s="72">
        <v>56</v>
      </c>
      <c r="R243" s="72">
        <f t="shared" si="41"/>
        <v>703</v>
      </c>
      <c r="S243" s="72">
        <f t="shared" si="42"/>
        <v>5709</v>
      </c>
      <c r="T243" s="72">
        <v>4163</v>
      </c>
      <c r="U243" s="142">
        <f t="shared" si="43"/>
        <v>1.3713668027864521</v>
      </c>
    </row>
    <row r="244" spans="1:21" s="116" customFormat="1" ht="13.5" customHeight="1" x14ac:dyDescent="0.15">
      <c r="A244" s="113"/>
      <c r="B244" s="112"/>
      <c r="C244" s="438" t="s">
        <v>167</v>
      </c>
      <c r="D244" s="169" t="s">
        <v>345</v>
      </c>
      <c r="E244" s="72">
        <v>30</v>
      </c>
      <c r="F244" s="72">
        <v>151</v>
      </c>
      <c r="G244" s="72">
        <v>305</v>
      </c>
      <c r="H244" s="72">
        <v>801</v>
      </c>
      <c r="I244" s="72">
        <v>372</v>
      </c>
      <c r="J244" s="72">
        <v>127</v>
      </c>
      <c r="K244" s="72">
        <f t="shared" si="40"/>
        <v>1786</v>
      </c>
      <c r="L244" s="72">
        <v>234</v>
      </c>
      <c r="M244" s="72">
        <v>11</v>
      </c>
      <c r="N244" s="72">
        <v>98</v>
      </c>
      <c r="O244" s="72">
        <v>112</v>
      </c>
      <c r="P244" s="72">
        <v>76</v>
      </c>
      <c r="Q244" s="72">
        <v>40</v>
      </c>
      <c r="R244" s="72">
        <f t="shared" si="41"/>
        <v>571</v>
      </c>
      <c r="S244" s="72">
        <f t="shared" si="42"/>
        <v>2357</v>
      </c>
      <c r="T244" s="72">
        <v>1190</v>
      </c>
      <c r="U244" s="142">
        <f t="shared" si="43"/>
        <v>1.9806722689075631</v>
      </c>
    </row>
    <row r="245" spans="1:21" s="116" customFormat="1" ht="13.5" customHeight="1" x14ac:dyDescent="0.15">
      <c r="A245" s="113"/>
      <c r="B245" s="112"/>
      <c r="C245" s="438"/>
      <c r="D245" s="169" t="s">
        <v>77</v>
      </c>
      <c r="E245" s="72">
        <v>32</v>
      </c>
      <c r="F245" s="72">
        <v>166</v>
      </c>
      <c r="G245" s="72">
        <v>377</v>
      </c>
      <c r="H245" s="72">
        <v>959</v>
      </c>
      <c r="I245" s="72">
        <v>530</v>
      </c>
      <c r="J245" s="72">
        <v>136</v>
      </c>
      <c r="K245" s="72">
        <f t="shared" si="40"/>
        <v>2200</v>
      </c>
      <c r="L245" s="72">
        <v>259</v>
      </c>
      <c r="M245" s="72">
        <v>11</v>
      </c>
      <c r="N245" s="72">
        <v>139</v>
      </c>
      <c r="O245" s="72">
        <v>176</v>
      </c>
      <c r="P245" s="72">
        <v>101</v>
      </c>
      <c r="Q245" s="72">
        <v>49</v>
      </c>
      <c r="R245" s="72">
        <f t="shared" si="41"/>
        <v>735</v>
      </c>
      <c r="S245" s="72">
        <f t="shared" si="42"/>
        <v>2935</v>
      </c>
      <c r="T245" s="72">
        <v>1486</v>
      </c>
      <c r="U245" s="142">
        <f t="shared" si="43"/>
        <v>1.9751009421265142</v>
      </c>
    </row>
    <row r="246" spans="1:21" s="116" customFormat="1" ht="13.5" customHeight="1" x14ac:dyDescent="0.15">
      <c r="A246" s="113"/>
      <c r="B246" s="112"/>
      <c r="C246" s="438" t="s">
        <v>168</v>
      </c>
      <c r="D246" s="169" t="s">
        <v>345</v>
      </c>
      <c r="E246" s="72">
        <v>1296</v>
      </c>
      <c r="F246" s="72">
        <v>5204</v>
      </c>
      <c r="G246" s="72">
        <v>5357</v>
      </c>
      <c r="H246" s="72">
        <v>10259</v>
      </c>
      <c r="I246" s="72">
        <v>4411</v>
      </c>
      <c r="J246" s="72">
        <v>4435</v>
      </c>
      <c r="K246" s="72">
        <f t="shared" si="40"/>
        <v>30962</v>
      </c>
      <c r="L246" s="72">
        <v>5831</v>
      </c>
      <c r="M246" s="72">
        <v>152</v>
      </c>
      <c r="N246" s="72">
        <v>9375</v>
      </c>
      <c r="O246" s="72">
        <v>11662</v>
      </c>
      <c r="P246" s="72">
        <v>13373</v>
      </c>
      <c r="Q246" s="72">
        <v>5106</v>
      </c>
      <c r="R246" s="72">
        <f t="shared" si="41"/>
        <v>45499</v>
      </c>
      <c r="S246" s="72">
        <f t="shared" si="42"/>
        <v>76461</v>
      </c>
      <c r="T246" s="72">
        <v>69220</v>
      </c>
      <c r="U246" s="142">
        <f t="shared" si="43"/>
        <v>1.1046084946547241</v>
      </c>
    </row>
    <row r="247" spans="1:21" s="116" customFormat="1" ht="13.5" customHeight="1" x14ac:dyDescent="0.15">
      <c r="A247" s="113"/>
      <c r="B247" s="112"/>
      <c r="C247" s="438"/>
      <c r="D247" s="169" t="s">
        <v>77</v>
      </c>
      <c r="E247" s="72">
        <v>1328</v>
      </c>
      <c r="F247" s="72">
        <v>5690</v>
      </c>
      <c r="G247" s="72">
        <v>7205</v>
      </c>
      <c r="H247" s="72">
        <v>11275</v>
      </c>
      <c r="I247" s="72">
        <v>5807</v>
      </c>
      <c r="J247" s="72">
        <v>5172</v>
      </c>
      <c r="K247" s="72">
        <f t="shared" si="40"/>
        <v>36477</v>
      </c>
      <c r="L247" s="72">
        <v>6847</v>
      </c>
      <c r="M247" s="72">
        <v>152</v>
      </c>
      <c r="N247" s="72">
        <v>19327</v>
      </c>
      <c r="O247" s="72">
        <v>24900</v>
      </c>
      <c r="P247" s="72">
        <v>26879</v>
      </c>
      <c r="Q247" s="72">
        <v>12002</v>
      </c>
      <c r="R247" s="72">
        <f t="shared" si="41"/>
        <v>90107</v>
      </c>
      <c r="S247" s="72">
        <f t="shared" si="42"/>
        <v>126584</v>
      </c>
      <c r="T247" s="72">
        <v>89366</v>
      </c>
      <c r="U247" s="142">
        <f t="shared" si="43"/>
        <v>1.4164671127721953</v>
      </c>
    </row>
    <row r="248" spans="1:21" s="116" customFormat="1" ht="13.5" customHeight="1" x14ac:dyDescent="0.15">
      <c r="A248" s="113"/>
      <c r="B248" s="114"/>
      <c r="C248" s="438" t="s">
        <v>169</v>
      </c>
      <c r="D248" s="169" t="s">
        <v>345</v>
      </c>
      <c r="E248" s="72">
        <v>0</v>
      </c>
      <c r="F248" s="72">
        <v>13</v>
      </c>
      <c r="G248" s="72">
        <v>8</v>
      </c>
      <c r="H248" s="72">
        <v>38</v>
      </c>
      <c r="I248" s="72">
        <v>12</v>
      </c>
      <c r="J248" s="72">
        <v>0</v>
      </c>
      <c r="K248" s="72">
        <f t="shared" si="40"/>
        <v>71</v>
      </c>
      <c r="L248" s="72">
        <v>2</v>
      </c>
      <c r="M248" s="72">
        <v>0</v>
      </c>
      <c r="N248" s="72">
        <v>0</v>
      </c>
      <c r="O248" s="72">
        <v>0</v>
      </c>
      <c r="P248" s="72">
        <v>0</v>
      </c>
      <c r="Q248" s="72">
        <v>0</v>
      </c>
      <c r="R248" s="72">
        <f t="shared" si="41"/>
        <v>2</v>
      </c>
      <c r="S248" s="72">
        <f t="shared" si="42"/>
        <v>73</v>
      </c>
      <c r="T248" s="72">
        <v>0</v>
      </c>
      <c r="U248" s="142">
        <f t="shared" si="43"/>
        <v>0</v>
      </c>
    </row>
    <row r="249" spans="1:21" s="116" customFormat="1" ht="13.5" customHeight="1" x14ac:dyDescent="0.15">
      <c r="A249" s="113"/>
      <c r="B249" s="114"/>
      <c r="C249" s="438"/>
      <c r="D249" s="169" t="s">
        <v>77</v>
      </c>
      <c r="E249" s="72">
        <v>0</v>
      </c>
      <c r="F249" s="72">
        <v>13</v>
      </c>
      <c r="G249" s="72">
        <v>8</v>
      </c>
      <c r="H249" s="72">
        <v>38</v>
      </c>
      <c r="I249" s="72">
        <v>12</v>
      </c>
      <c r="J249" s="72">
        <v>0</v>
      </c>
      <c r="K249" s="72">
        <f t="shared" si="40"/>
        <v>71</v>
      </c>
      <c r="L249" s="72">
        <v>2</v>
      </c>
      <c r="M249" s="72">
        <v>0</v>
      </c>
      <c r="N249" s="72">
        <v>0</v>
      </c>
      <c r="O249" s="72">
        <v>0</v>
      </c>
      <c r="P249" s="72">
        <v>0</v>
      </c>
      <c r="Q249" s="72">
        <v>0</v>
      </c>
      <c r="R249" s="72">
        <f t="shared" si="41"/>
        <v>2</v>
      </c>
      <c r="S249" s="72">
        <f t="shared" si="42"/>
        <v>73</v>
      </c>
      <c r="T249" s="72">
        <v>0</v>
      </c>
      <c r="U249" s="142">
        <f t="shared" si="43"/>
        <v>0</v>
      </c>
    </row>
    <row r="250" spans="1:21" s="116" customFormat="1" ht="13.5" customHeight="1" x14ac:dyDescent="0.15">
      <c r="A250" s="113"/>
      <c r="B250" s="112"/>
      <c r="C250" s="438" t="s">
        <v>170</v>
      </c>
      <c r="D250" s="169" t="s">
        <v>345</v>
      </c>
      <c r="E250" s="72">
        <v>0</v>
      </c>
      <c r="F250" s="72">
        <v>0</v>
      </c>
      <c r="G250" s="72">
        <v>8</v>
      </c>
      <c r="H250" s="72">
        <v>3</v>
      </c>
      <c r="I250" s="72">
        <v>6</v>
      </c>
      <c r="J250" s="72">
        <v>18</v>
      </c>
      <c r="K250" s="72">
        <f t="shared" si="40"/>
        <v>35</v>
      </c>
      <c r="L250" s="72">
        <v>0</v>
      </c>
      <c r="M250" s="72">
        <v>0</v>
      </c>
      <c r="N250" s="72">
        <v>0</v>
      </c>
      <c r="O250" s="72">
        <v>1</v>
      </c>
      <c r="P250" s="72">
        <v>2</v>
      </c>
      <c r="Q250" s="72">
        <v>2</v>
      </c>
      <c r="R250" s="72">
        <f t="shared" si="41"/>
        <v>5</v>
      </c>
      <c r="S250" s="72">
        <f t="shared" si="42"/>
        <v>40</v>
      </c>
      <c r="T250" s="72">
        <v>10</v>
      </c>
      <c r="U250" s="142">
        <f t="shared" si="43"/>
        <v>4</v>
      </c>
    </row>
    <row r="251" spans="1:21" s="116" customFormat="1" ht="13.5" customHeight="1" x14ac:dyDescent="0.15">
      <c r="A251" s="113"/>
      <c r="B251" s="112"/>
      <c r="C251" s="438"/>
      <c r="D251" s="169" t="s">
        <v>77</v>
      </c>
      <c r="E251" s="72">
        <v>0</v>
      </c>
      <c r="F251" s="72">
        <v>0</v>
      </c>
      <c r="G251" s="72">
        <v>8</v>
      </c>
      <c r="H251" s="72">
        <v>3</v>
      </c>
      <c r="I251" s="72">
        <v>6</v>
      </c>
      <c r="J251" s="72">
        <v>28</v>
      </c>
      <c r="K251" s="72">
        <f t="shared" si="40"/>
        <v>45</v>
      </c>
      <c r="L251" s="72">
        <v>0</v>
      </c>
      <c r="M251" s="72">
        <v>0</v>
      </c>
      <c r="N251" s="72">
        <v>0</v>
      </c>
      <c r="O251" s="72">
        <v>1</v>
      </c>
      <c r="P251" s="72">
        <v>2</v>
      </c>
      <c r="Q251" s="72">
        <v>2</v>
      </c>
      <c r="R251" s="72">
        <f t="shared" si="41"/>
        <v>5</v>
      </c>
      <c r="S251" s="72">
        <f t="shared" si="42"/>
        <v>50</v>
      </c>
      <c r="T251" s="72">
        <v>36</v>
      </c>
      <c r="U251" s="142">
        <f t="shared" si="43"/>
        <v>1.3888888888888888</v>
      </c>
    </row>
    <row r="252" spans="1:21" s="116" customFormat="1" ht="13.5" customHeight="1" x14ac:dyDescent="0.15">
      <c r="A252" s="113"/>
      <c r="B252" s="112"/>
      <c r="C252" s="438" t="s">
        <v>171</v>
      </c>
      <c r="D252" s="169" t="s">
        <v>345</v>
      </c>
      <c r="E252" s="72">
        <v>0</v>
      </c>
      <c r="F252" s="72">
        <v>7</v>
      </c>
      <c r="G252" s="72">
        <v>2</v>
      </c>
      <c r="H252" s="72">
        <v>0</v>
      </c>
      <c r="I252" s="72">
        <v>0</v>
      </c>
      <c r="J252" s="72">
        <v>0</v>
      </c>
      <c r="K252" s="72">
        <f t="shared" si="40"/>
        <v>9</v>
      </c>
      <c r="L252" s="72">
        <v>0</v>
      </c>
      <c r="M252" s="72">
        <v>0</v>
      </c>
      <c r="N252" s="72">
        <v>0</v>
      </c>
      <c r="O252" s="72">
        <v>0</v>
      </c>
      <c r="P252" s="72">
        <v>0</v>
      </c>
      <c r="Q252" s="72">
        <v>0</v>
      </c>
      <c r="R252" s="72">
        <f t="shared" si="41"/>
        <v>0</v>
      </c>
      <c r="S252" s="72">
        <f t="shared" si="42"/>
        <v>9</v>
      </c>
      <c r="T252" s="72">
        <v>34</v>
      </c>
      <c r="U252" s="142">
        <f t="shared" si="43"/>
        <v>0.26470588235294118</v>
      </c>
    </row>
    <row r="253" spans="1:21" s="116" customFormat="1" ht="13.5" customHeight="1" x14ac:dyDescent="0.15">
      <c r="A253" s="113"/>
      <c r="B253" s="112"/>
      <c r="C253" s="438"/>
      <c r="D253" s="169" t="s">
        <v>77</v>
      </c>
      <c r="E253" s="72">
        <v>0</v>
      </c>
      <c r="F253" s="72">
        <v>9</v>
      </c>
      <c r="G253" s="72">
        <v>2</v>
      </c>
      <c r="H253" s="72">
        <v>0</v>
      </c>
      <c r="I253" s="72">
        <v>0</v>
      </c>
      <c r="J253" s="72">
        <v>0</v>
      </c>
      <c r="K253" s="72">
        <f t="shared" si="40"/>
        <v>11</v>
      </c>
      <c r="L253" s="72">
        <v>0</v>
      </c>
      <c r="M253" s="72">
        <v>0</v>
      </c>
      <c r="N253" s="72">
        <v>0</v>
      </c>
      <c r="O253" s="72">
        <v>0</v>
      </c>
      <c r="P253" s="72">
        <v>0</v>
      </c>
      <c r="Q253" s="72">
        <v>0</v>
      </c>
      <c r="R253" s="72">
        <f t="shared" si="41"/>
        <v>0</v>
      </c>
      <c r="S253" s="72">
        <f t="shared" si="42"/>
        <v>11</v>
      </c>
      <c r="T253" s="72">
        <v>298</v>
      </c>
      <c r="U253" s="142">
        <f t="shared" si="43"/>
        <v>3.6912751677852351E-2</v>
      </c>
    </row>
    <row r="254" spans="1:21" s="116" customFormat="1" ht="13.5" customHeight="1" x14ac:dyDescent="0.15">
      <c r="A254" s="113"/>
      <c r="B254" s="112"/>
      <c r="C254" s="438" t="s">
        <v>172</v>
      </c>
      <c r="D254" s="169" t="s">
        <v>345</v>
      </c>
      <c r="E254" s="72">
        <v>0</v>
      </c>
      <c r="F254" s="72">
        <v>0</v>
      </c>
      <c r="G254" s="72">
        <v>14</v>
      </c>
      <c r="H254" s="72">
        <v>0</v>
      </c>
      <c r="I254" s="72">
        <v>4</v>
      </c>
      <c r="J254" s="72">
        <v>7</v>
      </c>
      <c r="K254" s="72">
        <f t="shared" si="40"/>
        <v>25</v>
      </c>
      <c r="L254" s="72">
        <v>0</v>
      </c>
      <c r="M254" s="72">
        <v>0</v>
      </c>
      <c r="N254" s="72">
        <v>0</v>
      </c>
      <c r="O254" s="72">
        <v>0</v>
      </c>
      <c r="P254" s="72">
        <v>1</v>
      </c>
      <c r="Q254" s="72">
        <v>8</v>
      </c>
      <c r="R254" s="72">
        <f t="shared" si="41"/>
        <v>9</v>
      </c>
      <c r="S254" s="72">
        <f t="shared" si="42"/>
        <v>34</v>
      </c>
      <c r="T254" s="72">
        <v>48</v>
      </c>
      <c r="U254" s="142">
        <f t="shared" si="43"/>
        <v>0.70833333333333337</v>
      </c>
    </row>
    <row r="255" spans="1:21" s="116" customFormat="1" ht="13.5" customHeight="1" x14ac:dyDescent="0.15">
      <c r="A255" s="113"/>
      <c r="B255" s="112"/>
      <c r="C255" s="438"/>
      <c r="D255" s="169" t="s">
        <v>77</v>
      </c>
      <c r="E255" s="72">
        <v>0</v>
      </c>
      <c r="F255" s="72">
        <v>0</v>
      </c>
      <c r="G255" s="72">
        <v>14</v>
      </c>
      <c r="H255" s="72">
        <v>0</v>
      </c>
      <c r="I255" s="72">
        <v>4</v>
      </c>
      <c r="J255" s="72">
        <v>7</v>
      </c>
      <c r="K255" s="72">
        <f t="shared" si="40"/>
        <v>25</v>
      </c>
      <c r="L255" s="72">
        <v>0</v>
      </c>
      <c r="M255" s="72">
        <v>0</v>
      </c>
      <c r="N255" s="72">
        <v>0</v>
      </c>
      <c r="O255" s="72">
        <v>0</v>
      </c>
      <c r="P255" s="72">
        <v>1</v>
      </c>
      <c r="Q255" s="72">
        <v>32</v>
      </c>
      <c r="R255" s="72">
        <f t="shared" si="41"/>
        <v>33</v>
      </c>
      <c r="S255" s="72">
        <f t="shared" si="42"/>
        <v>58</v>
      </c>
      <c r="T255" s="72">
        <v>126</v>
      </c>
      <c r="U255" s="142">
        <f t="shared" si="43"/>
        <v>0.46031746031746029</v>
      </c>
    </row>
    <row r="256" spans="1:21" s="94" customFormat="1" ht="13.5" customHeight="1" x14ac:dyDescent="0.15">
      <c r="A256" s="112"/>
      <c r="B256" s="112"/>
      <c r="C256" s="115"/>
      <c r="D256" s="112"/>
      <c r="U256" s="170"/>
    </row>
    <row r="257" spans="1:21" s="116" customFormat="1" ht="21.75" customHeight="1" x14ac:dyDescent="0.15">
      <c r="A257" s="100" t="str">
        <f>A193</f>
        <v>５　平成27年度市町村別・月別訪日外国人宿泊者数（延べ人数）</v>
      </c>
      <c r="B257" s="14"/>
      <c r="C257" s="14"/>
      <c r="D257" s="5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:21" s="116" customFormat="1" ht="15.75" customHeight="1" thickBot="1" x14ac:dyDescent="0.2">
      <c r="A258" s="14"/>
      <c r="B258" s="14"/>
      <c r="C258" s="14"/>
      <c r="D258" s="5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65" t="s">
        <v>146</v>
      </c>
    </row>
    <row r="259" spans="1:21" s="147" customFormat="1" ht="13.5" customHeight="1" thickBot="1" x14ac:dyDescent="0.2">
      <c r="A259" s="106" t="s">
        <v>24</v>
      </c>
      <c r="B259" s="106" t="s">
        <v>285</v>
      </c>
      <c r="C259" s="107" t="s">
        <v>286</v>
      </c>
      <c r="D259" s="19" t="s">
        <v>25</v>
      </c>
      <c r="E259" s="19" t="s">
        <v>26</v>
      </c>
      <c r="F259" s="19" t="s">
        <v>27</v>
      </c>
      <c r="G259" s="19" t="s">
        <v>28</v>
      </c>
      <c r="H259" s="19" t="s">
        <v>29</v>
      </c>
      <c r="I259" s="19" t="s">
        <v>30</v>
      </c>
      <c r="J259" s="19" t="s">
        <v>31</v>
      </c>
      <c r="K259" s="19" t="s">
        <v>32</v>
      </c>
      <c r="L259" s="19" t="s">
        <v>33</v>
      </c>
      <c r="M259" s="19" t="s">
        <v>34</v>
      </c>
      <c r="N259" s="19" t="s">
        <v>35</v>
      </c>
      <c r="O259" s="19" t="s">
        <v>36</v>
      </c>
      <c r="P259" s="19" t="s">
        <v>37</v>
      </c>
      <c r="Q259" s="19" t="s">
        <v>38</v>
      </c>
      <c r="R259" s="108" t="s">
        <v>39</v>
      </c>
      <c r="S259" s="165" t="s">
        <v>349</v>
      </c>
      <c r="T259" s="166" t="str">
        <f>$T$3</f>
        <v>26年度</v>
      </c>
      <c r="U259" s="20" t="s">
        <v>41</v>
      </c>
    </row>
    <row r="260" spans="1:21" s="116" customFormat="1" ht="13.5" customHeight="1" x14ac:dyDescent="0.15">
      <c r="A260" s="447" t="s">
        <v>337</v>
      </c>
      <c r="B260" s="447" t="s">
        <v>338</v>
      </c>
      <c r="C260" s="448" t="s">
        <v>173</v>
      </c>
      <c r="D260" s="121" t="s">
        <v>345</v>
      </c>
      <c r="E260" s="69">
        <v>0</v>
      </c>
      <c r="F260" s="69">
        <v>11</v>
      </c>
      <c r="G260" s="69">
        <v>0</v>
      </c>
      <c r="H260" s="69">
        <v>9</v>
      </c>
      <c r="I260" s="69">
        <v>2</v>
      </c>
      <c r="J260" s="69">
        <v>5</v>
      </c>
      <c r="K260" s="69">
        <f t="shared" ref="K260:K265" si="44">SUM(E260:J260)</f>
        <v>27</v>
      </c>
      <c r="L260" s="69">
        <v>0</v>
      </c>
      <c r="M260" s="69">
        <v>0</v>
      </c>
      <c r="N260" s="69">
        <v>7</v>
      </c>
      <c r="O260" s="69">
        <v>0</v>
      </c>
      <c r="P260" s="69">
        <v>0</v>
      </c>
      <c r="Q260" s="69">
        <v>0</v>
      </c>
      <c r="R260" s="69">
        <f t="shared" ref="R260:R265" si="45">SUM(L260:Q260)</f>
        <v>7</v>
      </c>
      <c r="S260" s="145">
        <f t="shared" ref="S260:S265" si="46">K260+R260</f>
        <v>34</v>
      </c>
      <c r="T260" s="105">
        <v>0</v>
      </c>
      <c r="U260" s="137">
        <f t="shared" ref="U260:U291" si="47">IF(T260=0,0,S260/T260)</f>
        <v>0</v>
      </c>
    </row>
    <row r="261" spans="1:21" s="116" customFormat="1" ht="13.5" customHeight="1" x14ac:dyDescent="0.15">
      <c r="A261" s="447"/>
      <c r="B261" s="447"/>
      <c r="C261" s="438"/>
      <c r="D261" s="169" t="s">
        <v>77</v>
      </c>
      <c r="E261" s="72">
        <v>0</v>
      </c>
      <c r="F261" s="72">
        <v>11</v>
      </c>
      <c r="G261" s="72">
        <v>0</v>
      </c>
      <c r="H261" s="72">
        <v>9</v>
      </c>
      <c r="I261" s="72">
        <v>4</v>
      </c>
      <c r="J261" s="72">
        <v>5</v>
      </c>
      <c r="K261" s="72">
        <f t="shared" si="44"/>
        <v>29</v>
      </c>
      <c r="L261" s="72">
        <v>0</v>
      </c>
      <c r="M261" s="72">
        <v>0</v>
      </c>
      <c r="N261" s="72">
        <v>35</v>
      </c>
      <c r="O261" s="72">
        <v>0</v>
      </c>
      <c r="P261" s="72">
        <v>0</v>
      </c>
      <c r="Q261" s="72">
        <v>0</v>
      </c>
      <c r="R261" s="72">
        <f t="shared" si="45"/>
        <v>35</v>
      </c>
      <c r="S261" s="141">
        <f t="shared" si="46"/>
        <v>64</v>
      </c>
      <c r="T261" s="102">
        <v>0</v>
      </c>
      <c r="U261" s="142">
        <f t="shared" si="47"/>
        <v>0</v>
      </c>
    </row>
    <row r="262" spans="1:21" s="116" customFormat="1" ht="13.5" customHeight="1" x14ac:dyDescent="0.15">
      <c r="A262" s="113"/>
      <c r="B262" s="112"/>
      <c r="C262" s="438" t="s">
        <v>174</v>
      </c>
      <c r="D262" s="169" t="s">
        <v>345</v>
      </c>
      <c r="E262" s="72">
        <v>0</v>
      </c>
      <c r="F262" s="72">
        <v>0</v>
      </c>
      <c r="G262" s="72">
        <v>3</v>
      </c>
      <c r="H262" s="72">
        <v>3</v>
      </c>
      <c r="I262" s="72">
        <v>0</v>
      </c>
      <c r="J262" s="72">
        <v>2</v>
      </c>
      <c r="K262" s="72">
        <f t="shared" si="44"/>
        <v>8</v>
      </c>
      <c r="L262" s="72">
        <v>1</v>
      </c>
      <c r="M262" s="72">
        <v>0</v>
      </c>
      <c r="N262" s="72">
        <v>0</v>
      </c>
      <c r="O262" s="72">
        <v>0</v>
      </c>
      <c r="P262" s="72">
        <v>0</v>
      </c>
      <c r="Q262" s="72">
        <v>0</v>
      </c>
      <c r="R262" s="72">
        <f t="shared" si="45"/>
        <v>1</v>
      </c>
      <c r="S262" s="72">
        <f t="shared" si="46"/>
        <v>9</v>
      </c>
      <c r="T262" s="72">
        <v>0</v>
      </c>
      <c r="U262" s="142">
        <f t="shared" si="47"/>
        <v>0</v>
      </c>
    </row>
    <row r="263" spans="1:21" s="116" customFormat="1" ht="13.5" customHeight="1" x14ac:dyDescent="0.15">
      <c r="A263" s="113"/>
      <c r="B263" s="112"/>
      <c r="C263" s="438"/>
      <c r="D263" s="169" t="s">
        <v>77</v>
      </c>
      <c r="E263" s="72">
        <v>0</v>
      </c>
      <c r="F263" s="72">
        <v>0</v>
      </c>
      <c r="G263" s="72">
        <v>3</v>
      </c>
      <c r="H263" s="72">
        <v>3</v>
      </c>
      <c r="I263" s="72">
        <v>0</v>
      </c>
      <c r="J263" s="72">
        <v>2</v>
      </c>
      <c r="K263" s="72">
        <f t="shared" si="44"/>
        <v>8</v>
      </c>
      <c r="L263" s="72">
        <v>1</v>
      </c>
      <c r="M263" s="72">
        <v>0</v>
      </c>
      <c r="N263" s="72">
        <v>0</v>
      </c>
      <c r="O263" s="72">
        <v>0</v>
      </c>
      <c r="P263" s="72">
        <v>0</v>
      </c>
      <c r="Q263" s="72">
        <v>0</v>
      </c>
      <c r="R263" s="72">
        <f t="shared" si="45"/>
        <v>1</v>
      </c>
      <c r="S263" s="72">
        <f t="shared" si="46"/>
        <v>9</v>
      </c>
      <c r="T263" s="72">
        <v>0</v>
      </c>
      <c r="U263" s="142">
        <f t="shared" si="47"/>
        <v>0</v>
      </c>
    </row>
    <row r="264" spans="1:21" s="116" customFormat="1" ht="13.5" customHeight="1" x14ac:dyDescent="0.15">
      <c r="A264" s="113"/>
      <c r="B264" s="114"/>
      <c r="C264" s="438" t="s">
        <v>141</v>
      </c>
      <c r="D264" s="169" t="s">
        <v>345</v>
      </c>
      <c r="E264" s="72">
        <v>0</v>
      </c>
      <c r="F264" s="72">
        <v>0</v>
      </c>
      <c r="G264" s="72">
        <v>17</v>
      </c>
      <c r="H264" s="72">
        <v>64</v>
      </c>
      <c r="I264" s="72">
        <v>51</v>
      </c>
      <c r="J264" s="72">
        <v>6</v>
      </c>
      <c r="K264" s="72">
        <f t="shared" si="44"/>
        <v>138</v>
      </c>
      <c r="L264" s="72">
        <v>0</v>
      </c>
      <c r="M264" s="72">
        <v>0</v>
      </c>
      <c r="N264" s="72">
        <v>2</v>
      </c>
      <c r="O264" s="72">
        <v>16</v>
      </c>
      <c r="P264" s="72">
        <v>6</v>
      </c>
      <c r="Q264" s="72">
        <v>0</v>
      </c>
      <c r="R264" s="72">
        <f t="shared" si="45"/>
        <v>24</v>
      </c>
      <c r="S264" s="141">
        <f t="shared" si="46"/>
        <v>162</v>
      </c>
      <c r="T264" s="72">
        <v>69</v>
      </c>
      <c r="U264" s="142">
        <f t="shared" si="47"/>
        <v>2.347826086956522</v>
      </c>
    </row>
    <row r="265" spans="1:21" s="116" customFormat="1" ht="13.5" customHeight="1" thickBot="1" x14ac:dyDescent="0.2">
      <c r="A265" s="113"/>
      <c r="B265" s="114"/>
      <c r="C265" s="439"/>
      <c r="D265" s="122" t="s">
        <v>77</v>
      </c>
      <c r="E265" s="74">
        <v>0</v>
      </c>
      <c r="F265" s="74">
        <v>0</v>
      </c>
      <c r="G265" s="74">
        <v>17</v>
      </c>
      <c r="H265" s="74">
        <v>64</v>
      </c>
      <c r="I265" s="74">
        <v>54</v>
      </c>
      <c r="J265" s="74">
        <v>6</v>
      </c>
      <c r="K265" s="74">
        <f t="shared" si="44"/>
        <v>141</v>
      </c>
      <c r="L265" s="74">
        <v>0</v>
      </c>
      <c r="M265" s="74">
        <v>0</v>
      </c>
      <c r="N265" s="74">
        <v>2</v>
      </c>
      <c r="O265" s="74">
        <v>16</v>
      </c>
      <c r="P265" s="74">
        <v>6</v>
      </c>
      <c r="Q265" s="74">
        <v>0</v>
      </c>
      <c r="R265" s="74">
        <f t="shared" si="45"/>
        <v>24</v>
      </c>
      <c r="S265" s="143">
        <f t="shared" si="46"/>
        <v>165</v>
      </c>
      <c r="T265" s="74">
        <v>94</v>
      </c>
      <c r="U265" s="138">
        <f t="shared" si="47"/>
        <v>1.7553191489361701</v>
      </c>
    </row>
    <row r="266" spans="1:21" s="116" customFormat="1" ht="13.5" customHeight="1" x14ac:dyDescent="0.15">
      <c r="A266" s="113"/>
      <c r="B266" s="440" t="s">
        <v>339</v>
      </c>
      <c r="C266" s="441"/>
      <c r="D266" s="121" t="s">
        <v>345</v>
      </c>
      <c r="E266" s="69">
        <f>E268+E270+E272+E274+E276+E278+E280+E282</f>
        <v>22</v>
      </c>
      <c r="F266" s="69">
        <f t="shared" ref="F266:S267" si="48">F268+F270+F272+F274+F276+F278+F280+F282</f>
        <v>31</v>
      </c>
      <c r="G266" s="69">
        <f t="shared" si="48"/>
        <v>13</v>
      </c>
      <c r="H266" s="69">
        <f t="shared" si="48"/>
        <v>62</v>
      </c>
      <c r="I266" s="69">
        <f t="shared" si="48"/>
        <v>69</v>
      </c>
      <c r="J266" s="69">
        <f t="shared" si="48"/>
        <v>29</v>
      </c>
      <c r="K266" s="69">
        <f t="shared" si="48"/>
        <v>226</v>
      </c>
      <c r="L266" s="69">
        <f t="shared" si="48"/>
        <v>11</v>
      </c>
      <c r="M266" s="69">
        <f t="shared" si="48"/>
        <v>26</v>
      </c>
      <c r="N266" s="69">
        <f t="shared" si="48"/>
        <v>72</v>
      </c>
      <c r="O266" s="69">
        <f t="shared" si="48"/>
        <v>31</v>
      </c>
      <c r="P266" s="69">
        <f t="shared" si="48"/>
        <v>40</v>
      </c>
      <c r="Q266" s="69">
        <f t="shared" si="48"/>
        <v>10</v>
      </c>
      <c r="R266" s="69">
        <f t="shared" si="48"/>
        <v>190</v>
      </c>
      <c r="S266" s="69">
        <f t="shared" si="48"/>
        <v>416</v>
      </c>
      <c r="T266" s="69">
        <f>T268+T270+T272+T274+T276+T278+T280+T282</f>
        <v>174</v>
      </c>
      <c r="U266" s="137">
        <f t="shared" si="47"/>
        <v>2.3908045977011496</v>
      </c>
    </row>
    <row r="267" spans="1:21" s="116" customFormat="1" ht="13.5" customHeight="1" thickBot="1" x14ac:dyDescent="0.2">
      <c r="A267" s="113"/>
      <c r="B267" s="442"/>
      <c r="C267" s="441"/>
      <c r="D267" s="122" t="s">
        <v>77</v>
      </c>
      <c r="E267" s="132">
        <f>E269+E271+E273+E275+E277+E279+E281+E283</f>
        <v>89</v>
      </c>
      <c r="F267" s="132">
        <f t="shared" si="48"/>
        <v>169</v>
      </c>
      <c r="G267" s="132">
        <f t="shared" si="48"/>
        <v>13</v>
      </c>
      <c r="H267" s="132">
        <f t="shared" si="48"/>
        <v>62</v>
      </c>
      <c r="I267" s="132">
        <f t="shared" si="48"/>
        <v>69</v>
      </c>
      <c r="J267" s="132">
        <f t="shared" si="48"/>
        <v>52</v>
      </c>
      <c r="K267" s="132">
        <f t="shared" si="48"/>
        <v>454</v>
      </c>
      <c r="L267" s="132">
        <f t="shared" si="48"/>
        <v>14</v>
      </c>
      <c r="M267" s="132">
        <f t="shared" si="48"/>
        <v>52</v>
      </c>
      <c r="N267" s="132">
        <f t="shared" si="48"/>
        <v>72</v>
      </c>
      <c r="O267" s="132">
        <f t="shared" si="48"/>
        <v>37</v>
      </c>
      <c r="P267" s="132">
        <f t="shared" si="48"/>
        <v>46</v>
      </c>
      <c r="Q267" s="132">
        <f t="shared" si="48"/>
        <v>10</v>
      </c>
      <c r="R267" s="132">
        <f t="shared" si="48"/>
        <v>231</v>
      </c>
      <c r="S267" s="132">
        <f t="shared" si="48"/>
        <v>685</v>
      </c>
      <c r="T267" s="132">
        <f>T269+T271+T273+T275+T277+T279+T281+T283</f>
        <v>185</v>
      </c>
      <c r="U267" s="138">
        <f t="shared" si="47"/>
        <v>3.7027027027027026</v>
      </c>
    </row>
    <row r="268" spans="1:21" s="116" customFormat="1" ht="13.5" customHeight="1" x14ac:dyDescent="0.15">
      <c r="A268" s="113"/>
      <c r="B268" s="113"/>
      <c r="C268" s="443" t="s">
        <v>175</v>
      </c>
      <c r="D268" s="172" t="s">
        <v>345</v>
      </c>
      <c r="E268" s="79">
        <v>9</v>
      </c>
      <c r="F268" s="79">
        <v>13</v>
      </c>
      <c r="G268" s="79">
        <v>10</v>
      </c>
      <c r="H268" s="79">
        <v>17</v>
      </c>
      <c r="I268" s="79">
        <v>12</v>
      </c>
      <c r="J268" s="79">
        <v>23</v>
      </c>
      <c r="K268" s="79">
        <f t="shared" ref="K268:K283" si="49">SUM(E268:J268)</f>
        <v>84</v>
      </c>
      <c r="L268" s="79">
        <v>4</v>
      </c>
      <c r="M268" s="79">
        <v>17</v>
      </c>
      <c r="N268" s="79">
        <v>0</v>
      </c>
      <c r="O268" s="79">
        <v>22</v>
      </c>
      <c r="P268" s="79">
        <v>37</v>
      </c>
      <c r="Q268" s="79">
        <v>8</v>
      </c>
      <c r="R268" s="79">
        <f t="shared" ref="R268:R283" si="50">SUM(L268:Q268)</f>
        <v>88</v>
      </c>
      <c r="S268" s="79">
        <f t="shared" ref="S268:S283" si="51">K268+R268</f>
        <v>172</v>
      </c>
      <c r="T268" s="79">
        <v>46</v>
      </c>
      <c r="U268" s="140">
        <f t="shared" si="47"/>
        <v>3.7391304347826089</v>
      </c>
    </row>
    <row r="269" spans="1:21" s="116" customFormat="1" ht="13.5" customHeight="1" x14ac:dyDescent="0.15">
      <c r="A269" s="113"/>
      <c r="B269" s="112"/>
      <c r="C269" s="438"/>
      <c r="D269" s="169" t="s">
        <v>77</v>
      </c>
      <c r="E269" s="72">
        <v>17</v>
      </c>
      <c r="F269" s="72">
        <v>13</v>
      </c>
      <c r="G269" s="72">
        <v>10</v>
      </c>
      <c r="H269" s="72">
        <v>17</v>
      </c>
      <c r="I269" s="72">
        <v>12</v>
      </c>
      <c r="J269" s="72">
        <v>46</v>
      </c>
      <c r="K269" s="72">
        <f t="shared" si="49"/>
        <v>115</v>
      </c>
      <c r="L269" s="72">
        <v>7</v>
      </c>
      <c r="M269" s="72">
        <v>38</v>
      </c>
      <c r="N269" s="72">
        <v>0</v>
      </c>
      <c r="O269" s="72">
        <v>28</v>
      </c>
      <c r="P269" s="72">
        <v>43</v>
      </c>
      <c r="Q269" s="72">
        <v>8</v>
      </c>
      <c r="R269" s="72">
        <f t="shared" si="50"/>
        <v>124</v>
      </c>
      <c r="S269" s="72">
        <f t="shared" si="51"/>
        <v>239</v>
      </c>
      <c r="T269" s="72">
        <v>53</v>
      </c>
      <c r="U269" s="142">
        <f t="shared" si="47"/>
        <v>4.5094339622641506</v>
      </c>
    </row>
    <row r="270" spans="1:21" s="116" customFormat="1" ht="13.5" customHeight="1" x14ac:dyDescent="0.15">
      <c r="A270" s="113"/>
      <c r="B270" s="112"/>
      <c r="C270" s="438" t="s">
        <v>176</v>
      </c>
      <c r="D270" s="169" t="s">
        <v>345</v>
      </c>
      <c r="E270" s="72">
        <v>8</v>
      </c>
      <c r="F270" s="72">
        <v>6</v>
      </c>
      <c r="G270" s="72">
        <v>0</v>
      </c>
      <c r="H270" s="72">
        <v>7</v>
      </c>
      <c r="I270" s="72">
        <v>20</v>
      </c>
      <c r="J270" s="72">
        <v>0</v>
      </c>
      <c r="K270" s="72">
        <f t="shared" si="49"/>
        <v>41</v>
      </c>
      <c r="L270" s="72">
        <v>4</v>
      </c>
      <c r="M270" s="72">
        <v>0</v>
      </c>
      <c r="N270" s="72">
        <v>68</v>
      </c>
      <c r="O270" s="72">
        <v>6</v>
      </c>
      <c r="P270" s="72">
        <v>3</v>
      </c>
      <c r="Q270" s="72">
        <v>2</v>
      </c>
      <c r="R270" s="72">
        <f t="shared" si="50"/>
        <v>83</v>
      </c>
      <c r="S270" s="72">
        <f t="shared" si="51"/>
        <v>124</v>
      </c>
      <c r="T270" s="72">
        <v>75</v>
      </c>
      <c r="U270" s="142">
        <f t="shared" si="47"/>
        <v>1.6533333333333333</v>
      </c>
    </row>
    <row r="271" spans="1:21" s="116" customFormat="1" ht="13.5" customHeight="1" x14ac:dyDescent="0.15">
      <c r="A271" s="113"/>
      <c r="B271" s="112"/>
      <c r="C271" s="438"/>
      <c r="D271" s="169" t="s">
        <v>77</v>
      </c>
      <c r="E271" s="72">
        <v>67</v>
      </c>
      <c r="F271" s="72">
        <v>142</v>
      </c>
      <c r="G271" s="72">
        <v>0</v>
      </c>
      <c r="H271" s="72">
        <v>7</v>
      </c>
      <c r="I271" s="72">
        <v>20</v>
      </c>
      <c r="J271" s="72">
        <v>0</v>
      </c>
      <c r="K271" s="72">
        <f t="shared" si="49"/>
        <v>236</v>
      </c>
      <c r="L271" s="72">
        <v>4</v>
      </c>
      <c r="M271" s="72">
        <v>0</v>
      </c>
      <c r="N271" s="72">
        <v>68</v>
      </c>
      <c r="O271" s="72">
        <v>6</v>
      </c>
      <c r="P271" s="72">
        <v>3</v>
      </c>
      <c r="Q271" s="72">
        <v>2</v>
      </c>
      <c r="R271" s="72">
        <f t="shared" si="50"/>
        <v>83</v>
      </c>
      <c r="S271" s="72">
        <f t="shared" si="51"/>
        <v>319</v>
      </c>
      <c r="T271" s="72">
        <v>75</v>
      </c>
      <c r="U271" s="142">
        <f t="shared" si="47"/>
        <v>4.253333333333333</v>
      </c>
    </row>
    <row r="272" spans="1:21" s="116" customFormat="1" ht="13.5" customHeight="1" x14ac:dyDescent="0.15">
      <c r="A272" s="113"/>
      <c r="B272" s="112"/>
      <c r="C272" s="438" t="s">
        <v>177</v>
      </c>
      <c r="D272" s="169" t="s">
        <v>345</v>
      </c>
      <c r="E272" s="72">
        <v>0</v>
      </c>
      <c r="F272" s="72">
        <v>0</v>
      </c>
      <c r="G272" s="72">
        <v>0</v>
      </c>
      <c r="H272" s="72">
        <v>14</v>
      </c>
      <c r="I272" s="72">
        <v>8</v>
      </c>
      <c r="J272" s="72">
        <v>0</v>
      </c>
      <c r="K272" s="72">
        <f t="shared" si="49"/>
        <v>22</v>
      </c>
      <c r="L272" s="72">
        <v>0</v>
      </c>
      <c r="M272" s="72">
        <v>0</v>
      </c>
      <c r="N272" s="72">
        <v>0</v>
      </c>
      <c r="O272" s="72">
        <v>0</v>
      </c>
      <c r="P272" s="72">
        <v>0</v>
      </c>
      <c r="Q272" s="72">
        <v>0</v>
      </c>
      <c r="R272" s="72">
        <f t="shared" si="50"/>
        <v>0</v>
      </c>
      <c r="S272" s="72">
        <f t="shared" si="51"/>
        <v>22</v>
      </c>
      <c r="T272" s="72">
        <v>3</v>
      </c>
      <c r="U272" s="142">
        <f t="shared" si="47"/>
        <v>7.333333333333333</v>
      </c>
    </row>
    <row r="273" spans="1:21" s="116" customFormat="1" ht="13.5" customHeight="1" x14ac:dyDescent="0.15">
      <c r="A273" s="113"/>
      <c r="B273" s="112"/>
      <c r="C273" s="438"/>
      <c r="D273" s="169" t="s">
        <v>77</v>
      </c>
      <c r="E273" s="72">
        <v>0</v>
      </c>
      <c r="F273" s="72">
        <v>0</v>
      </c>
      <c r="G273" s="72">
        <v>0</v>
      </c>
      <c r="H273" s="72">
        <v>14</v>
      </c>
      <c r="I273" s="72">
        <v>8</v>
      </c>
      <c r="J273" s="72">
        <v>0</v>
      </c>
      <c r="K273" s="72">
        <f t="shared" si="49"/>
        <v>22</v>
      </c>
      <c r="L273" s="72">
        <v>0</v>
      </c>
      <c r="M273" s="72">
        <v>0</v>
      </c>
      <c r="N273" s="72">
        <v>0</v>
      </c>
      <c r="O273" s="72">
        <v>0</v>
      </c>
      <c r="P273" s="72">
        <v>0</v>
      </c>
      <c r="Q273" s="72">
        <v>0</v>
      </c>
      <c r="R273" s="72">
        <f t="shared" si="50"/>
        <v>0</v>
      </c>
      <c r="S273" s="72">
        <f t="shared" si="51"/>
        <v>22</v>
      </c>
      <c r="T273" s="72">
        <v>3</v>
      </c>
      <c r="U273" s="142">
        <f t="shared" si="47"/>
        <v>7.333333333333333</v>
      </c>
    </row>
    <row r="274" spans="1:21" s="116" customFormat="1" ht="13.5" customHeight="1" x14ac:dyDescent="0.15">
      <c r="A274" s="113"/>
      <c r="B274" s="112"/>
      <c r="C274" s="438" t="s">
        <v>178</v>
      </c>
      <c r="D274" s="169" t="s">
        <v>345</v>
      </c>
      <c r="E274" s="72">
        <v>4</v>
      </c>
      <c r="F274" s="72">
        <v>2</v>
      </c>
      <c r="G274" s="72">
        <v>0</v>
      </c>
      <c r="H274" s="72">
        <v>0</v>
      </c>
      <c r="I274" s="72">
        <v>4</v>
      </c>
      <c r="J274" s="72">
        <v>4</v>
      </c>
      <c r="K274" s="72">
        <f t="shared" si="49"/>
        <v>14</v>
      </c>
      <c r="L274" s="72">
        <v>3</v>
      </c>
      <c r="M274" s="72">
        <v>4</v>
      </c>
      <c r="N274" s="72">
        <v>4</v>
      </c>
      <c r="O274" s="72">
        <v>2</v>
      </c>
      <c r="P274" s="72">
        <v>0</v>
      </c>
      <c r="Q274" s="72">
        <v>0</v>
      </c>
      <c r="R274" s="72">
        <f t="shared" si="50"/>
        <v>13</v>
      </c>
      <c r="S274" s="72">
        <f t="shared" si="51"/>
        <v>27</v>
      </c>
      <c r="T274" s="72">
        <v>2</v>
      </c>
      <c r="U274" s="142">
        <f t="shared" si="47"/>
        <v>13.5</v>
      </c>
    </row>
    <row r="275" spans="1:21" s="116" customFormat="1" ht="13.5" customHeight="1" x14ac:dyDescent="0.15">
      <c r="A275" s="113"/>
      <c r="B275" s="112"/>
      <c r="C275" s="438"/>
      <c r="D275" s="169" t="s">
        <v>77</v>
      </c>
      <c r="E275" s="72">
        <v>4</v>
      </c>
      <c r="F275" s="72">
        <v>2</v>
      </c>
      <c r="G275" s="72">
        <v>0</v>
      </c>
      <c r="H275" s="72">
        <v>0</v>
      </c>
      <c r="I275" s="72">
        <v>4</v>
      </c>
      <c r="J275" s="72">
        <v>4</v>
      </c>
      <c r="K275" s="72">
        <f t="shared" si="49"/>
        <v>14</v>
      </c>
      <c r="L275" s="72">
        <v>3</v>
      </c>
      <c r="M275" s="72">
        <v>4</v>
      </c>
      <c r="N275" s="72">
        <v>4</v>
      </c>
      <c r="O275" s="72">
        <v>2</v>
      </c>
      <c r="P275" s="72">
        <v>0</v>
      </c>
      <c r="Q275" s="72">
        <v>0</v>
      </c>
      <c r="R275" s="72">
        <f t="shared" si="50"/>
        <v>13</v>
      </c>
      <c r="S275" s="72">
        <f t="shared" si="51"/>
        <v>27</v>
      </c>
      <c r="T275" s="72">
        <v>2</v>
      </c>
      <c r="U275" s="142">
        <f t="shared" si="47"/>
        <v>13.5</v>
      </c>
    </row>
    <row r="276" spans="1:21" s="116" customFormat="1" ht="13.5" customHeight="1" x14ac:dyDescent="0.15">
      <c r="A276" s="113"/>
      <c r="B276" s="112"/>
      <c r="C276" s="438" t="s">
        <v>179</v>
      </c>
      <c r="D276" s="169" t="s">
        <v>345</v>
      </c>
      <c r="E276" s="72">
        <v>0</v>
      </c>
      <c r="F276" s="72">
        <v>9</v>
      </c>
      <c r="G276" s="72">
        <v>0</v>
      </c>
      <c r="H276" s="72">
        <v>17</v>
      </c>
      <c r="I276" s="72">
        <v>25</v>
      </c>
      <c r="J276" s="72">
        <v>2</v>
      </c>
      <c r="K276" s="72">
        <f t="shared" si="49"/>
        <v>53</v>
      </c>
      <c r="L276" s="72">
        <v>0</v>
      </c>
      <c r="M276" s="72">
        <v>5</v>
      </c>
      <c r="N276" s="72">
        <v>0</v>
      </c>
      <c r="O276" s="72">
        <v>0</v>
      </c>
      <c r="P276" s="72">
        <v>0</v>
      </c>
      <c r="Q276" s="72">
        <v>0</v>
      </c>
      <c r="R276" s="72">
        <f t="shared" si="50"/>
        <v>5</v>
      </c>
      <c r="S276" s="72">
        <f t="shared" si="51"/>
        <v>58</v>
      </c>
      <c r="T276" s="72">
        <v>32</v>
      </c>
      <c r="U276" s="142">
        <f t="shared" si="47"/>
        <v>1.8125</v>
      </c>
    </row>
    <row r="277" spans="1:21" s="116" customFormat="1" ht="13.5" customHeight="1" x14ac:dyDescent="0.15">
      <c r="A277" s="113"/>
      <c r="B277" s="112"/>
      <c r="C277" s="438"/>
      <c r="D277" s="169" t="s">
        <v>77</v>
      </c>
      <c r="E277" s="72">
        <v>0</v>
      </c>
      <c r="F277" s="72">
        <v>11</v>
      </c>
      <c r="G277" s="72">
        <v>0</v>
      </c>
      <c r="H277" s="72">
        <v>17</v>
      </c>
      <c r="I277" s="72">
        <v>25</v>
      </c>
      <c r="J277" s="72">
        <v>2</v>
      </c>
      <c r="K277" s="72">
        <f t="shared" si="49"/>
        <v>55</v>
      </c>
      <c r="L277" s="72">
        <v>0</v>
      </c>
      <c r="M277" s="72">
        <v>10</v>
      </c>
      <c r="N277" s="72">
        <v>0</v>
      </c>
      <c r="O277" s="72">
        <v>0</v>
      </c>
      <c r="P277" s="72">
        <v>0</v>
      </c>
      <c r="Q277" s="72">
        <v>0</v>
      </c>
      <c r="R277" s="72">
        <f t="shared" si="50"/>
        <v>10</v>
      </c>
      <c r="S277" s="72">
        <f t="shared" si="51"/>
        <v>65</v>
      </c>
      <c r="T277" s="72">
        <v>36</v>
      </c>
      <c r="U277" s="142">
        <f t="shared" si="47"/>
        <v>1.8055555555555556</v>
      </c>
    </row>
    <row r="278" spans="1:21" s="116" customFormat="1" ht="13.5" customHeight="1" x14ac:dyDescent="0.15">
      <c r="A278" s="113"/>
      <c r="B278" s="112"/>
      <c r="C278" s="438" t="s">
        <v>180</v>
      </c>
      <c r="D278" s="169" t="s">
        <v>345</v>
      </c>
      <c r="E278" s="72">
        <v>0</v>
      </c>
      <c r="F278" s="72">
        <v>0</v>
      </c>
      <c r="G278" s="72">
        <v>0</v>
      </c>
      <c r="H278" s="72">
        <v>0</v>
      </c>
      <c r="I278" s="72">
        <v>0</v>
      </c>
      <c r="J278" s="72">
        <v>0</v>
      </c>
      <c r="K278" s="72">
        <f t="shared" si="49"/>
        <v>0</v>
      </c>
      <c r="L278" s="72">
        <v>0</v>
      </c>
      <c r="M278" s="72">
        <v>0</v>
      </c>
      <c r="N278" s="72">
        <v>0</v>
      </c>
      <c r="O278" s="72">
        <v>0</v>
      </c>
      <c r="P278" s="72">
        <v>0</v>
      </c>
      <c r="Q278" s="72">
        <v>0</v>
      </c>
      <c r="R278" s="72">
        <f t="shared" si="50"/>
        <v>0</v>
      </c>
      <c r="S278" s="72">
        <f t="shared" si="51"/>
        <v>0</v>
      </c>
      <c r="T278" s="72">
        <v>0</v>
      </c>
      <c r="U278" s="142">
        <f t="shared" si="47"/>
        <v>0</v>
      </c>
    </row>
    <row r="279" spans="1:21" s="116" customFormat="1" ht="13.5" customHeight="1" x14ac:dyDescent="0.15">
      <c r="A279" s="113"/>
      <c r="B279" s="112"/>
      <c r="C279" s="438"/>
      <c r="D279" s="169" t="s">
        <v>77</v>
      </c>
      <c r="E279" s="72">
        <v>0</v>
      </c>
      <c r="F279" s="72">
        <v>0</v>
      </c>
      <c r="G279" s="72">
        <v>0</v>
      </c>
      <c r="H279" s="72">
        <v>0</v>
      </c>
      <c r="I279" s="72">
        <v>0</v>
      </c>
      <c r="J279" s="72">
        <v>0</v>
      </c>
      <c r="K279" s="72">
        <f t="shared" si="49"/>
        <v>0</v>
      </c>
      <c r="L279" s="72">
        <v>0</v>
      </c>
      <c r="M279" s="72">
        <v>0</v>
      </c>
      <c r="N279" s="72">
        <v>0</v>
      </c>
      <c r="O279" s="72">
        <v>0</v>
      </c>
      <c r="P279" s="72">
        <v>0</v>
      </c>
      <c r="Q279" s="72">
        <v>0</v>
      </c>
      <c r="R279" s="72">
        <f t="shared" si="50"/>
        <v>0</v>
      </c>
      <c r="S279" s="72">
        <f t="shared" si="51"/>
        <v>0</v>
      </c>
      <c r="T279" s="72">
        <v>0</v>
      </c>
      <c r="U279" s="142">
        <f t="shared" si="47"/>
        <v>0</v>
      </c>
    </row>
    <row r="280" spans="1:21" s="116" customFormat="1" ht="13.5" customHeight="1" x14ac:dyDescent="0.15">
      <c r="A280" s="113"/>
      <c r="B280" s="112"/>
      <c r="C280" s="438" t="s">
        <v>181</v>
      </c>
      <c r="D280" s="169" t="s">
        <v>345</v>
      </c>
      <c r="E280" s="72">
        <v>0</v>
      </c>
      <c r="F280" s="72">
        <v>0</v>
      </c>
      <c r="G280" s="72">
        <v>0</v>
      </c>
      <c r="H280" s="72">
        <v>0</v>
      </c>
      <c r="I280" s="72">
        <v>0</v>
      </c>
      <c r="J280" s="72">
        <v>0</v>
      </c>
      <c r="K280" s="72">
        <f t="shared" si="49"/>
        <v>0</v>
      </c>
      <c r="L280" s="72">
        <v>0</v>
      </c>
      <c r="M280" s="72">
        <v>0</v>
      </c>
      <c r="N280" s="72">
        <v>0</v>
      </c>
      <c r="O280" s="72">
        <v>0</v>
      </c>
      <c r="P280" s="72">
        <v>0</v>
      </c>
      <c r="Q280" s="72">
        <v>0</v>
      </c>
      <c r="R280" s="72">
        <f t="shared" si="50"/>
        <v>0</v>
      </c>
      <c r="S280" s="72">
        <f t="shared" si="51"/>
        <v>0</v>
      </c>
      <c r="T280" s="72">
        <v>0</v>
      </c>
      <c r="U280" s="142">
        <f t="shared" si="47"/>
        <v>0</v>
      </c>
    </row>
    <row r="281" spans="1:21" s="116" customFormat="1" ht="13.5" customHeight="1" x14ac:dyDescent="0.15">
      <c r="A281" s="113"/>
      <c r="B281" s="112"/>
      <c r="C281" s="438"/>
      <c r="D281" s="169" t="s">
        <v>77</v>
      </c>
      <c r="E281" s="72">
        <v>0</v>
      </c>
      <c r="F281" s="72">
        <v>0</v>
      </c>
      <c r="G281" s="72">
        <v>0</v>
      </c>
      <c r="H281" s="72">
        <v>0</v>
      </c>
      <c r="I281" s="72">
        <v>0</v>
      </c>
      <c r="J281" s="72">
        <v>0</v>
      </c>
      <c r="K281" s="72">
        <f t="shared" si="49"/>
        <v>0</v>
      </c>
      <c r="L281" s="72">
        <v>0</v>
      </c>
      <c r="M281" s="72">
        <v>0</v>
      </c>
      <c r="N281" s="72">
        <v>0</v>
      </c>
      <c r="O281" s="72">
        <v>0</v>
      </c>
      <c r="P281" s="72">
        <v>0</v>
      </c>
      <c r="Q281" s="72">
        <v>0</v>
      </c>
      <c r="R281" s="72">
        <f t="shared" si="50"/>
        <v>0</v>
      </c>
      <c r="S281" s="72">
        <f t="shared" si="51"/>
        <v>0</v>
      </c>
      <c r="T281" s="72">
        <v>0</v>
      </c>
      <c r="U281" s="142">
        <f t="shared" si="47"/>
        <v>0</v>
      </c>
    </row>
    <row r="282" spans="1:21" s="116" customFormat="1" ht="13.5" customHeight="1" x14ac:dyDescent="0.15">
      <c r="A282" s="113"/>
      <c r="B282" s="112"/>
      <c r="C282" s="438" t="s">
        <v>182</v>
      </c>
      <c r="D282" s="169" t="s">
        <v>345</v>
      </c>
      <c r="E282" s="72">
        <v>1</v>
      </c>
      <c r="F282" s="72">
        <v>1</v>
      </c>
      <c r="G282" s="72">
        <v>3</v>
      </c>
      <c r="H282" s="72">
        <v>7</v>
      </c>
      <c r="I282" s="72">
        <v>0</v>
      </c>
      <c r="J282" s="72">
        <v>0</v>
      </c>
      <c r="K282" s="72">
        <f t="shared" si="49"/>
        <v>12</v>
      </c>
      <c r="L282" s="72">
        <v>0</v>
      </c>
      <c r="M282" s="72">
        <v>0</v>
      </c>
      <c r="N282" s="72">
        <v>0</v>
      </c>
      <c r="O282" s="72">
        <v>1</v>
      </c>
      <c r="P282" s="72">
        <v>0</v>
      </c>
      <c r="Q282" s="72">
        <v>0</v>
      </c>
      <c r="R282" s="72">
        <f t="shared" si="50"/>
        <v>1</v>
      </c>
      <c r="S282" s="141">
        <f t="shared" si="51"/>
        <v>13</v>
      </c>
      <c r="T282" s="102">
        <v>16</v>
      </c>
      <c r="U282" s="142">
        <f t="shared" si="47"/>
        <v>0.8125</v>
      </c>
    </row>
    <row r="283" spans="1:21" s="116" customFormat="1" ht="13.5" customHeight="1" thickBot="1" x14ac:dyDescent="0.2">
      <c r="A283" s="113"/>
      <c r="B283" s="112"/>
      <c r="C283" s="439"/>
      <c r="D283" s="122" t="s">
        <v>77</v>
      </c>
      <c r="E283" s="74">
        <v>1</v>
      </c>
      <c r="F283" s="74">
        <v>1</v>
      </c>
      <c r="G283" s="74">
        <v>3</v>
      </c>
      <c r="H283" s="74">
        <v>7</v>
      </c>
      <c r="I283" s="74">
        <v>0</v>
      </c>
      <c r="J283" s="74">
        <v>0</v>
      </c>
      <c r="K283" s="74">
        <f t="shared" si="49"/>
        <v>12</v>
      </c>
      <c r="L283" s="74">
        <v>0</v>
      </c>
      <c r="M283" s="74">
        <v>0</v>
      </c>
      <c r="N283" s="74">
        <v>0</v>
      </c>
      <c r="O283" s="74">
        <v>1</v>
      </c>
      <c r="P283" s="74">
        <v>0</v>
      </c>
      <c r="Q283" s="74">
        <v>0</v>
      </c>
      <c r="R283" s="74">
        <f t="shared" si="50"/>
        <v>1</v>
      </c>
      <c r="S283" s="143">
        <f t="shared" si="51"/>
        <v>13</v>
      </c>
      <c r="T283" s="103">
        <v>16</v>
      </c>
      <c r="U283" s="138">
        <f t="shared" si="47"/>
        <v>0.8125</v>
      </c>
    </row>
    <row r="284" spans="1:21" s="116" customFormat="1" ht="13.5" customHeight="1" x14ac:dyDescent="0.15">
      <c r="A284" s="113"/>
      <c r="B284" s="440" t="s">
        <v>340</v>
      </c>
      <c r="C284" s="441"/>
      <c r="D284" s="172" t="s">
        <v>345</v>
      </c>
      <c r="E284" s="79">
        <f>E286+E288+E290+E292+E294+E296+E298+E300+E302+E304</f>
        <v>310</v>
      </c>
      <c r="F284" s="79">
        <f t="shared" ref="F284:S285" si="52">F286+F288+F290+F292+F294+F296+F298+F300+F302+F304</f>
        <v>1321</v>
      </c>
      <c r="G284" s="79">
        <f t="shared" si="52"/>
        <v>1624</v>
      </c>
      <c r="H284" s="79">
        <f t="shared" si="52"/>
        <v>2728</v>
      </c>
      <c r="I284" s="79">
        <f t="shared" si="52"/>
        <v>2288</v>
      </c>
      <c r="J284" s="79">
        <f t="shared" si="52"/>
        <v>1476</v>
      </c>
      <c r="K284" s="79">
        <f t="shared" si="52"/>
        <v>9747</v>
      </c>
      <c r="L284" s="79">
        <f t="shared" si="52"/>
        <v>1293</v>
      </c>
      <c r="M284" s="79">
        <f t="shared" si="52"/>
        <v>315</v>
      </c>
      <c r="N284" s="79">
        <f t="shared" si="52"/>
        <v>744</v>
      </c>
      <c r="O284" s="79">
        <f t="shared" si="52"/>
        <v>231</v>
      </c>
      <c r="P284" s="79">
        <f t="shared" si="52"/>
        <v>551</v>
      </c>
      <c r="Q284" s="79">
        <f t="shared" si="52"/>
        <v>217</v>
      </c>
      <c r="R284" s="79">
        <f t="shared" si="52"/>
        <v>3351</v>
      </c>
      <c r="S284" s="79">
        <f t="shared" si="52"/>
        <v>13098</v>
      </c>
      <c r="T284" s="79">
        <f>T286+T288+T290+T292+T294+T296+T298+T300+T302+T304</f>
        <v>11892</v>
      </c>
      <c r="U284" s="140">
        <f t="shared" si="47"/>
        <v>1.1014127144298689</v>
      </c>
    </row>
    <row r="285" spans="1:21" s="116" customFormat="1" ht="13.5" customHeight="1" thickBot="1" x14ac:dyDescent="0.2">
      <c r="A285" s="113"/>
      <c r="B285" s="442"/>
      <c r="C285" s="441"/>
      <c r="D285" s="171" t="s">
        <v>77</v>
      </c>
      <c r="E285" s="79">
        <f>E287+E289+E291+E293+E295+E297+E299+E301+E303+E305</f>
        <v>363</v>
      </c>
      <c r="F285" s="79">
        <f t="shared" si="52"/>
        <v>1638</v>
      </c>
      <c r="G285" s="79">
        <f t="shared" si="52"/>
        <v>2080</v>
      </c>
      <c r="H285" s="79">
        <f t="shared" si="52"/>
        <v>3414</v>
      </c>
      <c r="I285" s="79">
        <f t="shared" si="52"/>
        <v>3204</v>
      </c>
      <c r="J285" s="79">
        <f t="shared" si="52"/>
        <v>1920</v>
      </c>
      <c r="K285" s="79">
        <f t="shared" si="52"/>
        <v>12619</v>
      </c>
      <c r="L285" s="79">
        <f t="shared" si="52"/>
        <v>1430</v>
      </c>
      <c r="M285" s="79">
        <f t="shared" si="52"/>
        <v>422</v>
      </c>
      <c r="N285" s="79">
        <f t="shared" si="52"/>
        <v>876</v>
      </c>
      <c r="O285" s="79">
        <f t="shared" si="52"/>
        <v>341</v>
      </c>
      <c r="P285" s="79">
        <f t="shared" si="52"/>
        <v>724</v>
      </c>
      <c r="Q285" s="79">
        <f t="shared" si="52"/>
        <v>346</v>
      </c>
      <c r="R285" s="79">
        <f t="shared" si="52"/>
        <v>4139</v>
      </c>
      <c r="S285" s="79">
        <f t="shared" si="52"/>
        <v>16758</v>
      </c>
      <c r="T285" s="79">
        <f>T287+T289+T291+T293+T295+T297+T299+T301+T303+T305</f>
        <v>15324</v>
      </c>
      <c r="U285" s="144">
        <f t="shared" si="47"/>
        <v>1.0935787000783086</v>
      </c>
    </row>
    <row r="286" spans="1:21" s="116" customFormat="1" ht="13.5" customHeight="1" x14ac:dyDescent="0.15">
      <c r="A286" s="113"/>
      <c r="B286" s="113"/>
      <c r="C286" s="443" t="s">
        <v>184</v>
      </c>
      <c r="D286" s="121" t="s">
        <v>345</v>
      </c>
      <c r="E286" s="69">
        <v>209</v>
      </c>
      <c r="F286" s="69">
        <v>770</v>
      </c>
      <c r="G286" s="69">
        <v>1063</v>
      </c>
      <c r="H286" s="69">
        <v>1853</v>
      </c>
      <c r="I286" s="69">
        <v>1538</v>
      </c>
      <c r="J286" s="69">
        <v>1128</v>
      </c>
      <c r="K286" s="69">
        <f t="shared" ref="K286:K305" si="53">SUM(E286:J286)</f>
        <v>6561</v>
      </c>
      <c r="L286" s="69">
        <v>1027</v>
      </c>
      <c r="M286" s="69">
        <v>276</v>
      </c>
      <c r="N286" s="69">
        <v>634</v>
      </c>
      <c r="O286" s="69">
        <v>214</v>
      </c>
      <c r="P286" s="69">
        <v>397</v>
      </c>
      <c r="Q286" s="69">
        <v>196</v>
      </c>
      <c r="R286" s="69">
        <f t="shared" ref="R286:R305" si="54">SUM(L286:Q286)</f>
        <v>2744</v>
      </c>
      <c r="S286" s="145">
        <f t="shared" ref="S286:S305" si="55">K286+R286</f>
        <v>9305</v>
      </c>
      <c r="T286" s="105">
        <v>8711</v>
      </c>
      <c r="U286" s="137">
        <f t="shared" si="47"/>
        <v>1.0681896452760877</v>
      </c>
    </row>
    <row r="287" spans="1:21" s="116" customFormat="1" ht="13.5" customHeight="1" x14ac:dyDescent="0.15">
      <c r="A287" s="113"/>
      <c r="B287" s="112"/>
      <c r="C287" s="438"/>
      <c r="D287" s="169" t="s">
        <v>77</v>
      </c>
      <c r="E287" s="72">
        <v>255</v>
      </c>
      <c r="F287" s="72">
        <v>1049</v>
      </c>
      <c r="G287" s="72">
        <v>1455</v>
      </c>
      <c r="H287" s="72">
        <v>2443</v>
      </c>
      <c r="I287" s="72">
        <v>2196</v>
      </c>
      <c r="J287" s="72">
        <v>1517</v>
      </c>
      <c r="K287" s="72">
        <f t="shared" si="53"/>
        <v>8915</v>
      </c>
      <c r="L287" s="72">
        <v>1157</v>
      </c>
      <c r="M287" s="72">
        <v>372</v>
      </c>
      <c r="N287" s="72">
        <v>764</v>
      </c>
      <c r="O287" s="72">
        <v>324</v>
      </c>
      <c r="P287" s="72">
        <v>494</v>
      </c>
      <c r="Q287" s="72">
        <v>297</v>
      </c>
      <c r="R287" s="72">
        <f t="shared" si="54"/>
        <v>3408</v>
      </c>
      <c r="S287" s="141">
        <f t="shared" si="55"/>
        <v>12323</v>
      </c>
      <c r="T287" s="102">
        <v>11675</v>
      </c>
      <c r="U287" s="142">
        <f t="shared" si="47"/>
        <v>1.0555032119914347</v>
      </c>
    </row>
    <row r="288" spans="1:21" s="116" customFormat="1" ht="13.5" customHeight="1" x14ac:dyDescent="0.15">
      <c r="A288" s="113"/>
      <c r="B288" s="112"/>
      <c r="C288" s="438" t="s">
        <v>183</v>
      </c>
      <c r="D288" s="169" t="s">
        <v>345</v>
      </c>
      <c r="E288" s="72">
        <v>0</v>
      </c>
      <c r="F288" s="72">
        <v>0</v>
      </c>
      <c r="G288" s="72">
        <v>0</v>
      </c>
      <c r="H288" s="72">
        <v>0</v>
      </c>
      <c r="I288" s="72">
        <v>0</v>
      </c>
      <c r="J288" s="72">
        <v>0</v>
      </c>
      <c r="K288" s="72">
        <f t="shared" si="53"/>
        <v>0</v>
      </c>
      <c r="L288" s="72">
        <v>0</v>
      </c>
      <c r="M288" s="72">
        <v>0</v>
      </c>
      <c r="N288" s="72">
        <v>0</v>
      </c>
      <c r="O288" s="72">
        <v>0</v>
      </c>
      <c r="P288" s="72">
        <v>0</v>
      </c>
      <c r="Q288" s="72">
        <v>0</v>
      </c>
      <c r="R288" s="72">
        <f t="shared" si="54"/>
        <v>0</v>
      </c>
      <c r="S288" s="72">
        <f t="shared" si="55"/>
        <v>0</v>
      </c>
      <c r="T288" s="72">
        <v>0</v>
      </c>
      <c r="U288" s="142">
        <f t="shared" si="47"/>
        <v>0</v>
      </c>
    </row>
    <row r="289" spans="1:21" s="116" customFormat="1" ht="13.5" customHeight="1" x14ac:dyDescent="0.15">
      <c r="A289" s="113"/>
      <c r="B289" s="112"/>
      <c r="C289" s="438"/>
      <c r="D289" s="169" t="s">
        <v>77</v>
      </c>
      <c r="E289" s="72">
        <v>0</v>
      </c>
      <c r="F289" s="72">
        <v>0</v>
      </c>
      <c r="G289" s="72">
        <v>0</v>
      </c>
      <c r="H289" s="72">
        <v>0</v>
      </c>
      <c r="I289" s="72">
        <v>0</v>
      </c>
      <c r="J289" s="72">
        <v>0</v>
      </c>
      <c r="K289" s="72">
        <f t="shared" si="53"/>
        <v>0</v>
      </c>
      <c r="L289" s="72">
        <v>0</v>
      </c>
      <c r="M289" s="72">
        <v>0</v>
      </c>
      <c r="N289" s="72">
        <v>0</v>
      </c>
      <c r="O289" s="72">
        <v>0</v>
      </c>
      <c r="P289" s="72">
        <v>0</v>
      </c>
      <c r="Q289" s="72">
        <v>0</v>
      </c>
      <c r="R289" s="72">
        <f t="shared" si="54"/>
        <v>0</v>
      </c>
      <c r="S289" s="72">
        <f t="shared" si="55"/>
        <v>0</v>
      </c>
      <c r="T289" s="72">
        <v>0</v>
      </c>
      <c r="U289" s="142">
        <f t="shared" si="47"/>
        <v>0</v>
      </c>
    </row>
    <row r="290" spans="1:21" s="116" customFormat="1" ht="13.5" customHeight="1" x14ac:dyDescent="0.15">
      <c r="A290" s="113"/>
      <c r="B290" s="112"/>
      <c r="C290" s="438" t="s">
        <v>185</v>
      </c>
      <c r="D290" s="169" t="s">
        <v>345</v>
      </c>
      <c r="E290" s="72">
        <v>0</v>
      </c>
      <c r="F290" s="72">
        <v>25</v>
      </c>
      <c r="G290" s="72">
        <v>19</v>
      </c>
      <c r="H290" s="72">
        <v>9</v>
      </c>
      <c r="I290" s="72">
        <v>0</v>
      </c>
      <c r="J290" s="72">
        <v>0</v>
      </c>
      <c r="K290" s="72">
        <f t="shared" si="53"/>
        <v>53</v>
      </c>
      <c r="L290" s="72">
        <v>0</v>
      </c>
      <c r="M290" s="72">
        <v>0</v>
      </c>
      <c r="N290" s="72">
        <v>0</v>
      </c>
      <c r="O290" s="72">
        <v>0</v>
      </c>
      <c r="P290" s="72">
        <v>0</v>
      </c>
      <c r="Q290" s="72">
        <v>0</v>
      </c>
      <c r="R290" s="72">
        <f t="shared" si="54"/>
        <v>0</v>
      </c>
      <c r="S290" s="72">
        <f t="shared" si="55"/>
        <v>53</v>
      </c>
      <c r="T290" s="72">
        <v>0</v>
      </c>
      <c r="U290" s="142">
        <f t="shared" si="47"/>
        <v>0</v>
      </c>
    </row>
    <row r="291" spans="1:21" s="116" customFormat="1" ht="13.5" customHeight="1" x14ac:dyDescent="0.15">
      <c r="A291" s="113"/>
      <c r="B291" s="112"/>
      <c r="C291" s="438"/>
      <c r="D291" s="169" t="s">
        <v>77</v>
      </c>
      <c r="E291" s="72">
        <v>0</v>
      </c>
      <c r="F291" s="72">
        <v>25</v>
      </c>
      <c r="G291" s="72">
        <v>19</v>
      </c>
      <c r="H291" s="72">
        <v>9</v>
      </c>
      <c r="I291" s="72">
        <v>0</v>
      </c>
      <c r="J291" s="72">
        <v>0</v>
      </c>
      <c r="K291" s="72">
        <f t="shared" si="53"/>
        <v>53</v>
      </c>
      <c r="L291" s="72">
        <v>0</v>
      </c>
      <c r="M291" s="72">
        <v>0</v>
      </c>
      <c r="N291" s="72">
        <v>0</v>
      </c>
      <c r="O291" s="72">
        <v>0</v>
      </c>
      <c r="P291" s="72">
        <v>0</v>
      </c>
      <c r="Q291" s="72">
        <v>0</v>
      </c>
      <c r="R291" s="72">
        <f t="shared" si="54"/>
        <v>0</v>
      </c>
      <c r="S291" s="72">
        <f t="shared" si="55"/>
        <v>53</v>
      </c>
      <c r="T291" s="72">
        <v>0</v>
      </c>
      <c r="U291" s="142">
        <f t="shared" si="47"/>
        <v>0</v>
      </c>
    </row>
    <row r="292" spans="1:21" s="116" customFormat="1" ht="13.5" customHeight="1" x14ac:dyDescent="0.15">
      <c r="A292" s="113"/>
      <c r="B292" s="112"/>
      <c r="C292" s="438" t="s">
        <v>186</v>
      </c>
      <c r="D292" s="169" t="s">
        <v>345</v>
      </c>
      <c r="E292" s="72">
        <v>0</v>
      </c>
      <c r="F292" s="72">
        <v>2</v>
      </c>
      <c r="G292" s="72">
        <v>5</v>
      </c>
      <c r="H292" s="72">
        <v>14</v>
      </c>
      <c r="I292" s="72">
        <v>4</v>
      </c>
      <c r="J292" s="72">
        <v>3</v>
      </c>
      <c r="K292" s="72">
        <f t="shared" si="53"/>
        <v>28</v>
      </c>
      <c r="L292" s="72">
        <v>2</v>
      </c>
      <c r="M292" s="72">
        <v>0</v>
      </c>
      <c r="N292" s="72">
        <v>0</v>
      </c>
      <c r="O292" s="72">
        <v>0</v>
      </c>
      <c r="P292" s="72">
        <v>6</v>
      </c>
      <c r="Q292" s="72">
        <v>0</v>
      </c>
      <c r="R292" s="72">
        <f t="shared" si="54"/>
        <v>8</v>
      </c>
      <c r="S292" s="72">
        <f t="shared" si="55"/>
        <v>36</v>
      </c>
      <c r="T292" s="72">
        <v>2</v>
      </c>
      <c r="U292" s="142">
        <f t="shared" ref="U292:U319" si="56">IF(T292=0,0,S292/T292)</f>
        <v>18</v>
      </c>
    </row>
    <row r="293" spans="1:21" s="116" customFormat="1" ht="13.5" customHeight="1" x14ac:dyDescent="0.15">
      <c r="A293" s="113"/>
      <c r="B293" s="112"/>
      <c r="C293" s="438"/>
      <c r="D293" s="169" t="s">
        <v>77</v>
      </c>
      <c r="E293" s="72">
        <v>0</v>
      </c>
      <c r="F293" s="72">
        <v>2</v>
      </c>
      <c r="G293" s="72">
        <v>5</v>
      </c>
      <c r="H293" s="72">
        <v>14</v>
      </c>
      <c r="I293" s="72">
        <v>4</v>
      </c>
      <c r="J293" s="72">
        <v>3</v>
      </c>
      <c r="K293" s="72">
        <f t="shared" si="53"/>
        <v>28</v>
      </c>
      <c r="L293" s="72">
        <v>2</v>
      </c>
      <c r="M293" s="72">
        <v>0</v>
      </c>
      <c r="N293" s="72">
        <v>0</v>
      </c>
      <c r="O293" s="72">
        <v>0</v>
      </c>
      <c r="P293" s="72">
        <v>6</v>
      </c>
      <c r="Q293" s="72">
        <v>0</v>
      </c>
      <c r="R293" s="72">
        <f t="shared" si="54"/>
        <v>8</v>
      </c>
      <c r="S293" s="72">
        <f t="shared" si="55"/>
        <v>36</v>
      </c>
      <c r="T293" s="72">
        <v>2</v>
      </c>
      <c r="U293" s="142">
        <f t="shared" si="56"/>
        <v>18</v>
      </c>
    </row>
    <row r="294" spans="1:21" s="116" customFormat="1" ht="13.5" customHeight="1" x14ac:dyDescent="0.15">
      <c r="A294" s="113"/>
      <c r="B294" s="112"/>
      <c r="C294" s="438" t="s">
        <v>187</v>
      </c>
      <c r="D294" s="169" t="s">
        <v>345</v>
      </c>
      <c r="E294" s="72">
        <v>0</v>
      </c>
      <c r="F294" s="72">
        <v>0</v>
      </c>
      <c r="G294" s="72">
        <v>0</v>
      </c>
      <c r="H294" s="72">
        <v>2</v>
      </c>
      <c r="I294" s="72">
        <v>0</v>
      </c>
      <c r="J294" s="72">
        <v>1</v>
      </c>
      <c r="K294" s="72">
        <f t="shared" si="53"/>
        <v>3</v>
      </c>
      <c r="L294" s="72">
        <v>0</v>
      </c>
      <c r="M294" s="72">
        <v>0</v>
      </c>
      <c r="N294" s="72">
        <v>0</v>
      </c>
      <c r="O294" s="72">
        <v>0</v>
      </c>
      <c r="P294" s="72">
        <v>0</v>
      </c>
      <c r="Q294" s="72">
        <v>0</v>
      </c>
      <c r="R294" s="72">
        <f t="shared" si="54"/>
        <v>0</v>
      </c>
      <c r="S294" s="72">
        <f t="shared" si="55"/>
        <v>3</v>
      </c>
      <c r="T294" s="72">
        <v>5</v>
      </c>
      <c r="U294" s="142">
        <f t="shared" si="56"/>
        <v>0.6</v>
      </c>
    </row>
    <row r="295" spans="1:21" s="116" customFormat="1" ht="13.5" customHeight="1" x14ac:dyDescent="0.15">
      <c r="A295" s="113"/>
      <c r="B295" s="112"/>
      <c r="C295" s="438"/>
      <c r="D295" s="169" t="s">
        <v>77</v>
      </c>
      <c r="E295" s="72">
        <v>0</v>
      </c>
      <c r="F295" s="72">
        <v>0</v>
      </c>
      <c r="G295" s="72">
        <v>0</v>
      </c>
      <c r="H295" s="72">
        <v>2</v>
      </c>
      <c r="I295" s="72">
        <v>0</v>
      </c>
      <c r="J295" s="72">
        <v>1</v>
      </c>
      <c r="K295" s="72">
        <f t="shared" si="53"/>
        <v>3</v>
      </c>
      <c r="L295" s="72">
        <v>0</v>
      </c>
      <c r="M295" s="72">
        <v>0</v>
      </c>
      <c r="N295" s="72">
        <v>0</v>
      </c>
      <c r="O295" s="72">
        <v>0</v>
      </c>
      <c r="P295" s="72">
        <v>0</v>
      </c>
      <c r="Q295" s="72">
        <v>0</v>
      </c>
      <c r="R295" s="72">
        <f t="shared" si="54"/>
        <v>0</v>
      </c>
      <c r="S295" s="72">
        <f t="shared" si="55"/>
        <v>3</v>
      </c>
      <c r="T295" s="72">
        <v>15</v>
      </c>
      <c r="U295" s="142">
        <f t="shared" si="56"/>
        <v>0.2</v>
      </c>
    </row>
    <row r="296" spans="1:21" s="116" customFormat="1" ht="13.5" customHeight="1" x14ac:dyDescent="0.15">
      <c r="A296" s="113"/>
      <c r="B296" s="112"/>
      <c r="C296" s="438" t="s">
        <v>293</v>
      </c>
      <c r="D296" s="169" t="s">
        <v>345</v>
      </c>
      <c r="E296" s="72">
        <v>84</v>
      </c>
      <c r="F296" s="72">
        <v>189</v>
      </c>
      <c r="G296" s="72">
        <v>125</v>
      </c>
      <c r="H296" s="72">
        <v>113</v>
      </c>
      <c r="I296" s="72">
        <v>60</v>
      </c>
      <c r="J296" s="72">
        <v>6</v>
      </c>
      <c r="K296" s="72">
        <f t="shared" si="53"/>
        <v>577</v>
      </c>
      <c r="L296" s="72">
        <v>169</v>
      </c>
      <c r="M296" s="72">
        <v>27</v>
      </c>
      <c r="N296" s="72">
        <v>107</v>
      </c>
      <c r="O296" s="72">
        <v>16</v>
      </c>
      <c r="P296" s="72">
        <v>126</v>
      </c>
      <c r="Q296" s="72">
        <v>8</v>
      </c>
      <c r="R296" s="72">
        <f t="shared" si="54"/>
        <v>453</v>
      </c>
      <c r="S296" s="72">
        <f t="shared" si="55"/>
        <v>1030</v>
      </c>
      <c r="T296" s="72">
        <v>1366</v>
      </c>
      <c r="U296" s="142">
        <f t="shared" si="56"/>
        <v>0.75402635431918008</v>
      </c>
    </row>
    <row r="297" spans="1:21" s="116" customFormat="1" ht="13.5" customHeight="1" x14ac:dyDescent="0.15">
      <c r="A297" s="113"/>
      <c r="B297" s="112"/>
      <c r="C297" s="438"/>
      <c r="D297" s="169" t="s">
        <v>77</v>
      </c>
      <c r="E297" s="72">
        <v>84</v>
      </c>
      <c r="F297" s="72">
        <v>189</v>
      </c>
      <c r="G297" s="72">
        <v>125</v>
      </c>
      <c r="H297" s="72">
        <v>113</v>
      </c>
      <c r="I297" s="72">
        <v>60</v>
      </c>
      <c r="J297" s="72">
        <v>6</v>
      </c>
      <c r="K297" s="72">
        <f t="shared" si="53"/>
        <v>577</v>
      </c>
      <c r="L297" s="72">
        <v>169</v>
      </c>
      <c r="M297" s="72">
        <v>27</v>
      </c>
      <c r="N297" s="72">
        <v>107</v>
      </c>
      <c r="O297" s="72">
        <v>16</v>
      </c>
      <c r="P297" s="72">
        <v>126</v>
      </c>
      <c r="Q297" s="72">
        <v>8</v>
      </c>
      <c r="R297" s="72">
        <f t="shared" si="54"/>
        <v>453</v>
      </c>
      <c r="S297" s="72">
        <f t="shared" si="55"/>
        <v>1030</v>
      </c>
      <c r="T297" s="72">
        <v>1366</v>
      </c>
      <c r="U297" s="142">
        <f t="shared" si="56"/>
        <v>0.75402635431918008</v>
      </c>
    </row>
    <row r="298" spans="1:21" s="116" customFormat="1" ht="13.5" customHeight="1" x14ac:dyDescent="0.15">
      <c r="A298" s="113"/>
      <c r="B298" s="112"/>
      <c r="C298" s="438" t="s">
        <v>188</v>
      </c>
      <c r="D298" s="169" t="s">
        <v>345</v>
      </c>
      <c r="E298" s="72">
        <v>2</v>
      </c>
      <c r="F298" s="72">
        <v>103</v>
      </c>
      <c r="G298" s="72">
        <v>21</v>
      </c>
      <c r="H298" s="72">
        <v>30</v>
      </c>
      <c r="I298" s="72">
        <v>32</v>
      </c>
      <c r="J298" s="72">
        <v>19</v>
      </c>
      <c r="K298" s="72">
        <f t="shared" si="53"/>
        <v>207</v>
      </c>
      <c r="L298" s="72">
        <v>43</v>
      </c>
      <c r="M298" s="72">
        <v>0</v>
      </c>
      <c r="N298" s="72">
        <v>0</v>
      </c>
      <c r="O298" s="72">
        <v>0</v>
      </c>
      <c r="P298" s="72">
        <v>0</v>
      </c>
      <c r="Q298" s="72">
        <v>0</v>
      </c>
      <c r="R298" s="72">
        <f t="shared" si="54"/>
        <v>43</v>
      </c>
      <c r="S298" s="72">
        <f t="shared" si="55"/>
        <v>250</v>
      </c>
      <c r="T298" s="72">
        <v>291</v>
      </c>
      <c r="U298" s="142">
        <f t="shared" si="56"/>
        <v>0.85910652920962194</v>
      </c>
    </row>
    <row r="299" spans="1:21" s="116" customFormat="1" ht="13.5" customHeight="1" x14ac:dyDescent="0.15">
      <c r="A299" s="113"/>
      <c r="B299" s="112"/>
      <c r="C299" s="438"/>
      <c r="D299" s="169" t="s">
        <v>77</v>
      </c>
      <c r="E299" s="72">
        <v>2</v>
      </c>
      <c r="F299" s="72">
        <v>103</v>
      </c>
      <c r="G299" s="72">
        <v>21</v>
      </c>
      <c r="H299" s="72">
        <v>34</v>
      </c>
      <c r="I299" s="72">
        <v>63</v>
      </c>
      <c r="J299" s="72">
        <v>19</v>
      </c>
      <c r="K299" s="72">
        <f t="shared" si="53"/>
        <v>242</v>
      </c>
      <c r="L299" s="72">
        <v>43</v>
      </c>
      <c r="M299" s="72">
        <v>0</v>
      </c>
      <c r="N299" s="72">
        <v>0</v>
      </c>
      <c r="O299" s="72">
        <v>0</v>
      </c>
      <c r="P299" s="72">
        <v>0</v>
      </c>
      <c r="Q299" s="72">
        <v>0</v>
      </c>
      <c r="R299" s="72">
        <f t="shared" si="54"/>
        <v>43</v>
      </c>
      <c r="S299" s="72">
        <f t="shared" si="55"/>
        <v>285</v>
      </c>
      <c r="T299" s="72">
        <v>365</v>
      </c>
      <c r="U299" s="142">
        <f t="shared" si="56"/>
        <v>0.78082191780821919</v>
      </c>
    </row>
    <row r="300" spans="1:21" s="116" customFormat="1" ht="13.5" customHeight="1" x14ac:dyDescent="0.15">
      <c r="A300" s="113"/>
      <c r="B300" s="112"/>
      <c r="C300" s="438" t="s">
        <v>189</v>
      </c>
      <c r="D300" s="169" t="s">
        <v>345</v>
      </c>
      <c r="E300" s="72">
        <v>1</v>
      </c>
      <c r="F300" s="72">
        <v>90</v>
      </c>
      <c r="G300" s="72">
        <v>174</v>
      </c>
      <c r="H300" s="72">
        <v>342</v>
      </c>
      <c r="I300" s="72">
        <v>202</v>
      </c>
      <c r="J300" s="72">
        <v>94</v>
      </c>
      <c r="K300" s="72">
        <f t="shared" si="53"/>
        <v>903</v>
      </c>
      <c r="L300" s="72">
        <v>28</v>
      </c>
      <c r="M300" s="72">
        <v>1</v>
      </c>
      <c r="N300" s="72">
        <v>0</v>
      </c>
      <c r="O300" s="72">
        <v>0</v>
      </c>
      <c r="P300" s="72">
        <v>0</v>
      </c>
      <c r="Q300" s="72">
        <v>1</v>
      </c>
      <c r="R300" s="72">
        <f t="shared" si="54"/>
        <v>30</v>
      </c>
      <c r="S300" s="72">
        <f t="shared" si="55"/>
        <v>933</v>
      </c>
      <c r="T300" s="72">
        <v>355</v>
      </c>
      <c r="U300" s="142">
        <f t="shared" si="56"/>
        <v>2.6281690140845071</v>
      </c>
    </row>
    <row r="301" spans="1:21" s="116" customFormat="1" ht="13.5" customHeight="1" x14ac:dyDescent="0.15">
      <c r="A301" s="113"/>
      <c r="B301" s="112"/>
      <c r="C301" s="438"/>
      <c r="D301" s="169" t="s">
        <v>77</v>
      </c>
      <c r="E301" s="72">
        <v>1</v>
      </c>
      <c r="F301" s="72">
        <v>110</v>
      </c>
      <c r="G301" s="72">
        <v>205</v>
      </c>
      <c r="H301" s="72">
        <v>382</v>
      </c>
      <c r="I301" s="72">
        <v>295</v>
      </c>
      <c r="J301" s="72">
        <v>107</v>
      </c>
      <c r="K301" s="72">
        <f t="shared" si="53"/>
        <v>1100</v>
      </c>
      <c r="L301" s="72">
        <v>34</v>
      </c>
      <c r="M301" s="72">
        <v>1</v>
      </c>
      <c r="N301" s="72">
        <v>0</v>
      </c>
      <c r="O301" s="72">
        <v>0</v>
      </c>
      <c r="P301" s="72">
        <v>0</v>
      </c>
      <c r="Q301" s="72">
        <v>2</v>
      </c>
      <c r="R301" s="72">
        <f t="shared" si="54"/>
        <v>37</v>
      </c>
      <c r="S301" s="72">
        <f t="shared" si="55"/>
        <v>1137</v>
      </c>
      <c r="T301" s="72">
        <v>432</v>
      </c>
      <c r="U301" s="142">
        <f t="shared" si="56"/>
        <v>2.6319444444444446</v>
      </c>
    </row>
    <row r="302" spans="1:21" s="116" customFormat="1" ht="13.5" customHeight="1" x14ac:dyDescent="0.15">
      <c r="A302" s="113"/>
      <c r="B302" s="114"/>
      <c r="C302" s="438" t="s">
        <v>190</v>
      </c>
      <c r="D302" s="169" t="s">
        <v>345</v>
      </c>
      <c r="E302" s="72">
        <v>0</v>
      </c>
      <c r="F302" s="72">
        <v>1</v>
      </c>
      <c r="G302" s="72">
        <v>29</v>
      </c>
      <c r="H302" s="72">
        <v>77</v>
      </c>
      <c r="I302" s="72">
        <v>105</v>
      </c>
      <c r="J302" s="72">
        <v>42</v>
      </c>
      <c r="K302" s="72">
        <f t="shared" si="53"/>
        <v>254</v>
      </c>
      <c r="L302" s="72">
        <v>5</v>
      </c>
      <c r="M302" s="72">
        <v>0</v>
      </c>
      <c r="N302" s="72">
        <v>0</v>
      </c>
      <c r="O302" s="72">
        <v>0</v>
      </c>
      <c r="P302" s="72">
        <v>0</v>
      </c>
      <c r="Q302" s="72">
        <v>0</v>
      </c>
      <c r="R302" s="72">
        <f t="shared" si="54"/>
        <v>5</v>
      </c>
      <c r="S302" s="72">
        <f t="shared" si="55"/>
        <v>259</v>
      </c>
      <c r="T302" s="72">
        <v>99</v>
      </c>
      <c r="U302" s="142">
        <f t="shared" si="56"/>
        <v>2.6161616161616164</v>
      </c>
    </row>
    <row r="303" spans="1:21" s="116" customFormat="1" ht="13.5" customHeight="1" x14ac:dyDescent="0.15">
      <c r="A303" s="113"/>
      <c r="B303" s="114"/>
      <c r="C303" s="438"/>
      <c r="D303" s="169" t="s">
        <v>77</v>
      </c>
      <c r="E303" s="72">
        <v>0</v>
      </c>
      <c r="F303" s="72">
        <v>1</v>
      </c>
      <c r="G303" s="72">
        <v>29</v>
      </c>
      <c r="H303" s="72">
        <v>77</v>
      </c>
      <c r="I303" s="72">
        <v>105</v>
      </c>
      <c r="J303" s="72">
        <v>42</v>
      </c>
      <c r="K303" s="72">
        <f t="shared" si="53"/>
        <v>254</v>
      </c>
      <c r="L303" s="72">
        <v>5</v>
      </c>
      <c r="M303" s="72">
        <v>0</v>
      </c>
      <c r="N303" s="72">
        <v>0</v>
      </c>
      <c r="O303" s="72">
        <v>0</v>
      </c>
      <c r="P303" s="72">
        <v>0</v>
      </c>
      <c r="Q303" s="72">
        <v>0</v>
      </c>
      <c r="R303" s="72">
        <f t="shared" si="54"/>
        <v>5</v>
      </c>
      <c r="S303" s="72">
        <f t="shared" si="55"/>
        <v>259</v>
      </c>
      <c r="T303" s="72">
        <v>99</v>
      </c>
      <c r="U303" s="142">
        <f t="shared" si="56"/>
        <v>2.6161616161616164</v>
      </c>
    </row>
    <row r="304" spans="1:21" s="116" customFormat="1" ht="13.5" customHeight="1" x14ac:dyDescent="0.15">
      <c r="A304" s="113"/>
      <c r="B304" s="114"/>
      <c r="C304" s="438" t="s">
        <v>191</v>
      </c>
      <c r="D304" s="169" t="s">
        <v>345</v>
      </c>
      <c r="E304" s="72">
        <v>14</v>
      </c>
      <c r="F304" s="72">
        <v>141</v>
      </c>
      <c r="G304" s="72">
        <v>188</v>
      </c>
      <c r="H304" s="72">
        <v>288</v>
      </c>
      <c r="I304" s="72">
        <v>347</v>
      </c>
      <c r="J304" s="72">
        <v>183</v>
      </c>
      <c r="K304" s="72">
        <f t="shared" si="53"/>
        <v>1161</v>
      </c>
      <c r="L304" s="72">
        <v>19</v>
      </c>
      <c r="M304" s="72">
        <v>11</v>
      </c>
      <c r="N304" s="72">
        <v>3</v>
      </c>
      <c r="O304" s="72">
        <v>1</v>
      </c>
      <c r="P304" s="72">
        <v>22</v>
      </c>
      <c r="Q304" s="72">
        <v>12</v>
      </c>
      <c r="R304" s="72">
        <f t="shared" si="54"/>
        <v>68</v>
      </c>
      <c r="S304" s="141">
        <f t="shared" si="55"/>
        <v>1229</v>
      </c>
      <c r="T304" s="102">
        <v>1063</v>
      </c>
      <c r="U304" s="142">
        <f t="shared" si="56"/>
        <v>1.1561618062088428</v>
      </c>
    </row>
    <row r="305" spans="1:21" s="116" customFormat="1" ht="13.5" customHeight="1" thickBot="1" x14ac:dyDescent="0.2">
      <c r="A305" s="113"/>
      <c r="B305" s="114"/>
      <c r="C305" s="439"/>
      <c r="D305" s="122" t="s">
        <v>77</v>
      </c>
      <c r="E305" s="74">
        <v>21</v>
      </c>
      <c r="F305" s="74">
        <v>159</v>
      </c>
      <c r="G305" s="74">
        <v>221</v>
      </c>
      <c r="H305" s="74">
        <v>340</v>
      </c>
      <c r="I305" s="74">
        <v>481</v>
      </c>
      <c r="J305" s="74">
        <v>225</v>
      </c>
      <c r="K305" s="74">
        <f t="shared" si="53"/>
        <v>1447</v>
      </c>
      <c r="L305" s="74">
        <v>20</v>
      </c>
      <c r="M305" s="74">
        <v>22</v>
      </c>
      <c r="N305" s="74">
        <v>5</v>
      </c>
      <c r="O305" s="74">
        <v>1</v>
      </c>
      <c r="P305" s="74">
        <v>98</v>
      </c>
      <c r="Q305" s="74">
        <v>39</v>
      </c>
      <c r="R305" s="74">
        <f t="shared" si="54"/>
        <v>185</v>
      </c>
      <c r="S305" s="143">
        <f t="shared" si="55"/>
        <v>1632</v>
      </c>
      <c r="T305" s="103">
        <v>1370</v>
      </c>
      <c r="U305" s="138">
        <f t="shared" si="56"/>
        <v>1.1912408759124087</v>
      </c>
    </row>
    <row r="306" spans="1:21" s="116" customFormat="1" ht="13.5" customHeight="1" x14ac:dyDescent="0.15">
      <c r="A306" s="440" t="s">
        <v>18</v>
      </c>
      <c r="B306" s="444"/>
      <c r="C306" s="441"/>
      <c r="D306" s="172" t="s">
        <v>345</v>
      </c>
      <c r="E306" s="79">
        <f t="shared" ref="E306:N307" si="57">E308</f>
        <v>1390</v>
      </c>
      <c r="F306" s="79">
        <f t="shared" si="57"/>
        <v>9375</v>
      </c>
      <c r="G306" s="79">
        <f t="shared" si="57"/>
        <v>8077</v>
      </c>
      <c r="H306" s="79">
        <f t="shared" si="57"/>
        <v>13439</v>
      </c>
      <c r="I306" s="79">
        <f t="shared" si="57"/>
        <v>8020</v>
      </c>
      <c r="J306" s="79">
        <f t="shared" si="57"/>
        <v>7816</v>
      </c>
      <c r="K306" s="79">
        <f t="shared" si="57"/>
        <v>48117</v>
      </c>
      <c r="L306" s="79">
        <f t="shared" si="57"/>
        <v>13277</v>
      </c>
      <c r="M306" s="79">
        <f t="shared" si="57"/>
        <v>2788</v>
      </c>
      <c r="N306" s="79">
        <f t="shared" si="57"/>
        <v>4752</v>
      </c>
      <c r="O306" s="79">
        <f>O308</f>
        <v>7896</v>
      </c>
      <c r="P306" s="79">
        <f t="shared" ref="P306:S307" si="58">P308</f>
        <v>25150</v>
      </c>
      <c r="Q306" s="79">
        <f t="shared" si="58"/>
        <v>6202</v>
      </c>
      <c r="R306" s="79">
        <f t="shared" si="58"/>
        <v>60065</v>
      </c>
      <c r="S306" s="79">
        <f t="shared" si="58"/>
        <v>108182</v>
      </c>
      <c r="T306" s="79">
        <f>T308</f>
        <v>84748</v>
      </c>
      <c r="U306" s="140">
        <f t="shared" si="56"/>
        <v>1.2765139000330392</v>
      </c>
    </row>
    <row r="307" spans="1:21" s="116" customFormat="1" ht="13.5" customHeight="1" thickBot="1" x14ac:dyDescent="0.2">
      <c r="A307" s="442"/>
      <c r="B307" s="445"/>
      <c r="C307" s="441"/>
      <c r="D307" s="171" t="s">
        <v>77</v>
      </c>
      <c r="E307" s="89">
        <f t="shared" si="57"/>
        <v>1520</v>
      </c>
      <c r="F307" s="89">
        <f t="shared" si="57"/>
        <v>10540</v>
      </c>
      <c r="G307" s="89">
        <f t="shared" si="57"/>
        <v>9261</v>
      </c>
      <c r="H307" s="89">
        <f t="shared" si="57"/>
        <v>15259</v>
      </c>
      <c r="I307" s="89">
        <f t="shared" si="57"/>
        <v>9326</v>
      </c>
      <c r="J307" s="89">
        <f t="shared" si="57"/>
        <v>8931</v>
      </c>
      <c r="K307" s="89">
        <f t="shared" si="57"/>
        <v>54837</v>
      </c>
      <c r="L307" s="89">
        <f t="shared" si="57"/>
        <v>13941</v>
      </c>
      <c r="M307" s="89">
        <f t="shared" si="57"/>
        <v>3585</v>
      </c>
      <c r="N307" s="89">
        <f t="shared" si="57"/>
        <v>5008</v>
      </c>
      <c r="O307" s="89">
        <f>O309</f>
        <v>8530</v>
      </c>
      <c r="P307" s="89">
        <f t="shared" si="58"/>
        <v>26700</v>
      </c>
      <c r="Q307" s="89">
        <f t="shared" si="58"/>
        <v>6639</v>
      </c>
      <c r="R307" s="89">
        <f t="shared" si="58"/>
        <v>64403</v>
      </c>
      <c r="S307" s="89">
        <f t="shared" si="58"/>
        <v>119240</v>
      </c>
      <c r="T307" s="89">
        <f>T309</f>
        <v>96805</v>
      </c>
      <c r="U307" s="144">
        <f t="shared" si="56"/>
        <v>1.2317545581323279</v>
      </c>
    </row>
    <row r="308" spans="1:21" s="116" customFormat="1" ht="13.5" customHeight="1" x14ac:dyDescent="0.15">
      <c r="A308" s="113"/>
      <c r="B308" s="450" t="s">
        <v>341</v>
      </c>
      <c r="C308" s="451"/>
      <c r="D308" s="121" t="s">
        <v>345</v>
      </c>
      <c r="E308" s="69">
        <f>E310+E312+E314+E316+E318+E324+E326+E328+E330+E332+E334+E336+E338+E340+E342+E344+E346+E348</f>
        <v>1390</v>
      </c>
      <c r="F308" s="69">
        <f t="shared" ref="F308:S309" si="59">F310+F312+F314+F316+F318+F324+F326+F328+F330+F332+F334+F336+F338+F340+F342+F344+F346+F348</f>
        <v>9375</v>
      </c>
      <c r="G308" s="69">
        <f t="shared" si="59"/>
        <v>8077</v>
      </c>
      <c r="H308" s="69">
        <f t="shared" si="59"/>
        <v>13439</v>
      </c>
      <c r="I308" s="69">
        <f t="shared" si="59"/>
        <v>8020</v>
      </c>
      <c r="J308" s="69">
        <f t="shared" si="59"/>
        <v>7816</v>
      </c>
      <c r="K308" s="69">
        <f t="shared" si="59"/>
        <v>48117</v>
      </c>
      <c r="L308" s="69">
        <f t="shared" si="59"/>
        <v>13277</v>
      </c>
      <c r="M308" s="69">
        <f t="shared" si="59"/>
        <v>2788</v>
      </c>
      <c r="N308" s="69">
        <f t="shared" si="59"/>
        <v>4752</v>
      </c>
      <c r="O308" s="69">
        <f t="shared" si="59"/>
        <v>7896</v>
      </c>
      <c r="P308" s="69">
        <f t="shared" si="59"/>
        <v>25150</v>
      </c>
      <c r="Q308" s="69">
        <f t="shared" si="59"/>
        <v>6202</v>
      </c>
      <c r="R308" s="69">
        <f t="shared" si="59"/>
        <v>60065</v>
      </c>
      <c r="S308" s="69">
        <f t="shared" si="59"/>
        <v>108182</v>
      </c>
      <c r="T308" s="69">
        <f>T310+T312+T314+T316+T318+T324+T326+T328+T330+T332+T334+T336+T338+T340+T342+T344+T346+T348</f>
        <v>84748</v>
      </c>
      <c r="U308" s="137">
        <f t="shared" si="56"/>
        <v>1.2765139000330392</v>
      </c>
    </row>
    <row r="309" spans="1:21" s="116" customFormat="1" ht="13.5" customHeight="1" thickBot="1" x14ac:dyDescent="0.2">
      <c r="A309" s="113"/>
      <c r="B309" s="452"/>
      <c r="C309" s="453"/>
      <c r="D309" s="122" t="s">
        <v>77</v>
      </c>
      <c r="E309" s="74">
        <f>E311+E313+E315+E317+E319+E325+E327+E329+E331+E333+E335+E337+E339+E341+E343+E345+E347+E349</f>
        <v>1520</v>
      </c>
      <c r="F309" s="74">
        <f t="shared" si="59"/>
        <v>10540</v>
      </c>
      <c r="G309" s="74">
        <f t="shared" si="59"/>
        <v>9261</v>
      </c>
      <c r="H309" s="74">
        <f t="shared" si="59"/>
        <v>15259</v>
      </c>
      <c r="I309" s="74">
        <f t="shared" si="59"/>
        <v>9326</v>
      </c>
      <c r="J309" s="74">
        <f t="shared" si="59"/>
        <v>8931</v>
      </c>
      <c r="K309" s="74">
        <f t="shared" si="59"/>
        <v>54837</v>
      </c>
      <c r="L309" s="74">
        <f t="shared" si="59"/>
        <v>13941</v>
      </c>
      <c r="M309" s="74">
        <f t="shared" si="59"/>
        <v>3585</v>
      </c>
      <c r="N309" s="74">
        <f t="shared" si="59"/>
        <v>5008</v>
      </c>
      <c r="O309" s="74">
        <f t="shared" si="59"/>
        <v>8530</v>
      </c>
      <c r="P309" s="74">
        <f t="shared" si="59"/>
        <v>26700</v>
      </c>
      <c r="Q309" s="74">
        <f t="shared" si="59"/>
        <v>6639</v>
      </c>
      <c r="R309" s="74">
        <f t="shared" si="59"/>
        <v>64403</v>
      </c>
      <c r="S309" s="74">
        <f t="shared" si="59"/>
        <v>119240</v>
      </c>
      <c r="T309" s="74">
        <f>T311+T313+T315+T317+T319+T325+T327+T329+T331+T333+T335+T337+T339+T341+T343+T345+T347+T349</f>
        <v>96805</v>
      </c>
      <c r="U309" s="138">
        <f t="shared" si="56"/>
        <v>1.2317545581323279</v>
      </c>
    </row>
    <row r="310" spans="1:21" s="116" customFormat="1" ht="13.5" customHeight="1" x14ac:dyDescent="0.15">
      <c r="A310" s="113"/>
      <c r="B310" s="113"/>
      <c r="C310" s="443" t="s">
        <v>294</v>
      </c>
      <c r="D310" s="172" t="s">
        <v>345</v>
      </c>
      <c r="E310" s="79">
        <v>218</v>
      </c>
      <c r="F310" s="79">
        <v>1131</v>
      </c>
      <c r="G310" s="79">
        <v>997</v>
      </c>
      <c r="H310" s="79">
        <v>3065</v>
      </c>
      <c r="I310" s="79">
        <v>1499</v>
      </c>
      <c r="J310" s="79">
        <v>1638</v>
      </c>
      <c r="K310" s="79">
        <f t="shared" ref="K310:K319" si="60">SUM(E310:J310)</f>
        <v>8548</v>
      </c>
      <c r="L310" s="79">
        <v>2343</v>
      </c>
      <c r="M310" s="79">
        <v>592</v>
      </c>
      <c r="N310" s="79">
        <v>1007</v>
      </c>
      <c r="O310" s="79">
        <v>1776</v>
      </c>
      <c r="P310" s="79">
        <v>5083</v>
      </c>
      <c r="Q310" s="79">
        <v>1970</v>
      </c>
      <c r="R310" s="79">
        <f t="shared" ref="R310:R319" si="61">SUM(L310:Q310)</f>
        <v>12771</v>
      </c>
      <c r="S310" s="139">
        <f t="shared" ref="S310:S319" si="62">K310+R310</f>
        <v>21319</v>
      </c>
      <c r="T310" s="104">
        <v>17328</v>
      </c>
      <c r="U310" s="140">
        <f t="shared" si="56"/>
        <v>1.230320867959372</v>
      </c>
    </row>
    <row r="311" spans="1:21" s="116" customFormat="1" ht="13.5" customHeight="1" x14ac:dyDescent="0.15">
      <c r="A311" s="113"/>
      <c r="B311" s="112"/>
      <c r="C311" s="438"/>
      <c r="D311" s="169" t="s">
        <v>77</v>
      </c>
      <c r="E311" s="72">
        <v>222</v>
      </c>
      <c r="F311" s="72">
        <v>1262</v>
      </c>
      <c r="G311" s="72">
        <v>1175</v>
      </c>
      <c r="H311" s="72">
        <v>3267</v>
      </c>
      <c r="I311" s="72">
        <v>1734</v>
      </c>
      <c r="J311" s="72">
        <v>1776</v>
      </c>
      <c r="K311" s="72">
        <f t="shared" si="60"/>
        <v>9436</v>
      </c>
      <c r="L311" s="72">
        <v>2601</v>
      </c>
      <c r="M311" s="72">
        <v>1259</v>
      </c>
      <c r="N311" s="72">
        <v>1156</v>
      </c>
      <c r="O311" s="72">
        <v>1946</v>
      </c>
      <c r="P311" s="72">
        <v>5679</v>
      </c>
      <c r="Q311" s="72">
        <v>2079</v>
      </c>
      <c r="R311" s="72">
        <f t="shared" si="61"/>
        <v>14720</v>
      </c>
      <c r="S311" s="141">
        <f t="shared" si="62"/>
        <v>24156</v>
      </c>
      <c r="T311" s="102">
        <v>19561</v>
      </c>
      <c r="U311" s="142">
        <f t="shared" si="56"/>
        <v>1.2349061908900363</v>
      </c>
    </row>
    <row r="312" spans="1:21" s="116" customFormat="1" ht="13.5" customHeight="1" x14ac:dyDescent="0.15">
      <c r="A312" s="113"/>
      <c r="B312" s="112"/>
      <c r="C312" s="438" t="s">
        <v>192</v>
      </c>
      <c r="D312" s="169" t="s">
        <v>345</v>
      </c>
      <c r="E312" s="72">
        <v>678</v>
      </c>
      <c r="F312" s="72">
        <v>3540</v>
      </c>
      <c r="G312" s="72">
        <v>2187</v>
      </c>
      <c r="H312" s="72">
        <v>3833</v>
      </c>
      <c r="I312" s="72">
        <v>2214</v>
      </c>
      <c r="J312" s="72">
        <v>1949</v>
      </c>
      <c r="K312" s="72">
        <f t="shared" si="60"/>
        <v>14401</v>
      </c>
      <c r="L312" s="72">
        <v>3168</v>
      </c>
      <c r="M312" s="72">
        <v>936</v>
      </c>
      <c r="N312" s="72">
        <v>1469</v>
      </c>
      <c r="O312" s="72">
        <v>3605</v>
      </c>
      <c r="P312" s="72">
        <v>9752</v>
      </c>
      <c r="Q312" s="72">
        <v>2163</v>
      </c>
      <c r="R312" s="72">
        <f t="shared" si="61"/>
        <v>21093</v>
      </c>
      <c r="S312" s="141">
        <f t="shared" si="62"/>
        <v>35494</v>
      </c>
      <c r="T312" s="102">
        <v>31651</v>
      </c>
      <c r="U312" s="142">
        <f t="shared" si="56"/>
        <v>1.1214179646772613</v>
      </c>
    </row>
    <row r="313" spans="1:21" s="116" customFormat="1" ht="13.5" customHeight="1" x14ac:dyDescent="0.15">
      <c r="A313" s="113"/>
      <c r="B313" s="112"/>
      <c r="C313" s="438"/>
      <c r="D313" s="169" t="s">
        <v>77</v>
      </c>
      <c r="E313" s="72">
        <v>703</v>
      </c>
      <c r="F313" s="72">
        <v>3878</v>
      </c>
      <c r="G313" s="72">
        <v>2389</v>
      </c>
      <c r="H313" s="72">
        <v>4183</v>
      </c>
      <c r="I313" s="72">
        <v>2481</v>
      </c>
      <c r="J313" s="72">
        <v>2071</v>
      </c>
      <c r="K313" s="72">
        <f t="shared" si="60"/>
        <v>15705</v>
      </c>
      <c r="L313" s="72">
        <v>3380</v>
      </c>
      <c r="M313" s="72">
        <v>1008</v>
      </c>
      <c r="N313" s="72">
        <v>1543</v>
      </c>
      <c r="O313" s="72">
        <v>3956</v>
      </c>
      <c r="P313" s="72">
        <v>10503</v>
      </c>
      <c r="Q313" s="72">
        <v>2443</v>
      </c>
      <c r="R313" s="72">
        <f t="shared" si="61"/>
        <v>22833</v>
      </c>
      <c r="S313" s="141">
        <f t="shared" si="62"/>
        <v>38538</v>
      </c>
      <c r="T313" s="102">
        <v>34996</v>
      </c>
      <c r="U313" s="142">
        <f t="shared" si="56"/>
        <v>1.1012115670362328</v>
      </c>
    </row>
    <row r="314" spans="1:21" s="116" customFormat="1" ht="13.5" customHeight="1" x14ac:dyDescent="0.15">
      <c r="A314" s="113"/>
      <c r="B314" s="112"/>
      <c r="C314" s="438" t="s">
        <v>193</v>
      </c>
      <c r="D314" s="169" t="s">
        <v>345</v>
      </c>
      <c r="E314" s="72">
        <v>27</v>
      </c>
      <c r="F314" s="72">
        <v>967</v>
      </c>
      <c r="G314" s="72">
        <v>964</v>
      </c>
      <c r="H314" s="72">
        <v>423</v>
      </c>
      <c r="I314" s="72">
        <v>162</v>
      </c>
      <c r="J314" s="72">
        <v>296</v>
      </c>
      <c r="K314" s="72">
        <f t="shared" si="60"/>
        <v>2839</v>
      </c>
      <c r="L314" s="72">
        <v>678</v>
      </c>
      <c r="M314" s="72">
        <v>114</v>
      </c>
      <c r="N314" s="72">
        <v>589</v>
      </c>
      <c r="O314" s="72">
        <v>288</v>
      </c>
      <c r="P314" s="72">
        <v>1203</v>
      </c>
      <c r="Q314" s="72">
        <v>340</v>
      </c>
      <c r="R314" s="72">
        <f t="shared" si="61"/>
        <v>3212</v>
      </c>
      <c r="S314" s="141">
        <f t="shared" si="62"/>
        <v>6051</v>
      </c>
      <c r="T314" s="102">
        <v>4981</v>
      </c>
      <c r="U314" s="142">
        <f t="shared" si="56"/>
        <v>1.2148163019474001</v>
      </c>
    </row>
    <row r="315" spans="1:21" s="116" customFormat="1" ht="13.5" customHeight="1" x14ac:dyDescent="0.15">
      <c r="A315" s="113"/>
      <c r="B315" s="112"/>
      <c r="C315" s="438"/>
      <c r="D315" s="169" t="s">
        <v>77</v>
      </c>
      <c r="E315" s="72">
        <v>27</v>
      </c>
      <c r="F315" s="72">
        <v>967</v>
      </c>
      <c r="G315" s="72">
        <v>964</v>
      </c>
      <c r="H315" s="72">
        <v>423</v>
      </c>
      <c r="I315" s="72">
        <v>166</v>
      </c>
      <c r="J315" s="72">
        <v>298</v>
      </c>
      <c r="K315" s="72">
        <f t="shared" si="60"/>
        <v>2845</v>
      </c>
      <c r="L315" s="72">
        <v>678</v>
      </c>
      <c r="M315" s="72">
        <v>114</v>
      </c>
      <c r="N315" s="72">
        <v>589</v>
      </c>
      <c r="O315" s="72">
        <v>288</v>
      </c>
      <c r="P315" s="72">
        <v>1203</v>
      </c>
      <c r="Q315" s="72">
        <v>341</v>
      </c>
      <c r="R315" s="72">
        <f t="shared" si="61"/>
        <v>3213</v>
      </c>
      <c r="S315" s="141">
        <f t="shared" si="62"/>
        <v>6058</v>
      </c>
      <c r="T315" s="102">
        <v>5007</v>
      </c>
      <c r="U315" s="142">
        <f t="shared" si="56"/>
        <v>1.2099061314160175</v>
      </c>
    </row>
    <row r="316" spans="1:21" s="116" customFormat="1" ht="13.5" customHeight="1" x14ac:dyDescent="0.15">
      <c r="A316" s="113"/>
      <c r="B316" s="112"/>
      <c r="C316" s="438" t="s">
        <v>194</v>
      </c>
      <c r="D316" s="169" t="s">
        <v>345</v>
      </c>
      <c r="E316" s="72">
        <v>3</v>
      </c>
      <c r="F316" s="72">
        <v>7</v>
      </c>
      <c r="G316" s="72">
        <v>2</v>
      </c>
      <c r="H316" s="72">
        <v>1</v>
      </c>
      <c r="I316" s="72">
        <v>1</v>
      </c>
      <c r="J316" s="72">
        <v>0</v>
      </c>
      <c r="K316" s="72">
        <f t="shared" si="60"/>
        <v>14</v>
      </c>
      <c r="L316" s="72">
        <v>6</v>
      </c>
      <c r="M316" s="72">
        <v>0</v>
      </c>
      <c r="N316" s="72">
        <v>1</v>
      </c>
      <c r="O316" s="72">
        <v>6</v>
      </c>
      <c r="P316" s="72">
        <v>2</v>
      </c>
      <c r="Q316" s="72">
        <v>21</v>
      </c>
      <c r="R316" s="72">
        <f t="shared" si="61"/>
        <v>36</v>
      </c>
      <c r="S316" s="72">
        <f t="shared" si="62"/>
        <v>50</v>
      </c>
      <c r="T316" s="72">
        <v>34</v>
      </c>
      <c r="U316" s="142">
        <f t="shared" si="56"/>
        <v>1.4705882352941178</v>
      </c>
    </row>
    <row r="317" spans="1:21" s="116" customFormat="1" ht="13.5" customHeight="1" x14ac:dyDescent="0.15">
      <c r="A317" s="113"/>
      <c r="B317" s="112"/>
      <c r="C317" s="438"/>
      <c r="D317" s="169" t="s">
        <v>77</v>
      </c>
      <c r="E317" s="72">
        <v>5</v>
      </c>
      <c r="F317" s="72">
        <v>9</v>
      </c>
      <c r="G317" s="72">
        <v>2</v>
      </c>
      <c r="H317" s="72">
        <v>1</v>
      </c>
      <c r="I317" s="72">
        <v>1</v>
      </c>
      <c r="J317" s="72">
        <v>0</v>
      </c>
      <c r="K317" s="72">
        <f t="shared" si="60"/>
        <v>18</v>
      </c>
      <c r="L317" s="72">
        <v>6</v>
      </c>
      <c r="M317" s="72">
        <v>0</v>
      </c>
      <c r="N317" s="72">
        <v>1</v>
      </c>
      <c r="O317" s="72">
        <v>8</v>
      </c>
      <c r="P317" s="72">
        <v>4</v>
      </c>
      <c r="Q317" s="72">
        <v>21</v>
      </c>
      <c r="R317" s="72">
        <f t="shared" si="61"/>
        <v>40</v>
      </c>
      <c r="S317" s="72">
        <f t="shared" si="62"/>
        <v>58</v>
      </c>
      <c r="T317" s="72">
        <v>86</v>
      </c>
      <c r="U317" s="142">
        <f t="shared" si="56"/>
        <v>0.67441860465116277</v>
      </c>
    </row>
    <row r="318" spans="1:21" s="116" customFormat="1" ht="13.5" customHeight="1" x14ac:dyDescent="0.15">
      <c r="A318" s="113"/>
      <c r="B318" s="114"/>
      <c r="C318" s="438" t="s">
        <v>195</v>
      </c>
      <c r="D318" s="169" t="s">
        <v>345</v>
      </c>
      <c r="E318" s="72">
        <v>2</v>
      </c>
      <c r="F318" s="72">
        <v>12</v>
      </c>
      <c r="G318" s="72">
        <v>31</v>
      </c>
      <c r="H318" s="72">
        <v>31</v>
      </c>
      <c r="I318" s="72">
        <v>10</v>
      </c>
      <c r="J318" s="72">
        <v>38</v>
      </c>
      <c r="K318" s="72">
        <f t="shared" si="60"/>
        <v>124</v>
      </c>
      <c r="L318" s="72">
        <v>166</v>
      </c>
      <c r="M318" s="72">
        <v>156</v>
      </c>
      <c r="N318" s="72">
        <v>4</v>
      </c>
      <c r="O318" s="72">
        <v>3</v>
      </c>
      <c r="P318" s="72">
        <v>54</v>
      </c>
      <c r="Q318" s="72">
        <v>1</v>
      </c>
      <c r="R318" s="72">
        <f t="shared" si="61"/>
        <v>384</v>
      </c>
      <c r="S318" s="72">
        <f t="shared" si="62"/>
        <v>508</v>
      </c>
      <c r="T318" s="72">
        <v>119</v>
      </c>
      <c r="U318" s="142">
        <f t="shared" si="56"/>
        <v>4.26890756302521</v>
      </c>
    </row>
    <row r="319" spans="1:21" s="116" customFormat="1" ht="13.5" customHeight="1" x14ac:dyDescent="0.15">
      <c r="A319" s="113"/>
      <c r="B319" s="114"/>
      <c r="C319" s="438"/>
      <c r="D319" s="169" t="s">
        <v>77</v>
      </c>
      <c r="E319" s="72">
        <v>2</v>
      </c>
      <c r="F319" s="72">
        <v>12</v>
      </c>
      <c r="G319" s="72">
        <v>40</v>
      </c>
      <c r="H319" s="72">
        <v>43</v>
      </c>
      <c r="I319" s="72">
        <v>10</v>
      </c>
      <c r="J319" s="72">
        <v>87</v>
      </c>
      <c r="K319" s="72">
        <f t="shared" si="60"/>
        <v>194</v>
      </c>
      <c r="L319" s="72">
        <v>174</v>
      </c>
      <c r="M319" s="72">
        <v>175</v>
      </c>
      <c r="N319" s="72">
        <v>4</v>
      </c>
      <c r="O319" s="72">
        <v>3</v>
      </c>
      <c r="P319" s="72">
        <v>56</v>
      </c>
      <c r="Q319" s="72">
        <v>2</v>
      </c>
      <c r="R319" s="72">
        <f t="shared" si="61"/>
        <v>414</v>
      </c>
      <c r="S319" s="72">
        <f t="shared" si="62"/>
        <v>608</v>
      </c>
      <c r="T319" s="72">
        <v>150</v>
      </c>
      <c r="U319" s="142">
        <f t="shared" si="56"/>
        <v>4.0533333333333337</v>
      </c>
    </row>
    <row r="320" spans="1:21" s="94" customFormat="1" ht="13.5" customHeight="1" x14ac:dyDescent="0.15">
      <c r="A320" s="112"/>
      <c r="B320" s="112"/>
      <c r="C320" s="115"/>
      <c r="D320" s="112"/>
      <c r="U320" s="170"/>
    </row>
    <row r="321" spans="1:21" s="116" customFormat="1" ht="21.75" customHeight="1" x14ac:dyDescent="0.15">
      <c r="A321" s="100" t="str">
        <f>A257</f>
        <v>５　平成27年度市町村別・月別訪日外国人宿泊者数（延べ人数）</v>
      </c>
      <c r="B321" s="14"/>
      <c r="C321" s="14"/>
      <c r="D321" s="5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:21" s="116" customFormat="1" ht="15.75" customHeight="1" thickBot="1" x14ac:dyDescent="0.2">
      <c r="A322" s="14"/>
      <c r="B322" s="14"/>
      <c r="C322" s="14"/>
      <c r="D322" s="5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65" t="s">
        <v>146</v>
      </c>
    </row>
    <row r="323" spans="1:21" s="147" customFormat="1" ht="13.5" customHeight="1" thickBot="1" x14ac:dyDescent="0.2">
      <c r="A323" s="106" t="s">
        <v>24</v>
      </c>
      <c r="B323" s="106" t="s">
        <v>285</v>
      </c>
      <c r="C323" s="107" t="s">
        <v>286</v>
      </c>
      <c r="D323" s="19" t="s">
        <v>25</v>
      </c>
      <c r="E323" s="19" t="s">
        <v>26</v>
      </c>
      <c r="F323" s="19" t="s">
        <v>27</v>
      </c>
      <c r="G323" s="19" t="s">
        <v>28</v>
      </c>
      <c r="H323" s="19" t="s">
        <v>29</v>
      </c>
      <c r="I323" s="19" t="s">
        <v>30</v>
      </c>
      <c r="J323" s="19" t="s">
        <v>31</v>
      </c>
      <c r="K323" s="19" t="s">
        <v>32</v>
      </c>
      <c r="L323" s="19" t="s">
        <v>33</v>
      </c>
      <c r="M323" s="19" t="s">
        <v>34</v>
      </c>
      <c r="N323" s="19" t="s">
        <v>35</v>
      </c>
      <c r="O323" s="19" t="s">
        <v>36</v>
      </c>
      <c r="P323" s="19" t="s">
        <v>37</v>
      </c>
      <c r="Q323" s="19" t="s">
        <v>38</v>
      </c>
      <c r="R323" s="108" t="s">
        <v>39</v>
      </c>
      <c r="S323" s="165" t="s">
        <v>349</v>
      </c>
      <c r="T323" s="166" t="str">
        <f>$T$3</f>
        <v>26年度</v>
      </c>
      <c r="U323" s="20" t="s">
        <v>41</v>
      </c>
    </row>
    <row r="324" spans="1:21" s="116" customFormat="1" ht="13.5" customHeight="1" x14ac:dyDescent="0.15">
      <c r="A324" s="447" t="s">
        <v>350</v>
      </c>
      <c r="B324" s="447" t="s">
        <v>350</v>
      </c>
      <c r="C324" s="448" t="s">
        <v>196</v>
      </c>
      <c r="D324" s="121" t="s">
        <v>345</v>
      </c>
      <c r="E324" s="69">
        <v>446</v>
      </c>
      <c r="F324" s="69">
        <v>3397</v>
      </c>
      <c r="G324" s="69">
        <v>3706</v>
      </c>
      <c r="H324" s="69">
        <v>5841</v>
      </c>
      <c r="I324" s="69">
        <v>3716</v>
      </c>
      <c r="J324" s="69">
        <v>3716</v>
      </c>
      <c r="K324" s="69">
        <f t="shared" ref="K324:K349" si="63">SUM(E324:J324)</f>
        <v>20822</v>
      </c>
      <c r="L324" s="69">
        <v>6794</v>
      </c>
      <c r="M324" s="69">
        <v>980</v>
      </c>
      <c r="N324" s="69">
        <v>1661</v>
      </c>
      <c r="O324" s="69">
        <v>2157</v>
      </c>
      <c r="P324" s="69">
        <v>8768</v>
      </c>
      <c r="Q324" s="69">
        <v>1686</v>
      </c>
      <c r="R324" s="69">
        <f t="shared" ref="R324:R349" si="64">SUM(L324:Q324)</f>
        <v>22046</v>
      </c>
      <c r="S324" s="145">
        <f t="shared" ref="S324:S349" si="65">K324+R324</f>
        <v>42868</v>
      </c>
      <c r="T324" s="105">
        <v>29839</v>
      </c>
      <c r="U324" s="137">
        <f t="shared" ref="U324:U355" si="66">IF(T324=0,0,S324/T324)</f>
        <v>1.4366433191460839</v>
      </c>
    </row>
    <row r="325" spans="1:21" s="116" customFormat="1" ht="13.5" customHeight="1" x14ac:dyDescent="0.15">
      <c r="A325" s="447"/>
      <c r="B325" s="447"/>
      <c r="C325" s="438"/>
      <c r="D325" s="169" t="s">
        <v>77</v>
      </c>
      <c r="E325" s="72">
        <v>535</v>
      </c>
      <c r="F325" s="72">
        <v>4075</v>
      </c>
      <c r="G325" s="72">
        <v>4447</v>
      </c>
      <c r="H325" s="72">
        <v>7009</v>
      </c>
      <c r="I325" s="72">
        <v>4460</v>
      </c>
      <c r="J325" s="72">
        <v>4459</v>
      </c>
      <c r="K325" s="72">
        <f t="shared" si="63"/>
        <v>24985</v>
      </c>
      <c r="L325" s="72">
        <v>6930</v>
      </c>
      <c r="M325" s="72">
        <v>1000</v>
      </c>
      <c r="N325" s="72">
        <v>1694</v>
      </c>
      <c r="O325" s="72">
        <v>2200</v>
      </c>
      <c r="P325" s="72">
        <v>8943</v>
      </c>
      <c r="Q325" s="72">
        <v>1720</v>
      </c>
      <c r="R325" s="72">
        <f t="shared" si="64"/>
        <v>22487</v>
      </c>
      <c r="S325" s="141">
        <f t="shared" si="65"/>
        <v>47472</v>
      </c>
      <c r="T325" s="102">
        <v>35923</v>
      </c>
      <c r="U325" s="142">
        <f t="shared" si="66"/>
        <v>1.3214931937755756</v>
      </c>
    </row>
    <row r="326" spans="1:21" s="116" customFormat="1" ht="13.5" customHeight="1" x14ac:dyDescent="0.15">
      <c r="A326" s="113"/>
      <c r="B326" s="112"/>
      <c r="C326" s="438" t="s">
        <v>197</v>
      </c>
      <c r="D326" s="169" t="s">
        <v>345</v>
      </c>
      <c r="E326" s="72">
        <v>12</v>
      </c>
      <c r="F326" s="72">
        <v>38</v>
      </c>
      <c r="G326" s="72">
        <v>42</v>
      </c>
      <c r="H326" s="72">
        <v>54</v>
      </c>
      <c r="I326" s="72">
        <v>88</v>
      </c>
      <c r="J326" s="72">
        <v>35</v>
      </c>
      <c r="K326" s="72">
        <f t="shared" si="63"/>
        <v>269</v>
      </c>
      <c r="L326" s="72">
        <v>51</v>
      </c>
      <c r="M326" s="72">
        <v>2</v>
      </c>
      <c r="N326" s="72">
        <v>8</v>
      </c>
      <c r="O326" s="72">
        <v>4</v>
      </c>
      <c r="P326" s="72">
        <v>81</v>
      </c>
      <c r="Q326" s="72">
        <v>0</v>
      </c>
      <c r="R326" s="72">
        <f t="shared" si="64"/>
        <v>146</v>
      </c>
      <c r="S326" s="72">
        <f t="shared" si="65"/>
        <v>415</v>
      </c>
      <c r="T326" s="72">
        <v>202</v>
      </c>
      <c r="U326" s="142">
        <f t="shared" si="66"/>
        <v>2.0544554455445545</v>
      </c>
    </row>
    <row r="327" spans="1:21" s="116" customFormat="1" ht="13.5" customHeight="1" x14ac:dyDescent="0.15">
      <c r="A327" s="113"/>
      <c r="B327" s="112"/>
      <c r="C327" s="438"/>
      <c r="D327" s="169" t="s">
        <v>77</v>
      </c>
      <c r="E327" s="72">
        <v>22</v>
      </c>
      <c r="F327" s="72">
        <v>38</v>
      </c>
      <c r="G327" s="72">
        <v>62</v>
      </c>
      <c r="H327" s="72">
        <v>65</v>
      </c>
      <c r="I327" s="72">
        <v>88</v>
      </c>
      <c r="J327" s="72">
        <v>49</v>
      </c>
      <c r="K327" s="72">
        <f t="shared" si="63"/>
        <v>324</v>
      </c>
      <c r="L327" s="72">
        <v>66</v>
      </c>
      <c r="M327" s="72">
        <v>2</v>
      </c>
      <c r="N327" s="72">
        <v>8</v>
      </c>
      <c r="O327" s="72">
        <v>4</v>
      </c>
      <c r="P327" s="72">
        <v>83</v>
      </c>
      <c r="Q327" s="72">
        <v>0</v>
      </c>
      <c r="R327" s="72">
        <f t="shared" si="64"/>
        <v>163</v>
      </c>
      <c r="S327" s="72">
        <f t="shared" si="65"/>
        <v>487</v>
      </c>
      <c r="T327" s="72">
        <v>277</v>
      </c>
      <c r="U327" s="142">
        <f t="shared" si="66"/>
        <v>1.7581227436823104</v>
      </c>
    </row>
    <row r="328" spans="1:21" s="116" customFormat="1" ht="13.5" customHeight="1" x14ac:dyDescent="0.15">
      <c r="A328" s="113"/>
      <c r="B328" s="112"/>
      <c r="C328" s="438" t="s">
        <v>198</v>
      </c>
      <c r="D328" s="169" t="s">
        <v>345</v>
      </c>
      <c r="E328" s="72">
        <v>0</v>
      </c>
      <c r="F328" s="72">
        <v>7</v>
      </c>
      <c r="G328" s="72">
        <v>8</v>
      </c>
      <c r="H328" s="72">
        <v>42</v>
      </c>
      <c r="I328" s="72">
        <v>79</v>
      </c>
      <c r="J328" s="72">
        <v>62</v>
      </c>
      <c r="K328" s="72">
        <f t="shared" si="63"/>
        <v>198</v>
      </c>
      <c r="L328" s="72">
        <v>7</v>
      </c>
      <c r="M328" s="72">
        <v>0</v>
      </c>
      <c r="N328" s="72">
        <v>0</v>
      </c>
      <c r="O328" s="72">
        <v>0</v>
      </c>
      <c r="P328" s="72">
        <v>0</v>
      </c>
      <c r="Q328" s="72">
        <v>0</v>
      </c>
      <c r="R328" s="72">
        <f t="shared" si="64"/>
        <v>7</v>
      </c>
      <c r="S328" s="72">
        <f t="shared" si="65"/>
        <v>205</v>
      </c>
      <c r="T328" s="72">
        <v>45</v>
      </c>
      <c r="U328" s="142">
        <f t="shared" si="66"/>
        <v>4.5555555555555554</v>
      </c>
    </row>
    <row r="329" spans="1:21" s="116" customFormat="1" ht="13.5" customHeight="1" x14ac:dyDescent="0.15">
      <c r="A329" s="113"/>
      <c r="B329" s="112"/>
      <c r="C329" s="438"/>
      <c r="D329" s="169" t="s">
        <v>77</v>
      </c>
      <c r="E329" s="72">
        <v>0</v>
      </c>
      <c r="F329" s="72">
        <v>10</v>
      </c>
      <c r="G329" s="72">
        <v>22</v>
      </c>
      <c r="H329" s="72">
        <v>105</v>
      </c>
      <c r="I329" s="72">
        <v>135</v>
      </c>
      <c r="J329" s="72">
        <v>107</v>
      </c>
      <c r="K329" s="72">
        <f t="shared" si="63"/>
        <v>379</v>
      </c>
      <c r="L329" s="72">
        <v>21</v>
      </c>
      <c r="M329" s="72">
        <v>0</v>
      </c>
      <c r="N329" s="72">
        <v>0</v>
      </c>
      <c r="O329" s="72">
        <v>0</v>
      </c>
      <c r="P329" s="72">
        <v>0</v>
      </c>
      <c r="Q329" s="72">
        <v>0</v>
      </c>
      <c r="R329" s="72">
        <f t="shared" si="64"/>
        <v>21</v>
      </c>
      <c r="S329" s="72">
        <f t="shared" si="65"/>
        <v>400</v>
      </c>
      <c r="T329" s="72">
        <v>120</v>
      </c>
      <c r="U329" s="142">
        <f t="shared" si="66"/>
        <v>3.3333333333333335</v>
      </c>
    </row>
    <row r="330" spans="1:21" s="116" customFormat="1" ht="13.5" customHeight="1" x14ac:dyDescent="0.15">
      <c r="A330" s="113"/>
      <c r="B330" s="112"/>
      <c r="C330" s="438" t="s">
        <v>199</v>
      </c>
      <c r="D330" s="169" t="s">
        <v>345</v>
      </c>
      <c r="E330" s="72">
        <v>0</v>
      </c>
      <c r="F330" s="72">
        <v>0</v>
      </c>
      <c r="G330" s="72">
        <v>0</v>
      </c>
      <c r="H330" s="72">
        <v>0</v>
      </c>
      <c r="I330" s="72">
        <v>0</v>
      </c>
      <c r="J330" s="72">
        <v>0</v>
      </c>
      <c r="K330" s="72">
        <f t="shared" si="63"/>
        <v>0</v>
      </c>
      <c r="L330" s="72">
        <v>0</v>
      </c>
      <c r="M330" s="72">
        <v>0</v>
      </c>
      <c r="N330" s="72">
        <v>0</v>
      </c>
      <c r="O330" s="72">
        <v>0</v>
      </c>
      <c r="P330" s="72">
        <v>0</v>
      </c>
      <c r="Q330" s="72">
        <v>0</v>
      </c>
      <c r="R330" s="72">
        <f t="shared" si="64"/>
        <v>0</v>
      </c>
      <c r="S330" s="72">
        <f t="shared" si="65"/>
        <v>0</v>
      </c>
      <c r="T330" s="72">
        <v>0</v>
      </c>
      <c r="U330" s="142">
        <f t="shared" si="66"/>
        <v>0</v>
      </c>
    </row>
    <row r="331" spans="1:21" s="116" customFormat="1" ht="13.5" customHeight="1" x14ac:dyDescent="0.15">
      <c r="A331" s="113"/>
      <c r="B331" s="112"/>
      <c r="C331" s="438"/>
      <c r="D331" s="169" t="s">
        <v>77</v>
      </c>
      <c r="E331" s="72">
        <v>0</v>
      </c>
      <c r="F331" s="72">
        <v>0</v>
      </c>
      <c r="G331" s="72">
        <v>0</v>
      </c>
      <c r="H331" s="72">
        <v>0</v>
      </c>
      <c r="I331" s="72">
        <v>0</v>
      </c>
      <c r="J331" s="72">
        <v>0</v>
      </c>
      <c r="K331" s="72">
        <f t="shared" si="63"/>
        <v>0</v>
      </c>
      <c r="L331" s="72">
        <v>0</v>
      </c>
      <c r="M331" s="72">
        <v>0</v>
      </c>
      <c r="N331" s="72">
        <v>0</v>
      </c>
      <c r="O331" s="72">
        <v>0</v>
      </c>
      <c r="P331" s="72">
        <v>0</v>
      </c>
      <c r="Q331" s="72">
        <v>0</v>
      </c>
      <c r="R331" s="72">
        <f t="shared" si="64"/>
        <v>0</v>
      </c>
      <c r="S331" s="72">
        <f t="shared" si="65"/>
        <v>0</v>
      </c>
      <c r="T331" s="72">
        <v>0</v>
      </c>
      <c r="U331" s="142">
        <f t="shared" si="66"/>
        <v>0</v>
      </c>
    </row>
    <row r="332" spans="1:21" s="116" customFormat="1" ht="13.5" customHeight="1" x14ac:dyDescent="0.15">
      <c r="A332" s="113"/>
      <c r="B332" s="112"/>
      <c r="C332" s="438" t="s">
        <v>200</v>
      </c>
      <c r="D332" s="169" t="s">
        <v>345</v>
      </c>
      <c r="E332" s="72">
        <v>0</v>
      </c>
      <c r="F332" s="72">
        <v>0</v>
      </c>
      <c r="G332" s="72">
        <v>0</v>
      </c>
      <c r="H332" s="72">
        <v>0</v>
      </c>
      <c r="I332" s="72">
        <v>0</v>
      </c>
      <c r="J332" s="72">
        <v>0</v>
      </c>
      <c r="K332" s="72">
        <f t="shared" si="63"/>
        <v>0</v>
      </c>
      <c r="L332" s="72">
        <v>0</v>
      </c>
      <c r="M332" s="72">
        <v>0</v>
      </c>
      <c r="N332" s="72">
        <v>0</v>
      </c>
      <c r="O332" s="72">
        <v>0</v>
      </c>
      <c r="P332" s="72">
        <v>0</v>
      </c>
      <c r="Q332" s="72">
        <v>0</v>
      </c>
      <c r="R332" s="72">
        <f t="shared" si="64"/>
        <v>0</v>
      </c>
      <c r="S332" s="72">
        <f t="shared" si="65"/>
        <v>0</v>
      </c>
      <c r="T332" s="72">
        <v>0</v>
      </c>
      <c r="U332" s="142">
        <f t="shared" si="66"/>
        <v>0</v>
      </c>
    </row>
    <row r="333" spans="1:21" s="116" customFormat="1" ht="13.5" customHeight="1" x14ac:dyDescent="0.15">
      <c r="A333" s="113"/>
      <c r="B333" s="112"/>
      <c r="C333" s="438"/>
      <c r="D333" s="169" t="s">
        <v>77</v>
      </c>
      <c r="E333" s="72">
        <v>0</v>
      </c>
      <c r="F333" s="72">
        <v>0</v>
      </c>
      <c r="G333" s="72">
        <v>0</v>
      </c>
      <c r="H333" s="72">
        <v>0</v>
      </c>
      <c r="I333" s="72">
        <v>0</v>
      </c>
      <c r="J333" s="72">
        <v>0</v>
      </c>
      <c r="K333" s="72">
        <f t="shared" si="63"/>
        <v>0</v>
      </c>
      <c r="L333" s="72">
        <v>0</v>
      </c>
      <c r="M333" s="72">
        <v>0</v>
      </c>
      <c r="N333" s="72">
        <v>0</v>
      </c>
      <c r="O333" s="72">
        <v>0</v>
      </c>
      <c r="P333" s="72">
        <v>0</v>
      </c>
      <c r="Q333" s="72">
        <v>0</v>
      </c>
      <c r="R333" s="72">
        <f t="shared" si="64"/>
        <v>0</v>
      </c>
      <c r="S333" s="72">
        <f t="shared" si="65"/>
        <v>0</v>
      </c>
      <c r="T333" s="72">
        <v>0</v>
      </c>
      <c r="U333" s="142">
        <f t="shared" si="66"/>
        <v>0</v>
      </c>
    </row>
    <row r="334" spans="1:21" s="116" customFormat="1" ht="13.5" customHeight="1" x14ac:dyDescent="0.15">
      <c r="A334" s="113"/>
      <c r="B334" s="112"/>
      <c r="C334" s="438" t="s">
        <v>201</v>
      </c>
      <c r="D334" s="169" t="s">
        <v>345</v>
      </c>
      <c r="E334" s="72">
        <v>0</v>
      </c>
      <c r="F334" s="72">
        <v>72</v>
      </c>
      <c r="G334" s="72">
        <v>14</v>
      </c>
      <c r="H334" s="72">
        <v>40</v>
      </c>
      <c r="I334" s="72">
        <v>212</v>
      </c>
      <c r="J334" s="72">
        <v>38</v>
      </c>
      <c r="K334" s="72">
        <f t="shared" si="63"/>
        <v>376</v>
      </c>
      <c r="L334" s="72">
        <v>0</v>
      </c>
      <c r="M334" s="72">
        <v>0</v>
      </c>
      <c r="N334" s="72">
        <v>0</v>
      </c>
      <c r="O334" s="72">
        <v>0</v>
      </c>
      <c r="P334" s="72">
        <v>0</v>
      </c>
      <c r="Q334" s="72">
        <v>0</v>
      </c>
      <c r="R334" s="72">
        <f t="shared" si="64"/>
        <v>0</v>
      </c>
      <c r="S334" s="72">
        <f t="shared" si="65"/>
        <v>376</v>
      </c>
      <c r="T334" s="72">
        <v>66</v>
      </c>
      <c r="U334" s="142">
        <f t="shared" si="66"/>
        <v>5.6969696969696972</v>
      </c>
    </row>
    <row r="335" spans="1:21" s="116" customFormat="1" ht="13.5" customHeight="1" x14ac:dyDescent="0.15">
      <c r="A335" s="113"/>
      <c r="B335" s="112"/>
      <c r="C335" s="438"/>
      <c r="D335" s="169" t="s">
        <v>77</v>
      </c>
      <c r="E335" s="72">
        <v>0</v>
      </c>
      <c r="F335" s="72">
        <v>72</v>
      </c>
      <c r="G335" s="72">
        <v>14</v>
      </c>
      <c r="H335" s="72">
        <v>40</v>
      </c>
      <c r="I335" s="72">
        <v>212</v>
      </c>
      <c r="J335" s="72">
        <v>38</v>
      </c>
      <c r="K335" s="72">
        <f t="shared" si="63"/>
        <v>376</v>
      </c>
      <c r="L335" s="72">
        <v>0</v>
      </c>
      <c r="M335" s="72">
        <v>0</v>
      </c>
      <c r="N335" s="72">
        <v>0</v>
      </c>
      <c r="O335" s="72">
        <v>0</v>
      </c>
      <c r="P335" s="72">
        <v>0</v>
      </c>
      <c r="Q335" s="72">
        <v>0</v>
      </c>
      <c r="R335" s="72">
        <f t="shared" si="64"/>
        <v>0</v>
      </c>
      <c r="S335" s="72">
        <f t="shared" si="65"/>
        <v>376</v>
      </c>
      <c r="T335" s="72">
        <v>74</v>
      </c>
      <c r="U335" s="142">
        <f t="shared" si="66"/>
        <v>5.0810810810810807</v>
      </c>
    </row>
    <row r="336" spans="1:21" s="116" customFormat="1" ht="13.5" customHeight="1" x14ac:dyDescent="0.15">
      <c r="A336" s="113"/>
      <c r="B336" s="112"/>
      <c r="C336" s="438" t="s">
        <v>295</v>
      </c>
      <c r="D336" s="169" t="s">
        <v>345</v>
      </c>
      <c r="E336" s="72">
        <v>4</v>
      </c>
      <c r="F336" s="72">
        <v>57</v>
      </c>
      <c r="G336" s="72">
        <v>58</v>
      </c>
      <c r="H336" s="72">
        <v>33</v>
      </c>
      <c r="I336" s="72">
        <v>13</v>
      </c>
      <c r="J336" s="72">
        <v>21</v>
      </c>
      <c r="K336" s="72">
        <f t="shared" si="63"/>
        <v>186</v>
      </c>
      <c r="L336" s="72">
        <v>28</v>
      </c>
      <c r="M336" s="72">
        <v>3</v>
      </c>
      <c r="N336" s="72">
        <v>11</v>
      </c>
      <c r="O336" s="72">
        <v>19</v>
      </c>
      <c r="P336" s="72">
        <v>79</v>
      </c>
      <c r="Q336" s="72">
        <v>12</v>
      </c>
      <c r="R336" s="72">
        <f t="shared" si="64"/>
        <v>152</v>
      </c>
      <c r="S336" s="72">
        <f t="shared" si="65"/>
        <v>338</v>
      </c>
      <c r="T336" s="72">
        <v>136</v>
      </c>
      <c r="U336" s="142">
        <f t="shared" si="66"/>
        <v>2.4852941176470589</v>
      </c>
    </row>
    <row r="337" spans="1:21" s="116" customFormat="1" ht="13.5" customHeight="1" x14ac:dyDescent="0.15">
      <c r="A337" s="113"/>
      <c r="B337" s="112"/>
      <c r="C337" s="438"/>
      <c r="D337" s="169" t="s">
        <v>77</v>
      </c>
      <c r="E337" s="72">
        <v>4</v>
      </c>
      <c r="F337" s="72">
        <v>64</v>
      </c>
      <c r="G337" s="72">
        <v>76</v>
      </c>
      <c r="H337" s="72">
        <v>36</v>
      </c>
      <c r="I337" s="72">
        <v>13</v>
      </c>
      <c r="J337" s="72">
        <v>21</v>
      </c>
      <c r="K337" s="72">
        <f t="shared" si="63"/>
        <v>214</v>
      </c>
      <c r="L337" s="72">
        <v>28</v>
      </c>
      <c r="M337" s="72">
        <v>3</v>
      </c>
      <c r="N337" s="72">
        <v>11</v>
      </c>
      <c r="O337" s="72">
        <v>23</v>
      </c>
      <c r="P337" s="72">
        <v>89</v>
      </c>
      <c r="Q337" s="72">
        <v>16</v>
      </c>
      <c r="R337" s="72">
        <f t="shared" si="64"/>
        <v>170</v>
      </c>
      <c r="S337" s="72">
        <f t="shared" si="65"/>
        <v>384</v>
      </c>
      <c r="T337" s="72">
        <v>170</v>
      </c>
      <c r="U337" s="142">
        <f t="shared" si="66"/>
        <v>2.2588235294117647</v>
      </c>
    </row>
    <row r="338" spans="1:21" s="116" customFormat="1" ht="13.5" customHeight="1" x14ac:dyDescent="0.15">
      <c r="A338" s="113"/>
      <c r="B338" s="112"/>
      <c r="C338" s="438" t="s">
        <v>202</v>
      </c>
      <c r="D338" s="169" t="s">
        <v>345</v>
      </c>
      <c r="E338" s="72">
        <v>0</v>
      </c>
      <c r="F338" s="72">
        <v>0</v>
      </c>
      <c r="G338" s="72">
        <v>0</v>
      </c>
      <c r="H338" s="72">
        <v>0</v>
      </c>
      <c r="I338" s="72">
        <v>0</v>
      </c>
      <c r="J338" s="72">
        <v>0</v>
      </c>
      <c r="K338" s="72">
        <f t="shared" si="63"/>
        <v>0</v>
      </c>
      <c r="L338" s="72">
        <v>0</v>
      </c>
      <c r="M338" s="72">
        <v>0</v>
      </c>
      <c r="N338" s="72">
        <v>0</v>
      </c>
      <c r="O338" s="72">
        <v>0</v>
      </c>
      <c r="P338" s="72">
        <v>0</v>
      </c>
      <c r="Q338" s="72">
        <v>0</v>
      </c>
      <c r="R338" s="72">
        <f t="shared" si="64"/>
        <v>0</v>
      </c>
      <c r="S338" s="72">
        <f t="shared" si="65"/>
        <v>0</v>
      </c>
      <c r="T338" s="72">
        <v>0</v>
      </c>
      <c r="U338" s="142">
        <f t="shared" si="66"/>
        <v>0</v>
      </c>
    </row>
    <row r="339" spans="1:21" s="116" customFormat="1" ht="13.5" customHeight="1" x14ac:dyDescent="0.15">
      <c r="A339" s="113"/>
      <c r="B339" s="112"/>
      <c r="C339" s="438"/>
      <c r="D339" s="169" t="s">
        <v>77</v>
      </c>
      <c r="E339" s="72">
        <v>0</v>
      </c>
      <c r="F339" s="72">
        <v>0</v>
      </c>
      <c r="G339" s="72">
        <v>0</v>
      </c>
      <c r="H339" s="72">
        <v>0</v>
      </c>
      <c r="I339" s="72">
        <v>0</v>
      </c>
      <c r="J339" s="72">
        <v>0</v>
      </c>
      <c r="K339" s="72">
        <f t="shared" si="63"/>
        <v>0</v>
      </c>
      <c r="L339" s="72">
        <v>0</v>
      </c>
      <c r="M339" s="72">
        <v>0</v>
      </c>
      <c r="N339" s="72">
        <v>0</v>
      </c>
      <c r="O339" s="72">
        <v>0</v>
      </c>
      <c r="P339" s="72">
        <v>0</v>
      </c>
      <c r="Q339" s="72">
        <v>0</v>
      </c>
      <c r="R339" s="72">
        <f t="shared" si="64"/>
        <v>0</v>
      </c>
      <c r="S339" s="72">
        <f t="shared" si="65"/>
        <v>0</v>
      </c>
      <c r="T339" s="72">
        <v>0</v>
      </c>
      <c r="U339" s="142">
        <f t="shared" si="66"/>
        <v>0</v>
      </c>
    </row>
    <row r="340" spans="1:21" s="116" customFormat="1" ht="13.5" customHeight="1" x14ac:dyDescent="0.15">
      <c r="A340" s="113"/>
      <c r="B340" s="112"/>
      <c r="C340" s="438" t="s">
        <v>203</v>
      </c>
      <c r="D340" s="169" t="s">
        <v>345</v>
      </c>
      <c r="E340" s="72">
        <v>0</v>
      </c>
      <c r="F340" s="72">
        <v>101</v>
      </c>
      <c r="G340" s="72">
        <v>43</v>
      </c>
      <c r="H340" s="72">
        <v>39</v>
      </c>
      <c r="I340" s="72">
        <v>2</v>
      </c>
      <c r="J340" s="72">
        <v>8</v>
      </c>
      <c r="K340" s="72">
        <f t="shared" si="63"/>
        <v>193</v>
      </c>
      <c r="L340" s="72">
        <v>19</v>
      </c>
      <c r="M340" s="72">
        <v>0</v>
      </c>
      <c r="N340" s="72">
        <v>0</v>
      </c>
      <c r="O340" s="72">
        <v>0</v>
      </c>
      <c r="P340" s="72">
        <v>77</v>
      </c>
      <c r="Q340" s="72">
        <v>0</v>
      </c>
      <c r="R340" s="72">
        <f t="shared" si="64"/>
        <v>96</v>
      </c>
      <c r="S340" s="72">
        <f t="shared" si="65"/>
        <v>289</v>
      </c>
      <c r="T340" s="72">
        <v>90</v>
      </c>
      <c r="U340" s="142">
        <f t="shared" si="66"/>
        <v>3.2111111111111112</v>
      </c>
    </row>
    <row r="341" spans="1:21" s="116" customFormat="1" ht="13.5" customHeight="1" x14ac:dyDescent="0.15">
      <c r="A341" s="113"/>
      <c r="B341" s="112"/>
      <c r="C341" s="438"/>
      <c r="D341" s="169" t="s">
        <v>77</v>
      </c>
      <c r="E341" s="72">
        <v>0</v>
      </c>
      <c r="F341" s="72">
        <v>107</v>
      </c>
      <c r="G341" s="72">
        <v>45</v>
      </c>
      <c r="H341" s="72">
        <v>39</v>
      </c>
      <c r="I341" s="72">
        <v>2</v>
      </c>
      <c r="J341" s="72">
        <v>8</v>
      </c>
      <c r="K341" s="72">
        <f t="shared" si="63"/>
        <v>201</v>
      </c>
      <c r="L341" s="72">
        <v>19</v>
      </c>
      <c r="M341" s="72">
        <v>0</v>
      </c>
      <c r="N341" s="72">
        <v>0</v>
      </c>
      <c r="O341" s="72">
        <v>0</v>
      </c>
      <c r="P341" s="72">
        <v>77</v>
      </c>
      <c r="Q341" s="72">
        <v>0</v>
      </c>
      <c r="R341" s="72">
        <f t="shared" si="64"/>
        <v>96</v>
      </c>
      <c r="S341" s="72">
        <f t="shared" si="65"/>
        <v>297</v>
      </c>
      <c r="T341" s="72">
        <v>94</v>
      </c>
      <c r="U341" s="142">
        <f t="shared" si="66"/>
        <v>3.1595744680851063</v>
      </c>
    </row>
    <row r="342" spans="1:21" s="116" customFormat="1" ht="13.5" customHeight="1" x14ac:dyDescent="0.15">
      <c r="A342" s="113"/>
      <c r="B342" s="112"/>
      <c r="C342" s="438" t="s">
        <v>204</v>
      </c>
      <c r="D342" s="169" t="s">
        <v>345</v>
      </c>
      <c r="E342" s="72">
        <v>0</v>
      </c>
      <c r="F342" s="72">
        <v>1</v>
      </c>
      <c r="G342" s="72">
        <v>2</v>
      </c>
      <c r="H342" s="72">
        <v>7</v>
      </c>
      <c r="I342" s="72">
        <v>4</v>
      </c>
      <c r="J342" s="72">
        <v>0</v>
      </c>
      <c r="K342" s="72">
        <f t="shared" si="63"/>
        <v>14</v>
      </c>
      <c r="L342" s="72">
        <v>0</v>
      </c>
      <c r="M342" s="72">
        <v>0</v>
      </c>
      <c r="N342" s="72">
        <v>0</v>
      </c>
      <c r="O342" s="72">
        <v>0</v>
      </c>
      <c r="P342" s="72">
        <v>0</v>
      </c>
      <c r="Q342" s="72">
        <v>0</v>
      </c>
      <c r="R342" s="72">
        <f t="shared" si="64"/>
        <v>0</v>
      </c>
      <c r="S342" s="72">
        <f t="shared" si="65"/>
        <v>14</v>
      </c>
      <c r="T342" s="72">
        <v>6</v>
      </c>
      <c r="U342" s="142">
        <f t="shared" si="66"/>
        <v>2.3333333333333335</v>
      </c>
    </row>
    <row r="343" spans="1:21" s="116" customFormat="1" ht="13.5" customHeight="1" x14ac:dyDescent="0.15">
      <c r="A343" s="113"/>
      <c r="B343" s="112"/>
      <c r="C343" s="438"/>
      <c r="D343" s="169" t="s">
        <v>77</v>
      </c>
      <c r="E343" s="72">
        <v>0</v>
      </c>
      <c r="F343" s="72">
        <v>1</v>
      </c>
      <c r="G343" s="72">
        <v>2</v>
      </c>
      <c r="H343" s="72">
        <v>7</v>
      </c>
      <c r="I343" s="72">
        <v>4</v>
      </c>
      <c r="J343" s="72">
        <v>0</v>
      </c>
      <c r="K343" s="72">
        <f t="shared" si="63"/>
        <v>14</v>
      </c>
      <c r="L343" s="72">
        <v>0</v>
      </c>
      <c r="M343" s="72">
        <v>0</v>
      </c>
      <c r="N343" s="72">
        <v>0</v>
      </c>
      <c r="O343" s="72">
        <v>0</v>
      </c>
      <c r="P343" s="72">
        <v>0</v>
      </c>
      <c r="Q343" s="72">
        <v>0</v>
      </c>
      <c r="R343" s="72">
        <f t="shared" si="64"/>
        <v>0</v>
      </c>
      <c r="S343" s="72">
        <f t="shared" si="65"/>
        <v>14</v>
      </c>
      <c r="T343" s="72">
        <v>6</v>
      </c>
      <c r="U343" s="142">
        <f t="shared" si="66"/>
        <v>2.3333333333333335</v>
      </c>
    </row>
    <row r="344" spans="1:21" s="116" customFormat="1" ht="13.5" customHeight="1" x14ac:dyDescent="0.15">
      <c r="A344" s="113"/>
      <c r="B344" s="112"/>
      <c r="C344" s="438" t="s">
        <v>205</v>
      </c>
      <c r="D344" s="169" t="s">
        <v>345</v>
      </c>
      <c r="E344" s="72">
        <v>0</v>
      </c>
      <c r="F344" s="72">
        <v>1</v>
      </c>
      <c r="G344" s="72">
        <v>6</v>
      </c>
      <c r="H344" s="72">
        <v>11</v>
      </c>
      <c r="I344" s="72">
        <v>5</v>
      </c>
      <c r="J344" s="72">
        <v>2</v>
      </c>
      <c r="K344" s="72">
        <f t="shared" si="63"/>
        <v>25</v>
      </c>
      <c r="L344" s="72">
        <v>1</v>
      </c>
      <c r="M344" s="72">
        <v>0</v>
      </c>
      <c r="N344" s="72">
        <v>0</v>
      </c>
      <c r="O344" s="72">
        <v>0</v>
      </c>
      <c r="P344" s="72">
        <v>0</v>
      </c>
      <c r="Q344" s="72">
        <v>0</v>
      </c>
      <c r="R344" s="72">
        <f t="shared" si="64"/>
        <v>1</v>
      </c>
      <c r="S344" s="72">
        <f t="shared" si="65"/>
        <v>26</v>
      </c>
      <c r="T344" s="72">
        <v>1</v>
      </c>
      <c r="U344" s="142">
        <f t="shared" si="66"/>
        <v>26</v>
      </c>
    </row>
    <row r="345" spans="1:21" s="116" customFormat="1" ht="13.5" customHeight="1" x14ac:dyDescent="0.15">
      <c r="A345" s="113"/>
      <c r="B345" s="112"/>
      <c r="C345" s="438"/>
      <c r="D345" s="169" t="s">
        <v>77</v>
      </c>
      <c r="E345" s="72">
        <v>0</v>
      </c>
      <c r="F345" s="72">
        <v>1</v>
      </c>
      <c r="G345" s="72">
        <v>6</v>
      </c>
      <c r="H345" s="72">
        <v>19</v>
      </c>
      <c r="I345" s="72">
        <v>5</v>
      </c>
      <c r="J345" s="72">
        <v>4</v>
      </c>
      <c r="K345" s="72">
        <f t="shared" si="63"/>
        <v>35</v>
      </c>
      <c r="L345" s="72">
        <v>1</v>
      </c>
      <c r="M345" s="72">
        <v>0</v>
      </c>
      <c r="N345" s="72">
        <v>0</v>
      </c>
      <c r="O345" s="72">
        <v>0</v>
      </c>
      <c r="P345" s="72">
        <v>0</v>
      </c>
      <c r="Q345" s="72">
        <v>0</v>
      </c>
      <c r="R345" s="72">
        <f t="shared" si="64"/>
        <v>1</v>
      </c>
      <c r="S345" s="72">
        <f t="shared" si="65"/>
        <v>36</v>
      </c>
      <c r="T345" s="72">
        <v>2</v>
      </c>
      <c r="U345" s="142">
        <f t="shared" si="66"/>
        <v>18</v>
      </c>
    </row>
    <row r="346" spans="1:21" s="116" customFormat="1" ht="13.5" customHeight="1" x14ac:dyDescent="0.15">
      <c r="A346" s="113"/>
      <c r="B346" s="114"/>
      <c r="C346" s="438" t="s">
        <v>206</v>
      </c>
      <c r="D346" s="169" t="s">
        <v>345</v>
      </c>
      <c r="E346" s="72">
        <v>0</v>
      </c>
      <c r="F346" s="72">
        <v>12</v>
      </c>
      <c r="G346" s="72">
        <v>3</v>
      </c>
      <c r="H346" s="72">
        <v>5</v>
      </c>
      <c r="I346" s="72">
        <v>9</v>
      </c>
      <c r="J346" s="72">
        <v>5</v>
      </c>
      <c r="K346" s="72">
        <f t="shared" si="63"/>
        <v>34</v>
      </c>
      <c r="L346" s="72">
        <v>11</v>
      </c>
      <c r="M346" s="72">
        <v>0</v>
      </c>
      <c r="N346" s="72">
        <v>2</v>
      </c>
      <c r="O346" s="72">
        <v>12</v>
      </c>
      <c r="P346" s="72">
        <v>7</v>
      </c>
      <c r="Q346" s="72">
        <v>4</v>
      </c>
      <c r="R346" s="72">
        <f t="shared" si="64"/>
        <v>36</v>
      </c>
      <c r="S346" s="72">
        <f t="shared" si="65"/>
        <v>70</v>
      </c>
      <c r="T346" s="72">
        <v>76</v>
      </c>
      <c r="U346" s="142">
        <f t="shared" si="66"/>
        <v>0.92105263157894735</v>
      </c>
    </row>
    <row r="347" spans="1:21" s="116" customFormat="1" ht="13.5" customHeight="1" x14ac:dyDescent="0.15">
      <c r="A347" s="113"/>
      <c r="B347" s="114"/>
      <c r="C347" s="438"/>
      <c r="D347" s="169" t="s">
        <v>77</v>
      </c>
      <c r="E347" s="72">
        <v>0</v>
      </c>
      <c r="F347" s="72">
        <v>12</v>
      </c>
      <c r="G347" s="72">
        <v>3</v>
      </c>
      <c r="H347" s="72">
        <v>8</v>
      </c>
      <c r="I347" s="72">
        <v>9</v>
      </c>
      <c r="J347" s="72">
        <v>5</v>
      </c>
      <c r="K347" s="72">
        <f t="shared" si="63"/>
        <v>37</v>
      </c>
      <c r="L347" s="72">
        <v>13</v>
      </c>
      <c r="M347" s="72">
        <v>0</v>
      </c>
      <c r="N347" s="72">
        <v>2</v>
      </c>
      <c r="O347" s="72">
        <v>36</v>
      </c>
      <c r="P347" s="72">
        <v>7</v>
      </c>
      <c r="Q347" s="72">
        <v>4</v>
      </c>
      <c r="R347" s="72">
        <f t="shared" si="64"/>
        <v>62</v>
      </c>
      <c r="S347" s="72">
        <f t="shared" si="65"/>
        <v>99</v>
      </c>
      <c r="T347" s="72">
        <v>100</v>
      </c>
      <c r="U347" s="142">
        <f t="shared" si="66"/>
        <v>0.99</v>
      </c>
    </row>
    <row r="348" spans="1:21" s="116" customFormat="1" ht="13.5" customHeight="1" x14ac:dyDescent="0.15">
      <c r="A348" s="113"/>
      <c r="B348" s="114"/>
      <c r="C348" s="438" t="s">
        <v>305</v>
      </c>
      <c r="D348" s="169" t="s">
        <v>345</v>
      </c>
      <c r="E348" s="72">
        <v>0</v>
      </c>
      <c r="F348" s="72">
        <v>32</v>
      </c>
      <c r="G348" s="72">
        <v>14</v>
      </c>
      <c r="H348" s="72">
        <v>14</v>
      </c>
      <c r="I348" s="72">
        <v>6</v>
      </c>
      <c r="J348" s="72">
        <v>8</v>
      </c>
      <c r="K348" s="72">
        <f t="shared" si="63"/>
        <v>74</v>
      </c>
      <c r="L348" s="72">
        <v>5</v>
      </c>
      <c r="M348" s="72">
        <v>5</v>
      </c>
      <c r="N348" s="72">
        <v>0</v>
      </c>
      <c r="O348" s="72">
        <v>26</v>
      </c>
      <c r="P348" s="72">
        <v>44</v>
      </c>
      <c r="Q348" s="72">
        <v>5</v>
      </c>
      <c r="R348" s="72">
        <f t="shared" si="64"/>
        <v>85</v>
      </c>
      <c r="S348" s="141">
        <f t="shared" si="65"/>
        <v>159</v>
      </c>
      <c r="T348" s="102">
        <v>174</v>
      </c>
      <c r="U348" s="142">
        <f t="shared" si="66"/>
        <v>0.91379310344827591</v>
      </c>
    </row>
    <row r="349" spans="1:21" s="116" customFormat="1" ht="13.5" customHeight="1" thickBot="1" x14ac:dyDescent="0.2">
      <c r="A349" s="113"/>
      <c r="B349" s="114"/>
      <c r="C349" s="439"/>
      <c r="D349" s="122" t="s">
        <v>77</v>
      </c>
      <c r="E349" s="74">
        <v>0</v>
      </c>
      <c r="F349" s="74">
        <v>32</v>
      </c>
      <c r="G349" s="74">
        <v>14</v>
      </c>
      <c r="H349" s="74">
        <v>14</v>
      </c>
      <c r="I349" s="74">
        <v>6</v>
      </c>
      <c r="J349" s="74">
        <v>8</v>
      </c>
      <c r="K349" s="74">
        <f t="shared" si="63"/>
        <v>74</v>
      </c>
      <c r="L349" s="74">
        <v>24</v>
      </c>
      <c r="M349" s="74">
        <v>24</v>
      </c>
      <c r="N349" s="74">
        <v>0</v>
      </c>
      <c r="O349" s="74">
        <v>66</v>
      </c>
      <c r="P349" s="74">
        <v>56</v>
      </c>
      <c r="Q349" s="74">
        <v>13</v>
      </c>
      <c r="R349" s="74">
        <f t="shared" si="64"/>
        <v>183</v>
      </c>
      <c r="S349" s="143">
        <f t="shared" si="65"/>
        <v>257</v>
      </c>
      <c r="T349" s="103">
        <v>239</v>
      </c>
      <c r="U349" s="138">
        <f t="shared" si="66"/>
        <v>1.0753138075313808</v>
      </c>
    </row>
    <row r="350" spans="1:21" s="116" customFormat="1" ht="13.5" customHeight="1" x14ac:dyDescent="0.15">
      <c r="A350" s="440" t="s">
        <v>19</v>
      </c>
      <c r="B350" s="444"/>
      <c r="C350" s="441"/>
      <c r="D350" s="123" t="s">
        <v>345</v>
      </c>
      <c r="E350" s="79">
        <f>E352</f>
        <v>2985</v>
      </c>
      <c r="F350" s="79">
        <f t="shared" ref="F350:N351" si="67">F352</f>
        <v>7513</v>
      </c>
      <c r="G350" s="79">
        <f t="shared" si="67"/>
        <v>8252</v>
      </c>
      <c r="H350" s="79">
        <f t="shared" si="67"/>
        <v>13343</v>
      </c>
      <c r="I350" s="79">
        <f t="shared" si="67"/>
        <v>11399</v>
      </c>
      <c r="J350" s="79">
        <f t="shared" si="67"/>
        <v>9002</v>
      </c>
      <c r="K350" s="79">
        <f t="shared" si="67"/>
        <v>52494</v>
      </c>
      <c r="L350" s="79">
        <f t="shared" si="67"/>
        <v>12856</v>
      </c>
      <c r="M350" s="79">
        <f t="shared" si="67"/>
        <v>6484</v>
      </c>
      <c r="N350" s="79">
        <f t="shared" si="67"/>
        <v>11260</v>
      </c>
      <c r="O350" s="79">
        <f>O352</f>
        <v>13331</v>
      </c>
      <c r="P350" s="79">
        <f t="shared" ref="P350:T351" si="68">P352</f>
        <v>24299</v>
      </c>
      <c r="Q350" s="79">
        <f t="shared" si="68"/>
        <v>11665</v>
      </c>
      <c r="R350" s="79">
        <f t="shared" si="68"/>
        <v>79895</v>
      </c>
      <c r="S350" s="79">
        <f t="shared" si="68"/>
        <v>132389</v>
      </c>
      <c r="T350" s="79">
        <f t="shared" si="68"/>
        <v>91013</v>
      </c>
      <c r="U350" s="140">
        <f t="shared" si="66"/>
        <v>1.4546163734851065</v>
      </c>
    </row>
    <row r="351" spans="1:21" s="116" customFormat="1" ht="13.5" customHeight="1" thickBot="1" x14ac:dyDescent="0.2">
      <c r="A351" s="442"/>
      <c r="B351" s="445"/>
      <c r="C351" s="441"/>
      <c r="D351" s="126" t="s">
        <v>77</v>
      </c>
      <c r="E351" s="89">
        <f>E353</f>
        <v>3292</v>
      </c>
      <c r="F351" s="89">
        <f t="shared" si="67"/>
        <v>7660</v>
      </c>
      <c r="G351" s="89">
        <f t="shared" si="67"/>
        <v>8652</v>
      </c>
      <c r="H351" s="89">
        <f t="shared" si="67"/>
        <v>14996</v>
      </c>
      <c r="I351" s="89">
        <f t="shared" si="67"/>
        <v>12636</v>
      </c>
      <c r="J351" s="89">
        <f t="shared" si="67"/>
        <v>9949</v>
      </c>
      <c r="K351" s="89">
        <f t="shared" si="67"/>
        <v>57185</v>
      </c>
      <c r="L351" s="89">
        <f t="shared" si="67"/>
        <v>13523</v>
      </c>
      <c r="M351" s="89">
        <f t="shared" si="67"/>
        <v>6764</v>
      </c>
      <c r="N351" s="89">
        <f t="shared" si="67"/>
        <v>21964</v>
      </c>
      <c r="O351" s="89">
        <f>O353</f>
        <v>27345</v>
      </c>
      <c r="P351" s="89">
        <f t="shared" si="68"/>
        <v>35767</v>
      </c>
      <c r="Q351" s="89">
        <f t="shared" si="68"/>
        <v>22390</v>
      </c>
      <c r="R351" s="89">
        <f t="shared" si="68"/>
        <v>127753</v>
      </c>
      <c r="S351" s="89">
        <f t="shared" si="68"/>
        <v>184938</v>
      </c>
      <c r="T351" s="89">
        <f t="shared" si="68"/>
        <v>125229</v>
      </c>
      <c r="U351" s="144">
        <f t="shared" si="66"/>
        <v>1.4767985051385861</v>
      </c>
    </row>
    <row r="352" spans="1:21" s="116" customFormat="1" ht="13.5" customHeight="1" x14ac:dyDescent="0.15">
      <c r="A352" s="113"/>
      <c r="B352" s="440" t="s">
        <v>342</v>
      </c>
      <c r="C352" s="446"/>
      <c r="D352" s="121" t="s">
        <v>345</v>
      </c>
      <c r="E352" s="69">
        <f>E354+E356+E358+E360+E362+E364+E366+E368+E370+E372+E374+E376+E378+E380+E382+E388+E390+E392+E394</f>
        <v>2985</v>
      </c>
      <c r="F352" s="69">
        <f t="shared" ref="F352:S353" si="69">F354+F356+F358+F360+F362+F364+F366+F368+F370+F372+F374+F376+F378+F380+F382+F388+F390+F392+F394</f>
        <v>7513</v>
      </c>
      <c r="G352" s="69">
        <f t="shared" si="69"/>
        <v>8252</v>
      </c>
      <c r="H352" s="69">
        <f t="shared" si="69"/>
        <v>13343</v>
      </c>
      <c r="I352" s="69">
        <f t="shared" si="69"/>
        <v>11399</v>
      </c>
      <c r="J352" s="69">
        <f t="shared" si="69"/>
        <v>9002</v>
      </c>
      <c r="K352" s="69">
        <f t="shared" si="69"/>
        <v>52494</v>
      </c>
      <c r="L352" s="69">
        <f t="shared" si="69"/>
        <v>12856</v>
      </c>
      <c r="M352" s="69">
        <f t="shared" si="69"/>
        <v>6484</v>
      </c>
      <c r="N352" s="69">
        <f t="shared" si="69"/>
        <v>11260</v>
      </c>
      <c r="O352" s="69">
        <f t="shared" si="69"/>
        <v>13331</v>
      </c>
      <c r="P352" s="69">
        <f t="shared" si="69"/>
        <v>24299</v>
      </c>
      <c r="Q352" s="69">
        <f t="shared" si="69"/>
        <v>11665</v>
      </c>
      <c r="R352" s="69">
        <f t="shared" si="69"/>
        <v>79895</v>
      </c>
      <c r="S352" s="69">
        <f t="shared" si="69"/>
        <v>132389</v>
      </c>
      <c r="T352" s="69">
        <f>T354+T356+T358+T360+T362+T364+T366+T368+T370+T372+T374+T376+T378+T380+T382+T388+T390+T392+T394</f>
        <v>91013</v>
      </c>
      <c r="U352" s="137">
        <f t="shared" si="66"/>
        <v>1.4546163734851065</v>
      </c>
    </row>
    <row r="353" spans="1:21" s="116" customFormat="1" ht="13.5" customHeight="1" thickBot="1" x14ac:dyDescent="0.2">
      <c r="A353" s="113"/>
      <c r="B353" s="442"/>
      <c r="C353" s="441"/>
      <c r="D353" s="122" t="s">
        <v>77</v>
      </c>
      <c r="E353" s="74">
        <f>E355+E357+E359+E361+E363+E365+E367+E369+E371+E373+E375+E377+E379+E381+E383+E389+E391+E393+E395</f>
        <v>3292</v>
      </c>
      <c r="F353" s="74">
        <f t="shared" si="69"/>
        <v>7660</v>
      </c>
      <c r="G353" s="74">
        <f t="shared" si="69"/>
        <v>8652</v>
      </c>
      <c r="H353" s="74">
        <f t="shared" si="69"/>
        <v>14996</v>
      </c>
      <c r="I353" s="74">
        <f t="shared" si="69"/>
        <v>12636</v>
      </c>
      <c r="J353" s="74">
        <f t="shared" si="69"/>
        <v>9949</v>
      </c>
      <c r="K353" s="74">
        <f t="shared" si="69"/>
        <v>57185</v>
      </c>
      <c r="L353" s="74">
        <f t="shared" si="69"/>
        <v>13523</v>
      </c>
      <c r="M353" s="74">
        <f t="shared" si="69"/>
        <v>6764</v>
      </c>
      <c r="N353" s="74">
        <f t="shared" si="69"/>
        <v>21964</v>
      </c>
      <c r="O353" s="74">
        <f t="shared" si="69"/>
        <v>27345</v>
      </c>
      <c r="P353" s="74">
        <f t="shared" si="69"/>
        <v>35767</v>
      </c>
      <c r="Q353" s="74">
        <f t="shared" si="69"/>
        <v>22390</v>
      </c>
      <c r="R353" s="74">
        <f t="shared" si="69"/>
        <v>127753</v>
      </c>
      <c r="S353" s="74">
        <f t="shared" si="69"/>
        <v>184938</v>
      </c>
      <c r="T353" s="74">
        <f>T355+T357+T359+T361+T363+T365+T367+T369+T371+T373+T375+T377+T379+T381+T383+T389+T391+T393+T395</f>
        <v>125229</v>
      </c>
      <c r="U353" s="138">
        <f t="shared" si="66"/>
        <v>1.4767985051385861</v>
      </c>
    </row>
    <row r="354" spans="1:21" s="116" customFormat="1" ht="13.5" customHeight="1" x14ac:dyDescent="0.15">
      <c r="A354" s="113"/>
      <c r="B354" s="113"/>
      <c r="C354" s="443" t="s">
        <v>207</v>
      </c>
      <c r="D354" s="121" t="s">
        <v>345</v>
      </c>
      <c r="E354" s="69">
        <v>478</v>
      </c>
      <c r="F354" s="69">
        <v>607</v>
      </c>
      <c r="G354" s="69">
        <v>978</v>
      </c>
      <c r="H354" s="69">
        <v>1333</v>
      </c>
      <c r="I354" s="69">
        <v>1478</v>
      </c>
      <c r="J354" s="69">
        <v>951</v>
      </c>
      <c r="K354" s="69">
        <f t="shared" ref="K354:K383" si="70">SUM(E354:J354)</f>
        <v>5825</v>
      </c>
      <c r="L354" s="69">
        <v>1467</v>
      </c>
      <c r="M354" s="69">
        <v>418</v>
      </c>
      <c r="N354" s="69">
        <v>691</v>
      </c>
      <c r="O354" s="69">
        <v>667</v>
      </c>
      <c r="P354" s="69">
        <v>2199</v>
      </c>
      <c r="Q354" s="69">
        <v>605</v>
      </c>
      <c r="R354" s="69">
        <f t="shared" ref="R354:R383" si="71">SUM(L354:Q354)</f>
        <v>6047</v>
      </c>
      <c r="S354" s="145">
        <f t="shared" ref="S354:S383" si="72">K354+R354</f>
        <v>11872</v>
      </c>
      <c r="T354" s="105">
        <v>9467</v>
      </c>
      <c r="U354" s="137">
        <f t="shared" si="66"/>
        <v>1.2540403506918771</v>
      </c>
    </row>
    <row r="355" spans="1:21" s="116" customFormat="1" ht="13.5" customHeight="1" x14ac:dyDescent="0.15">
      <c r="A355" s="113"/>
      <c r="B355" s="112"/>
      <c r="C355" s="438"/>
      <c r="D355" s="169" t="s">
        <v>77</v>
      </c>
      <c r="E355" s="72">
        <v>571</v>
      </c>
      <c r="F355" s="72">
        <v>705</v>
      </c>
      <c r="G355" s="72">
        <v>1210</v>
      </c>
      <c r="H355" s="72">
        <v>1682</v>
      </c>
      <c r="I355" s="72">
        <v>1669</v>
      </c>
      <c r="J355" s="72">
        <v>1135</v>
      </c>
      <c r="K355" s="72">
        <f t="shared" si="70"/>
        <v>6972</v>
      </c>
      <c r="L355" s="72">
        <v>1720</v>
      </c>
      <c r="M355" s="72">
        <v>513</v>
      </c>
      <c r="N355" s="72">
        <v>786</v>
      </c>
      <c r="O355" s="72">
        <v>744</v>
      </c>
      <c r="P355" s="72">
        <v>2389</v>
      </c>
      <c r="Q355" s="72">
        <v>671</v>
      </c>
      <c r="R355" s="72">
        <f t="shared" si="71"/>
        <v>6823</v>
      </c>
      <c r="S355" s="141">
        <f t="shared" si="72"/>
        <v>13795</v>
      </c>
      <c r="T355" s="102">
        <v>11044</v>
      </c>
      <c r="U355" s="142">
        <f t="shared" si="66"/>
        <v>1.2490945309670409</v>
      </c>
    </row>
    <row r="356" spans="1:21" s="116" customFormat="1" ht="13.5" customHeight="1" x14ac:dyDescent="0.15">
      <c r="A356" s="113"/>
      <c r="B356" s="112"/>
      <c r="C356" s="438" t="s">
        <v>208</v>
      </c>
      <c r="D356" s="169" t="s">
        <v>345</v>
      </c>
      <c r="E356" s="72">
        <v>2103</v>
      </c>
      <c r="F356" s="72">
        <v>5382</v>
      </c>
      <c r="G356" s="72">
        <v>4309</v>
      </c>
      <c r="H356" s="72">
        <v>6515</v>
      </c>
      <c r="I356" s="72">
        <v>5353</v>
      </c>
      <c r="J356" s="72">
        <v>5593</v>
      </c>
      <c r="K356" s="72">
        <f t="shared" si="70"/>
        <v>29255</v>
      </c>
      <c r="L356" s="72">
        <v>7755</v>
      </c>
      <c r="M356" s="72">
        <v>4526</v>
      </c>
      <c r="N356" s="72">
        <v>5950</v>
      </c>
      <c r="O356" s="72">
        <v>6939</v>
      </c>
      <c r="P356" s="72">
        <v>12807</v>
      </c>
      <c r="Q356" s="72">
        <v>5803</v>
      </c>
      <c r="R356" s="72">
        <f t="shared" si="71"/>
        <v>43780</v>
      </c>
      <c r="S356" s="72">
        <f t="shared" si="72"/>
        <v>73035</v>
      </c>
      <c r="T356" s="72">
        <v>46633</v>
      </c>
      <c r="U356" s="142">
        <f t="shared" ref="U356:U383" si="73">IF(T356=0,0,S356/T356)</f>
        <v>1.5661655908905709</v>
      </c>
    </row>
    <row r="357" spans="1:21" s="116" customFormat="1" ht="13.5" customHeight="1" x14ac:dyDescent="0.15">
      <c r="A357" s="113"/>
      <c r="B357" s="112"/>
      <c r="C357" s="438"/>
      <c r="D357" s="169" t="s">
        <v>77</v>
      </c>
      <c r="E357" s="72">
        <v>2147</v>
      </c>
      <c r="F357" s="72">
        <v>5402</v>
      </c>
      <c r="G357" s="72">
        <v>4336</v>
      </c>
      <c r="H357" s="72">
        <v>6586</v>
      </c>
      <c r="I357" s="72">
        <v>5365</v>
      </c>
      <c r="J357" s="72">
        <v>5697</v>
      </c>
      <c r="K357" s="72">
        <f t="shared" si="70"/>
        <v>29533</v>
      </c>
      <c r="L357" s="72">
        <v>7937</v>
      </c>
      <c r="M357" s="72">
        <v>4680</v>
      </c>
      <c r="N357" s="72">
        <v>6058</v>
      </c>
      <c r="O357" s="72">
        <v>7020</v>
      </c>
      <c r="P357" s="72">
        <v>12850</v>
      </c>
      <c r="Q357" s="72">
        <v>5813</v>
      </c>
      <c r="R357" s="72">
        <f t="shared" si="71"/>
        <v>44358</v>
      </c>
      <c r="S357" s="72">
        <f t="shared" si="72"/>
        <v>73891</v>
      </c>
      <c r="T357" s="72">
        <v>47249</v>
      </c>
      <c r="U357" s="142">
        <f t="shared" si="73"/>
        <v>1.5638637854769413</v>
      </c>
    </row>
    <row r="358" spans="1:21" s="116" customFormat="1" ht="13.5" customHeight="1" x14ac:dyDescent="0.15">
      <c r="A358" s="113"/>
      <c r="B358" s="112"/>
      <c r="C358" s="438" t="s">
        <v>209</v>
      </c>
      <c r="D358" s="169" t="s">
        <v>345</v>
      </c>
      <c r="E358" s="72">
        <v>0</v>
      </c>
      <c r="F358" s="72">
        <v>9</v>
      </c>
      <c r="G358" s="72">
        <v>0</v>
      </c>
      <c r="H358" s="72">
        <v>3</v>
      </c>
      <c r="I358" s="72">
        <v>14</v>
      </c>
      <c r="J358" s="72">
        <v>20</v>
      </c>
      <c r="K358" s="72">
        <f t="shared" si="70"/>
        <v>46</v>
      </c>
      <c r="L358" s="72">
        <v>13</v>
      </c>
      <c r="M358" s="72">
        <v>0</v>
      </c>
      <c r="N358" s="72">
        <v>0</v>
      </c>
      <c r="O358" s="72">
        <v>0</v>
      </c>
      <c r="P358" s="72">
        <v>0</v>
      </c>
      <c r="Q358" s="72">
        <v>0</v>
      </c>
      <c r="R358" s="72">
        <f t="shared" si="71"/>
        <v>13</v>
      </c>
      <c r="S358" s="72">
        <f t="shared" si="72"/>
        <v>59</v>
      </c>
      <c r="T358" s="72">
        <v>10</v>
      </c>
      <c r="U358" s="142">
        <f t="shared" si="73"/>
        <v>5.9</v>
      </c>
    </row>
    <row r="359" spans="1:21" s="116" customFormat="1" ht="13.5" customHeight="1" x14ac:dyDescent="0.15">
      <c r="A359" s="113"/>
      <c r="B359" s="112"/>
      <c r="C359" s="438"/>
      <c r="D359" s="169" t="s">
        <v>77</v>
      </c>
      <c r="E359" s="72">
        <v>0</v>
      </c>
      <c r="F359" s="72">
        <v>13</v>
      </c>
      <c r="G359" s="72">
        <v>0</v>
      </c>
      <c r="H359" s="72">
        <v>13</v>
      </c>
      <c r="I359" s="72">
        <v>74</v>
      </c>
      <c r="J359" s="72">
        <v>41</v>
      </c>
      <c r="K359" s="72">
        <f t="shared" si="70"/>
        <v>141</v>
      </c>
      <c r="L359" s="72">
        <v>13</v>
      </c>
      <c r="M359" s="72">
        <v>0</v>
      </c>
      <c r="N359" s="72">
        <v>0</v>
      </c>
      <c r="O359" s="72">
        <v>0</v>
      </c>
      <c r="P359" s="72">
        <v>0</v>
      </c>
      <c r="Q359" s="72">
        <v>0</v>
      </c>
      <c r="R359" s="72">
        <f t="shared" si="71"/>
        <v>13</v>
      </c>
      <c r="S359" s="72">
        <f t="shared" si="72"/>
        <v>154</v>
      </c>
      <c r="T359" s="72">
        <v>99</v>
      </c>
      <c r="U359" s="142">
        <f t="shared" si="73"/>
        <v>1.5555555555555556</v>
      </c>
    </row>
    <row r="360" spans="1:21" s="116" customFormat="1" ht="13.5" customHeight="1" x14ac:dyDescent="0.15">
      <c r="A360" s="113"/>
      <c r="B360" s="112"/>
      <c r="C360" s="438" t="s">
        <v>210</v>
      </c>
      <c r="D360" s="169" t="s">
        <v>345</v>
      </c>
      <c r="E360" s="72">
        <v>50</v>
      </c>
      <c r="F360" s="72">
        <v>46</v>
      </c>
      <c r="G360" s="72">
        <v>185</v>
      </c>
      <c r="H360" s="72">
        <v>205</v>
      </c>
      <c r="I360" s="72">
        <v>147</v>
      </c>
      <c r="J360" s="72">
        <v>120</v>
      </c>
      <c r="K360" s="72">
        <f t="shared" si="70"/>
        <v>753</v>
      </c>
      <c r="L360" s="72">
        <v>118</v>
      </c>
      <c r="M360" s="72">
        <v>138</v>
      </c>
      <c r="N360" s="72">
        <v>77</v>
      </c>
      <c r="O360" s="72">
        <v>119</v>
      </c>
      <c r="P360" s="72">
        <v>297</v>
      </c>
      <c r="Q360" s="72">
        <v>136</v>
      </c>
      <c r="R360" s="72">
        <f t="shared" si="71"/>
        <v>885</v>
      </c>
      <c r="S360" s="72">
        <f t="shared" si="72"/>
        <v>1638</v>
      </c>
      <c r="T360" s="72">
        <v>1155</v>
      </c>
      <c r="U360" s="142">
        <f t="shared" si="73"/>
        <v>1.4181818181818182</v>
      </c>
    </row>
    <row r="361" spans="1:21" s="116" customFormat="1" ht="13.5" customHeight="1" x14ac:dyDescent="0.15">
      <c r="A361" s="113"/>
      <c r="B361" s="112"/>
      <c r="C361" s="438"/>
      <c r="D361" s="169" t="s">
        <v>77</v>
      </c>
      <c r="E361" s="72">
        <v>50</v>
      </c>
      <c r="F361" s="72">
        <v>46</v>
      </c>
      <c r="G361" s="72">
        <v>185</v>
      </c>
      <c r="H361" s="72">
        <v>205</v>
      </c>
      <c r="I361" s="72">
        <v>147</v>
      </c>
      <c r="J361" s="72">
        <v>120</v>
      </c>
      <c r="K361" s="72">
        <f t="shared" si="70"/>
        <v>753</v>
      </c>
      <c r="L361" s="72">
        <v>118</v>
      </c>
      <c r="M361" s="72">
        <v>138</v>
      </c>
      <c r="N361" s="72">
        <v>77</v>
      </c>
      <c r="O361" s="72">
        <v>119</v>
      </c>
      <c r="P361" s="72">
        <v>297</v>
      </c>
      <c r="Q361" s="72">
        <v>136</v>
      </c>
      <c r="R361" s="72">
        <f t="shared" si="71"/>
        <v>885</v>
      </c>
      <c r="S361" s="72">
        <f t="shared" si="72"/>
        <v>1638</v>
      </c>
      <c r="T361" s="72">
        <v>1198</v>
      </c>
      <c r="U361" s="142">
        <f t="shared" si="73"/>
        <v>1.3672787979966612</v>
      </c>
    </row>
    <row r="362" spans="1:21" s="116" customFormat="1" ht="13.5" customHeight="1" x14ac:dyDescent="0.15">
      <c r="A362" s="113"/>
      <c r="B362" s="112"/>
      <c r="C362" s="438" t="s">
        <v>211</v>
      </c>
      <c r="D362" s="169" t="s">
        <v>345</v>
      </c>
      <c r="E362" s="72">
        <v>0</v>
      </c>
      <c r="F362" s="72">
        <v>0</v>
      </c>
      <c r="G362" s="72">
        <v>0</v>
      </c>
      <c r="H362" s="72">
        <v>0</v>
      </c>
      <c r="I362" s="72">
        <v>0</v>
      </c>
      <c r="J362" s="72">
        <v>0</v>
      </c>
      <c r="K362" s="72">
        <f t="shared" si="70"/>
        <v>0</v>
      </c>
      <c r="L362" s="72">
        <v>802</v>
      </c>
      <c r="M362" s="72">
        <v>314</v>
      </c>
      <c r="N362" s="72">
        <v>287</v>
      </c>
      <c r="O362" s="72">
        <v>596</v>
      </c>
      <c r="P362" s="72">
        <v>2217</v>
      </c>
      <c r="Q362" s="72">
        <v>409</v>
      </c>
      <c r="R362" s="72">
        <f t="shared" si="71"/>
        <v>4625</v>
      </c>
      <c r="S362" s="72">
        <f t="shared" si="72"/>
        <v>4625</v>
      </c>
      <c r="T362" s="72">
        <v>4623</v>
      </c>
      <c r="U362" s="142">
        <f t="shared" si="73"/>
        <v>1.0004326195111399</v>
      </c>
    </row>
    <row r="363" spans="1:21" s="116" customFormat="1" ht="13.5" customHeight="1" x14ac:dyDescent="0.15">
      <c r="A363" s="113"/>
      <c r="B363" s="112"/>
      <c r="C363" s="438"/>
      <c r="D363" s="169" t="s">
        <v>77</v>
      </c>
      <c r="E363" s="72">
        <v>0</v>
      </c>
      <c r="F363" s="72">
        <v>0</v>
      </c>
      <c r="G363" s="72">
        <v>0</v>
      </c>
      <c r="H363" s="72">
        <v>0</v>
      </c>
      <c r="I363" s="72">
        <v>0</v>
      </c>
      <c r="J363" s="72">
        <v>0</v>
      </c>
      <c r="K363" s="72">
        <f t="shared" si="70"/>
        <v>0</v>
      </c>
      <c r="L363" s="72">
        <v>810</v>
      </c>
      <c r="M363" s="72">
        <v>317</v>
      </c>
      <c r="N363" s="72">
        <v>290</v>
      </c>
      <c r="O363" s="72">
        <v>643</v>
      </c>
      <c r="P363" s="72">
        <v>2249</v>
      </c>
      <c r="Q363" s="72">
        <v>415</v>
      </c>
      <c r="R363" s="72">
        <f t="shared" si="71"/>
        <v>4724</v>
      </c>
      <c r="S363" s="72">
        <f t="shared" si="72"/>
        <v>4724</v>
      </c>
      <c r="T363" s="72">
        <v>4706</v>
      </c>
      <c r="U363" s="142">
        <f t="shared" si="73"/>
        <v>1.0038249043773906</v>
      </c>
    </row>
    <row r="364" spans="1:21" s="116" customFormat="1" ht="13.5" customHeight="1" x14ac:dyDescent="0.15">
      <c r="A364" s="113"/>
      <c r="B364" s="112"/>
      <c r="C364" s="438" t="s">
        <v>212</v>
      </c>
      <c r="D364" s="169" t="s">
        <v>345</v>
      </c>
      <c r="E364" s="72">
        <v>45</v>
      </c>
      <c r="F364" s="72">
        <v>590</v>
      </c>
      <c r="G364" s="72">
        <v>1801</v>
      </c>
      <c r="H364" s="72">
        <v>3957</v>
      </c>
      <c r="I364" s="72">
        <v>3032</v>
      </c>
      <c r="J364" s="72">
        <v>1462</v>
      </c>
      <c r="K364" s="72">
        <f t="shared" si="70"/>
        <v>10887</v>
      </c>
      <c r="L364" s="72">
        <v>1340</v>
      </c>
      <c r="M364" s="72">
        <v>428</v>
      </c>
      <c r="N364" s="72">
        <v>3389</v>
      </c>
      <c r="O364" s="72">
        <v>3732</v>
      </c>
      <c r="P364" s="72">
        <v>4519</v>
      </c>
      <c r="Q364" s="72">
        <v>3614</v>
      </c>
      <c r="R364" s="72">
        <f t="shared" si="71"/>
        <v>17022</v>
      </c>
      <c r="S364" s="72">
        <f t="shared" si="72"/>
        <v>27909</v>
      </c>
      <c r="T364" s="72">
        <v>18875</v>
      </c>
      <c r="U364" s="142">
        <f t="shared" si="73"/>
        <v>1.4786225165562914</v>
      </c>
    </row>
    <row r="365" spans="1:21" s="116" customFormat="1" ht="13.5" customHeight="1" x14ac:dyDescent="0.15">
      <c r="A365" s="113"/>
      <c r="B365" s="112"/>
      <c r="C365" s="438"/>
      <c r="D365" s="169" t="s">
        <v>77</v>
      </c>
      <c r="E365" s="72">
        <v>47</v>
      </c>
      <c r="F365" s="72">
        <v>615</v>
      </c>
      <c r="G365" s="72">
        <v>1849</v>
      </c>
      <c r="H365" s="72">
        <v>5176</v>
      </c>
      <c r="I365" s="72">
        <v>3988</v>
      </c>
      <c r="J365" s="72">
        <v>2079</v>
      </c>
      <c r="K365" s="72">
        <f t="shared" si="70"/>
        <v>13754</v>
      </c>
      <c r="L365" s="72">
        <v>1564</v>
      </c>
      <c r="M365" s="72">
        <v>431</v>
      </c>
      <c r="N365" s="72">
        <v>13887</v>
      </c>
      <c r="O365" s="72">
        <v>17541</v>
      </c>
      <c r="P365" s="72">
        <v>15712</v>
      </c>
      <c r="Q365" s="72">
        <v>14257</v>
      </c>
      <c r="R365" s="72">
        <f t="shared" si="71"/>
        <v>63392</v>
      </c>
      <c r="S365" s="72">
        <f t="shared" si="72"/>
        <v>77146</v>
      </c>
      <c r="T365" s="72">
        <v>50343</v>
      </c>
      <c r="U365" s="142">
        <f t="shared" si="73"/>
        <v>1.5324076832926128</v>
      </c>
    </row>
    <row r="366" spans="1:21" s="116" customFormat="1" ht="13.5" customHeight="1" x14ac:dyDescent="0.15">
      <c r="A366" s="113"/>
      <c r="B366" s="112"/>
      <c r="C366" s="438" t="s">
        <v>213</v>
      </c>
      <c r="D366" s="169" t="s">
        <v>345</v>
      </c>
      <c r="E366" s="72">
        <v>0</v>
      </c>
      <c r="F366" s="72">
        <v>0</v>
      </c>
      <c r="G366" s="72">
        <v>0</v>
      </c>
      <c r="H366" s="72">
        <v>0</v>
      </c>
      <c r="I366" s="72">
        <v>0</v>
      </c>
      <c r="J366" s="72">
        <v>0</v>
      </c>
      <c r="K366" s="72">
        <f t="shared" si="70"/>
        <v>0</v>
      </c>
      <c r="L366" s="72">
        <v>0</v>
      </c>
      <c r="M366" s="72">
        <v>0</v>
      </c>
      <c r="N366" s="72">
        <v>0</v>
      </c>
      <c r="O366" s="72">
        <v>0</v>
      </c>
      <c r="P366" s="72">
        <v>0</v>
      </c>
      <c r="Q366" s="72">
        <v>0</v>
      </c>
      <c r="R366" s="72">
        <f t="shared" si="71"/>
        <v>0</v>
      </c>
      <c r="S366" s="72">
        <f t="shared" si="72"/>
        <v>0</v>
      </c>
      <c r="T366" s="72">
        <v>0</v>
      </c>
      <c r="U366" s="142">
        <f t="shared" si="73"/>
        <v>0</v>
      </c>
    </row>
    <row r="367" spans="1:21" s="116" customFormat="1" ht="13.5" customHeight="1" x14ac:dyDescent="0.15">
      <c r="A367" s="113"/>
      <c r="B367" s="114"/>
      <c r="C367" s="438"/>
      <c r="D367" s="169" t="s">
        <v>77</v>
      </c>
      <c r="E367" s="72">
        <v>0</v>
      </c>
      <c r="F367" s="72">
        <v>0</v>
      </c>
      <c r="G367" s="72">
        <v>0</v>
      </c>
      <c r="H367" s="72">
        <v>0</v>
      </c>
      <c r="I367" s="72">
        <v>0</v>
      </c>
      <c r="J367" s="72">
        <v>0</v>
      </c>
      <c r="K367" s="72">
        <f t="shared" si="70"/>
        <v>0</v>
      </c>
      <c r="L367" s="72">
        <v>0</v>
      </c>
      <c r="M367" s="72">
        <v>0</v>
      </c>
      <c r="N367" s="72">
        <v>0</v>
      </c>
      <c r="O367" s="72">
        <v>0</v>
      </c>
      <c r="P367" s="72">
        <v>0</v>
      </c>
      <c r="Q367" s="72">
        <v>0</v>
      </c>
      <c r="R367" s="72">
        <f t="shared" si="71"/>
        <v>0</v>
      </c>
      <c r="S367" s="72">
        <f t="shared" si="72"/>
        <v>0</v>
      </c>
      <c r="T367" s="72">
        <v>0</v>
      </c>
      <c r="U367" s="142">
        <f t="shared" si="73"/>
        <v>0</v>
      </c>
    </row>
    <row r="368" spans="1:21" s="116" customFormat="1" ht="13.5" customHeight="1" x14ac:dyDescent="0.15">
      <c r="A368" s="113"/>
      <c r="B368" s="114"/>
      <c r="C368" s="438" t="s">
        <v>214</v>
      </c>
      <c r="D368" s="169" t="s">
        <v>345</v>
      </c>
      <c r="E368" s="72">
        <v>0</v>
      </c>
      <c r="F368" s="72">
        <v>0</v>
      </c>
      <c r="G368" s="72">
        <v>5</v>
      </c>
      <c r="H368" s="72">
        <v>1</v>
      </c>
      <c r="I368" s="72">
        <v>0</v>
      </c>
      <c r="J368" s="72">
        <v>0</v>
      </c>
      <c r="K368" s="72">
        <f t="shared" si="70"/>
        <v>6</v>
      </c>
      <c r="L368" s="72">
        <v>0</v>
      </c>
      <c r="M368" s="72">
        <v>0</v>
      </c>
      <c r="N368" s="72">
        <v>0</v>
      </c>
      <c r="O368" s="72">
        <v>0</v>
      </c>
      <c r="P368" s="72">
        <v>0</v>
      </c>
      <c r="Q368" s="72">
        <v>0</v>
      </c>
      <c r="R368" s="72">
        <f t="shared" si="71"/>
        <v>0</v>
      </c>
      <c r="S368" s="72">
        <f t="shared" si="72"/>
        <v>6</v>
      </c>
      <c r="T368" s="72">
        <v>54</v>
      </c>
      <c r="U368" s="142">
        <f t="shared" si="73"/>
        <v>0.1111111111111111</v>
      </c>
    </row>
    <row r="369" spans="1:21" s="116" customFormat="1" ht="13.5" customHeight="1" x14ac:dyDescent="0.15">
      <c r="A369" s="113"/>
      <c r="B369" s="114"/>
      <c r="C369" s="438"/>
      <c r="D369" s="169" t="s">
        <v>77</v>
      </c>
      <c r="E369" s="72">
        <v>0</v>
      </c>
      <c r="F369" s="72">
        <v>0</v>
      </c>
      <c r="G369" s="72">
        <v>13</v>
      </c>
      <c r="H369" s="72">
        <v>1</v>
      </c>
      <c r="I369" s="72">
        <v>0</v>
      </c>
      <c r="J369" s="72">
        <v>0</v>
      </c>
      <c r="K369" s="72">
        <f t="shared" si="70"/>
        <v>14</v>
      </c>
      <c r="L369" s="72">
        <v>0</v>
      </c>
      <c r="M369" s="72">
        <v>0</v>
      </c>
      <c r="N369" s="72">
        <v>0</v>
      </c>
      <c r="O369" s="72">
        <v>0</v>
      </c>
      <c r="P369" s="72">
        <v>0</v>
      </c>
      <c r="Q369" s="72">
        <v>0</v>
      </c>
      <c r="R369" s="72">
        <f t="shared" si="71"/>
        <v>0</v>
      </c>
      <c r="S369" s="72">
        <f t="shared" si="72"/>
        <v>14</v>
      </c>
      <c r="T369" s="72">
        <v>152</v>
      </c>
      <c r="U369" s="142">
        <f t="shared" si="73"/>
        <v>9.2105263157894732E-2</v>
      </c>
    </row>
    <row r="370" spans="1:21" s="116" customFormat="1" ht="13.5" customHeight="1" x14ac:dyDescent="0.15">
      <c r="A370" s="113"/>
      <c r="B370" s="112"/>
      <c r="C370" s="438" t="s">
        <v>401</v>
      </c>
      <c r="D370" s="169" t="s">
        <v>345</v>
      </c>
      <c r="E370" s="72">
        <v>0</v>
      </c>
      <c r="F370" s="72">
        <v>0</v>
      </c>
      <c r="G370" s="72">
        <v>0</v>
      </c>
      <c r="H370" s="72">
        <v>0</v>
      </c>
      <c r="I370" s="72">
        <v>0</v>
      </c>
      <c r="J370" s="72">
        <v>0</v>
      </c>
      <c r="K370" s="72">
        <f t="shared" si="70"/>
        <v>0</v>
      </c>
      <c r="L370" s="72">
        <v>0</v>
      </c>
      <c r="M370" s="72">
        <v>0</v>
      </c>
      <c r="N370" s="72">
        <v>0</v>
      </c>
      <c r="O370" s="72">
        <v>0</v>
      </c>
      <c r="P370" s="72">
        <v>0</v>
      </c>
      <c r="Q370" s="72">
        <v>0</v>
      </c>
      <c r="R370" s="72">
        <f t="shared" si="71"/>
        <v>0</v>
      </c>
      <c r="S370" s="72">
        <f t="shared" si="72"/>
        <v>0</v>
      </c>
      <c r="T370" s="72">
        <v>0</v>
      </c>
      <c r="U370" s="142">
        <f t="shared" si="73"/>
        <v>0</v>
      </c>
    </row>
    <row r="371" spans="1:21" s="116" customFormat="1" ht="13.5" customHeight="1" x14ac:dyDescent="0.15">
      <c r="A371" s="113"/>
      <c r="B371" s="112"/>
      <c r="C371" s="438"/>
      <c r="D371" s="169" t="s">
        <v>77</v>
      </c>
      <c r="E371" s="72">
        <v>0</v>
      </c>
      <c r="F371" s="72">
        <v>0</v>
      </c>
      <c r="G371" s="72">
        <v>0</v>
      </c>
      <c r="H371" s="72">
        <v>0</v>
      </c>
      <c r="I371" s="72">
        <v>0</v>
      </c>
      <c r="J371" s="72">
        <v>0</v>
      </c>
      <c r="K371" s="72">
        <f t="shared" si="70"/>
        <v>0</v>
      </c>
      <c r="L371" s="72">
        <v>0</v>
      </c>
      <c r="M371" s="72">
        <v>0</v>
      </c>
      <c r="N371" s="72">
        <v>0</v>
      </c>
      <c r="O371" s="72">
        <v>0</v>
      </c>
      <c r="P371" s="72">
        <v>0</v>
      </c>
      <c r="Q371" s="72">
        <v>0</v>
      </c>
      <c r="R371" s="72">
        <f t="shared" si="71"/>
        <v>0</v>
      </c>
      <c r="S371" s="72">
        <f t="shared" si="72"/>
        <v>0</v>
      </c>
      <c r="T371" s="72">
        <v>0</v>
      </c>
      <c r="U371" s="142">
        <f t="shared" si="73"/>
        <v>0</v>
      </c>
    </row>
    <row r="372" spans="1:21" s="116" customFormat="1" ht="13.5" customHeight="1" x14ac:dyDescent="0.15">
      <c r="A372" s="113"/>
      <c r="B372" s="112"/>
      <c r="C372" s="438" t="s">
        <v>215</v>
      </c>
      <c r="D372" s="169" t="s">
        <v>345</v>
      </c>
      <c r="E372" s="72">
        <v>0</v>
      </c>
      <c r="F372" s="72">
        <v>1</v>
      </c>
      <c r="G372" s="72">
        <v>0</v>
      </c>
      <c r="H372" s="72">
        <v>0</v>
      </c>
      <c r="I372" s="72">
        <v>0</v>
      </c>
      <c r="J372" s="72">
        <v>1</v>
      </c>
      <c r="K372" s="72">
        <f t="shared" si="70"/>
        <v>2</v>
      </c>
      <c r="L372" s="72">
        <v>0</v>
      </c>
      <c r="M372" s="72">
        <v>0</v>
      </c>
      <c r="N372" s="72">
        <v>0</v>
      </c>
      <c r="O372" s="72">
        <v>0</v>
      </c>
      <c r="P372" s="72">
        <v>0</v>
      </c>
      <c r="Q372" s="72">
        <v>0</v>
      </c>
      <c r="R372" s="72">
        <f t="shared" si="71"/>
        <v>0</v>
      </c>
      <c r="S372" s="72">
        <f t="shared" si="72"/>
        <v>2</v>
      </c>
      <c r="T372" s="72">
        <v>4</v>
      </c>
      <c r="U372" s="142">
        <f t="shared" si="73"/>
        <v>0.5</v>
      </c>
    </row>
    <row r="373" spans="1:21" s="116" customFormat="1" ht="13.5" customHeight="1" x14ac:dyDescent="0.15">
      <c r="A373" s="113"/>
      <c r="B373" s="112"/>
      <c r="C373" s="438"/>
      <c r="D373" s="169" t="s">
        <v>77</v>
      </c>
      <c r="E373" s="72">
        <v>0</v>
      </c>
      <c r="F373" s="72">
        <v>1</v>
      </c>
      <c r="G373" s="72">
        <v>0</v>
      </c>
      <c r="H373" s="72">
        <v>0</v>
      </c>
      <c r="I373" s="72">
        <v>0</v>
      </c>
      <c r="J373" s="72">
        <v>1</v>
      </c>
      <c r="K373" s="72">
        <f t="shared" si="70"/>
        <v>2</v>
      </c>
      <c r="L373" s="72">
        <v>0</v>
      </c>
      <c r="M373" s="72">
        <v>0</v>
      </c>
      <c r="N373" s="72">
        <v>0</v>
      </c>
      <c r="O373" s="72">
        <v>0</v>
      </c>
      <c r="P373" s="72">
        <v>0</v>
      </c>
      <c r="Q373" s="72">
        <v>0</v>
      </c>
      <c r="R373" s="72">
        <f t="shared" si="71"/>
        <v>0</v>
      </c>
      <c r="S373" s="72">
        <f t="shared" si="72"/>
        <v>2</v>
      </c>
      <c r="T373" s="72">
        <v>6</v>
      </c>
      <c r="U373" s="142">
        <f t="shared" si="73"/>
        <v>0.33333333333333331</v>
      </c>
    </row>
    <row r="374" spans="1:21" s="116" customFormat="1" ht="13.5" customHeight="1" x14ac:dyDescent="0.15">
      <c r="A374" s="113"/>
      <c r="B374" s="112"/>
      <c r="C374" s="438" t="s">
        <v>216</v>
      </c>
      <c r="D374" s="169" t="s">
        <v>345</v>
      </c>
      <c r="E374" s="72">
        <v>7</v>
      </c>
      <c r="F374" s="72">
        <v>0</v>
      </c>
      <c r="G374" s="72">
        <v>5</v>
      </c>
      <c r="H374" s="72">
        <v>0</v>
      </c>
      <c r="I374" s="72">
        <v>16</v>
      </c>
      <c r="J374" s="72">
        <v>14</v>
      </c>
      <c r="K374" s="72">
        <f t="shared" si="70"/>
        <v>42</v>
      </c>
      <c r="L374" s="72">
        <v>0</v>
      </c>
      <c r="M374" s="72">
        <v>1</v>
      </c>
      <c r="N374" s="72">
        <v>0</v>
      </c>
      <c r="O374" s="72">
        <v>0</v>
      </c>
      <c r="P374" s="72">
        <v>0</v>
      </c>
      <c r="Q374" s="72">
        <v>0</v>
      </c>
      <c r="R374" s="72">
        <f t="shared" si="71"/>
        <v>1</v>
      </c>
      <c r="S374" s="72">
        <f t="shared" si="72"/>
        <v>43</v>
      </c>
      <c r="T374" s="72">
        <v>12</v>
      </c>
      <c r="U374" s="142">
        <f t="shared" si="73"/>
        <v>3.5833333333333335</v>
      </c>
    </row>
    <row r="375" spans="1:21" s="116" customFormat="1" ht="13.5" customHeight="1" x14ac:dyDescent="0.15">
      <c r="A375" s="113"/>
      <c r="B375" s="112"/>
      <c r="C375" s="438"/>
      <c r="D375" s="169" t="s">
        <v>77</v>
      </c>
      <c r="E375" s="72">
        <v>175</v>
      </c>
      <c r="F375" s="72">
        <v>0</v>
      </c>
      <c r="G375" s="72">
        <v>90</v>
      </c>
      <c r="H375" s="72">
        <v>0</v>
      </c>
      <c r="I375" s="72">
        <v>16</v>
      </c>
      <c r="J375" s="72">
        <v>28</v>
      </c>
      <c r="K375" s="72">
        <f t="shared" si="70"/>
        <v>309</v>
      </c>
      <c r="L375" s="72">
        <v>0</v>
      </c>
      <c r="M375" s="72">
        <v>4</v>
      </c>
      <c r="N375" s="72">
        <v>0</v>
      </c>
      <c r="O375" s="72">
        <v>0</v>
      </c>
      <c r="P375" s="72">
        <v>0</v>
      </c>
      <c r="Q375" s="72">
        <v>0</v>
      </c>
      <c r="R375" s="72">
        <f t="shared" si="71"/>
        <v>4</v>
      </c>
      <c r="S375" s="72">
        <f t="shared" si="72"/>
        <v>313</v>
      </c>
      <c r="T375" s="72">
        <v>198</v>
      </c>
      <c r="U375" s="142">
        <f t="shared" si="73"/>
        <v>1.5808080808080809</v>
      </c>
    </row>
    <row r="376" spans="1:21" s="116" customFormat="1" ht="13.5" customHeight="1" x14ac:dyDescent="0.15">
      <c r="A376" s="113"/>
      <c r="B376" s="112"/>
      <c r="C376" s="438" t="s">
        <v>217</v>
      </c>
      <c r="D376" s="169" t="s">
        <v>345</v>
      </c>
      <c r="E376" s="72">
        <v>0</v>
      </c>
      <c r="F376" s="72">
        <v>0</v>
      </c>
      <c r="G376" s="72">
        <v>0</v>
      </c>
      <c r="H376" s="72">
        <v>0</v>
      </c>
      <c r="I376" s="72">
        <v>0</v>
      </c>
      <c r="J376" s="72">
        <v>0</v>
      </c>
      <c r="K376" s="72">
        <f t="shared" si="70"/>
        <v>0</v>
      </c>
      <c r="L376" s="72">
        <v>0</v>
      </c>
      <c r="M376" s="72">
        <v>0</v>
      </c>
      <c r="N376" s="72">
        <v>0</v>
      </c>
      <c r="O376" s="72">
        <v>0</v>
      </c>
      <c r="P376" s="72">
        <v>0</v>
      </c>
      <c r="Q376" s="72">
        <v>0</v>
      </c>
      <c r="R376" s="72">
        <f t="shared" si="71"/>
        <v>0</v>
      </c>
      <c r="S376" s="72">
        <f t="shared" si="72"/>
        <v>0</v>
      </c>
      <c r="T376" s="72">
        <v>0</v>
      </c>
      <c r="U376" s="142">
        <f t="shared" si="73"/>
        <v>0</v>
      </c>
    </row>
    <row r="377" spans="1:21" s="116" customFormat="1" ht="13.5" customHeight="1" x14ac:dyDescent="0.15">
      <c r="A377" s="113"/>
      <c r="B377" s="112"/>
      <c r="C377" s="438"/>
      <c r="D377" s="169" t="s">
        <v>77</v>
      </c>
      <c r="E377" s="72">
        <v>0</v>
      </c>
      <c r="F377" s="72">
        <v>0</v>
      </c>
      <c r="G377" s="72">
        <v>0</v>
      </c>
      <c r="H377" s="72">
        <v>0</v>
      </c>
      <c r="I377" s="72">
        <v>0</v>
      </c>
      <c r="J377" s="72">
        <v>0</v>
      </c>
      <c r="K377" s="72">
        <f t="shared" si="70"/>
        <v>0</v>
      </c>
      <c r="L377" s="72">
        <v>0</v>
      </c>
      <c r="M377" s="72">
        <v>0</v>
      </c>
      <c r="N377" s="72">
        <v>0</v>
      </c>
      <c r="O377" s="72">
        <v>0</v>
      </c>
      <c r="P377" s="72">
        <v>0</v>
      </c>
      <c r="Q377" s="72">
        <v>0</v>
      </c>
      <c r="R377" s="72">
        <f t="shared" si="71"/>
        <v>0</v>
      </c>
      <c r="S377" s="72">
        <f t="shared" si="72"/>
        <v>0</v>
      </c>
      <c r="T377" s="72">
        <v>0</v>
      </c>
      <c r="U377" s="142">
        <f t="shared" si="73"/>
        <v>0</v>
      </c>
    </row>
    <row r="378" spans="1:21" s="116" customFormat="1" ht="13.5" customHeight="1" x14ac:dyDescent="0.15">
      <c r="A378" s="113"/>
      <c r="B378" s="112"/>
      <c r="C378" s="438" t="s">
        <v>296</v>
      </c>
      <c r="D378" s="169" t="s">
        <v>345</v>
      </c>
      <c r="E378" s="72">
        <v>302</v>
      </c>
      <c r="F378" s="72">
        <v>878</v>
      </c>
      <c r="G378" s="72">
        <v>960</v>
      </c>
      <c r="H378" s="72">
        <v>1274</v>
      </c>
      <c r="I378" s="72">
        <v>1277</v>
      </c>
      <c r="J378" s="72">
        <v>823</v>
      </c>
      <c r="K378" s="72">
        <f t="shared" si="70"/>
        <v>5514</v>
      </c>
      <c r="L378" s="72">
        <v>1360</v>
      </c>
      <c r="M378" s="72">
        <v>656</v>
      </c>
      <c r="N378" s="72">
        <v>866</v>
      </c>
      <c r="O378" s="72">
        <v>1276</v>
      </c>
      <c r="P378" s="72">
        <v>2244</v>
      </c>
      <c r="Q378" s="72">
        <v>1098</v>
      </c>
      <c r="R378" s="72">
        <f t="shared" si="71"/>
        <v>7500</v>
      </c>
      <c r="S378" s="72">
        <f t="shared" si="72"/>
        <v>13014</v>
      </c>
      <c r="T378" s="72">
        <v>10037</v>
      </c>
      <c r="U378" s="142">
        <f t="shared" si="73"/>
        <v>1.2966025704891899</v>
      </c>
    </row>
    <row r="379" spans="1:21" s="116" customFormat="1" ht="13.5" customHeight="1" x14ac:dyDescent="0.15">
      <c r="A379" s="113"/>
      <c r="B379" s="112"/>
      <c r="C379" s="438"/>
      <c r="D379" s="169" t="s">
        <v>77</v>
      </c>
      <c r="E379" s="72">
        <v>302</v>
      </c>
      <c r="F379" s="72">
        <v>878</v>
      </c>
      <c r="G379" s="72">
        <v>960</v>
      </c>
      <c r="H379" s="72">
        <v>1274</v>
      </c>
      <c r="I379" s="72">
        <v>1277</v>
      </c>
      <c r="J379" s="72">
        <v>823</v>
      </c>
      <c r="K379" s="72">
        <f t="shared" si="70"/>
        <v>5514</v>
      </c>
      <c r="L379" s="72">
        <v>1360</v>
      </c>
      <c r="M379" s="72">
        <v>656</v>
      </c>
      <c r="N379" s="72">
        <v>866</v>
      </c>
      <c r="O379" s="72">
        <v>1276</v>
      </c>
      <c r="P379" s="72">
        <v>2244</v>
      </c>
      <c r="Q379" s="72">
        <v>1098</v>
      </c>
      <c r="R379" s="72">
        <f t="shared" si="71"/>
        <v>7500</v>
      </c>
      <c r="S379" s="72">
        <f t="shared" si="72"/>
        <v>13014</v>
      </c>
      <c r="T379" s="72">
        <v>10037</v>
      </c>
      <c r="U379" s="142">
        <f t="shared" si="73"/>
        <v>1.2966025704891899</v>
      </c>
    </row>
    <row r="380" spans="1:21" s="116" customFormat="1" ht="13.5" customHeight="1" x14ac:dyDescent="0.15">
      <c r="A380" s="113"/>
      <c r="B380" s="112"/>
      <c r="C380" s="438" t="s">
        <v>218</v>
      </c>
      <c r="D380" s="169" t="s">
        <v>345</v>
      </c>
      <c r="E380" s="72">
        <v>0</v>
      </c>
      <c r="F380" s="72">
        <v>0</v>
      </c>
      <c r="G380" s="72">
        <v>9</v>
      </c>
      <c r="H380" s="72">
        <v>53</v>
      </c>
      <c r="I380" s="72">
        <v>76</v>
      </c>
      <c r="J380" s="72">
        <v>11</v>
      </c>
      <c r="K380" s="72">
        <f t="shared" si="70"/>
        <v>149</v>
      </c>
      <c r="L380" s="72">
        <v>1</v>
      </c>
      <c r="M380" s="72">
        <v>0</v>
      </c>
      <c r="N380" s="72">
        <v>0</v>
      </c>
      <c r="O380" s="72">
        <v>0</v>
      </c>
      <c r="P380" s="72">
        <v>0</v>
      </c>
      <c r="Q380" s="72">
        <v>0</v>
      </c>
      <c r="R380" s="72">
        <f t="shared" si="71"/>
        <v>1</v>
      </c>
      <c r="S380" s="72">
        <f t="shared" si="72"/>
        <v>150</v>
      </c>
      <c r="T380" s="72">
        <v>116</v>
      </c>
      <c r="U380" s="142">
        <f t="shared" si="73"/>
        <v>1.2931034482758621</v>
      </c>
    </row>
    <row r="381" spans="1:21" s="116" customFormat="1" ht="13.5" customHeight="1" x14ac:dyDescent="0.15">
      <c r="A381" s="113"/>
      <c r="B381" s="112"/>
      <c r="C381" s="438"/>
      <c r="D381" s="169" t="s">
        <v>77</v>
      </c>
      <c r="E381" s="72">
        <v>0</v>
      </c>
      <c r="F381" s="72">
        <v>0</v>
      </c>
      <c r="G381" s="72">
        <v>9</v>
      </c>
      <c r="H381" s="72">
        <v>55</v>
      </c>
      <c r="I381" s="72">
        <v>76</v>
      </c>
      <c r="J381" s="72">
        <v>11</v>
      </c>
      <c r="K381" s="72">
        <f t="shared" si="70"/>
        <v>151</v>
      </c>
      <c r="L381" s="72">
        <v>1</v>
      </c>
      <c r="M381" s="72">
        <v>0</v>
      </c>
      <c r="N381" s="72">
        <v>0</v>
      </c>
      <c r="O381" s="72">
        <v>0</v>
      </c>
      <c r="P381" s="72">
        <v>0</v>
      </c>
      <c r="Q381" s="72">
        <v>0</v>
      </c>
      <c r="R381" s="72">
        <f t="shared" si="71"/>
        <v>1</v>
      </c>
      <c r="S381" s="72">
        <f t="shared" si="72"/>
        <v>152</v>
      </c>
      <c r="T381" s="72">
        <v>134</v>
      </c>
      <c r="U381" s="142">
        <f t="shared" si="73"/>
        <v>1.1343283582089552</v>
      </c>
    </row>
    <row r="382" spans="1:21" s="116" customFormat="1" ht="13.5" customHeight="1" x14ac:dyDescent="0.15">
      <c r="A382" s="113"/>
      <c r="B382" s="112"/>
      <c r="C382" s="438" t="s">
        <v>219</v>
      </c>
      <c r="D382" s="169" t="s">
        <v>345</v>
      </c>
      <c r="E382" s="72">
        <v>0</v>
      </c>
      <c r="F382" s="72">
        <v>0</v>
      </c>
      <c r="G382" s="72">
        <v>0</v>
      </c>
      <c r="H382" s="72">
        <v>0</v>
      </c>
      <c r="I382" s="72">
        <v>0</v>
      </c>
      <c r="J382" s="72">
        <v>0</v>
      </c>
      <c r="K382" s="72">
        <f t="shared" si="70"/>
        <v>0</v>
      </c>
      <c r="L382" s="72">
        <v>0</v>
      </c>
      <c r="M382" s="72">
        <v>0</v>
      </c>
      <c r="N382" s="72">
        <v>0</v>
      </c>
      <c r="O382" s="72">
        <v>0</v>
      </c>
      <c r="P382" s="72">
        <v>0</v>
      </c>
      <c r="Q382" s="72">
        <v>0</v>
      </c>
      <c r="R382" s="72">
        <f t="shared" si="71"/>
        <v>0</v>
      </c>
      <c r="S382" s="72">
        <f t="shared" si="72"/>
        <v>0</v>
      </c>
      <c r="T382" s="72">
        <v>0</v>
      </c>
      <c r="U382" s="142">
        <f t="shared" si="73"/>
        <v>0</v>
      </c>
    </row>
    <row r="383" spans="1:21" s="116" customFormat="1" ht="13.5" customHeight="1" x14ac:dyDescent="0.15">
      <c r="A383" s="113"/>
      <c r="B383" s="112"/>
      <c r="C383" s="438"/>
      <c r="D383" s="169" t="s">
        <v>77</v>
      </c>
      <c r="E383" s="72">
        <v>0</v>
      </c>
      <c r="F383" s="72">
        <v>0</v>
      </c>
      <c r="G383" s="72">
        <v>0</v>
      </c>
      <c r="H383" s="72">
        <v>0</v>
      </c>
      <c r="I383" s="72">
        <v>0</v>
      </c>
      <c r="J383" s="72">
        <v>0</v>
      </c>
      <c r="K383" s="72">
        <f t="shared" si="70"/>
        <v>0</v>
      </c>
      <c r="L383" s="72">
        <v>0</v>
      </c>
      <c r="M383" s="72">
        <v>0</v>
      </c>
      <c r="N383" s="72">
        <v>0</v>
      </c>
      <c r="O383" s="72">
        <v>0</v>
      </c>
      <c r="P383" s="72">
        <v>0</v>
      </c>
      <c r="Q383" s="72">
        <v>0</v>
      </c>
      <c r="R383" s="72">
        <f t="shared" si="71"/>
        <v>0</v>
      </c>
      <c r="S383" s="72">
        <f t="shared" si="72"/>
        <v>0</v>
      </c>
      <c r="T383" s="72">
        <v>0</v>
      </c>
      <c r="U383" s="142">
        <f t="shared" si="73"/>
        <v>0</v>
      </c>
    </row>
    <row r="384" spans="1:21" s="94" customFormat="1" ht="13.5" customHeight="1" x14ac:dyDescent="0.15">
      <c r="A384" s="112"/>
      <c r="B384" s="112"/>
      <c r="C384" s="115"/>
      <c r="D384" s="112"/>
      <c r="U384" s="170"/>
    </row>
    <row r="385" spans="1:21" s="116" customFormat="1" ht="21.75" customHeight="1" x14ac:dyDescent="0.15">
      <c r="A385" s="100" t="str">
        <f>A321</f>
        <v>５　平成27年度市町村別・月別訪日外国人宿泊者数（延べ人数）</v>
      </c>
      <c r="B385" s="14"/>
      <c r="C385" s="14"/>
      <c r="D385" s="5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:21" s="116" customFormat="1" ht="14.25" customHeight="1" thickBot="1" x14ac:dyDescent="0.2">
      <c r="A386" s="14"/>
      <c r="B386" s="14"/>
      <c r="C386" s="14"/>
      <c r="D386" s="5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65" t="s">
        <v>146</v>
      </c>
    </row>
    <row r="387" spans="1:21" s="147" customFormat="1" ht="13.5" customHeight="1" thickBot="1" x14ac:dyDescent="0.2">
      <c r="A387" s="106" t="s">
        <v>24</v>
      </c>
      <c r="B387" s="106" t="s">
        <v>285</v>
      </c>
      <c r="C387" s="107" t="s">
        <v>286</v>
      </c>
      <c r="D387" s="19" t="s">
        <v>25</v>
      </c>
      <c r="E387" s="19" t="s">
        <v>26</v>
      </c>
      <c r="F387" s="19" t="s">
        <v>27</v>
      </c>
      <c r="G387" s="19" t="s">
        <v>28</v>
      </c>
      <c r="H387" s="19" t="s">
        <v>29</v>
      </c>
      <c r="I387" s="19" t="s">
        <v>30</v>
      </c>
      <c r="J387" s="19" t="s">
        <v>31</v>
      </c>
      <c r="K387" s="19" t="s">
        <v>32</v>
      </c>
      <c r="L387" s="19" t="s">
        <v>33</v>
      </c>
      <c r="M387" s="19" t="s">
        <v>34</v>
      </c>
      <c r="N387" s="19" t="s">
        <v>35</v>
      </c>
      <c r="O387" s="19" t="s">
        <v>36</v>
      </c>
      <c r="P387" s="19" t="s">
        <v>37</v>
      </c>
      <c r="Q387" s="19" t="s">
        <v>38</v>
      </c>
      <c r="R387" s="108" t="s">
        <v>39</v>
      </c>
      <c r="S387" s="165" t="s">
        <v>349</v>
      </c>
      <c r="T387" s="166" t="str">
        <f>$T$3</f>
        <v>26年度</v>
      </c>
      <c r="U387" s="20" t="s">
        <v>41</v>
      </c>
    </row>
    <row r="388" spans="1:21" s="116" customFormat="1" ht="13.5" customHeight="1" x14ac:dyDescent="0.15">
      <c r="A388" s="447" t="s">
        <v>1</v>
      </c>
      <c r="B388" s="447" t="s">
        <v>1</v>
      </c>
      <c r="C388" s="448" t="s">
        <v>220</v>
      </c>
      <c r="D388" s="121" t="s">
        <v>345</v>
      </c>
      <c r="E388" s="69">
        <v>0</v>
      </c>
      <c r="F388" s="69">
        <v>0</v>
      </c>
      <c r="G388" s="69">
        <v>0</v>
      </c>
      <c r="H388" s="69">
        <v>2</v>
      </c>
      <c r="I388" s="69">
        <v>0</v>
      </c>
      <c r="J388" s="69">
        <v>0</v>
      </c>
      <c r="K388" s="69">
        <f t="shared" ref="K388:K395" si="74">SUM(E388:J388)</f>
        <v>2</v>
      </c>
      <c r="L388" s="69">
        <v>0</v>
      </c>
      <c r="M388" s="69">
        <v>1</v>
      </c>
      <c r="N388" s="69">
        <v>0</v>
      </c>
      <c r="O388" s="69">
        <v>2</v>
      </c>
      <c r="P388" s="69">
        <v>10</v>
      </c>
      <c r="Q388" s="69">
        <v>0</v>
      </c>
      <c r="R388" s="69">
        <f t="shared" ref="R388:R395" si="75">SUM(L388:Q388)</f>
        <v>13</v>
      </c>
      <c r="S388" s="69">
        <f t="shared" ref="S388:S395" si="76">K388+R388</f>
        <v>15</v>
      </c>
      <c r="T388" s="69">
        <v>0</v>
      </c>
      <c r="U388" s="137">
        <f t="shared" ref="U388:U427" si="77">IF(T388=0,0,S388/T388)</f>
        <v>0</v>
      </c>
    </row>
    <row r="389" spans="1:21" s="116" customFormat="1" ht="13.5" customHeight="1" x14ac:dyDescent="0.15">
      <c r="A389" s="447"/>
      <c r="B389" s="447"/>
      <c r="C389" s="438"/>
      <c r="D389" s="169" t="s">
        <v>77</v>
      </c>
      <c r="E389" s="72">
        <v>0</v>
      </c>
      <c r="F389" s="72">
        <v>0</v>
      </c>
      <c r="G389" s="72">
        <v>0</v>
      </c>
      <c r="H389" s="72">
        <v>4</v>
      </c>
      <c r="I389" s="72">
        <v>0</v>
      </c>
      <c r="J389" s="72">
        <v>0</v>
      </c>
      <c r="K389" s="72">
        <f t="shared" si="74"/>
        <v>4</v>
      </c>
      <c r="L389" s="72">
        <v>0</v>
      </c>
      <c r="M389" s="72">
        <v>5</v>
      </c>
      <c r="N389" s="72">
        <v>0</v>
      </c>
      <c r="O389" s="72">
        <v>2</v>
      </c>
      <c r="P389" s="72">
        <v>20</v>
      </c>
      <c r="Q389" s="72">
        <v>0</v>
      </c>
      <c r="R389" s="72">
        <f t="shared" si="75"/>
        <v>27</v>
      </c>
      <c r="S389" s="72">
        <f t="shared" si="76"/>
        <v>31</v>
      </c>
      <c r="T389" s="72">
        <v>0</v>
      </c>
      <c r="U389" s="142">
        <f t="shared" si="77"/>
        <v>0</v>
      </c>
    </row>
    <row r="390" spans="1:21" s="116" customFormat="1" ht="13.5" customHeight="1" x14ac:dyDescent="0.15">
      <c r="A390" s="113"/>
      <c r="B390" s="112"/>
      <c r="C390" s="438" t="s">
        <v>221</v>
      </c>
      <c r="D390" s="169" t="s">
        <v>345</v>
      </c>
      <c r="E390" s="72">
        <v>0</v>
      </c>
      <c r="F390" s="72">
        <v>0</v>
      </c>
      <c r="G390" s="72">
        <v>0</v>
      </c>
      <c r="H390" s="72">
        <v>0</v>
      </c>
      <c r="I390" s="72">
        <v>6</v>
      </c>
      <c r="J390" s="72">
        <v>7</v>
      </c>
      <c r="K390" s="72">
        <f t="shared" si="74"/>
        <v>13</v>
      </c>
      <c r="L390" s="72">
        <v>0</v>
      </c>
      <c r="M390" s="72">
        <v>2</v>
      </c>
      <c r="N390" s="72">
        <v>0</v>
      </c>
      <c r="O390" s="72">
        <v>0</v>
      </c>
      <c r="P390" s="72">
        <v>6</v>
      </c>
      <c r="Q390" s="72">
        <v>0</v>
      </c>
      <c r="R390" s="72">
        <f t="shared" si="75"/>
        <v>8</v>
      </c>
      <c r="S390" s="72">
        <f t="shared" si="76"/>
        <v>21</v>
      </c>
      <c r="T390" s="72">
        <v>27</v>
      </c>
      <c r="U390" s="142">
        <f t="shared" si="77"/>
        <v>0.77777777777777779</v>
      </c>
    </row>
    <row r="391" spans="1:21" s="116" customFormat="1" ht="13.5" customHeight="1" x14ac:dyDescent="0.15">
      <c r="A391" s="113"/>
      <c r="B391" s="112"/>
      <c r="C391" s="438"/>
      <c r="D391" s="169" t="s">
        <v>77</v>
      </c>
      <c r="E391" s="72">
        <v>0</v>
      </c>
      <c r="F391" s="72">
        <v>0</v>
      </c>
      <c r="G391" s="72">
        <v>0</v>
      </c>
      <c r="H391" s="72">
        <v>0</v>
      </c>
      <c r="I391" s="72">
        <v>24</v>
      </c>
      <c r="J391" s="72">
        <v>14</v>
      </c>
      <c r="K391" s="72">
        <f t="shared" si="74"/>
        <v>38</v>
      </c>
      <c r="L391" s="72">
        <v>0</v>
      </c>
      <c r="M391" s="72">
        <v>20</v>
      </c>
      <c r="N391" s="72">
        <v>0</v>
      </c>
      <c r="O391" s="72">
        <v>0</v>
      </c>
      <c r="P391" s="72">
        <v>6</v>
      </c>
      <c r="Q391" s="72">
        <v>0</v>
      </c>
      <c r="R391" s="72">
        <f t="shared" si="75"/>
        <v>26</v>
      </c>
      <c r="S391" s="72">
        <f t="shared" si="76"/>
        <v>64</v>
      </c>
      <c r="T391" s="72">
        <v>63</v>
      </c>
      <c r="U391" s="142">
        <f t="shared" si="77"/>
        <v>1.0158730158730158</v>
      </c>
    </row>
    <row r="392" spans="1:21" s="116" customFormat="1" ht="13.5" customHeight="1" x14ac:dyDescent="0.15">
      <c r="A392" s="113"/>
      <c r="B392" s="112"/>
      <c r="C392" s="438" t="s">
        <v>222</v>
      </c>
      <c r="D392" s="169" t="s">
        <v>345</v>
      </c>
      <c r="E392" s="72">
        <v>0</v>
      </c>
      <c r="F392" s="72">
        <v>0</v>
      </c>
      <c r="G392" s="72">
        <v>0</v>
      </c>
      <c r="H392" s="72">
        <v>0</v>
      </c>
      <c r="I392" s="72">
        <v>0</v>
      </c>
      <c r="J392" s="72">
        <v>0</v>
      </c>
      <c r="K392" s="72">
        <f t="shared" si="74"/>
        <v>0</v>
      </c>
      <c r="L392" s="72">
        <v>0</v>
      </c>
      <c r="M392" s="72">
        <v>0</v>
      </c>
      <c r="N392" s="72">
        <v>0</v>
      </c>
      <c r="O392" s="72">
        <v>0</v>
      </c>
      <c r="P392" s="72">
        <v>0</v>
      </c>
      <c r="Q392" s="72">
        <v>0</v>
      </c>
      <c r="R392" s="72">
        <f t="shared" si="75"/>
        <v>0</v>
      </c>
      <c r="S392" s="72">
        <f t="shared" si="76"/>
        <v>0</v>
      </c>
      <c r="T392" s="72">
        <v>0</v>
      </c>
      <c r="U392" s="142">
        <f t="shared" si="77"/>
        <v>0</v>
      </c>
    </row>
    <row r="393" spans="1:21" s="116" customFormat="1" ht="13.5" customHeight="1" x14ac:dyDescent="0.15">
      <c r="A393" s="113"/>
      <c r="B393" s="112"/>
      <c r="C393" s="438"/>
      <c r="D393" s="169" t="s">
        <v>77</v>
      </c>
      <c r="E393" s="72">
        <v>0</v>
      </c>
      <c r="F393" s="72">
        <v>0</v>
      </c>
      <c r="G393" s="72">
        <v>0</v>
      </c>
      <c r="H393" s="72">
        <v>0</v>
      </c>
      <c r="I393" s="72">
        <v>0</v>
      </c>
      <c r="J393" s="72">
        <v>0</v>
      </c>
      <c r="K393" s="72">
        <f t="shared" si="74"/>
        <v>0</v>
      </c>
      <c r="L393" s="72">
        <v>0</v>
      </c>
      <c r="M393" s="72">
        <v>0</v>
      </c>
      <c r="N393" s="72">
        <v>0</v>
      </c>
      <c r="O393" s="72">
        <v>0</v>
      </c>
      <c r="P393" s="72">
        <v>0</v>
      </c>
      <c r="Q393" s="72">
        <v>0</v>
      </c>
      <c r="R393" s="72">
        <f t="shared" si="75"/>
        <v>0</v>
      </c>
      <c r="S393" s="72">
        <f t="shared" si="76"/>
        <v>0</v>
      </c>
      <c r="T393" s="72">
        <v>0</v>
      </c>
      <c r="U393" s="142">
        <f t="shared" si="77"/>
        <v>0</v>
      </c>
    </row>
    <row r="394" spans="1:21" s="116" customFormat="1" ht="13.5" customHeight="1" x14ac:dyDescent="0.15">
      <c r="A394" s="113"/>
      <c r="B394" s="112"/>
      <c r="C394" s="438" t="s">
        <v>223</v>
      </c>
      <c r="D394" s="169" t="s">
        <v>345</v>
      </c>
      <c r="E394" s="72">
        <v>0</v>
      </c>
      <c r="F394" s="72">
        <v>0</v>
      </c>
      <c r="G394" s="72">
        <v>0</v>
      </c>
      <c r="H394" s="72">
        <v>0</v>
      </c>
      <c r="I394" s="72">
        <v>0</v>
      </c>
      <c r="J394" s="72">
        <v>0</v>
      </c>
      <c r="K394" s="72">
        <f t="shared" si="74"/>
        <v>0</v>
      </c>
      <c r="L394" s="72">
        <v>0</v>
      </c>
      <c r="M394" s="72">
        <v>0</v>
      </c>
      <c r="N394" s="72">
        <v>0</v>
      </c>
      <c r="O394" s="72">
        <v>0</v>
      </c>
      <c r="P394" s="72">
        <v>0</v>
      </c>
      <c r="Q394" s="72">
        <v>0</v>
      </c>
      <c r="R394" s="72">
        <f t="shared" si="75"/>
        <v>0</v>
      </c>
      <c r="S394" s="141">
        <f t="shared" si="76"/>
        <v>0</v>
      </c>
      <c r="T394" s="72">
        <v>0</v>
      </c>
      <c r="U394" s="142">
        <f t="shared" si="77"/>
        <v>0</v>
      </c>
    </row>
    <row r="395" spans="1:21" s="116" customFormat="1" ht="13.5" customHeight="1" thickBot="1" x14ac:dyDescent="0.2">
      <c r="A395" s="113"/>
      <c r="B395" s="112"/>
      <c r="C395" s="439"/>
      <c r="D395" s="122" t="s">
        <v>77</v>
      </c>
      <c r="E395" s="74">
        <v>0</v>
      </c>
      <c r="F395" s="74">
        <v>0</v>
      </c>
      <c r="G395" s="74">
        <v>0</v>
      </c>
      <c r="H395" s="74">
        <v>0</v>
      </c>
      <c r="I395" s="74">
        <v>0</v>
      </c>
      <c r="J395" s="74">
        <v>0</v>
      </c>
      <c r="K395" s="74">
        <f t="shared" si="74"/>
        <v>0</v>
      </c>
      <c r="L395" s="74">
        <v>0</v>
      </c>
      <c r="M395" s="74">
        <v>0</v>
      </c>
      <c r="N395" s="74">
        <v>0</v>
      </c>
      <c r="O395" s="74">
        <v>0</v>
      </c>
      <c r="P395" s="74">
        <v>0</v>
      </c>
      <c r="Q395" s="74">
        <v>0</v>
      </c>
      <c r="R395" s="74">
        <f t="shared" si="75"/>
        <v>0</v>
      </c>
      <c r="S395" s="143">
        <f t="shared" si="76"/>
        <v>0</v>
      </c>
      <c r="T395" s="74">
        <v>0</v>
      </c>
      <c r="U395" s="138">
        <f t="shared" si="77"/>
        <v>0</v>
      </c>
    </row>
    <row r="396" spans="1:21" s="116" customFormat="1" ht="13.5" customHeight="1" x14ac:dyDescent="0.15">
      <c r="A396" s="440" t="s">
        <v>20</v>
      </c>
      <c r="B396" s="444"/>
      <c r="C396" s="441"/>
      <c r="D396" s="172" t="s">
        <v>345</v>
      </c>
      <c r="E396" s="79">
        <f>E398+E416</f>
        <v>4402</v>
      </c>
      <c r="F396" s="79">
        <f t="shared" ref="F396:R397" si="78">F398+F416</f>
        <v>12677</v>
      </c>
      <c r="G396" s="79">
        <f t="shared" si="78"/>
        <v>10364</v>
      </c>
      <c r="H396" s="79">
        <f t="shared" si="78"/>
        <v>14881</v>
      </c>
      <c r="I396" s="79">
        <f t="shared" si="78"/>
        <v>11923</v>
      </c>
      <c r="J396" s="79">
        <f t="shared" si="78"/>
        <v>9827</v>
      </c>
      <c r="K396" s="79">
        <f t="shared" si="78"/>
        <v>64074</v>
      </c>
      <c r="L396" s="79">
        <f t="shared" si="78"/>
        <v>15502</v>
      </c>
      <c r="M396" s="79">
        <f t="shared" si="78"/>
        <v>6906</v>
      </c>
      <c r="N396" s="79">
        <f t="shared" si="78"/>
        <v>11407</v>
      </c>
      <c r="O396" s="79">
        <f t="shared" si="78"/>
        <v>16140</v>
      </c>
      <c r="P396" s="79">
        <f t="shared" si="78"/>
        <v>31961</v>
      </c>
      <c r="Q396" s="79">
        <f t="shared" si="78"/>
        <v>13833</v>
      </c>
      <c r="R396" s="79">
        <f t="shared" si="78"/>
        <v>95749</v>
      </c>
      <c r="S396" s="79">
        <f>S398+S416</f>
        <v>159823</v>
      </c>
      <c r="T396" s="79">
        <f>T398+T416</f>
        <v>113972</v>
      </c>
      <c r="U396" s="140">
        <f t="shared" si="77"/>
        <v>1.4023005650510652</v>
      </c>
    </row>
    <row r="397" spans="1:21" s="116" customFormat="1" ht="13.5" customHeight="1" thickBot="1" x14ac:dyDescent="0.2">
      <c r="A397" s="442"/>
      <c r="B397" s="445"/>
      <c r="C397" s="441"/>
      <c r="D397" s="171" t="s">
        <v>77</v>
      </c>
      <c r="E397" s="134">
        <f>E399+E417</f>
        <v>4558</v>
      </c>
      <c r="F397" s="134">
        <f t="shared" si="78"/>
        <v>13097</v>
      </c>
      <c r="G397" s="134">
        <f t="shared" si="78"/>
        <v>11028</v>
      </c>
      <c r="H397" s="134">
        <f t="shared" si="78"/>
        <v>15572</v>
      </c>
      <c r="I397" s="134">
        <f t="shared" si="78"/>
        <v>12513</v>
      </c>
      <c r="J397" s="134">
        <f t="shared" si="78"/>
        <v>10453</v>
      </c>
      <c r="K397" s="134">
        <f t="shared" si="78"/>
        <v>67221</v>
      </c>
      <c r="L397" s="134">
        <f t="shared" si="78"/>
        <v>16216</v>
      </c>
      <c r="M397" s="134">
        <f t="shared" si="78"/>
        <v>7102</v>
      </c>
      <c r="N397" s="134">
        <f t="shared" si="78"/>
        <v>11799</v>
      </c>
      <c r="O397" s="134">
        <f t="shared" si="78"/>
        <v>16791</v>
      </c>
      <c r="P397" s="134">
        <f t="shared" si="78"/>
        <v>34263</v>
      </c>
      <c r="Q397" s="134">
        <f t="shared" si="78"/>
        <v>14468</v>
      </c>
      <c r="R397" s="134">
        <f t="shared" si="78"/>
        <v>100639</v>
      </c>
      <c r="S397" s="134">
        <f>S399+S417</f>
        <v>167860</v>
      </c>
      <c r="T397" s="134">
        <f>T399+T417</f>
        <v>121387</v>
      </c>
      <c r="U397" s="144">
        <f t="shared" si="77"/>
        <v>1.3828498933164177</v>
      </c>
    </row>
    <row r="398" spans="1:21" s="116" customFormat="1" ht="13.5" customHeight="1" x14ac:dyDescent="0.15">
      <c r="A398" s="113"/>
      <c r="B398" s="440" t="s">
        <v>343</v>
      </c>
      <c r="C398" s="446"/>
      <c r="D398" s="121" t="s">
        <v>345</v>
      </c>
      <c r="E398" s="69">
        <f>E400+E402+E404+E406+E408+E410+E412+E414</f>
        <v>4297</v>
      </c>
      <c r="F398" s="69">
        <f t="shared" ref="F398:S399" si="79">F400+F402+F404+F406+F408+F410+F412+F414</f>
        <v>12396</v>
      </c>
      <c r="G398" s="69">
        <f t="shared" si="79"/>
        <v>9891</v>
      </c>
      <c r="H398" s="69">
        <f t="shared" si="79"/>
        <v>14392</v>
      </c>
      <c r="I398" s="69">
        <f t="shared" si="79"/>
        <v>11528</v>
      </c>
      <c r="J398" s="69">
        <f t="shared" si="79"/>
        <v>9301</v>
      </c>
      <c r="K398" s="69">
        <f t="shared" si="79"/>
        <v>61805</v>
      </c>
      <c r="L398" s="69">
        <f t="shared" si="79"/>
        <v>15181</v>
      </c>
      <c r="M398" s="69">
        <f t="shared" si="79"/>
        <v>6738</v>
      </c>
      <c r="N398" s="69">
        <f t="shared" si="79"/>
        <v>11245</v>
      </c>
      <c r="O398" s="69">
        <f t="shared" si="79"/>
        <v>15895</v>
      </c>
      <c r="P398" s="69">
        <f t="shared" si="79"/>
        <v>30277</v>
      </c>
      <c r="Q398" s="69">
        <f t="shared" si="79"/>
        <v>13447</v>
      </c>
      <c r="R398" s="69">
        <f t="shared" si="79"/>
        <v>92783</v>
      </c>
      <c r="S398" s="69">
        <f t="shared" si="79"/>
        <v>154588</v>
      </c>
      <c r="T398" s="69">
        <f>T400+T402+T404+T406+T408+T410+T412+T414</f>
        <v>109737</v>
      </c>
      <c r="U398" s="137">
        <f t="shared" si="77"/>
        <v>1.4087135606039896</v>
      </c>
    </row>
    <row r="399" spans="1:21" s="116" customFormat="1" ht="13.5" customHeight="1" thickBot="1" x14ac:dyDescent="0.2">
      <c r="A399" s="113"/>
      <c r="B399" s="442"/>
      <c r="C399" s="441"/>
      <c r="D399" s="122" t="s">
        <v>77</v>
      </c>
      <c r="E399" s="74">
        <f>E401+E403+E405+E407+E409+E411+E413+E415</f>
        <v>4392</v>
      </c>
      <c r="F399" s="74">
        <f t="shared" si="79"/>
        <v>12683</v>
      </c>
      <c r="G399" s="74">
        <f t="shared" si="79"/>
        <v>10372</v>
      </c>
      <c r="H399" s="74">
        <f t="shared" si="79"/>
        <v>14956</v>
      </c>
      <c r="I399" s="74">
        <f t="shared" si="79"/>
        <v>11988</v>
      </c>
      <c r="J399" s="74">
        <f t="shared" si="79"/>
        <v>9733</v>
      </c>
      <c r="K399" s="74">
        <f t="shared" si="79"/>
        <v>64124</v>
      </c>
      <c r="L399" s="74">
        <f t="shared" si="79"/>
        <v>15751</v>
      </c>
      <c r="M399" s="74">
        <f t="shared" si="79"/>
        <v>6861</v>
      </c>
      <c r="N399" s="74">
        <f t="shared" si="79"/>
        <v>11544</v>
      </c>
      <c r="O399" s="74">
        <f t="shared" si="79"/>
        <v>16387</v>
      </c>
      <c r="P399" s="74">
        <f t="shared" si="79"/>
        <v>31777</v>
      </c>
      <c r="Q399" s="74">
        <f t="shared" si="79"/>
        <v>13879</v>
      </c>
      <c r="R399" s="74">
        <f t="shared" si="79"/>
        <v>96199</v>
      </c>
      <c r="S399" s="74">
        <f t="shared" si="79"/>
        <v>160323</v>
      </c>
      <c r="T399" s="74">
        <f>T401+T403+T405+T407+T409+T411+T413+T415</f>
        <v>114857</v>
      </c>
      <c r="U399" s="138">
        <f t="shared" si="77"/>
        <v>1.3958487510556605</v>
      </c>
    </row>
    <row r="400" spans="1:21" s="116" customFormat="1" ht="13.5" customHeight="1" x14ac:dyDescent="0.15">
      <c r="A400" s="113"/>
      <c r="B400" s="113"/>
      <c r="C400" s="443" t="s">
        <v>297</v>
      </c>
      <c r="D400" s="172" t="s">
        <v>345</v>
      </c>
      <c r="E400" s="79">
        <v>3945</v>
      </c>
      <c r="F400" s="79">
        <v>10559</v>
      </c>
      <c r="G400" s="79">
        <v>8587</v>
      </c>
      <c r="H400" s="79">
        <v>12414</v>
      </c>
      <c r="I400" s="79">
        <v>10014</v>
      </c>
      <c r="J400" s="79">
        <v>7804</v>
      </c>
      <c r="K400" s="79">
        <f t="shared" ref="K400:K415" si="80">SUM(E400:J400)</f>
        <v>53323</v>
      </c>
      <c r="L400" s="79">
        <v>13447</v>
      </c>
      <c r="M400" s="79">
        <v>6431</v>
      </c>
      <c r="N400" s="79">
        <v>10915</v>
      </c>
      <c r="O400" s="79">
        <v>15216</v>
      </c>
      <c r="P400" s="79">
        <v>26551</v>
      </c>
      <c r="Q400" s="79">
        <v>12628</v>
      </c>
      <c r="R400" s="79">
        <f t="shared" ref="R400:R415" si="81">SUM(L400:Q400)</f>
        <v>85188</v>
      </c>
      <c r="S400" s="139">
        <f t="shared" ref="S400:S415" si="82">K400+R400</f>
        <v>138511</v>
      </c>
      <c r="T400" s="104">
        <v>98809</v>
      </c>
      <c r="U400" s="140">
        <f t="shared" si="77"/>
        <v>1.4018055035472476</v>
      </c>
    </row>
    <row r="401" spans="1:21" s="116" customFormat="1" ht="13.5" customHeight="1" x14ac:dyDescent="0.15">
      <c r="A401" s="113"/>
      <c r="B401" s="112"/>
      <c r="C401" s="438"/>
      <c r="D401" s="169" t="s">
        <v>77</v>
      </c>
      <c r="E401" s="72">
        <v>4025</v>
      </c>
      <c r="F401" s="72">
        <v>10805</v>
      </c>
      <c r="G401" s="72">
        <v>9005</v>
      </c>
      <c r="H401" s="72">
        <v>12833</v>
      </c>
      <c r="I401" s="72">
        <v>10351</v>
      </c>
      <c r="J401" s="72">
        <v>8134</v>
      </c>
      <c r="K401" s="72">
        <f t="shared" si="80"/>
        <v>55153</v>
      </c>
      <c r="L401" s="72">
        <v>13869</v>
      </c>
      <c r="M401" s="72">
        <v>6524</v>
      </c>
      <c r="N401" s="72">
        <v>11095</v>
      </c>
      <c r="O401" s="72">
        <v>15492</v>
      </c>
      <c r="P401" s="72">
        <v>27495</v>
      </c>
      <c r="Q401" s="72">
        <v>12919</v>
      </c>
      <c r="R401" s="72">
        <f t="shared" si="81"/>
        <v>87394</v>
      </c>
      <c r="S401" s="141">
        <f t="shared" si="82"/>
        <v>142547</v>
      </c>
      <c r="T401" s="102">
        <v>102978</v>
      </c>
      <c r="U401" s="142">
        <f t="shared" si="77"/>
        <v>1.3842471207442366</v>
      </c>
    </row>
    <row r="402" spans="1:21" s="116" customFormat="1" ht="13.5" customHeight="1" x14ac:dyDescent="0.15">
      <c r="A402" s="113"/>
      <c r="B402" s="112"/>
      <c r="C402" s="438" t="s">
        <v>224</v>
      </c>
      <c r="D402" s="169" t="s">
        <v>345</v>
      </c>
      <c r="E402" s="72">
        <v>0</v>
      </c>
      <c r="F402" s="72">
        <v>0</v>
      </c>
      <c r="G402" s="72">
        <v>0</v>
      </c>
      <c r="H402" s="72">
        <v>0</v>
      </c>
      <c r="I402" s="72">
        <v>0</v>
      </c>
      <c r="J402" s="72">
        <v>0</v>
      </c>
      <c r="K402" s="72">
        <f t="shared" si="80"/>
        <v>0</v>
      </c>
      <c r="L402" s="72">
        <v>0</v>
      </c>
      <c r="M402" s="72">
        <v>0</v>
      </c>
      <c r="N402" s="72">
        <v>0</v>
      </c>
      <c r="O402" s="72">
        <v>0</v>
      </c>
      <c r="P402" s="72">
        <v>0</v>
      </c>
      <c r="Q402" s="72">
        <v>0</v>
      </c>
      <c r="R402" s="72">
        <f t="shared" si="81"/>
        <v>0</v>
      </c>
      <c r="S402" s="72">
        <f t="shared" si="82"/>
        <v>0</v>
      </c>
      <c r="T402" s="72">
        <v>0</v>
      </c>
      <c r="U402" s="142">
        <f t="shared" si="77"/>
        <v>0</v>
      </c>
    </row>
    <row r="403" spans="1:21" s="116" customFormat="1" ht="13.5" customHeight="1" x14ac:dyDescent="0.15">
      <c r="A403" s="113"/>
      <c r="B403" s="112"/>
      <c r="C403" s="438"/>
      <c r="D403" s="169" t="s">
        <v>77</v>
      </c>
      <c r="E403" s="72">
        <v>0</v>
      </c>
      <c r="F403" s="72">
        <v>0</v>
      </c>
      <c r="G403" s="72">
        <v>0</v>
      </c>
      <c r="H403" s="72">
        <v>0</v>
      </c>
      <c r="I403" s="72">
        <v>0</v>
      </c>
      <c r="J403" s="72">
        <v>0</v>
      </c>
      <c r="K403" s="72">
        <f t="shared" si="80"/>
        <v>0</v>
      </c>
      <c r="L403" s="72">
        <v>0</v>
      </c>
      <c r="M403" s="72">
        <v>0</v>
      </c>
      <c r="N403" s="72">
        <v>0</v>
      </c>
      <c r="O403" s="72">
        <v>0</v>
      </c>
      <c r="P403" s="72">
        <v>0</v>
      </c>
      <c r="Q403" s="72">
        <v>0</v>
      </c>
      <c r="R403" s="72">
        <f t="shared" si="81"/>
        <v>0</v>
      </c>
      <c r="S403" s="72">
        <f t="shared" si="82"/>
        <v>0</v>
      </c>
      <c r="T403" s="72">
        <v>0</v>
      </c>
      <c r="U403" s="142">
        <f t="shared" si="77"/>
        <v>0</v>
      </c>
    </row>
    <row r="404" spans="1:21" s="116" customFormat="1" ht="13.5" customHeight="1" x14ac:dyDescent="0.15">
      <c r="A404" s="113"/>
      <c r="B404" s="112"/>
      <c r="C404" s="438" t="s">
        <v>225</v>
      </c>
      <c r="D404" s="169" t="s">
        <v>345</v>
      </c>
      <c r="E404" s="72">
        <v>4</v>
      </c>
      <c r="F404" s="72">
        <v>0</v>
      </c>
      <c r="G404" s="72">
        <v>0</v>
      </c>
      <c r="H404" s="72">
        <v>25</v>
      </c>
      <c r="I404" s="72">
        <v>2</v>
      </c>
      <c r="J404" s="72">
        <v>0</v>
      </c>
      <c r="K404" s="72">
        <f t="shared" si="80"/>
        <v>31</v>
      </c>
      <c r="L404" s="72">
        <v>6</v>
      </c>
      <c r="M404" s="72">
        <v>7</v>
      </c>
      <c r="N404" s="72">
        <v>0</v>
      </c>
      <c r="O404" s="72">
        <v>5</v>
      </c>
      <c r="P404" s="72">
        <v>9</v>
      </c>
      <c r="Q404" s="72">
        <v>0</v>
      </c>
      <c r="R404" s="72">
        <f t="shared" si="81"/>
        <v>27</v>
      </c>
      <c r="S404" s="72">
        <f t="shared" si="82"/>
        <v>58</v>
      </c>
      <c r="T404" s="72">
        <v>30</v>
      </c>
      <c r="U404" s="142">
        <f t="shared" si="77"/>
        <v>1.9333333333333333</v>
      </c>
    </row>
    <row r="405" spans="1:21" s="116" customFormat="1" ht="13.5" customHeight="1" x14ac:dyDescent="0.15">
      <c r="A405" s="113"/>
      <c r="B405" s="112"/>
      <c r="C405" s="438"/>
      <c r="D405" s="169" t="s">
        <v>77</v>
      </c>
      <c r="E405" s="72">
        <v>4</v>
      </c>
      <c r="F405" s="72">
        <v>0</v>
      </c>
      <c r="G405" s="72">
        <v>0</v>
      </c>
      <c r="H405" s="72">
        <v>25</v>
      </c>
      <c r="I405" s="72">
        <v>2</v>
      </c>
      <c r="J405" s="72">
        <v>0</v>
      </c>
      <c r="K405" s="72">
        <f t="shared" si="80"/>
        <v>31</v>
      </c>
      <c r="L405" s="72">
        <v>6</v>
      </c>
      <c r="M405" s="72">
        <v>7</v>
      </c>
      <c r="N405" s="72">
        <v>0</v>
      </c>
      <c r="O405" s="72">
        <v>5</v>
      </c>
      <c r="P405" s="72">
        <v>15</v>
      </c>
      <c r="Q405" s="72">
        <v>0</v>
      </c>
      <c r="R405" s="72">
        <f t="shared" si="81"/>
        <v>33</v>
      </c>
      <c r="S405" s="72">
        <f t="shared" si="82"/>
        <v>64</v>
      </c>
      <c r="T405" s="72">
        <v>52</v>
      </c>
      <c r="U405" s="142">
        <f t="shared" si="77"/>
        <v>1.2307692307692308</v>
      </c>
    </row>
    <row r="406" spans="1:21" s="116" customFormat="1" ht="13.5" customHeight="1" x14ac:dyDescent="0.15">
      <c r="A406" s="113"/>
      <c r="B406" s="112"/>
      <c r="C406" s="438" t="s">
        <v>226</v>
      </c>
      <c r="D406" s="169" t="s">
        <v>345</v>
      </c>
      <c r="E406" s="72">
        <v>1</v>
      </c>
      <c r="F406" s="72">
        <v>6</v>
      </c>
      <c r="G406" s="72">
        <v>2</v>
      </c>
      <c r="H406" s="72">
        <v>0</v>
      </c>
      <c r="I406" s="72">
        <v>8</v>
      </c>
      <c r="J406" s="72">
        <v>4</v>
      </c>
      <c r="K406" s="72">
        <f t="shared" si="80"/>
        <v>21</v>
      </c>
      <c r="L406" s="72">
        <v>0</v>
      </c>
      <c r="M406" s="72">
        <v>0</v>
      </c>
      <c r="N406" s="72">
        <v>0</v>
      </c>
      <c r="O406" s="72">
        <v>0</v>
      </c>
      <c r="P406" s="72">
        <v>4</v>
      </c>
      <c r="Q406" s="72">
        <v>0</v>
      </c>
      <c r="R406" s="72">
        <f t="shared" si="81"/>
        <v>4</v>
      </c>
      <c r="S406" s="72">
        <f t="shared" si="82"/>
        <v>25</v>
      </c>
      <c r="T406" s="72">
        <v>47</v>
      </c>
      <c r="U406" s="142">
        <f t="shared" si="77"/>
        <v>0.53191489361702127</v>
      </c>
    </row>
    <row r="407" spans="1:21" s="116" customFormat="1" ht="13.5" customHeight="1" x14ac:dyDescent="0.15">
      <c r="A407" s="113"/>
      <c r="B407" s="112"/>
      <c r="C407" s="438"/>
      <c r="D407" s="169" t="s">
        <v>77</v>
      </c>
      <c r="E407" s="72">
        <v>1</v>
      </c>
      <c r="F407" s="72">
        <v>6</v>
      </c>
      <c r="G407" s="72">
        <v>2</v>
      </c>
      <c r="H407" s="72">
        <v>0</v>
      </c>
      <c r="I407" s="72">
        <v>8</v>
      </c>
      <c r="J407" s="72">
        <v>4</v>
      </c>
      <c r="K407" s="72">
        <f t="shared" si="80"/>
        <v>21</v>
      </c>
      <c r="L407" s="72">
        <v>0</v>
      </c>
      <c r="M407" s="72">
        <v>0</v>
      </c>
      <c r="N407" s="72">
        <v>0</v>
      </c>
      <c r="O407" s="72">
        <v>0</v>
      </c>
      <c r="P407" s="72">
        <v>4</v>
      </c>
      <c r="Q407" s="72">
        <v>0</v>
      </c>
      <c r="R407" s="72">
        <f t="shared" si="81"/>
        <v>4</v>
      </c>
      <c r="S407" s="72">
        <f t="shared" si="82"/>
        <v>25</v>
      </c>
      <c r="T407" s="72">
        <v>64</v>
      </c>
      <c r="U407" s="142">
        <f t="shared" si="77"/>
        <v>0.390625</v>
      </c>
    </row>
    <row r="408" spans="1:21" s="116" customFormat="1" ht="13.5" customHeight="1" x14ac:dyDescent="0.15">
      <c r="A408" s="113"/>
      <c r="B408" s="112"/>
      <c r="C408" s="438" t="s">
        <v>227</v>
      </c>
      <c r="D408" s="169" t="s">
        <v>345</v>
      </c>
      <c r="E408" s="72">
        <v>6</v>
      </c>
      <c r="F408" s="72">
        <v>13</v>
      </c>
      <c r="G408" s="72">
        <v>16</v>
      </c>
      <c r="H408" s="72">
        <v>101</v>
      </c>
      <c r="I408" s="72">
        <v>17</v>
      </c>
      <c r="J408" s="72">
        <v>12</v>
      </c>
      <c r="K408" s="72">
        <f t="shared" si="80"/>
        <v>165</v>
      </c>
      <c r="L408" s="72">
        <v>28</v>
      </c>
      <c r="M408" s="72">
        <v>2</v>
      </c>
      <c r="N408" s="72">
        <v>14</v>
      </c>
      <c r="O408" s="72">
        <v>14</v>
      </c>
      <c r="P408" s="72">
        <v>37</v>
      </c>
      <c r="Q408" s="72">
        <v>3</v>
      </c>
      <c r="R408" s="72">
        <f t="shared" si="81"/>
        <v>98</v>
      </c>
      <c r="S408" s="72">
        <f t="shared" si="82"/>
        <v>263</v>
      </c>
      <c r="T408" s="72">
        <v>249</v>
      </c>
      <c r="U408" s="142">
        <f t="shared" si="77"/>
        <v>1.0562248995983936</v>
      </c>
    </row>
    <row r="409" spans="1:21" s="116" customFormat="1" ht="13.5" customHeight="1" x14ac:dyDescent="0.15">
      <c r="A409" s="113"/>
      <c r="B409" s="112"/>
      <c r="C409" s="438"/>
      <c r="D409" s="169" t="s">
        <v>77</v>
      </c>
      <c r="E409" s="72">
        <v>6</v>
      </c>
      <c r="F409" s="72">
        <v>13</v>
      </c>
      <c r="G409" s="72">
        <v>16</v>
      </c>
      <c r="H409" s="72">
        <v>118</v>
      </c>
      <c r="I409" s="72">
        <v>20</v>
      </c>
      <c r="J409" s="72">
        <v>14</v>
      </c>
      <c r="K409" s="72">
        <f t="shared" si="80"/>
        <v>187</v>
      </c>
      <c r="L409" s="72">
        <v>31</v>
      </c>
      <c r="M409" s="72">
        <v>2</v>
      </c>
      <c r="N409" s="72">
        <v>14</v>
      </c>
      <c r="O409" s="72">
        <v>16</v>
      </c>
      <c r="P409" s="72">
        <v>43</v>
      </c>
      <c r="Q409" s="72">
        <v>10</v>
      </c>
      <c r="R409" s="72">
        <f t="shared" si="81"/>
        <v>116</v>
      </c>
      <c r="S409" s="72">
        <f t="shared" si="82"/>
        <v>303</v>
      </c>
      <c r="T409" s="72">
        <v>322</v>
      </c>
      <c r="U409" s="142">
        <f t="shared" si="77"/>
        <v>0.94099378881987583</v>
      </c>
    </row>
    <row r="410" spans="1:21" s="116" customFormat="1" ht="13.5" customHeight="1" x14ac:dyDescent="0.15">
      <c r="A410" s="113"/>
      <c r="B410" s="112"/>
      <c r="C410" s="438" t="s">
        <v>228</v>
      </c>
      <c r="D410" s="169" t="s">
        <v>345</v>
      </c>
      <c r="E410" s="72">
        <v>339</v>
      </c>
      <c r="F410" s="72">
        <v>1812</v>
      </c>
      <c r="G410" s="72">
        <v>1270</v>
      </c>
      <c r="H410" s="72">
        <v>1822</v>
      </c>
      <c r="I410" s="72">
        <v>1477</v>
      </c>
      <c r="J410" s="72">
        <v>1477</v>
      </c>
      <c r="K410" s="72">
        <f t="shared" si="80"/>
        <v>8197</v>
      </c>
      <c r="L410" s="72">
        <v>1676</v>
      </c>
      <c r="M410" s="72">
        <v>277</v>
      </c>
      <c r="N410" s="72">
        <v>278</v>
      </c>
      <c r="O410" s="72">
        <v>553</v>
      </c>
      <c r="P410" s="72">
        <v>3342</v>
      </c>
      <c r="Q410" s="72">
        <v>740</v>
      </c>
      <c r="R410" s="72">
        <f t="shared" si="81"/>
        <v>6866</v>
      </c>
      <c r="S410" s="72">
        <f t="shared" si="82"/>
        <v>15063</v>
      </c>
      <c r="T410" s="72">
        <v>10065</v>
      </c>
      <c r="U410" s="142">
        <f t="shared" si="77"/>
        <v>1.4965722801788375</v>
      </c>
    </row>
    <row r="411" spans="1:21" s="116" customFormat="1" ht="13.5" customHeight="1" x14ac:dyDescent="0.15">
      <c r="A411" s="113"/>
      <c r="B411" s="112"/>
      <c r="C411" s="438"/>
      <c r="D411" s="169" t="s">
        <v>77</v>
      </c>
      <c r="E411" s="72">
        <v>354</v>
      </c>
      <c r="F411" s="72">
        <v>1849</v>
      </c>
      <c r="G411" s="72">
        <v>1323</v>
      </c>
      <c r="H411" s="72">
        <v>1950</v>
      </c>
      <c r="I411" s="72">
        <v>1597</v>
      </c>
      <c r="J411" s="72">
        <v>1577</v>
      </c>
      <c r="K411" s="72">
        <f t="shared" si="80"/>
        <v>8650</v>
      </c>
      <c r="L411" s="72">
        <v>1772</v>
      </c>
      <c r="M411" s="72">
        <v>282</v>
      </c>
      <c r="N411" s="72">
        <v>301</v>
      </c>
      <c r="O411" s="72">
        <v>578</v>
      </c>
      <c r="P411" s="72">
        <v>3489</v>
      </c>
      <c r="Q411" s="72">
        <v>762</v>
      </c>
      <c r="R411" s="72">
        <f t="shared" si="81"/>
        <v>7184</v>
      </c>
      <c r="S411" s="72">
        <f t="shared" si="82"/>
        <v>15834</v>
      </c>
      <c r="T411" s="72">
        <v>10630</v>
      </c>
      <c r="U411" s="142">
        <f t="shared" si="77"/>
        <v>1.489557855126999</v>
      </c>
    </row>
    <row r="412" spans="1:21" s="116" customFormat="1" ht="13.5" customHeight="1" x14ac:dyDescent="0.15">
      <c r="A412" s="113"/>
      <c r="B412" s="114"/>
      <c r="C412" s="438" t="s">
        <v>229</v>
      </c>
      <c r="D412" s="169" t="s">
        <v>345</v>
      </c>
      <c r="E412" s="72">
        <v>0</v>
      </c>
      <c r="F412" s="72">
        <v>5</v>
      </c>
      <c r="G412" s="72">
        <v>16</v>
      </c>
      <c r="H412" s="72">
        <v>30</v>
      </c>
      <c r="I412" s="72">
        <v>9</v>
      </c>
      <c r="J412" s="72">
        <v>2</v>
      </c>
      <c r="K412" s="72">
        <f t="shared" si="80"/>
        <v>62</v>
      </c>
      <c r="L412" s="72">
        <v>23</v>
      </c>
      <c r="M412" s="72">
        <v>21</v>
      </c>
      <c r="N412" s="72">
        <v>38</v>
      </c>
      <c r="O412" s="72">
        <v>107</v>
      </c>
      <c r="P412" s="72">
        <v>334</v>
      </c>
      <c r="Q412" s="72">
        <v>76</v>
      </c>
      <c r="R412" s="72">
        <f t="shared" si="81"/>
        <v>599</v>
      </c>
      <c r="S412" s="72">
        <f t="shared" si="82"/>
        <v>661</v>
      </c>
      <c r="T412" s="72">
        <v>534</v>
      </c>
      <c r="U412" s="142">
        <f t="shared" si="77"/>
        <v>1.2378277153558053</v>
      </c>
    </row>
    <row r="413" spans="1:21" s="116" customFormat="1" ht="13.5" customHeight="1" x14ac:dyDescent="0.15">
      <c r="A413" s="113"/>
      <c r="B413" s="114"/>
      <c r="C413" s="438"/>
      <c r="D413" s="169" t="s">
        <v>77</v>
      </c>
      <c r="E413" s="72">
        <v>0</v>
      </c>
      <c r="F413" s="72">
        <v>9</v>
      </c>
      <c r="G413" s="72">
        <v>26</v>
      </c>
      <c r="H413" s="72">
        <v>30</v>
      </c>
      <c r="I413" s="72">
        <v>9</v>
      </c>
      <c r="J413" s="72">
        <v>2</v>
      </c>
      <c r="K413" s="72">
        <f t="shared" si="80"/>
        <v>76</v>
      </c>
      <c r="L413" s="72">
        <v>72</v>
      </c>
      <c r="M413" s="72">
        <v>46</v>
      </c>
      <c r="N413" s="72">
        <v>134</v>
      </c>
      <c r="O413" s="72">
        <v>296</v>
      </c>
      <c r="P413" s="72">
        <v>731</v>
      </c>
      <c r="Q413" s="72">
        <v>188</v>
      </c>
      <c r="R413" s="72">
        <f t="shared" si="81"/>
        <v>1467</v>
      </c>
      <c r="S413" s="72">
        <f t="shared" si="82"/>
        <v>1543</v>
      </c>
      <c r="T413" s="72">
        <v>808</v>
      </c>
      <c r="U413" s="142">
        <f t="shared" si="77"/>
        <v>1.9096534653465347</v>
      </c>
    </row>
    <row r="414" spans="1:21" s="116" customFormat="1" ht="13.5" customHeight="1" x14ac:dyDescent="0.15">
      <c r="A414" s="113"/>
      <c r="B414" s="114"/>
      <c r="C414" s="438" t="s">
        <v>230</v>
      </c>
      <c r="D414" s="169" t="s">
        <v>345</v>
      </c>
      <c r="E414" s="72">
        <v>2</v>
      </c>
      <c r="F414" s="72">
        <v>1</v>
      </c>
      <c r="G414" s="72">
        <v>0</v>
      </c>
      <c r="H414" s="72">
        <v>0</v>
      </c>
      <c r="I414" s="72">
        <v>1</v>
      </c>
      <c r="J414" s="72">
        <v>2</v>
      </c>
      <c r="K414" s="72">
        <f t="shared" si="80"/>
        <v>6</v>
      </c>
      <c r="L414" s="72">
        <v>1</v>
      </c>
      <c r="M414" s="72">
        <v>0</v>
      </c>
      <c r="N414" s="72">
        <v>0</v>
      </c>
      <c r="O414" s="72">
        <v>0</v>
      </c>
      <c r="P414" s="72">
        <v>0</v>
      </c>
      <c r="Q414" s="72">
        <v>0</v>
      </c>
      <c r="R414" s="72">
        <f t="shared" si="81"/>
        <v>1</v>
      </c>
      <c r="S414" s="72">
        <f t="shared" si="82"/>
        <v>7</v>
      </c>
      <c r="T414" s="72">
        <v>3</v>
      </c>
      <c r="U414" s="142">
        <f t="shared" si="77"/>
        <v>2.3333333333333335</v>
      </c>
    </row>
    <row r="415" spans="1:21" s="116" customFormat="1" ht="13.5" customHeight="1" thickBot="1" x14ac:dyDescent="0.2">
      <c r="A415" s="113"/>
      <c r="B415" s="114"/>
      <c r="C415" s="439"/>
      <c r="D415" s="171" t="s">
        <v>77</v>
      </c>
      <c r="E415" s="89">
        <v>2</v>
      </c>
      <c r="F415" s="89">
        <v>1</v>
      </c>
      <c r="G415" s="89">
        <v>0</v>
      </c>
      <c r="H415" s="89">
        <v>0</v>
      </c>
      <c r="I415" s="89">
        <v>1</v>
      </c>
      <c r="J415" s="89">
        <v>2</v>
      </c>
      <c r="K415" s="89">
        <f t="shared" si="80"/>
        <v>6</v>
      </c>
      <c r="L415" s="89">
        <v>1</v>
      </c>
      <c r="M415" s="89">
        <v>0</v>
      </c>
      <c r="N415" s="89">
        <v>0</v>
      </c>
      <c r="O415" s="89">
        <v>0</v>
      </c>
      <c r="P415" s="89">
        <v>0</v>
      </c>
      <c r="Q415" s="89">
        <v>0</v>
      </c>
      <c r="R415" s="89">
        <f t="shared" si="81"/>
        <v>1</v>
      </c>
      <c r="S415" s="89">
        <f t="shared" si="82"/>
        <v>7</v>
      </c>
      <c r="T415" s="89">
        <v>3</v>
      </c>
      <c r="U415" s="144">
        <f t="shared" si="77"/>
        <v>2.3333333333333335</v>
      </c>
    </row>
    <row r="416" spans="1:21" s="116" customFormat="1" ht="13.5" customHeight="1" x14ac:dyDescent="0.15">
      <c r="A416" s="113"/>
      <c r="B416" s="440" t="s">
        <v>344</v>
      </c>
      <c r="C416" s="441"/>
      <c r="D416" s="121" t="s">
        <v>345</v>
      </c>
      <c r="E416" s="69">
        <f>E418+E420+E422+E424+E426</f>
        <v>105</v>
      </c>
      <c r="F416" s="69">
        <f t="shared" ref="F416:T417" si="83">F418+F420+F422+F424+F426</f>
        <v>281</v>
      </c>
      <c r="G416" s="69">
        <f t="shared" si="83"/>
        <v>473</v>
      </c>
      <c r="H416" s="69">
        <f t="shared" si="83"/>
        <v>489</v>
      </c>
      <c r="I416" s="69">
        <f t="shared" si="83"/>
        <v>395</v>
      </c>
      <c r="J416" s="69">
        <f t="shared" si="83"/>
        <v>526</v>
      </c>
      <c r="K416" s="69">
        <f t="shared" si="83"/>
        <v>2269</v>
      </c>
      <c r="L416" s="69">
        <f t="shared" si="83"/>
        <v>321</v>
      </c>
      <c r="M416" s="69">
        <f t="shared" si="83"/>
        <v>168</v>
      </c>
      <c r="N416" s="69">
        <f t="shared" si="83"/>
        <v>162</v>
      </c>
      <c r="O416" s="69">
        <f t="shared" si="83"/>
        <v>245</v>
      </c>
      <c r="P416" s="69">
        <f t="shared" si="83"/>
        <v>1684</v>
      </c>
      <c r="Q416" s="69">
        <f t="shared" si="83"/>
        <v>386</v>
      </c>
      <c r="R416" s="69">
        <f t="shared" si="83"/>
        <v>2966</v>
      </c>
      <c r="S416" s="69">
        <f t="shared" si="83"/>
        <v>5235</v>
      </c>
      <c r="T416" s="69">
        <f t="shared" si="83"/>
        <v>4235</v>
      </c>
      <c r="U416" s="137">
        <f t="shared" si="77"/>
        <v>1.2361275088547816</v>
      </c>
    </row>
    <row r="417" spans="1:21" s="116" customFormat="1" ht="13.5" customHeight="1" thickBot="1" x14ac:dyDescent="0.2">
      <c r="A417" s="113"/>
      <c r="B417" s="442"/>
      <c r="C417" s="441"/>
      <c r="D417" s="122" t="s">
        <v>77</v>
      </c>
      <c r="E417" s="132">
        <f>E419+E421+E423+E425+E427</f>
        <v>166</v>
      </c>
      <c r="F417" s="132">
        <f t="shared" si="83"/>
        <v>414</v>
      </c>
      <c r="G417" s="132">
        <f t="shared" si="83"/>
        <v>656</v>
      </c>
      <c r="H417" s="132">
        <f t="shared" si="83"/>
        <v>616</v>
      </c>
      <c r="I417" s="132">
        <f t="shared" si="83"/>
        <v>525</v>
      </c>
      <c r="J417" s="132">
        <f t="shared" si="83"/>
        <v>720</v>
      </c>
      <c r="K417" s="132">
        <f t="shared" si="83"/>
        <v>3097</v>
      </c>
      <c r="L417" s="132">
        <f t="shared" si="83"/>
        <v>465</v>
      </c>
      <c r="M417" s="132">
        <f t="shared" si="83"/>
        <v>241</v>
      </c>
      <c r="N417" s="132">
        <f t="shared" si="83"/>
        <v>255</v>
      </c>
      <c r="O417" s="132">
        <f t="shared" si="83"/>
        <v>404</v>
      </c>
      <c r="P417" s="132">
        <f t="shared" si="83"/>
        <v>2486</v>
      </c>
      <c r="Q417" s="132">
        <f t="shared" si="83"/>
        <v>589</v>
      </c>
      <c r="R417" s="132">
        <f t="shared" si="83"/>
        <v>4440</v>
      </c>
      <c r="S417" s="132">
        <f t="shared" si="83"/>
        <v>7537</v>
      </c>
      <c r="T417" s="132">
        <f t="shared" si="83"/>
        <v>6530</v>
      </c>
      <c r="U417" s="138">
        <f t="shared" si="77"/>
        <v>1.1542113323124044</v>
      </c>
    </row>
    <row r="418" spans="1:21" s="116" customFormat="1" ht="13.5" customHeight="1" x14ac:dyDescent="0.15">
      <c r="A418" s="113"/>
      <c r="B418" s="113"/>
      <c r="C418" s="443" t="s">
        <v>231</v>
      </c>
      <c r="D418" s="121" t="s">
        <v>345</v>
      </c>
      <c r="E418" s="69">
        <v>54</v>
      </c>
      <c r="F418" s="69">
        <v>166</v>
      </c>
      <c r="G418" s="69">
        <v>265</v>
      </c>
      <c r="H418" s="69">
        <v>195</v>
      </c>
      <c r="I418" s="69">
        <v>173</v>
      </c>
      <c r="J418" s="69">
        <v>291</v>
      </c>
      <c r="K418" s="69">
        <f t="shared" ref="K418:K427" si="84">SUM(E418:J418)</f>
        <v>1144</v>
      </c>
      <c r="L418" s="69">
        <v>106</v>
      </c>
      <c r="M418" s="69">
        <v>50</v>
      </c>
      <c r="N418" s="69">
        <v>42</v>
      </c>
      <c r="O418" s="69">
        <v>59</v>
      </c>
      <c r="P418" s="69">
        <v>260</v>
      </c>
      <c r="Q418" s="69">
        <v>112</v>
      </c>
      <c r="R418" s="69">
        <f t="shared" ref="R418:R427" si="85">SUM(L418:Q418)</f>
        <v>629</v>
      </c>
      <c r="S418" s="145">
        <f t="shared" ref="S418:S427" si="86">K418+R418</f>
        <v>1773</v>
      </c>
      <c r="T418" s="105">
        <v>1579</v>
      </c>
      <c r="U418" s="137">
        <f t="shared" si="77"/>
        <v>1.122862571247625</v>
      </c>
    </row>
    <row r="419" spans="1:21" s="116" customFormat="1" ht="13.5" customHeight="1" x14ac:dyDescent="0.15">
      <c r="A419" s="113"/>
      <c r="B419" s="112"/>
      <c r="C419" s="438"/>
      <c r="D419" s="169" t="s">
        <v>77</v>
      </c>
      <c r="E419" s="72">
        <v>102</v>
      </c>
      <c r="F419" s="72">
        <v>235</v>
      </c>
      <c r="G419" s="72">
        <v>328</v>
      </c>
      <c r="H419" s="72">
        <v>228</v>
      </c>
      <c r="I419" s="72">
        <v>196</v>
      </c>
      <c r="J419" s="72">
        <v>358</v>
      </c>
      <c r="K419" s="72">
        <f t="shared" si="84"/>
        <v>1447</v>
      </c>
      <c r="L419" s="72">
        <v>130</v>
      </c>
      <c r="M419" s="72">
        <v>59</v>
      </c>
      <c r="N419" s="72">
        <v>53</v>
      </c>
      <c r="O419" s="72">
        <v>90</v>
      </c>
      <c r="P419" s="72">
        <v>373</v>
      </c>
      <c r="Q419" s="72">
        <v>153</v>
      </c>
      <c r="R419" s="72">
        <f t="shared" si="85"/>
        <v>858</v>
      </c>
      <c r="S419" s="141">
        <f t="shared" si="86"/>
        <v>2305</v>
      </c>
      <c r="T419" s="102">
        <v>2472</v>
      </c>
      <c r="U419" s="142">
        <f t="shared" si="77"/>
        <v>0.93244336569579289</v>
      </c>
    </row>
    <row r="420" spans="1:21" s="116" customFormat="1" ht="13.5" customHeight="1" x14ac:dyDescent="0.15">
      <c r="A420" s="113"/>
      <c r="B420" s="112"/>
      <c r="C420" s="438" t="s">
        <v>232</v>
      </c>
      <c r="D420" s="169" t="s">
        <v>345</v>
      </c>
      <c r="E420" s="72">
        <v>14</v>
      </c>
      <c r="F420" s="72">
        <v>11</v>
      </c>
      <c r="G420" s="72">
        <v>11</v>
      </c>
      <c r="H420" s="72">
        <v>15</v>
      </c>
      <c r="I420" s="72">
        <v>16</v>
      </c>
      <c r="J420" s="72">
        <v>19</v>
      </c>
      <c r="K420" s="72">
        <f t="shared" si="84"/>
        <v>86</v>
      </c>
      <c r="L420" s="72">
        <v>12</v>
      </c>
      <c r="M420" s="72">
        <v>6</v>
      </c>
      <c r="N420" s="72">
        <v>5</v>
      </c>
      <c r="O420" s="72">
        <v>4</v>
      </c>
      <c r="P420" s="72">
        <v>42</v>
      </c>
      <c r="Q420" s="72">
        <v>0</v>
      </c>
      <c r="R420" s="72">
        <f t="shared" si="85"/>
        <v>69</v>
      </c>
      <c r="S420" s="72">
        <f t="shared" si="86"/>
        <v>155</v>
      </c>
      <c r="T420" s="72">
        <v>88</v>
      </c>
      <c r="U420" s="142">
        <f t="shared" si="77"/>
        <v>1.7613636363636365</v>
      </c>
    </row>
    <row r="421" spans="1:21" s="116" customFormat="1" ht="13.5" customHeight="1" x14ac:dyDescent="0.15">
      <c r="A421" s="113"/>
      <c r="B421" s="112"/>
      <c r="C421" s="438"/>
      <c r="D421" s="169" t="s">
        <v>77</v>
      </c>
      <c r="E421" s="72">
        <v>14</v>
      </c>
      <c r="F421" s="72">
        <v>11</v>
      </c>
      <c r="G421" s="72">
        <v>14</v>
      </c>
      <c r="H421" s="72">
        <v>20</v>
      </c>
      <c r="I421" s="72">
        <v>18</v>
      </c>
      <c r="J421" s="72">
        <v>24</v>
      </c>
      <c r="K421" s="72">
        <f t="shared" si="84"/>
        <v>101</v>
      </c>
      <c r="L421" s="72">
        <v>12</v>
      </c>
      <c r="M421" s="72">
        <v>6</v>
      </c>
      <c r="N421" s="72">
        <v>9</v>
      </c>
      <c r="O421" s="72">
        <v>7</v>
      </c>
      <c r="P421" s="72">
        <v>42</v>
      </c>
      <c r="Q421" s="72">
        <v>0</v>
      </c>
      <c r="R421" s="72">
        <f t="shared" si="85"/>
        <v>76</v>
      </c>
      <c r="S421" s="72">
        <f t="shared" si="86"/>
        <v>177</v>
      </c>
      <c r="T421" s="72">
        <v>137</v>
      </c>
      <c r="U421" s="142">
        <f t="shared" si="77"/>
        <v>1.2919708029197081</v>
      </c>
    </row>
    <row r="422" spans="1:21" s="116" customFormat="1" ht="13.5" customHeight="1" x14ac:dyDescent="0.15">
      <c r="A422" s="113"/>
      <c r="B422" s="112"/>
      <c r="C422" s="438" t="s">
        <v>233</v>
      </c>
      <c r="D422" s="169" t="s">
        <v>345</v>
      </c>
      <c r="E422" s="72">
        <v>34</v>
      </c>
      <c r="F422" s="72">
        <v>80</v>
      </c>
      <c r="G422" s="72">
        <v>71</v>
      </c>
      <c r="H422" s="72">
        <v>142</v>
      </c>
      <c r="I422" s="72">
        <v>134</v>
      </c>
      <c r="J422" s="72">
        <v>103</v>
      </c>
      <c r="K422" s="72">
        <f t="shared" si="84"/>
        <v>564</v>
      </c>
      <c r="L422" s="72">
        <v>140</v>
      </c>
      <c r="M422" s="72">
        <v>103</v>
      </c>
      <c r="N422" s="72">
        <v>99</v>
      </c>
      <c r="O422" s="72">
        <v>84</v>
      </c>
      <c r="P422" s="72">
        <v>531</v>
      </c>
      <c r="Q422" s="72">
        <v>103</v>
      </c>
      <c r="R422" s="72">
        <f t="shared" si="85"/>
        <v>1060</v>
      </c>
      <c r="S422" s="72">
        <f t="shared" si="86"/>
        <v>1624</v>
      </c>
      <c r="T422" s="72">
        <v>1233</v>
      </c>
      <c r="U422" s="142">
        <f t="shared" si="77"/>
        <v>1.3171127331711274</v>
      </c>
    </row>
    <row r="423" spans="1:21" s="116" customFormat="1" ht="13.5" customHeight="1" x14ac:dyDescent="0.15">
      <c r="A423" s="113"/>
      <c r="B423" s="112"/>
      <c r="C423" s="438"/>
      <c r="D423" s="169" t="s">
        <v>77</v>
      </c>
      <c r="E423" s="72">
        <v>47</v>
      </c>
      <c r="F423" s="72">
        <v>140</v>
      </c>
      <c r="G423" s="72">
        <v>148</v>
      </c>
      <c r="H423" s="72">
        <v>200</v>
      </c>
      <c r="I423" s="72">
        <v>235</v>
      </c>
      <c r="J423" s="72">
        <v>170</v>
      </c>
      <c r="K423" s="72">
        <f t="shared" si="84"/>
        <v>940</v>
      </c>
      <c r="L423" s="72">
        <v>235</v>
      </c>
      <c r="M423" s="72">
        <v>167</v>
      </c>
      <c r="N423" s="72">
        <v>164</v>
      </c>
      <c r="O423" s="72">
        <v>158</v>
      </c>
      <c r="P423" s="72">
        <v>867</v>
      </c>
      <c r="Q423" s="72">
        <v>164</v>
      </c>
      <c r="R423" s="72">
        <f t="shared" si="85"/>
        <v>1755</v>
      </c>
      <c r="S423" s="72">
        <f t="shared" si="86"/>
        <v>2695</v>
      </c>
      <c r="T423" s="72">
        <v>1859</v>
      </c>
      <c r="U423" s="142">
        <f t="shared" si="77"/>
        <v>1.4497041420118344</v>
      </c>
    </row>
    <row r="424" spans="1:21" s="116" customFormat="1" ht="13.5" customHeight="1" x14ac:dyDescent="0.15">
      <c r="A424" s="113"/>
      <c r="B424" s="112"/>
      <c r="C424" s="438" t="s">
        <v>234</v>
      </c>
      <c r="D424" s="169" t="s">
        <v>345</v>
      </c>
      <c r="E424" s="72">
        <v>0</v>
      </c>
      <c r="F424" s="72">
        <v>0</v>
      </c>
      <c r="G424" s="72">
        <v>54</v>
      </c>
      <c r="H424" s="72">
        <v>6</v>
      </c>
      <c r="I424" s="72">
        <v>0</v>
      </c>
      <c r="J424" s="72">
        <v>27</v>
      </c>
      <c r="K424" s="72">
        <f t="shared" si="84"/>
        <v>87</v>
      </c>
      <c r="L424" s="72">
        <v>4</v>
      </c>
      <c r="M424" s="72">
        <v>0</v>
      </c>
      <c r="N424" s="72">
        <v>0</v>
      </c>
      <c r="O424" s="72">
        <v>0</v>
      </c>
      <c r="P424" s="72">
        <v>53</v>
      </c>
      <c r="Q424" s="72">
        <v>0</v>
      </c>
      <c r="R424" s="72">
        <f t="shared" si="85"/>
        <v>57</v>
      </c>
      <c r="S424" s="72">
        <f t="shared" si="86"/>
        <v>144</v>
      </c>
      <c r="T424" s="72">
        <v>101</v>
      </c>
      <c r="U424" s="142">
        <f t="shared" si="77"/>
        <v>1.4257425742574257</v>
      </c>
    </row>
    <row r="425" spans="1:21" s="116" customFormat="1" ht="13.5" customHeight="1" x14ac:dyDescent="0.15">
      <c r="A425" s="113"/>
      <c r="B425" s="112"/>
      <c r="C425" s="438"/>
      <c r="D425" s="169" t="s">
        <v>77</v>
      </c>
      <c r="E425" s="72">
        <v>0</v>
      </c>
      <c r="F425" s="72">
        <v>0</v>
      </c>
      <c r="G425" s="72">
        <v>54</v>
      </c>
      <c r="H425" s="72">
        <v>6</v>
      </c>
      <c r="I425" s="72">
        <v>0</v>
      </c>
      <c r="J425" s="72">
        <v>67</v>
      </c>
      <c r="K425" s="72">
        <f t="shared" si="84"/>
        <v>127</v>
      </c>
      <c r="L425" s="72">
        <v>4</v>
      </c>
      <c r="M425" s="72">
        <v>0</v>
      </c>
      <c r="N425" s="72">
        <v>0</v>
      </c>
      <c r="O425" s="72">
        <v>0</v>
      </c>
      <c r="P425" s="72">
        <v>146</v>
      </c>
      <c r="Q425" s="72">
        <v>0</v>
      </c>
      <c r="R425" s="72">
        <f t="shared" si="85"/>
        <v>150</v>
      </c>
      <c r="S425" s="72">
        <f t="shared" si="86"/>
        <v>277</v>
      </c>
      <c r="T425" s="72">
        <v>176</v>
      </c>
      <c r="U425" s="142">
        <f t="shared" si="77"/>
        <v>1.5738636363636365</v>
      </c>
    </row>
    <row r="426" spans="1:21" s="116" customFormat="1" ht="13.5" customHeight="1" x14ac:dyDescent="0.15">
      <c r="A426" s="113"/>
      <c r="B426" s="112"/>
      <c r="C426" s="438" t="s">
        <v>235</v>
      </c>
      <c r="D426" s="169" t="s">
        <v>345</v>
      </c>
      <c r="E426" s="72">
        <v>3</v>
      </c>
      <c r="F426" s="72">
        <v>24</v>
      </c>
      <c r="G426" s="72">
        <v>72</v>
      </c>
      <c r="H426" s="72">
        <v>131</v>
      </c>
      <c r="I426" s="72">
        <v>72</v>
      </c>
      <c r="J426" s="72">
        <v>86</v>
      </c>
      <c r="K426" s="72">
        <f t="shared" si="84"/>
        <v>388</v>
      </c>
      <c r="L426" s="72">
        <v>59</v>
      </c>
      <c r="M426" s="72">
        <v>9</v>
      </c>
      <c r="N426" s="72">
        <v>16</v>
      </c>
      <c r="O426" s="72">
        <v>98</v>
      </c>
      <c r="P426" s="72">
        <v>798</v>
      </c>
      <c r="Q426" s="72">
        <v>171</v>
      </c>
      <c r="R426" s="72">
        <f t="shared" si="85"/>
        <v>1151</v>
      </c>
      <c r="S426" s="141">
        <f t="shared" si="86"/>
        <v>1539</v>
      </c>
      <c r="T426" s="102">
        <v>1234</v>
      </c>
      <c r="U426" s="142">
        <f t="shared" si="77"/>
        <v>1.2471636952998379</v>
      </c>
    </row>
    <row r="427" spans="1:21" s="116" customFormat="1" ht="13.5" customHeight="1" thickBot="1" x14ac:dyDescent="0.2">
      <c r="A427" s="117"/>
      <c r="B427" s="119"/>
      <c r="C427" s="439"/>
      <c r="D427" s="122" t="s">
        <v>77</v>
      </c>
      <c r="E427" s="74">
        <v>3</v>
      </c>
      <c r="F427" s="74">
        <v>28</v>
      </c>
      <c r="G427" s="74">
        <v>112</v>
      </c>
      <c r="H427" s="74">
        <v>162</v>
      </c>
      <c r="I427" s="74">
        <v>76</v>
      </c>
      <c r="J427" s="74">
        <v>101</v>
      </c>
      <c r="K427" s="74">
        <f t="shared" si="84"/>
        <v>482</v>
      </c>
      <c r="L427" s="74">
        <v>84</v>
      </c>
      <c r="M427" s="74">
        <v>9</v>
      </c>
      <c r="N427" s="74">
        <v>29</v>
      </c>
      <c r="O427" s="74">
        <v>149</v>
      </c>
      <c r="P427" s="74">
        <v>1058</v>
      </c>
      <c r="Q427" s="74">
        <v>272</v>
      </c>
      <c r="R427" s="74">
        <f t="shared" si="85"/>
        <v>1601</v>
      </c>
      <c r="S427" s="143">
        <f t="shared" si="86"/>
        <v>2083</v>
      </c>
      <c r="T427" s="103">
        <v>1886</v>
      </c>
      <c r="U427" s="138">
        <f t="shared" si="77"/>
        <v>1.1044538706256628</v>
      </c>
    </row>
    <row r="429" spans="1:21" ht="13.5" customHeight="1" x14ac:dyDescent="0.15">
      <c r="A429" s="120">
        <v>1</v>
      </c>
      <c r="B429" s="120">
        <v>2</v>
      </c>
      <c r="C429" s="120">
        <v>3</v>
      </c>
      <c r="D429" s="120">
        <v>4</v>
      </c>
      <c r="E429" s="120">
        <v>5</v>
      </c>
      <c r="F429" s="120">
        <v>6</v>
      </c>
      <c r="G429" s="120">
        <v>7</v>
      </c>
      <c r="H429" s="120">
        <v>8</v>
      </c>
      <c r="I429" s="120">
        <v>9</v>
      </c>
      <c r="J429" s="120">
        <v>10</v>
      </c>
      <c r="K429" s="120">
        <v>11</v>
      </c>
      <c r="L429" s="120">
        <v>12</v>
      </c>
      <c r="M429" s="120">
        <v>13</v>
      </c>
      <c r="N429" s="120">
        <v>14</v>
      </c>
      <c r="O429" s="120">
        <v>15</v>
      </c>
      <c r="P429" s="120">
        <v>16</v>
      </c>
      <c r="Q429" s="120">
        <v>17</v>
      </c>
      <c r="R429" s="120">
        <v>18</v>
      </c>
      <c r="S429" s="120">
        <v>19</v>
      </c>
      <c r="T429" s="120">
        <v>20</v>
      </c>
      <c r="U429" s="120">
        <v>21</v>
      </c>
    </row>
  </sheetData>
  <mergeCells count="211">
    <mergeCell ref="C324:C325"/>
    <mergeCell ref="C70:C71"/>
    <mergeCell ref="C68:C69"/>
    <mergeCell ref="C94:C95"/>
    <mergeCell ref="C98:C99"/>
    <mergeCell ref="C220:C221"/>
    <mergeCell ref="C268:C269"/>
    <mergeCell ref="C222:C223"/>
    <mergeCell ref="C270:C271"/>
    <mergeCell ref="C218:C219"/>
    <mergeCell ref="C216:C217"/>
    <mergeCell ref="C224:C225"/>
    <mergeCell ref="C240:C241"/>
    <mergeCell ref="C242:C243"/>
    <mergeCell ref="C248:C249"/>
    <mergeCell ref="A212:C213"/>
    <mergeCell ref="B214:C215"/>
    <mergeCell ref="C160:C161"/>
    <mergeCell ref="C162:C163"/>
    <mergeCell ref="C210:C211"/>
    <mergeCell ref="C208:C209"/>
    <mergeCell ref="C156:C157"/>
    <mergeCell ref="C154:C155"/>
    <mergeCell ref="C158:C159"/>
    <mergeCell ref="C178:C179"/>
    <mergeCell ref="C172:C173"/>
    <mergeCell ref="C176:C177"/>
    <mergeCell ref="C174:C175"/>
    <mergeCell ref="C202:C203"/>
    <mergeCell ref="C204:C205"/>
    <mergeCell ref="C60:C61"/>
    <mergeCell ref="C62:C63"/>
    <mergeCell ref="B80:C81"/>
    <mergeCell ref="C90:C91"/>
    <mergeCell ref="C72:C73"/>
    <mergeCell ref="C164:C165"/>
    <mergeCell ref="A166:C167"/>
    <mergeCell ref="C170:C171"/>
    <mergeCell ref="B168:C169"/>
    <mergeCell ref="A68:A69"/>
    <mergeCell ref="B68:B69"/>
    <mergeCell ref="C76:C77"/>
    <mergeCell ref="C82:C83"/>
    <mergeCell ref="C74:C75"/>
    <mergeCell ref="C180:C181"/>
    <mergeCell ref="C182:C183"/>
    <mergeCell ref="B196:C197"/>
    <mergeCell ref="C14:C15"/>
    <mergeCell ref="C16:C17"/>
    <mergeCell ref="C18:C19"/>
    <mergeCell ref="C20:C21"/>
    <mergeCell ref="C10:C11"/>
    <mergeCell ref="C12:C13"/>
    <mergeCell ref="C142:C143"/>
    <mergeCell ref="C146:C147"/>
    <mergeCell ref="C148:C149"/>
    <mergeCell ref="C144:C145"/>
    <mergeCell ref="C30:C31"/>
    <mergeCell ref="C32:C33"/>
    <mergeCell ref="C34:C35"/>
    <mergeCell ref="C36:C37"/>
    <mergeCell ref="C118:C119"/>
    <mergeCell ref="C124:C125"/>
    <mergeCell ref="C126:C127"/>
    <mergeCell ref="C120:C121"/>
    <mergeCell ref="B122:C123"/>
    <mergeCell ref="C42:C43"/>
    <mergeCell ref="C48:C49"/>
    <mergeCell ref="C46:C47"/>
    <mergeCell ref="C50:C51"/>
    <mergeCell ref="C52:C53"/>
    <mergeCell ref="C38:C39"/>
    <mergeCell ref="C40:C41"/>
    <mergeCell ref="C54:C55"/>
    <mergeCell ref="B58:C59"/>
    <mergeCell ref="C44:C45"/>
    <mergeCell ref="C22:C23"/>
    <mergeCell ref="C24:C25"/>
    <mergeCell ref="C28:C29"/>
    <mergeCell ref="C26:C27"/>
    <mergeCell ref="C302:C303"/>
    <mergeCell ref="A306:C307"/>
    <mergeCell ref="B308:C309"/>
    <mergeCell ref="C310:C311"/>
    <mergeCell ref="C312:C313"/>
    <mergeCell ref="A4:C5"/>
    <mergeCell ref="A6:C7"/>
    <mergeCell ref="B8:C9"/>
    <mergeCell ref="C116:C117"/>
    <mergeCell ref="C56:C57"/>
    <mergeCell ref="C96:C97"/>
    <mergeCell ref="C78:C79"/>
    <mergeCell ref="C86:C87"/>
    <mergeCell ref="C84:C85"/>
    <mergeCell ref="C88:C89"/>
    <mergeCell ref="C92:C93"/>
    <mergeCell ref="C102:C103"/>
    <mergeCell ref="C104:C105"/>
    <mergeCell ref="C112:C113"/>
    <mergeCell ref="C114:C115"/>
    <mergeCell ref="C110:C111"/>
    <mergeCell ref="C100:C101"/>
    <mergeCell ref="C106:C107"/>
    <mergeCell ref="C108:C109"/>
    <mergeCell ref="B266:C267"/>
    <mergeCell ref="C282:C283"/>
    <mergeCell ref="C300:C301"/>
    <mergeCell ref="C296:C297"/>
    <mergeCell ref="C298:C299"/>
    <mergeCell ref="C292:C293"/>
    <mergeCell ref="C294:C295"/>
    <mergeCell ref="C290:C291"/>
    <mergeCell ref="C286:C287"/>
    <mergeCell ref="C288:C289"/>
    <mergeCell ref="A324:A325"/>
    <mergeCell ref="C314:C315"/>
    <mergeCell ref="C316:C317"/>
    <mergeCell ref="C318:C319"/>
    <mergeCell ref="C334:C335"/>
    <mergeCell ref="A132:A133"/>
    <mergeCell ref="B132:B133"/>
    <mergeCell ref="C132:C133"/>
    <mergeCell ref="C136:C137"/>
    <mergeCell ref="C140:C141"/>
    <mergeCell ref="C134:C135"/>
    <mergeCell ref="C138:C139"/>
    <mergeCell ref="C152:C153"/>
    <mergeCell ref="A260:A261"/>
    <mergeCell ref="B260:B261"/>
    <mergeCell ref="C260:C261"/>
    <mergeCell ref="C234:C235"/>
    <mergeCell ref="C244:C245"/>
    <mergeCell ref="C238:C239"/>
    <mergeCell ref="C252:C253"/>
    <mergeCell ref="C254:C255"/>
    <mergeCell ref="C246:C247"/>
    <mergeCell ref="C236:C237"/>
    <mergeCell ref="A196:A197"/>
    <mergeCell ref="C206:C207"/>
    <mergeCell ref="C184:C185"/>
    <mergeCell ref="C186:C187"/>
    <mergeCell ref="C188:C189"/>
    <mergeCell ref="C190:C191"/>
    <mergeCell ref="C200:C201"/>
    <mergeCell ref="C198:C199"/>
    <mergeCell ref="B150:C151"/>
    <mergeCell ref="C346:C347"/>
    <mergeCell ref="C228:C229"/>
    <mergeCell ref="C226:C227"/>
    <mergeCell ref="C230:C231"/>
    <mergeCell ref="C232:C233"/>
    <mergeCell ref="C250:C251"/>
    <mergeCell ref="B324:B325"/>
    <mergeCell ref="C262:C263"/>
    <mergeCell ref="C304:C305"/>
    <mergeCell ref="C272:C273"/>
    <mergeCell ref="C264:C265"/>
    <mergeCell ref="C278:C279"/>
    <mergeCell ref="C276:C277"/>
    <mergeCell ref="C274:C275"/>
    <mergeCell ref="B284:C285"/>
    <mergeCell ref="C280:C281"/>
    <mergeCell ref="C348:C349"/>
    <mergeCell ref="C332:C333"/>
    <mergeCell ref="C326:C327"/>
    <mergeCell ref="A350:C351"/>
    <mergeCell ref="B352:C353"/>
    <mergeCell ref="C354:C355"/>
    <mergeCell ref="C356:C357"/>
    <mergeCell ref="C358:C359"/>
    <mergeCell ref="C342:C343"/>
    <mergeCell ref="C344:C345"/>
    <mergeCell ref="C338:C339"/>
    <mergeCell ref="C340:C341"/>
    <mergeCell ref="C336:C337"/>
    <mergeCell ref="C328:C329"/>
    <mergeCell ref="C330:C331"/>
    <mergeCell ref="C360:C361"/>
    <mergeCell ref="C362:C363"/>
    <mergeCell ref="C364:C365"/>
    <mergeCell ref="C366:C367"/>
    <mergeCell ref="C368:C369"/>
    <mergeCell ref="C370:C371"/>
    <mergeCell ref="C372:C373"/>
    <mergeCell ref="C374:C375"/>
    <mergeCell ref="C376:C377"/>
    <mergeCell ref="C378:C379"/>
    <mergeCell ref="C380:C381"/>
    <mergeCell ref="C382:C383"/>
    <mergeCell ref="A388:A389"/>
    <mergeCell ref="B388:B389"/>
    <mergeCell ref="C388:C389"/>
    <mergeCell ref="C390:C391"/>
    <mergeCell ref="C392:C393"/>
    <mergeCell ref="C394:C395"/>
    <mergeCell ref="C422:C423"/>
    <mergeCell ref="C424:C425"/>
    <mergeCell ref="C426:C427"/>
    <mergeCell ref="C414:C415"/>
    <mergeCell ref="B416:C417"/>
    <mergeCell ref="C418:C419"/>
    <mergeCell ref="C420:C421"/>
    <mergeCell ref="A396:C397"/>
    <mergeCell ref="B398:C399"/>
    <mergeCell ref="C400:C401"/>
    <mergeCell ref="C402:C403"/>
    <mergeCell ref="C404:C405"/>
    <mergeCell ref="C406:C407"/>
    <mergeCell ref="C408:C409"/>
    <mergeCell ref="C410:C411"/>
    <mergeCell ref="C412:C413"/>
  </mergeCells>
  <phoneticPr fontId="3"/>
  <pageMargins left="0.70866141732283472" right="0.39370078740157483" top="0.51181102362204722" bottom="0.39370078740157483" header="0.39370078740157483" footer="0.27559055118110237"/>
  <pageSetup paperSize="9" scale="65" firstPageNumber="34" fitToHeight="7" orientation="landscape" useFirstPageNumber="1" r:id="rId1"/>
  <headerFooter alignWithMargins="0">
    <oddFooter>&amp;C&amp;P</oddFooter>
  </headerFooter>
  <rowBreaks count="6" manualBreakCount="6">
    <brk id="64" max="21" man="1"/>
    <brk id="128" max="21" man="1"/>
    <brk id="192" max="21" man="1"/>
    <brk id="256" max="21" man="1"/>
    <brk id="320" max="21" man="1"/>
    <brk id="384" max="2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</sheetPr>
  <dimension ref="A1:AA429"/>
  <sheetViews>
    <sheetView view="pageBreakPreview" zoomScale="70" zoomScaleNormal="75" zoomScaleSheetLayoutView="70" workbookViewId="0">
      <pane xSplit="3" ySplit="3" topLeftCell="D4" activePane="bottomRight" state="frozen"/>
      <selection activeCell="R120" sqref="R120"/>
      <selection pane="topRight" activeCell="R120" sqref="R120"/>
      <selection pane="bottomLeft" activeCell="R120" sqref="R120"/>
      <selection pane="bottomRight" activeCell="E2" sqref="E2"/>
    </sheetView>
  </sheetViews>
  <sheetFormatPr defaultRowHeight="13.5" customHeight="1" x14ac:dyDescent="0.15"/>
  <cols>
    <col min="1" max="1" width="5.5" style="147" customWidth="1"/>
    <col min="2" max="2" width="6.125" style="116" customWidth="1"/>
    <col min="3" max="3" width="9.375" style="311" customWidth="1"/>
    <col min="4" max="4" width="11" style="116" customWidth="1"/>
    <col min="5" max="5" width="9.5" style="116" customWidth="1"/>
    <col min="6" max="6" width="8.75" style="116" customWidth="1"/>
    <col min="7" max="7" width="9.25" style="116" customWidth="1"/>
    <col min="8" max="11" width="8.75" style="116" customWidth="1"/>
    <col min="12" max="12" width="7.375" style="116" customWidth="1"/>
    <col min="13" max="19" width="7.875" style="116" customWidth="1"/>
    <col min="20" max="23" width="8.75" style="116" customWidth="1"/>
    <col min="24" max="24" width="9.75" style="116" customWidth="1"/>
    <col min="25" max="25" width="9.25" style="116" customWidth="1"/>
    <col min="26" max="26" width="8.25" style="157" customWidth="1"/>
    <col min="27" max="27" width="3.75" style="157" customWidth="1"/>
    <col min="28" max="16384" width="9" style="116"/>
  </cols>
  <sheetData>
    <row r="1" spans="1:27" ht="21" customHeight="1" x14ac:dyDescent="0.15">
      <c r="A1" s="156" t="s">
        <v>418</v>
      </c>
    </row>
    <row r="2" spans="1:27" ht="14.25" customHeight="1" thickBot="1" x14ac:dyDescent="0.2">
      <c r="A2" s="116"/>
      <c r="Z2" s="158" t="s">
        <v>380</v>
      </c>
      <c r="AA2" s="158"/>
    </row>
    <row r="3" spans="1:27" s="147" customFormat="1" ht="13.5" customHeight="1" thickBot="1" x14ac:dyDescent="0.2">
      <c r="A3" s="159" t="s">
        <v>58</v>
      </c>
      <c r="B3" s="159" t="s">
        <v>355</v>
      </c>
      <c r="C3" s="312" t="s">
        <v>59</v>
      </c>
      <c r="D3" s="160" t="s">
        <v>60</v>
      </c>
      <c r="E3" s="161" t="s">
        <v>381</v>
      </c>
      <c r="F3" s="161" t="s">
        <v>382</v>
      </c>
      <c r="G3" s="161" t="s">
        <v>383</v>
      </c>
      <c r="H3" s="161" t="s">
        <v>384</v>
      </c>
      <c r="I3" s="161" t="s">
        <v>247</v>
      </c>
      <c r="J3" s="161" t="s">
        <v>314</v>
      </c>
      <c r="K3" s="161" t="s">
        <v>315</v>
      </c>
      <c r="L3" s="161" t="s">
        <v>316</v>
      </c>
      <c r="M3" s="164" t="s">
        <v>399</v>
      </c>
      <c r="N3" s="164" t="s">
        <v>397</v>
      </c>
      <c r="O3" s="164" t="s">
        <v>398</v>
      </c>
      <c r="P3" s="161" t="s">
        <v>248</v>
      </c>
      <c r="Q3" s="161" t="s">
        <v>249</v>
      </c>
      <c r="R3" s="161" t="s">
        <v>250</v>
      </c>
      <c r="S3" s="161" t="s">
        <v>251</v>
      </c>
      <c r="T3" s="161" t="s">
        <v>378</v>
      </c>
      <c r="U3" s="161" t="s">
        <v>252</v>
      </c>
      <c r="V3" s="161" t="s">
        <v>379</v>
      </c>
      <c r="W3" s="161" t="s">
        <v>319</v>
      </c>
      <c r="X3" s="135" t="s">
        <v>349</v>
      </c>
      <c r="Y3" s="166" t="s">
        <v>410</v>
      </c>
      <c r="Z3" s="162" t="s">
        <v>71</v>
      </c>
      <c r="AA3" s="314"/>
    </row>
    <row r="4" spans="1:27" ht="13.5" customHeight="1" x14ac:dyDescent="0.15">
      <c r="A4" s="440" t="s">
        <v>324</v>
      </c>
      <c r="B4" s="444"/>
      <c r="C4" s="444"/>
      <c r="D4" s="121" t="s">
        <v>345</v>
      </c>
      <c r="E4" s="69">
        <f t="shared" ref="E4:Y4" si="0">E6+E166+E212+E306+E350+E396</f>
        <v>1270590</v>
      </c>
      <c r="F4" s="69">
        <f t="shared" si="0"/>
        <v>541207</v>
      </c>
      <c r="G4" s="69">
        <f t="shared" si="0"/>
        <v>1536062</v>
      </c>
      <c r="H4" s="69">
        <f t="shared" si="0"/>
        <v>494975</v>
      </c>
      <c r="I4" s="69">
        <f t="shared" si="0"/>
        <v>213331</v>
      </c>
      <c r="J4" s="69">
        <f t="shared" si="0"/>
        <v>149939</v>
      </c>
      <c r="K4" s="69">
        <f t="shared" si="0"/>
        <v>289417</v>
      </c>
      <c r="L4" s="69">
        <f t="shared" si="0"/>
        <v>2648</v>
      </c>
      <c r="M4" s="69">
        <f t="shared" ref="M4:O5" si="1">M6+M166+M212+M306+M350+M396</f>
        <v>38457</v>
      </c>
      <c r="N4" s="69">
        <f t="shared" si="1"/>
        <v>19187</v>
      </c>
      <c r="O4" s="69">
        <f t="shared" si="1"/>
        <v>3110</v>
      </c>
      <c r="P4" s="69">
        <f t="shared" si="0"/>
        <v>10538</v>
      </c>
      <c r="Q4" s="69">
        <f t="shared" si="0"/>
        <v>14215</v>
      </c>
      <c r="R4" s="69">
        <f t="shared" si="0"/>
        <v>7296</v>
      </c>
      <c r="S4" s="69">
        <f t="shared" si="0"/>
        <v>6578</v>
      </c>
      <c r="T4" s="69">
        <f t="shared" si="0"/>
        <v>73584</v>
      </c>
      <c r="U4" s="69">
        <f t="shared" si="0"/>
        <v>12905</v>
      </c>
      <c r="V4" s="69">
        <f t="shared" si="0"/>
        <v>85053</v>
      </c>
      <c r="W4" s="69">
        <f t="shared" si="0"/>
        <v>147481</v>
      </c>
      <c r="X4" s="69">
        <f t="shared" si="0"/>
        <v>4916573</v>
      </c>
      <c r="Y4" s="69">
        <f t="shared" si="0"/>
        <v>3765767</v>
      </c>
      <c r="Z4" s="137">
        <f t="shared" ref="Z4:Z57" si="2">IF(Y4=0,0,X4/Y4)</f>
        <v>1.3055967084527536</v>
      </c>
      <c r="AA4" s="170"/>
    </row>
    <row r="5" spans="1:27" ht="13.5" customHeight="1" thickBot="1" x14ac:dyDescent="0.2">
      <c r="A5" s="442"/>
      <c r="B5" s="445"/>
      <c r="C5" s="445"/>
      <c r="D5" s="122" t="s">
        <v>77</v>
      </c>
      <c r="E5" s="74">
        <f t="shared" ref="E5:Y5" si="3">E7+E167+E213+E307+E351+E397</f>
        <v>1515846</v>
      </c>
      <c r="F5" s="74">
        <f t="shared" si="3"/>
        <v>642062</v>
      </c>
      <c r="G5" s="74">
        <f t="shared" si="3"/>
        <v>1675936</v>
      </c>
      <c r="H5" s="74">
        <f t="shared" si="3"/>
        <v>692210</v>
      </c>
      <c r="I5" s="74">
        <f t="shared" si="3"/>
        <v>301030</v>
      </c>
      <c r="J5" s="74">
        <f t="shared" si="3"/>
        <v>186316</v>
      </c>
      <c r="K5" s="74">
        <f t="shared" si="3"/>
        <v>366537</v>
      </c>
      <c r="L5" s="74">
        <f t="shared" si="3"/>
        <v>3918</v>
      </c>
      <c r="M5" s="74">
        <f t="shared" si="1"/>
        <v>50259</v>
      </c>
      <c r="N5" s="74">
        <f t="shared" si="1"/>
        <v>27070</v>
      </c>
      <c r="O5" s="74">
        <f t="shared" si="1"/>
        <v>4378</v>
      </c>
      <c r="P5" s="74">
        <f t="shared" si="3"/>
        <v>16191</v>
      </c>
      <c r="Q5" s="74">
        <f t="shared" si="3"/>
        <v>28593</v>
      </c>
      <c r="R5" s="74">
        <f t="shared" si="3"/>
        <v>11672</v>
      </c>
      <c r="S5" s="74">
        <f t="shared" si="3"/>
        <v>10760</v>
      </c>
      <c r="T5" s="74">
        <f t="shared" si="3"/>
        <v>112521</v>
      </c>
      <c r="U5" s="74">
        <f t="shared" si="3"/>
        <v>20239</v>
      </c>
      <c r="V5" s="74">
        <f t="shared" si="3"/>
        <v>263923</v>
      </c>
      <c r="W5" s="74">
        <f t="shared" si="3"/>
        <v>231900</v>
      </c>
      <c r="X5" s="74">
        <f t="shared" si="3"/>
        <v>6161361</v>
      </c>
      <c r="Y5" s="74">
        <f t="shared" si="3"/>
        <v>4701028</v>
      </c>
      <c r="Z5" s="138">
        <f t="shared" si="2"/>
        <v>1.3106412044344344</v>
      </c>
      <c r="AA5" s="170"/>
    </row>
    <row r="6" spans="1:27" ht="13.5" customHeight="1" x14ac:dyDescent="0.15">
      <c r="A6" s="440" t="s">
        <v>16</v>
      </c>
      <c r="B6" s="444"/>
      <c r="C6" s="444"/>
      <c r="D6" s="121" t="s">
        <v>345</v>
      </c>
      <c r="E6" s="69">
        <f t="shared" ref="E6:Y6" si="4">E8+E58+E80+E122+E150</f>
        <v>924659</v>
      </c>
      <c r="F6" s="69">
        <f t="shared" si="4"/>
        <v>486850</v>
      </c>
      <c r="G6" s="69">
        <f t="shared" si="4"/>
        <v>896451</v>
      </c>
      <c r="H6" s="69">
        <f t="shared" si="4"/>
        <v>358843</v>
      </c>
      <c r="I6" s="69">
        <f t="shared" si="4"/>
        <v>143151</v>
      </c>
      <c r="J6" s="69">
        <f t="shared" si="4"/>
        <v>115397</v>
      </c>
      <c r="K6" s="69">
        <f t="shared" si="4"/>
        <v>229773</v>
      </c>
      <c r="L6" s="69">
        <f t="shared" si="4"/>
        <v>2113</v>
      </c>
      <c r="M6" s="69">
        <f t="shared" ref="M6:O7" si="5">M8+M58+M80+M122+M150</f>
        <v>27080</v>
      </c>
      <c r="N6" s="69">
        <f t="shared" si="5"/>
        <v>15859</v>
      </c>
      <c r="O6" s="69">
        <f t="shared" si="5"/>
        <v>2450</v>
      </c>
      <c r="P6" s="69">
        <f t="shared" si="4"/>
        <v>8275</v>
      </c>
      <c r="Q6" s="69">
        <f t="shared" si="4"/>
        <v>10926</v>
      </c>
      <c r="R6" s="69">
        <f t="shared" si="4"/>
        <v>4526</v>
      </c>
      <c r="S6" s="69">
        <f t="shared" si="4"/>
        <v>4460</v>
      </c>
      <c r="T6" s="69">
        <f t="shared" si="4"/>
        <v>56581</v>
      </c>
      <c r="U6" s="69">
        <f t="shared" si="4"/>
        <v>9742</v>
      </c>
      <c r="V6" s="69">
        <f t="shared" si="4"/>
        <v>71992</v>
      </c>
      <c r="W6" s="69">
        <f t="shared" si="4"/>
        <v>100156</v>
      </c>
      <c r="X6" s="69">
        <f t="shared" si="4"/>
        <v>3469284</v>
      </c>
      <c r="Y6" s="69">
        <f t="shared" si="4"/>
        <v>2647685</v>
      </c>
      <c r="Z6" s="137">
        <f t="shared" si="2"/>
        <v>1.3103084392592019</v>
      </c>
      <c r="AA6" s="170"/>
    </row>
    <row r="7" spans="1:27" ht="13.5" customHeight="1" thickBot="1" x14ac:dyDescent="0.2">
      <c r="A7" s="442"/>
      <c r="B7" s="445"/>
      <c r="C7" s="445"/>
      <c r="D7" s="122" t="s">
        <v>77</v>
      </c>
      <c r="E7" s="74">
        <f t="shared" ref="E7:Y7" si="6">E9+E59+E81+E123+E151</f>
        <v>1117902</v>
      </c>
      <c r="F7" s="74">
        <f t="shared" si="6"/>
        <v>575121</v>
      </c>
      <c r="G7" s="74">
        <f t="shared" si="6"/>
        <v>989056</v>
      </c>
      <c r="H7" s="74">
        <f t="shared" si="6"/>
        <v>523368</v>
      </c>
      <c r="I7" s="74">
        <f t="shared" si="6"/>
        <v>214123</v>
      </c>
      <c r="J7" s="74">
        <f t="shared" si="6"/>
        <v>147190</v>
      </c>
      <c r="K7" s="74">
        <f t="shared" si="6"/>
        <v>300030</v>
      </c>
      <c r="L7" s="74">
        <f t="shared" si="6"/>
        <v>3158</v>
      </c>
      <c r="M7" s="74">
        <f t="shared" si="5"/>
        <v>37852</v>
      </c>
      <c r="N7" s="74">
        <f t="shared" si="5"/>
        <v>23278</v>
      </c>
      <c r="O7" s="74">
        <f t="shared" si="5"/>
        <v>3459</v>
      </c>
      <c r="P7" s="74">
        <f t="shared" si="6"/>
        <v>12277</v>
      </c>
      <c r="Q7" s="74">
        <f t="shared" si="6"/>
        <v>23792</v>
      </c>
      <c r="R7" s="74">
        <f t="shared" si="6"/>
        <v>7599</v>
      </c>
      <c r="S7" s="74">
        <f t="shared" si="6"/>
        <v>7678</v>
      </c>
      <c r="T7" s="74">
        <f t="shared" si="6"/>
        <v>89031</v>
      </c>
      <c r="U7" s="74">
        <f t="shared" si="6"/>
        <v>16338</v>
      </c>
      <c r="V7" s="74">
        <f t="shared" si="6"/>
        <v>221386</v>
      </c>
      <c r="W7" s="74">
        <f t="shared" si="6"/>
        <v>161706</v>
      </c>
      <c r="X7" s="74">
        <f t="shared" si="6"/>
        <v>4474344</v>
      </c>
      <c r="Y7" s="74">
        <f t="shared" si="6"/>
        <v>3430673</v>
      </c>
      <c r="Z7" s="138">
        <f t="shared" si="2"/>
        <v>1.3042175689726185</v>
      </c>
      <c r="AA7" s="170"/>
    </row>
    <row r="8" spans="1:27" ht="13.5" customHeight="1" x14ac:dyDescent="0.15">
      <c r="A8" s="113"/>
      <c r="B8" s="440" t="s">
        <v>325</v>
      </c>
      <c r="C8" s="444"/>
      <c r="D8" s="121" t="s">
        <v>345</v>
      </c>
      <c r="E8" s="69">
        <f t="shared" ref="E8:Y8" si="7">E10+E12+E14+E16+E18+E20+E22+E24+E26+E28+E30+E32+E34+E36+E38+E40+E42+E44+E46+E48+E50+E52+E54+E56</f>
        <v>10268</v>
      </c>
      <c r="F8" s="69">
        <f t="shared" si="7"/>
        <v>1030</v>
      </c>
      <c r="G8" s="69">
        <f t="shared" si="7"/>
        <v>14957</v>
      </c>
      <c r="H8" s="69">
        <f t="shared" si="7"/>
        <v>558</v>
      </c>
      <c r="I8" s="69">
        <f t="shared" si="7"/>
        <v>1706</v>
      </c>
      <c r="J8" s="69">
        <f t="shared" si="7"/>
        <v>590</v>
      </c>
      <c r="K8" s="69">
        <f t="shared" si="7"/>
        <v>3695</v>
      </c>
      <c r="L8" s="69">
        <f t="shared" si="7"/>
        <v>9</v>
      </c>
      <c r="M8" s="69">
        <f t="shared" ref="M8:O9" si="8">M10+M12+M14+M16+M18+M20+M22+M24+M26+M28+M30+M32+M34+M36+M38+M40+M42+M44+M46+M48+M50+M52+M54+M56</f>
        <v>82</v>
      </c>
      <c r="N8" s="69">
        <f t="shared" si="8"/>
        <v>19</v>
      </c>
      <c r="O8" s="69">
        <f t="shared" si="8"/>
        <v>7</v>
      </c>
      <c r="P8" s="69">
        <f t="shared" si="7"/>
        <v>8</v>
      </c>
      <c r="Q8" s="69">
        <f t="shared" si="7"/>
        <v>21</v>
      </c>
      <c r="R8" s="69">
        <f t="shared" si="7"/>
        <v>0</v>
      </c>
      <c r="S8" s="69">
        <f t="shared" si="7"/>
        <v>13</v>
      </c>
      <c r="T8" s="69">
        <f t="shared" si="7"/>
        <v>48</v>
      </c>
      <c r="U8" s="69">
        <f t="shared" si="7"/>
        <v>1</v>
      </c>
      <c r="V8" s="69">
        <f t="shared" si="7"/>
        <v>45</v>
      </c>
      <c r="W8" s="69">
        <f t="shared" si="7"/>
        <v>176</v>
      </c>
      <c r="X8" s="69">
        <f t="shared" si="7"/>
        <v>33233</v>
      </c>
      <c r="Y8" s="69">
        <f t="shared" si="7"/>
        <v>26505</v>
      </c>
      <c r="Z8" s="137">
        <f t="shared" si="2"/>
        <v>1.2538388983210715</v>
      </c>
      <c r="AA8" s="170"/>
    </row>
    <row r="9" spans="1:27" ht="13.5" customHeight="1" thickBot="1" x14ac:dyDescent="0.2">
      <c r="A9" s="113"/>
      <c r="B9" s="442"/>
      <c r="C9" s="445"/>
      <c r="D9" s="122" t="s">
        <v>77</v>
      </c>
      <c r="E9" s="74">
        <f t="shared" ref="E9:Y9" si="9">E11+E13+E15+E17+E19+E21+E23+E25+E27+E29+E31+E33+E35+E37+E39+E41+E43+E45+E47+E49+E51+E53+E55+E57</f>
        <v>10403</v>
      </c>
      <c r="F9" s="74">
        <f t="shared" si="9"/>
        <v>2104</v>
      </c>
      <c r="G9" s="74">
        <f t="shared" si="9"/>
        <v>14984</v>
      </c>
      <c r="H9" s="74">
        <f t="shared" si="9"/>
        <v>570</v>
      </c>
      <c r="I9" s="74">
        <f t="shared" si="9"/>
        <v>1722</v>
      </c>
      <c r="J9" s="74">
        <f t="shared" si="9"/>
        <v>622</v>
      </c>
      <c r="K9" s="74">
        <f t="shared" si="9"/>
        <v>3849</v>
      </c>
      <c r="L9" s="74">
        <f t="shared" si="9"/>
        <v>9</v>
      </c>
      <c r="M9" s="74">
        <f t="shared" si="8"/>
        <v>82</v>
      </c>
      <c r="N9" s="74">
        <f t="shared" si="8"/>
        <v>30</v>
      </c>
      <c r="O9" s="74">
        <f t="shared" si="8"/>
        <v>36</v>
      </c>
      <c r="P9" s="74">
        <f t="shared" si="9"/>
        <v>8</v>
      </c>
      <c r="Q9" s="74">
        <f t="shared" si="9"/>
        <v>32</v>
      </c>
      <c r="R9" s="74">
        <f t="shared" si="9"/>
        <v>0</v>
      </c>
      <c r="S9" s="74">
        <f t="shared" si="9"/>
        <v>30</v>
      </c>
      <c r="T9" s="74">
        <f t="shared" si="9"/>
        <v>99</v>
      </c>
      <c r="U9" s="74">
        <f t="shared" si="9"/>
        <v>1</v>
      </c>
      <c r="V9" s="74">
        <f t="shared" si="9"/>
        <v>45</v>
      </c>
      <c r="W9" s="74">
        <f t="shared" si="9"/>
        <v>619</v>
      </c>
      <c r="X9" s="74">
        <f t="shared" si="9"/>
        <v>35245</v>
      </c>
      <c r="Y9" s="74">
        <f t="shared" si="9"/>
        <v>27387</v>
      </c>
      <c r="Z9" s="138">
        <f t="shared" si="2"/>
        <v>1.2869244532077262</v>
      </c>
      <c r="AA9" s="170"/>
    </row>
    <row r="10" spans="1:27" ht="13.5" customHeight="1" x14ac:dyDescent="0.15">
      <c r="A10" s="113"/>
      <c r="B10" s="113"/>
      <c r="C10" s="457" t="s">
        <v>118</v>
      </c>
      <c r="D10" s="123" t="s">
        <v>345</v>
      </c>
      <c r="E10" s="173">
        <v>6323</v>
      </c>
      <c r="F10" s="173">
        <v>367</v>
      </c>
      <c r="G10" s="173">
        <v>14685</v>
      </c>
      <c r="H10" s="173">
        <v>483</v>
      </c>
      <c r="I10" s="173">
        <v>1638</v>
      </c>
      <c r="J10" s="173">
        <v>520</v>
      </c>
      <c r="K10" s="173">
        <v>3161</v>
      </c>
      <c r="L10" s="173">
        <v>0</v>
      </c>
      <c r="M10" s="173">
        <v>70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  <c r="S10" s="173">
        <v>0</v>
      </c>
      <c r="T10" s="173">
        <v>0</v>
      </c>
      <c r="U10" s="173">
        <v>0</v>
      </c>
      <c r="V10" s="173">
        <v>0</v>
      </c>
      <c r="W10" s="173">
        <v>0</v>
      </c>
      <c r="X10" s="173">
        <v>27247</v>
      </c>
      <c r="Y10" s="105">
        <v>23967</v>
      </c>
      <c r="Z10" s="174">
        <f t="shared" si="2"/>
        <v>1.136854842074519</v>
      </c>
      <c r="AA10" s="315"/>
    </row>
    <row r="11" spans="1:27" ht="13.5" customHeight="1" x14ac:dyDescent="0.15">
      <c r="A11" s="113"/>
      <c r="B11" s="112"/>
      <c r="C11" s="456"/>
      <c r="D11" s="124" t="s">
        <v>77</v>
      </c>
      <c r="E11" s="173">
        <v>6323</v>
      </c>
      <c r="F11" s="173">
        <v>367</v>
      </c>
      <c r="G11" s="173">
        <v>14685</v>
      </c>
      <c r="H11" s="173">
        <v>483</v>
      </c>
      <c r="I11" s="173">
        <v>1638</v>
      </c>
      <c r="J11" s="173">
        <v>520</v>
      </c>
      <c r="K11" s="173">
        <v>3161</v>
      </c>
      <c r="L11" s="173">
        <v>0</v>
      </c>
      <c r="M11" s="173">
        <v>70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73">
        <v>0</v>
      </c>
      <c r="V11" s="173">
        <v>0</v>
      </c>
      <c r="W11" s="173">
        <v>0</v>
      </c>
      <c r="X11" s="173">
        <v>27247</v>
      </c>
      <c r="Y11" s="102">
        <v>23967</v>
      </c>
      <c r="Z11" s="174">
        <f t="shared" si="2"/>
        <v>1.136854842074519</v>
      </c>
      <c r="AA11" s="315"/>
    </row>
    <row r="12" spans="1:27" ht="13.5" customHeight="1" x14ac:dyDescent="0.15">
      <c r="A12" s="113"/>
      <c r="B12" s="112"/>
      <c r="C12" s="456" t="s">
        <v>288</v>
      </c>
      <c r="D12" s="124" t="s">
        <v>345</v>
      </c>
      <c r="E12" s="173">
        <v>167</v>
      </c>
      <c r="F12" s="173">
        <v>49</v>
      </c>
      <c r="G12" s="173">
        <v>103</v>
      </c>
      <c r="H12" s="173">
        <v>15</v>
      </c>
      <c r="I12" s="173">
        <v>56</v>
      </c>
      <c r="J12" s="173">
        <v>49</v>
      </c>
      <c r="K12" s="173">
        <v>156</v>
      </c>
      <c r="L12" s="173">
        <v>1</v>
      </c>
      <c r="M12" s="173">
        <v>0</v>
      </c>
      <c r="N12" s="173">
        <v>0</v>
      </c>
      <c r="O12" s="173">
        <v>2</v>
      </c>
      <c r="P12" s="173">
        <v>1</v>
      </c>
      <c r="Q12" s="173">
        <v>0</v>
      </c>
      <c r="R12" s="173">
        <v>0</v>
      </c>
      <c r="S12" s="173">
        <v>7</v>
      </c>
      <c r="T12" s="173">
        <v>16</v>
      </c>
      <c r="U12" s="173">
        <v>0</v>
      </c>
      <c r="V12" s="173">
        <v>40</v>
      </c>
      <c r="W12" s="173">
        <v>31</v>
      </c>
      <c r="X12" s="173">
        <v>693</v>
      </c>
      <c r="Y12" s="102">
        <v>194</v>
      </c>
      <c r="Z12" s="174">
        <f t="shared" si="2"/>
        <v>3.5721649484536084</v>
      </c>
      <c r="AA12" s="315"/>
    </row>
    <row r="13" spans="1:27" ht="13.5" customHeight="1" x14ac:dyDescent="0.15">
      <c r="A13" s="113"/>
      <c r="B13" s="112"/>
      <c r="C13" s="456"/>
      <c r="D13" s="124" t="s">
        <v>77</v>
      </c>
      <c r="E13" s="173">
        <v>229</v>
      </c>
      <c r="F13" s="173">
        <v>62</v>
      </c>
      <c r="G13" s="173">
        <v>124</v>
      </c>
      <c r="H13" s="173">
        <v>23</v>
      </c>
      <c r="I13" s="173">
        <v>61</v>
      </c>
      <c r="J13" s="173">
        <v>81</v>
      </c>
      <c r="K13" s="173">
        <v>158</v>
      </c>
      <c r="L13" s="173">
        <v>1</v>
      </c>
      <c r="M13" s="173">
        <v>0</v>
      </c>
      <c r="N13" s="173">
        <v>0</v>
      </c>
      <c r="O13" s="173">
        <v>2</v>
      </c>
      <c r="P13" s="173">
        <v>1</v>
      </c>
      <c r="Q13" s="173">
        <v>0</v>
      </c>
      <c r="R13" s="173">
        <v>0</v>
      </c>
      <c r="S13" s="173">
        <v>13</v>
      </c>
      <c r="T13" s="173">
        <v>36</v>
      </c>
      <c r="U13" s="173">
        <v>0</v>
      </c>
      <c r="V13" s="173">
        <v>40</v>
      </c>
      <c r="W13" s="173">
        <v>48</v>
      </c>
      <c r="X13" s="173">
        <v>879</v>
      </c>
      <c r="Y13" s="102">
        <v>257</v>
      </c>
      <c r="Z13" s="174">
        <f t="shared" si="2"/>
        <v>3.4202334630350193</v>
      </c>
      <c r="AA13" s="315"/>
    </row>
    <row r="14" spans="1:27" ht="13.5" customHeight="1" x14ac:dyDescent="0.15">
      <c r="A14" s="113"/>
      <c r="B14" s="112"/>
      <c r="C14" s="456" t="s">
        <v>119</v>
      </c>
      <c r="D14" s="124" t="s">
        <v>345</v>
      </c>
      <c r="E14" s="173">
        <v>7</v>
      </c>
      <c r="F14" s="173">
        <v>0</v>
      </c>
      <c r="G14" s="173">
        <v>20</v>
      </c>
      <c r="H14" s="173">
        <v>21</v>
      </c>
      <c r="I14" s="173">
        <v>0</v>
      </c>
      <c r="J14" s="173">
        <v>0</v>
      </c>
      <c r="K14" s="173">
        <v>117</v>
      </c>
      <c r="L14" s="173">
        <v>0</v>
      </c>
      <c r="M14" s="173">
        <v>0</v>
      </c>
      <c r="N14" s="173">
        <v>0</v>
      </c>
      <c r="O14" s="173">
        <v>0</v>
      </c>
      <c r="P14" s="173">
        <v>0</v>
      </c>
      <c r="Q14" s="173">
        <v>0</v>
      </c>
      <c r="R14" s="173">
        <v>0</v>
      </c>
      <c r="S14" s="173">
        <v>0</v>
      </c>
      <c r="T14" s="173">
        <v>0</v>
      </c>
      <c r="U14" s="173">
        <v>0</v>
      </c>
      <c r="V14" s="173">
        <v>1</v>
      </c>
      <c r="W14" s="173">
        <v>1</v>
      </c>
      <c r="X14" s="173">
        <v>167</v>
      </c>
      <c r="Y14" s="72">
        <v>86</v>
      </c>
      <c r="Z14" s="174">
        <f t="shared" si="2"/>
        <v>1.941860465116279</v>
      </c>
      <c r="AA14" s="315"/>
    </row>
    <row r="15" spans="1:27" ht="13.5" customHeight="1" x14ac:dyDescent="0.15">
      <c r="A15" s="113"/>
      <c r="B15" s="112"/>
      <c r="C15" s="456"/>
      <c r="D15" s="124" t="s">
        <v>77</v>
      </c>
      <c r="E15" s="173">
        <v>7</v>
      </c>
      <c r="F15" s="173">
        <v>0</v>
      </c>
      <c r="G15" s="173">
        <v>20</v>
      </c>
      <c r="H15" s="173">
        <v>23</v>
      </c>
      <c r="I15" s="173">
        <v>0</v>
      </c>
      <c r="J15" s="173">
        <v>0</v>
      </c>
      <c r="K15" s="173">
        <v>229</v>
      </c>
      <c r="L15" s="173">
        <v>0</v>
      </c>
      <c r="M15" s="173">
        <v>0</v>
      </c>
      <c r="N15" s="173">
        <v>0</v>
      </c>
      <c r="O15" s="173">
        <v>0</v>
      </c>
      <c r="P15" s="173">
        <v>0</v>
      </c>
      <c r="Q15" s="173">
        <v>0</v>
      </c>
      <c r="R15" s="173">
        <v>0</v>
      </c>
      <c r="S15" s="173">
        <v>0</v>
      </c>
      <c r="T15" s="173">
        <v>0</v>
      </c>
      <c r="U15" s="173">
        <v>0</v>
      </c>
      <c r="V15" s="173">
        <v>1</v>
      </c>
      <c r="W15" s="173">
        <v>1</v>
      </c>
      <c r="X15" s="173">
        <v>281</v>
      </c>
      <c r="Y15" s="72">
        <v>86</v>
      </c>
      <c r="Z15" s="174">
        <f t="shared" si="2"/>
        <v>3.2674418604651163</v>
      </c>
      <c r="AA15" s="315"/>
    </row>
    <row r="16" spans="1:27" ht="13.5" customHeight="1" x14ac:dyDescent="0.15">
      <c r="A16" s="113"/>
      <c r="B16" s="112"/>
      <c r="C16" s="456" t="s">
        <v>120</v>
      </c>
      <c r="D16" s="124" t="s">
        <v>345</v>
      </c>
      <c r="E16" s="173">
        <v>2999</v>
      </c>
      <c r="F16" s="173">
        <v>24</v>
      </c>
      <c r="G16" s="173">
        <v>61</v>
      </c>
      <c r="H16" s="173">
        <v>0</v>
      </c>
      <c r="I16" s="173">
        <v>0</v>
      </c>
      <c r="J16" s="173">
        <v>19</v>
      </c>
      <c r="K16" s="173">
        <v>72</v>
      </c>
      <c r="L16" s="173">
        <v>0</v>
      </c>
      <c r="M16" s="173">
        <v>0</v>
      </c>
      <c r="N16" s="173">
        <v>0</v>
      </c>
      <c r="O16" s="173">
        <v>0</v>
      </c>
      <c r="P16" s="173">
        <v>0</v>
      </c>
      <c r="Q16" s="173">
        <v>0</v>
      </c>
      <c r="R16" s="173">
        <v>0</v>
      </c>
      <c r="S16" s="173">
        <v>0</v>
      </c>
      <c r="T16" s="173">
        <v>0</v>
      </c>
      <c r="U16" s="173">
        <v>0</v>
      </c>
      <c r="V16" s="173">
        <v>0</v>
      </c>
      <c r="W16" s="173">
        <v>0</v>
      </c>
      <c r="X16" s="173">
        <v>3175</v>
      </c>
      <c r="Y16" s="72">
        <v>1704</v>
      </c>
      <c r="Z16" s="174">
        <f t="shared" si="2"/>
        <v>1.863262910798122</v>
      </c>
      <c r="AA16" s="315"/>
    </row>
    <row r="17" spans="1:27" ht="13.5" customHeight="1" x14ac:dyDescent="0.15">
      <c r="A17" s="113"/>
      <c r="B17" s="112"/>
      <c r="C17" s="456"/>
      <c r="D17" s="124" t="s">
        <v>77</v>
      </c>
      <c r="E17" s="173">
        <v>3014</v>
      </c>
      <c r="F17" s="173">
        <v>24</v>
      </c>
      <c r="G17" s="173">
        <v>61</v>
      </c>
      <c r="H17" s="173">
        <v>0</v>
      </c>
      <c r="I17" s="173">
        <v>0</v>
      </c>
      <c r="J17" s="173">
        <v>19</v>
      </c>
      <c r="K17" s="173">
        <v>72</v>
      </c>
      <c r="L17" s="173">
        <v>0</v>
      </c>
      <c r="M17" s="173">
        <v>0</v>
      </c>
      <c r="N17" s="173">
        <v>0</v>
      </c>
      <c r="O17" s="173">
        <v>0</v>
      </c>
      <c r="P17" s="173">
        <v>0</v>
      </c>
      <c r="Q17" s="173">
        <v>0</v>
      </c>
      <c r="R17" s="173">
        <v>0</v>
      </c>
      <c r="S17" s="173">
        <v>0</v>
      </c>
      <c r="T17" s="173">
        <v>0</v>
      </c>
      <c r="U17" s="173">
        <v>0</v>
      </c>
      <c r="V17" s="173">
        <v>0</v>
      </c>
      <c r="W17" s="173">
        <v>0</v>
      </c>
      <c r="X17" s="173">
        <v>3190</v>
      </c>
      <c r="Y17" s="72">
        <v>1706</v>
      </c>
      <c r="Z17" s="174">
        <f t="shared" si="2"/>
        <v>1.8698710433763188</v>
      </c>
      <c r="AA17" s="315"/>
    </row>
    <row r="18" spans="1:27" ht="13.5" customHeight="1" x14ac:dyDescent="0.15">
      <c r="A18" s="113"/>
      <c r="B18" s="112"/>
      <c r="C18" s="456" t="s">
        <v>121</v>
      </c>
      <c r="D18" s="124" t="s">
        <v>345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173">
        <v>0</v>
      </c>
      <c r="Q18" s="173">
        <v>0</v>
      </c>
      <c r="R18" s="173">
        <v>0</v>
      </c>
      <c r="S18" s="173">
        <v>0</v>
      </c>
      <c r="T18" s="173">
        <v>0</v>
      </c>
      <c r="U18" s="173">
        <v>0</v>
      </c>
      <c r="V18" s="173">
        <v>0</v>
      </c>
      <c r="W18" s="173">
        <v>0</v>
      </c>
      <c r="X18" s="173">
        <v>0</v>
      </c>
      <c r="Y18" s="72">
        <v>0</v>
      </c>
      <c r="Z18" s="174">
        <f t="shared" si="2"/>
        <v>0</v>
      </c>
      <c r="AA18" s="315"/>
    </row>
    <row r="19" spans="1:27" ht="13.5" customHeight="1" x14ac:dyDescent="0.15">
      <c r="A19" s="113"/>
      <c r="B19" s="112"/>
      <c r="C19" s="456"/>
      <c r="D19" s="124" t="s">
        <v>77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  <c r="P19" s="173">
        <v>0</v>
      </c>
      <c r="Q19" s="173">
        <v>0</v>
      </c>
      <c r="R19" s="173">
        <v>0</v>
      </c>
      <c r="S19" s="173">
        <v>0</v>
      </c>
      <c r="T19" s="173">
        <v>0</v>
      </c>
      <c r="U19" s="173">
        <v>0</v>
      </c>
      <c r="V19" s="173">
        <v>0</v>
      </c>
      <c r="W19" s="173">
        <v>0</v>
      </c>
      <c r="X19" s="173">
        <v>0</v>
      </c>
      <c r="Y19" s="72">
        <v>0</v>
      </c>
      <c r="Z19" s="174">
        <f t="shared" si="2"/>
        <v>0</v>
      </c>
      <c r="AA19" s="315"/>
    </row>
    <row r="20" spans="1:27" ht="13.5" customHeight="1" x14ac:dyDescent="0.15">
      <c r="A20" s="113"/>
      <c r="B20" s="112"/>
      <c r="C20" s="456" t="s">
        <v>122</v>
      </c>
      <c r="D20" s="124" t="s">
        <v>345</v>
      </c>
      <c r="E20" s="173">
        <v>0</v>
      </c>
      <c r="F20" s="173">
        <v>7</v>
      </c>
      <c r="G20" s="173">
        <v>4</v>
      </c>
      <c r="H20" s="173">
        <v>0</v>
      </c>
      <c r="I20" s="173">
        <v>0</v>
      </c>
      <c r="J20" s="173">
        <v>0</v>
      </c>
      <c r="K20" s="173">
        <v>12</v>
      </c>
      <c r="L20" s="173">
        <v>0</v>
      </c>
      <c r="M20" s="173">
        <v>0</v>
      </c>
      <c r="N20" s="173">
        <v>0</v>
      </c>
      <c r="O20" s="173">
        <v>0</v>
      </c>
      <c r="P20" s="173">
        <v>0</v>
      </c>
      <c r="Q20" s="173">
        <v>0</v>
      </c>
      <c r="R20" s="173">
        <v>0</v>
      </c>
      <c r="S20" s="173">
        <v>0</v>
      </c>
      <c r="T20" s="173">
        <v>0</v>
      </c>
      <c r="U20" s="173">
        <v>0</v>
      </c>
      <c r="V20" s="173">
        <v>0</v>
      </c>
      <c r="W20" s="173">
        <v>0</v>
      </c>
      <c r="X20" s="173">
        <v>23</v>
      </c>
      <c r="Y20" s="72">
        <v>25</v>
      </c>
      <c r="Z20" s="174">
        <f t="shared" si="2"/>
        <v>0.92</v>
      </c>
      <c r="AA20" s="315"/>
    </row>
    <row r="21" spans="1:27" ht="13.5" customHeight="1" x14ac:dyDescent="0.15">
      <c r="A21" s="113"/>
      <c r="B21" s="112"/>
      <c r="C21" s="456"/>
      <c r="D21" s="124" t="s">
        <v>77</v>
      </c>
      <c r="E21" s="173">
        <v>0</v>
      </c>
      <c r="F21" s="173">
        <v>7</v>
      </c>
      <c r="G21" s="173">
        <v>4</v>
      </c>
      <c r="H21" s="173">
        <v>0</v>
      </c>
      <c r="I21" s="173">
        <v>0</v>
      </c>
      <c r="J21" s="173">
        <v>0</v>
      </c>
      <c r="K21" s="173">
        <v>12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73">
        <v>0</v>
      </c>
      <c r="T21" s="173">
        <v>0</v>
      </c>
      <c r="U21" s="173">
        <v>0</v>
      </c>
      <c r="V21" s="173">
        <v>0</v>
      </c>
      <c r="W21" s="173">
        <v>0</v>
      </c>
      <c r="X21" s="173">
        <v>23</v>
      </c>
      <c r="Y21" s="72">
        <v>25</v>
      </c>
      <c r="Z21" s="174">
        <f t="shared" si="2"/>
        <v>0.92</v>
      </c>
      <c r="AA21" s="315"/>
    </row>
    <row r="22" spans="1:27" ht="13.5" customHeight="1" x14ac:dyDescent="0.15">
      <c r="A22" s="113"/>
      <c r="B22" s="112"/>
      <c r="C22" s="456" t="s">
        <v>123</v>
      </c>
      <c r="D22" s="124" t="s">
        <v>345</v>
      </c>
      <c r="E22" s="173">
        <v>429</v>
      </c>
      <c r="F22" s="173">
        <v>25</v>
      </c>
      <c r="G22" s="173">
        <v>37</v>
      </c>
      <c r="H22" s="173">
        <v>4</v>
      </c>
      <c r="I22" s="173">
        <v>8</v>
      </c>
      <c r="J22" s="173">
        <v>1</v>
      </c>
      <c r="K22" s="173">
        <v>137</v>
      </c>
      <c r="L22" s="173">
        <v>7</v>
      </c>
      <c r="M22" s="173">
        <v>0</v>
      </c>
      <c r="N22" s="173">
        <v>17</v>
      </c>
      <c r="O22" s="173">
        <v>2</v>
      </c>
      <c r="P22" s="173">
        <v>0</v>
      </c>
      <c r="Q22" s="173">
        <v>12</v>
      </c>
      <c r="R22" s="173">
        <v>0</v>
      </c>
      <c r="S22" s="173">
        <v>4</v>
      </c>
      <c r="T22" s="173">
        <v>22</v>
      </c>
      <c r="U22" s="173">
        <v>1</v>
      </c>
      <c r="V22" s="173">
        <v>2</v>
      </c>
      <c r="W22" s="173">
        <v>124</v>
      </c>
      <c r="X22" s="173">
        <v>832</v>
      </c>
      <c r="Y22" s="72">
        <v>168</v>
      </c>
      <c r="Z22" s="174">
        <f t="shared" si="2"/>
        <v>4.9523809523809526</v>
      </c>
      <c r="AA22" s="315"/>
    </row>
    <row r="23" spans="1:27" ht="13.5" customHeight="1" x14ac:dyDescent="0.15">
      <c r="A23" s="113"/>
      <c r="B23" s="112"/>
      <c r="C23" s="456"/>
      <c r="D23" s="124" t="s">
        <v>77</v>
      </c>
      <c r="E23" s="173">
        <v>434</v>
      </c>
      <c r="F23" s="173">
        <v>29</v>
      </c>
      <c r="G23" s="173">
        <v>37</v>
      </c>
      <c r="H23" s="173">
        <v>6</v>
      </c>
      <c r="I23" s="173">
        <v>18</v>
      </c>
      <c r="J23" s="173">
        <v>1</v>
      </c>
      <c r="K23" s="173">
        <v>177</v>
      </c>
      <c r="L23" s="173">
        <v>7</v>
      </c>
      <c r="M23" s="173">
        <v>0</v>
      </c>
      <c r="N23" s="173">
        <v>28</v>
      </c>
      <c r="O23" s="173">
        <v>31</v>
      </c>
      <c r="P23" s="173">
        <v>0</v>
      </c>
      <c r="Q23" s="173">
        <v>15</v>
      </c>
      <c r="R23" s="173">
        <v>0</v>
      </c>
      <c r="S23" s="173">
        <v>14</v>
      </c>
      <c r="T23" s="173">
        <v>53</v>
      </c>
      <c r="U23" s="173">
        <v>1</v>
      </c>
      <c r="V23" s="173">
        <v>2</v>
      </c>
      <c r="W23" s="173">
        <v>547</v>
      </c>
      <c r="X23" s="173">
        <v>1400</v>
      </c>
      <c r="Y23" s="72">
        <v>573</v>
      </c>
      <c r="Z23" s="174">
        <f t="shared" si="2"/>
        <v>2.4432809773123911</v>
      </c>
      <c r="AA23" s="315"/>
    </row>
    <row r="24" spans="1:27" ht="13.5" customHeight="1" x14ac:dyDescent="0.15">
      <c r="A24" s="113"/>
      <c r="B24" s="112"/>
      <c r="C24" s="456" t="s">
        <v>124</v>
      </c>
      <c r="D24" s="124" t="s">
        <v>345</v>
      </c>
      <c r="E24" s="173">
        <v>6</v>
      </c>
      <c r="F24" s="173">
        <v>2</v>
      </c>
      <c r="G24" s="173">
        <v>0</v>
      </c>
      <c r="H24" s="173">
        <v>0</v>
      </c>
      <c r="I24" s="173">
        <v>0</v>
      </c>
      <c r="J24" s="173">
        <v>1</v>
      </c>
      <c r="K24" s="173">
        <v>0</v>
      </c>
      <c r="L24" s="173">
        <v>1</v>
      </c>
      <c r="M24" s="173">
        <v>0</v>
      </c>
      <c r="N24" s="173">
        <v>0</v>
      </c>
      <c r="O24" s="173">
        <v>0</v>
      </c>
      <c r="P24" s="173">
        <v>3</v>
      </c>
      <c r="Q24" s="173">
        <v>2</v>
      </c>
      <c r="R24" s="173">
        <v>0</v>
      </c>
      <c r="S24" s="173">
        <v>2</v>
      </c>
      <c r="T24" s="173">
        <v>1</v>
      </c>
      <c r="U24" s="173">
        <v>0</v>
      </c>
      <c r="V24" s="173">
        <v>0</v>
      </c>
      <c r="W24" s="173">
        <v>16</v>
      </c>
      <c r="X24" s="173">
        <v>34</v>
      </c>
      <c r="Y24" s="72">
        <v>15</v>
      </c>
      <c r="Z24" s="174">
        <f t="shared" si="2"/>
        <v>2.2666666666666666</v>
      </c>
      <c r="AA24" s="315"/>
    </row>
    <row r="25" spans="1:27" ht="13.5" customHeight="1" x14ac:dyDescent="0.15">
      <c r="A25" s="113"/>
      <c r="B25" s="112"/>
      <c r="C25" s="456"/>
      <c r="D25" s="124" t="s">
        <v>77</v>
      </c>
      <c r="E25" s="173">
        <v>22</v>
      </c>
      <c r="F25" s="173">
        <v>2</v>
      </c>
      <c r="G25" s="173">
        <v>0</v>
      </c>
      <c r="H25" s="173">
        <v>0</v>
      </c>
      <c r="I25" s="173">
        <v>0</v>
      </c>
      <c r="J25" s="173">
        <v>1</v>
      </c>
      <c r="K25" s="173">
        <v>0</v>
      </c>
      <c r="L25" s="173">
        <v>1</v>
      </c>
      <c r="M25" s="173">
        <v>0</v>
      </c>
      <c r="N25" s="173">
        <v>0</v>
      </c>
      <c r="O25" s="173">
        <v>0</v>
      </c>
      <c r="P25" s="173">
        <v>3</v>
      </c>
      <c r="Q25" s="173">
        <v>2</v>
      </c>
      <c r="R25" s="173">
        <v>0</v>
      </c>
      <c r="S25" s="173">
        <v>3</v>
      </c>
      <c r="T25" s="173">
        <v>1</v>
      </c>
      <c r="U25" s="173">
        <v>0</v>
      </c>
      <c r="V25" s="173">
        <v>0</v>
      </c>
      <c r="W25" s="173">
        <v>16</v>
      </c>
      <c r="X25" s="173">
        <v>51</v>
      </c>
      <c r="Y25" s="72">
        <v>21</v>
      </c>
      <c r="Z25" s="174">
        <f t="shared" si="2"/>
        <v>2.4285714285714284</v>
      </c>
      <c r="AA25" s="315"/>
    </row>
    <row r="26" spans="1:27" ht="13.5" customHeight="1" x14ac:dyDescent="0.15">
      <c r="A26" s="113"/>
      <c r="B26" s="114"/>
      <c r="C26" s="456" t="s">
        <v>125</v>
      </c>
      <c r="D26" s="124" t="s">
        <v>345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73">
        <v>0</v>
      </c>
      <c r="P26" s="173">
        <v>0</v>
      </c>
      <c r="Q26" s="173">
        <v>0</v>
      </c>
      <c r="R26" s="173">
        <v>0</v>
      </c>
      <c r="S26" s="173">
        <v>0</v>
      </c>
      <c r="T26" s="173">
        <v>0</v>
      </c>
      <c r="U26" s="173">
        <v>0</v>
      </c>
      <c r="V26" s="173">
        <v>0</v>
      </c>
      <c r="W26" s="173">
        <v>0</v>
      </c>
      <c r="X26" s="173">
        <v>0</v>
      </c>
      <c r="Y26" s="72">
        <v>0</v>
      </c>
      <c r="Z26" s="174">
        <f t="shared" si="2"/>
        <v>0</v>
      </c>
      <c r="AA26" s="315"/>
    </row>
    <row r="27" spans="1:27" ht="13.5" customHeight="1" x14ac:dyDescent="0.15">
      <c r="A27" s="113"/>
      <c r="B27" s="114"/>
      <c r="C27" s="456"/>
      <c r="D27" s="124" t="s">
        <v>77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  <c r="P27" s="173">
        <v>0</v>
      </c>
      <c r="Q27" s="173">
        <v>0</v>
      </c>
      <c r="R27" s="173">
        <v>0</v>
      </c>
      <c r="S27" s="173">
        <v>0</v>
      </c>
      <c r="T27" s="173">
        <v>0</v>
      </c>
      <c r="U27" s="173">
        <v>0</v>
      </c>
      <c r="V27" s="173">
        <v>0</v>
      </c>
      <c r="W27" s="173">
        <v>0</v>
      </c>
      <c r="X27" s="173">
        <v>0</v>
      </c>
      <c r="Y27" s="72">
        <v>0</v>
      </c>
      <c r="Z27" s="174">
        <f t="shared" si="2"/>
        <v>0</v>
      </c>
      <c r="AA27" s="315"/>
    </row>
    <row r="28" spans="1:27" ht="13.5" customHeight="1" x14ac:dyDescent="0.15">
      <c r="A28" s="113"/>
      <c r="B28" s="112"/>
      <c r="C28" s="456" t="s">
        <v>126</v>
      </c>
      <c r="D28" s="124" t="s">
        <v>345</v>
      </c>
      <c r="E28" s="173">
        <v>1</v>
      </c>
      <c r="F28" s="173">
        <v>8</v>
      </c>
      <c r="G28" s="173">
        <v>0</v>
      </c>
      <c r="H28" s="173">
        <v>1</v>
      </c>
      <c r="I28" s="173">
        <v>0</v>
      </c>
      <c r="J28" s="173">
        <v>0</v>
      </c>
      <c r="K28" s="173">
        <v>15</v>
      </c>
      <c r="L28" s="173">
        <v>0</v>
      </c>
      <c r="M28" s="173">
        <v>12</v>
      </c>
      <c r="N28" s="173">
        <v>0</v>
      </c>
      <c r="O28" s="173">
        <v>3</v>
      </c>
      <c r="P28" s="173">
        <v>0</v>
      </c>
      <c r="Q28" s="173">
        <v>0</v>
      </c>
      <c r="R28" s="173">
        <v>0</v>
      </c>
      <c r="S28" s="173">
        <v>0</v>
      </c>
      <c r="T28" s="173">
        <v>3</v>
      </c>
      <c r="U28" s="173">
        <v>0</v>
      </c>
      <c r="V28" s="173">
        <v>0</v>
      </c>
      <c r="W28" s="173">
        <v>0</v>
      </c>
      <c r="X28" s="173">
        <v>43</v>
      </c>
      <c r="Y28" s="72">
        <v>15</v>
      </c>
      <c r="Z28" s="174">
        <f t="shared" si="2"/>
        <v>2.8666666666666667</v>
      </c>
      <c r="AA28" s="315"/>
    </row>
    <row r="29" spans="1:27" ht="13.5" customHeight="1" x14ac:dyDescent="0.15">
      <c r="A29" s="113"/>
      <c r="B29" s="112"/>
      <c r="C29" s="456"/>
      <c r="D29" s="124" t="s">
        <v>77</v>
      </c>
      <c r="E29" s="173">
        <v>2</v>
      </c>
      <c r="F29" s="173">
        <v>10</v>
      </c>
      <c r="G29" s="173">
        <v>0</v>
      </c>
      <c r="H29" s="173">
        <v>1</v>
      </c>
      <c r="I29" s="173">
        <v>0</v>
      </c>
      <c r="J29" s="173">
        <v>0</v>
      </c>
      <c r="K29" s="173">
        <v>15</v>
      </c>
      <c r="L29" s="173">
        <v>0</v>
      </c>
      <c r="M29" s="173">
        <v>12</v>
      </c>
      <c r="N29" s="173">
        <v>0</v>
      </c>
      <c r="O29" s="173">
        <v>3</v>
      </c>
      <c r="P29" s="173">
        <v>0</v>
      </c>
      <c r="Q29" s="173">
        <v>0</v>
      </c>
      <c r="R29" s="173">
        <v>0</v>
      </c>
      <c r="S29" s="173">
        <v>0</v>
      </c>
      <c r="T29" s="173">
        <v>3</v>
      </c>
      <c r="U29" s="173">
        <v>0</v>
      </c>
      <c r="V29" s="173">
        <v>0</v>
      </c>
      <c r="W29" s="173">
        <v>0</v>
      </c>
      <c r="X29" s="173">
        <v>46</v>
      </c>
      <c r="Y29" s="72">
        <v>15</v>
      </c>
      <c r="Z29" s="174">
        <f t="shared" si="2"/>
        <v>3.0666666666666669</v>
      </c>
      <c r="AA29" s="315"/>
    </row>
    <row r="30" spans="1:27" ht="13.5" customHeight="1" x14ac:dyDescent="0.15">
      <c r="A30" s="113"/>
      <c r="B30" s="112"/>
      <c r="C30" s="456" t="s">
        <v>127</v>
      </c>
      <c r="D30" s="124" t="s">
        <v>345</v>
      </c>
      <c r="E30" s="173">
        <v>8</v>
      </c>
      <c r="F30" s="173">
        <v>8</v>
      </c>
      <c r="G30" s="173">
        <v>4</v>
      </c>
      <c r="H30" s="173">
        <v>15</v>
      </c>
      <c r="I30" s="173">
        <v>0</v>
      </c>
      <c r="J30" s="173">
        <v>0</v>
      </c>
      <c r="K30" s="173">
        <v>0</v>
      </c>
      <c r="L30" s="173">
        <v>0</v>
      </c>
      <c r="M30" s="173">
        <v>0</v>
      </c>
      <c r="N30" s="173">
        <v>2</v>
      </c>
      <c r="O30" s="173">
        <v>0</v>
      </c>
      <c r="P30" s="173">
        <v>0</v>
      </c>
      <c r="Q30" s="173">
        <v>6</v>
      </c>
      <c r="R30" s="173">
        <v>0</v>
      </c>
      <c r="S30" s="173">
        <v>0</v>
      </c>
      <c r="T30" s="173">
        <v>0</v>
      </c>
      <c r="U30" s="173">
        <v>0</v>
      </c>
      <c r="V30" s="173">
        <v>0</v>
      </c>
      <c r="W30" s="173">
        <v>0</v>
      </c>
      <c r="X30" s="173">
        <v>43</v>
      </c>
      <c r="Y30" s="72">
        <v>35</v>
      </c>
      <c r="Z30" s="174">
        <f t="shared" si="2"/>
        <v>1.2285714285714286</v>
      </c>
      <c r="AA30" s="315"/>
    </row>
    <row r="31" spans="1:27" ht="13.5" customHeight="1" x14ac:dyDescent="0.15">
      <c r="A31" s="113"/>
      <c r="B31" s="112"/>
      <c r="C31" s="456"/>
      <c r="D31" s="124" t="s">
        <v>77</v>
      </c>
      <c r="E31" s="173">
        <v>18</v>
      </c>
      <c r="F31" s="173">
        <v>8</v>
      </c>
      <c r="G31" s="173">
        <v>4</v>
      </c>
      <c r="H31" s="173">
        <v>15</v>
      </c>
      <c r="I31" s="173">
        <v>0</v>
      </c>
      <c r="J31" s="173">
        <v>0</v>
      </c>
      <c r="K31" s="173">
        <v>0</v>
      </c>
      <c r="L31" s="173">
        <v>0</v>
      </c>
      <c r="M31" s="173">
        <v>0</v>
      </c>
      <c r="N31" s="173">
        <v>2</v>
      </c>
      <c r="O31" s="173">
        <v>0</v>
      </c>
      <c r="P31" s="173">
        <v>0</v>
      </c>
      <c r="Q31" s="173">
        <v>14</v>
      </c>
      <c r="R31" s="173">
        <v>0</v>
      </c>
      <c r="S31" s="173">
        <v>0</v>
      </c>
      <c r="T31" s="173">
        <v>0</v>
      </c>
      <c r="U31" s="173">
        <v>0</v>
      </c>
      <c r="V31" s="173">
        <v>0</v>
      </c>
      <c r="W31" s="173">
        <v>0</v>
      </c>
      <c r="X31" s="173">
        <v>61</v>
      </c>
      <c r="Y31" s="72">
        <v>41</v>
      </c>
      <c r="Z31" s="174">
        <f t="shared" si="2"/>
        <v>1.4878048780487805</v>
      </c>
      <c r="AA31" s="315"/>
    </row>
    <row r="32" spans="1:27" ht="13.5" customHeight="1" x14ac:dyDescent="0.15">
      <c r="A32" s="113"/>
      <c r="B32" s="112"/>
      <c r="C32" s="456" t="s">
        <v>128</v>
      </c>
      <c r="D32" s="124" t="s">
        <v>345</v>
      </c>
      <c r="E32" s="173">
        <v>0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>
        <v>0</v>
      </c>
      <c r="P32" s="173">
        <v>0</v>
      </c>
      <c r="Q32" s="173">
        <v>0</v>
      </c>
      <c r="R32" s="173">
        <v>0</v>
      </c>
      <c r="S32" s="173">
        <v>0</v>
      </c>
      <c r="T32" s="173">
        <v>0</v>
      </c>
      <c r="U32" s="173">
        <v>0</v>
      </c>
      <c r="V32" s="173">
        <v>0</v>
      </c>
      <c r="W32" s="173">
        <v>0</v>
      </c>
      <c r="X32" s="173">
        <v>0</v>
      </c>
      <c r="Y32" s="72">
        <v>0</v>
      </c>
      <c r="Z32" s="174">
        <f t="shared" si="2"/>
        <v>0</v>
      </c>
      <c r="AA32" s="315"/>
    </row>
    <row r="33" spans="1:27" ht="13.5" customHeight="1" x14ac:dyDescent="0.15">
      <c r="A33" s="113"/>
      <c r="B33" s="112"/>
      <c r="C33" s="456"/>
      <c r="D33" s="124" t="s">
        <v>77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73">
        <v>0</v>
      </c>
      <c r="M33" s="173">
        <v>0</v>
      </c>
      <c r="N33" s="173">
        <v>0</v>
      </c>
      <c r="O33" s="173">
        <v>0</v>
      </c>
      <c r="P33" s="173">
        <v>0</v>
      </c>
      <c r="Q33" s="173">
        <v>0</v>
      </c>
      <c r="R33" s="173">
        <v>0</v>
      </c>
      <c r="S33" s="173">
        <v>0</v>
      </c>
      <c r="T33" s="173">
        <v>0</v>
      </c>
      <c r="U33" s="173">
        <v>0</v>
      </c>
      <c r="V33" s="173">
        <v>0</v>
      </c>
      <c r="W33" s="173">
        <v>0</v>
      </c>
      <c r="X33" s="173">
        <v>0</v>
      </c>
      <c r="Y33" s="72">
        <v>0</v>
      </c>
      <c r="Z33" s="174">
        <f t="shared" si="2"/>
        <v>0</v>
      </c>
      <c r="AA33" s="315"/>
    </row>
    <row r="34" spans="1:27" ht="13.5" customHeight="1" x14ac:dyDescent="0.15">
      <c r="A34" s="113"/>
      <c r="B34" s="112"/>
      <c r="C34" s="456" t="s">
        <v>129</v>
      </c>
      <c r="D34" s="124" t="s">
        <v>345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73">
        <v>0</v>
      </c>
      <c r="M34" s="173">
        <v>0</v>
      </c>
      <c r="N34" s="173">
        <v>0</v>
      </c>
      <c r="O34" s="173">
        <v>0</v>
      </c>
      <c r="P34" s="173">
        <v>0</v>
      </c>
      <c r="Q34" s="173">
        <v>0</v>
      </c>
      <c r="R34" s="173">
        <v>0</v>
      </c>
      <c r="S34" s="173">
        <v>0</v>
      </c>
      <c r="T34" s="173">
        <v>0</v>
      </c>
      <c r="U34" s="173">
        <v>0</v>
      </c>
      <c r="V34" s="173">
        <v>0</v>
      </c>
      <c r="W34" s="173">
        <v>0</v>
      </c>
      <c r="X34" s="173">
        <v>0</v>
      </c>
      <c r="Y34" s="72">
        <v>0</v>
      </c>
      <c r="Z34" s="174">
        <f t="shared" si="2"/>
        <v>0</v>
      </c>
      <c r="AA34" s="315"/>
    </row>
    <row r="35" spans="1:27" ht="13.5" customHeight="1" x14ac:dyDescent="0.15">
      <c r="A35" s="113"/>
      <c r="B35" s="112"/>
      <c r="C35" s="456"/>
      <c r="D35" s="124" t="s">
        <v>77</v>
      </c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73">
        <v>0</v>
      </c>
      <c r="M35" s="173">
        <v>0</v>
      </c>
      <c r="N35" s="173">
        <v>0</v>
      </c>
      <c r="O35" s="173">
        <v>0</v>
      </c>
      <c r="P35" s="173">
        <v>0</v>
      </c>
      <c r="Q35" s="173">
        <v>0</v>
      </c>
      <c r="R35" s="173">
        <v>0</v>
      </c>
      <c r="S35" s="173">
        <v>0</v>
      </c>
      <c r="T35" s="173">
        <v>0</v>
      </c>
      <c r="U35" s="173">
        <v>0</v>
      </c>
      <c r="V35" s="173">
        <v>0</v>
      </c>
      <c r="W35" s="173">
        <v>0</v>
      </c>
      <c r="X35" s="173">
        <v>0</v>
      </c>
      <c r="Y35" s="72">
        <v>0</v>
      </c>
      <c r="Z35" s="174">
        <f t="shared" si="2"/>
        <v>0</v>
      </c>
      <c r="AA35" s="315"/>
    </row>
    <row r="36" spans="1:27" ht="13.5" customHeight="1" x14ac:dyDescent="0.15">
      <c r="A36" s="113"/>
      <c r="B36" s="112"/>
      <c r="C36" s="456" t="s">
        <v>130</v>
      </c>
      <c r="D36" s="124" t="s">
        <v>345</v>
      </c>
      <c r="E36" s="173">
        <v>47</v>
      </c>
      <c r="F36" s="173">
        <v>8</v>
      </c>
      <c r="G36" s="173">
        <v>14</v>
      </c>
      <c r="H36" s="173">
        <v>10</v>
      </c>
      <c r="I36" s="173">
        <v>3</v>
      </c>
      <c r="J36" s="173">
        <v>0</v>
      </c>
      <c r="K36" s="173">
        <v>22</v>
      </c>
      <c r="L36" s="173">
        <v>0</v>
      </c>
      <c r="M36" s="173">
        <v>0</v>
      </c>
      <c r="N36" s="173">
        <v>0</v>
      </c>
      <c r="O36" s="173">
        <v>0</v>
      </c>
      <c r="P36" s="173">
        <v>4</v>
      </c>
      <c r="Q36" s="173">
        <v>0</v>
      </c>
      <c r="R36" s="173">
        <v>0</v>
      </c>
      <c r="S36" s="173">
        <v>0</v>
      </c>
      <c r="T36" s="173">
        <v>1</v>
      </c>
      <c r="U36" s="173">
        <v>0</v>
      </c>
      <c r="V36" s="173">
        <v>2</v>
      </c>
      <c r="W36" s="173">
        <v>0</v>
      </c>
      <c r="X36" s="173">
        <v>111</v>
      </c>
      <c r="Y36" s="72">
        <v>12</v>
      </c>
      <c r="Z36" s="174">
        <f t="shared" si="2"/>
        <v>9.25</v>
      </c>
      <c r="AA36" s="315"/>
    </row>
    <row r="37" spans="1:27" ht="13.5" customHeight="1" x14ac:dyDescent="0.15">
      <c r="A37" s="113"/>
      <c r="B37" s="112"/>
      <c r="C37" s="456"/>
      <c r="D37" s="124" t="s">
        <v>77</v>
      </c>
      <c r="E37" s="173">
        <v>47</v>
      </c>
      <c r="F37" s="173">
        <v>8</v>
      </c>
      <c r="G37" s="173">
        <v>14</v>
      </c>
      <c r="H37" s="173">
        <v>10</v>
      </c>
      <c r="I37" s="173">
        <v>3</v>
      </c>
      <c r="J37" s="173">
        <v>0</v>
      </c>
      <c r="K37" s="173">
        <v>22</v>
      </c>
      <c r="L37" s="173">
        <v>0</v>
      </c>
      <c r="M37" s="173">
        <v>0</v>
      </c>
      <c r="N37" s="173">
        <v>0</v>
      </c>
      <c r="O37" s="173">
        <v>0</v>
      </c>
      <c r="P37" s="173">
        <v>4</v>
      </c>
      <c r="Q37" s="173">
        <v>0</v>
      </c>
      <c r="R37" s="173">
        <v>0</v>
      </c>
      <c r="S37" s="173">
        <v>0</v>
      </c>
      <c r="T37" s="173">
        <v>1</v>
      </c>
      <c r="U37" s="173">
        <v>0</v>
      </c>
      <c r="V37" s="173">
        <v>2</v>
      </c>
      <c r="W37" s="173">
        <v>0</v>
      </c>
      <c r="X37" s="173">
        <v>111</v>
      </c>
      <c r="Y37" s="72">
        <v>12</v>
      </c>
      <c r="Z37" s="174">
        <f t="shared" si="2"/>
        <v>9.25</v>
      </c>
      <c r="AA37" s="315"/>
    </row>
    <row r="38" spans="1:27" ht="13.5" customHeight="1" x14ac:dyDescent="0.15">
      <c r="A38" s="113"/>
      <c r="B38" s="112"/>
      <c r="C38" s="456" t="s">
        <v>131</v>
      </c>
      <c r="D38" s="124" t="s">
        <v>345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3">
        <v>0</v>
      </c>
      <c r="N38" s="173">
        <v>0</v>
      </c>
      <c r="O38" s="173">
        <v>0</v>
      </c>
      <c r="P38" s="173">
        <v>0</v>
      </c>
      <c r="Q38" s="173">
        <v>0</v>
      </c>
      <c r="R38" s="173">
        <v>0</v>
      </c>
      <c r="S38" s="173">
        <v>0</v>
      </c>
      <c r="T38" s="173">
        <v>0</v>
      </c>
      <c r="U38" s="173">
        <v>0</v>
      </c>
      <c r="V38" s="173">
        <v>0</v>
      </c>
      <c r="W38" s="173">
        <v>0</v>
      </c>
      <c r="X38" s="173">
        <v>0</v>
      </c>
      <c r="Y38" s="72">
        <v>0</v>
      </c>
      <c r="Z38" s="174">
        <f t="shared" si="2"/>
        <v>0</v>
      </c>
      <c r="AA38" s="315"/>
    </row>
    <row r="39" spans="1:27" ht="13.5" customHeight="1" x14ac:dyDescent="0.15">
      <c r="A39" s="113"/>
      <c r="B39" s="112"/>
      <c r="C39" s="456"/>
      <c r="D39" s="124" t="s">
        <v>77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3">
        <v>0</v>
      </c>
      <c r="N39" s="173">
        <v>0</v>
      </c>
      <c r="O39" s="173">
        <v>0</v>
      </c>
      <c r="P39" s="173">
        <v>0</v>
      </c>
      <c r="Q39" s="173">
        <v>0</v>
      </c>
      <c r="R39" s="173">
        <v>0</v>
      </c>
      <c r="S39" s="173">
        <v>0</v>
      </c>
      <c r="T39" s="173">
        <v>0</v>
      </c>
      <c r="U39" s="173">
        <v>0</v>
      </c>
      <c r="V39" s="173">
        <v>0</v>
      </c>
      <c r="W39" s="173">
        <v>0</v>
      </c>
      <c r="X39" s="173">
        <v>0</v>
      </c>
      <c r="Y39" s="72">
        <v>0</v>
      </c>
      <c r="Z39" s="174">
        <f t="shared" si="2"/>
        <v>0</v>
      </c>
      <c r="AA39" s="315"/>
    </row>
    <row r="40" spans="1:27" ht="13.5" customHeight="1" x14ac:dyDescent="0.15">
      <c r="A40" s="113"/>
      <c r="B40" s="114"/>
      <c r="C40" s="456" t="s">
        <v>132</v>
      </c>
      <c r="D40" s="124" t="s">
        <v>345</v>
      </c>
      <c r="E40" s="173">
        <v>271</v>
      </c>
      <c r="F40" s="173">
        <v>530</v>
      </c>
      <c r="G40" s="173">
        <v>9</v>
      </c>
      <c r="H40" s="173">
        <v>2</v>
      </c>
      <c r="I40" s="173">
        <v>0</v>
      </c>
      <c r="J40" s="173">
        <v>0</v>
      </c>
      <c r="K40" s="173">
        <v>3</v>
      </c>
      <c r="L40" s="173">
        <v>0</v>
      </c>
      <c r="M40" s="173">
        <v>0</v>
      </c>
      <c r="N40" s="173">
        <v>0</v>
      </c>
      <c r="O40" s="173">
        <v>0</v>
      </c>
      <c r="P40" s="173">
        <v>0</v>
      </c>
      <c r="Q40" s="173">
        <v>1</v>
      </c>
      <c r="R40" s="173">
        <v>0</v>
      </c>
      <c r="S40" s="173">
        <v>0</v>
      </c>
      <c r="T40" s="173">
        <v>5</v>
      </c>
      <c r="U40" s="173">
        <v>0</v>
      </c>
      <c r="V40" s="173">
        <v>0</v>
      </c>
      <c r="W40" s="173">
        <v>1</v>
      </c>
      <c r="X40" s="173">
        <v>822</v>
      </c>
      <c r="Y40" s="72">
        <v>268</v>
      </c>
      <c r="Z40" s="174">
        <f t="shared" si="2"/>
        <v>3.0671641791044775</v>
      </c>
      <c r="AA40" s="315"/>
    </row>
    <row r="41" spans="1:27" ht="13.5" customHeight="1" x14ac:dyDescent="0.15">
      <c r="A41" s="113"/>
      <c r="B41" s="114"/>
      <c r="C41" s="456"/>
      <c r="D41" s="124" t="s">
        <v>77</v>
      </c>
      <c r="E41" s="173">
        <v>297</v>
      </c>
      <c r="F41" s="173">
        <v>1585</v>
      </c>
      <c r="G41" s="173">
        <v>15</v>
      </c>
      <c r="H41" s="173">
        <v>2</v>
      </c>
      <c r="I41" s="173">
        <v>0</v>
      </c>
      <c r="J41" s="173">
        <v>0</v>
      </c>
      <c r="K41" s="173">
        <v>3</v>
      </c>
      <c r="L41" s="173">
        <v>0</v>
      </c>
      <c r="M41" s="173">
        <v>0</v>
      </c>
      <c r="N41" s="173">
        <v>0</v>
      </c>
      <c r="O41" s="173">
        <v>0</v>
      </c>
      <c r="P41" s="173">
        <v>0</v>
      </c>
      <c r="Q41" s="173">
        <v>1</v>
      </c>
      <c r="R41" s="173">
        <v>0</v>
      </c>
      <c r="S41" s="173">
        <v>0</v>
      </c>
      <c r="T41" s="173">
        <v>5</v>
      </c>
      <c r="U41" s="173">
        <v>0</v>
      </c>
      <c r="V41" s="173">
        <v>0</v>
      </c>
      <c r="W41" s="173">
        <v>4</v>
      </c>
      <c r="X41" s="173">
        <v>1912</v>
      </c>
      <c r="Y41" s="72">
        <v>668</v>
      </c>
      <c r="Z41" s="174">
        <f t="shared" si="2"/>
        <v>2.8622754491017965</v>
      </c>
      <c r="AA41" s="315"/>
    </row>
    <row r="42" spans="1:27" ht="13.5" customHeight="1" x14ac:dyDescent="0.15">
      <c r="A42" s="113"/>
      <c r="B42" s="112"/>
      <c r="C42" s="456" t="s">
        <v>133</v>
      </c>
      <c r="D42" s="124" t="s">
        <v>345</v>
      </c>
      <c r="E42" s="173">
        <v>0</v>
      </c>
      <c r="F42" s="173">
        <v>0</v>
      </c>
      <c r="G42" s="173">
        <v>0</v>
      </c>
      <c r="H42" s="173">
        <v>0</v>
      </c>
      <c r="I42" s="173">
        <v>0</v>
      </c>
      <c r="J42" s="173">
        <v>0</v>
      </c>
      <c r="K42" s="173">
        <v>0</v>
      </c>
      <c r="L42" s="173">
        <v>0</v>
      </c>
      <c r="M42" s="173">
        <v>0</v>
      </c>
      <c r="N42" s="173">
        <v>0</v>
      </c>
      <c r="O42" s="173">
        <v>0</v>
      </c>
      <c r="P42" s="173">
        <v>0</v>
      </c>
      <c r="Q42" s="173">
        <v>0</v>
      </c>
      <c r="R42" s="173">
        <v>0</v>
      </c>
      <c r="S42" s="173">
        <v>0</v>
      </c>
      <c r="T42" s="173">
        <v>0</v>
      </c>
      <c r="U42" s="173">
        <v>0</v>
      </c>
      <c r="V42" s="173">
        <v>0</v>
      </c>
      <c r="W42" s="173">
        <v>3</v>
      </c>
      <c r="X42" s="173">
        <v>3</v>
      </c>
      <c r="Y42" s="72">
        <v>3</v>
      </c>
      <c r="Z42" s="174">
        <f t="shared" si="2"/>
        <v>1</v>
      </c>
      <c r="AA42" s="315"/>
    </row>
    <row r="43" spans="1:27" ht="13.5" customHeight="1" x14ac:dyDescent="0.15">
      <c r="A43" s="113"/>
      <c r="B43" s="112"/>
      <c r="C43" s="456"/>
      <c r="D43" s="124" t="s">
        <v>77</v>
      </c>
      <c r="E43" s="173">
        <v>0</v>
      </c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73">
        <v>0</v>
      </c>
      <c r="M43" s="173">
        <v>0</v>
      </c>
      <c r="N43" s="173">
        <v>0</v>
      </c>
      <c r="O43" s="173">
        <v>0</v>
      </c>
      <c r="P43" s="173">
        <v>0</v>
      </c>
      <c r="Q43" s="173">
        <v>0</v>
      </c>
      <c r="R43" s="173">
        <v>0</v>
      </c>
      <c r="S43" s="173">
        <v>0</v>
      </c>
      <c r="T43" s="173">
        <v>0</v>
      </c>
      <c r="U43" s="173">
        <v>0</v>
      </c>
      <c r="V43" s="173">
        <v>0</v>
      </c>
      <c r="W43" s="173">
        <v>3</v>
      </c>
      <c r="X43" s="173">
        <v>3</v>
      </c>
      <c r="Y43" s="72">
        <v>3</v>
      </c>
      <c r="Z43" s="174">
        <f t="shared" si="2"/>
        <v>1</v>
      </c>
      <c r="AA43" s="315"/>
    </row>
    <row r="44" spans="1:27" ht="13.5" customHeight="1" x14ac:dyDescent="0.15">
      <c r="A44" s="113"/>
      <c r="B44" s="112"/>
      <c r="C44" s="456" t="s">
        <v>134</v>
      </c>
      <c r="D44" s="124" t="s">
        <v>345</v>
      </c>
      <c r="E44" s="173">
        <v>0</v>
      </c>
      <c r="F44" s="173">
        <v>0</v>
      </c>
      <c r="G44" s="173">
        <v>0</v>
      </c>
      <c r="H44" s="173">
        <v>0</v>
      </c>
      <c r="I44" s="173">
        <v>1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173">
        <v>0</v>
      </c>
      <c r="P44" s="173">
        <v>0</v>
      </c>
      <c r="Q44" s="173">
        <v>0</v>
      </c>
      <c r="R44" s="173">
        <v>0</v>
      </c>
      <c r="S44" s="173">
        <v>0</v>
      </c>
      <c r="T44" s="173">
        <v>0</v>
      </c>
      <c r="U44" s="173">
        <v>0</v>
      </c>
      <c r="V44" s="173">
        <v>0</v>
      </c>
      <c r="W44" s="173">
        <v>0</v>
      </c>
      <c r="X44" s="173">
        <v>1</v>
      </c>
      <c r="Y44" s="72">
        <v>1</v>
      </c>
      <c r="Z44" s="174">
        <f t="shared" si="2"/>
        <v>1</v>
      </c>
      <c r="AA44" s="315"/>
    </row>
    <row r="45" spans="1:27" ht="13.5" customHeight="1" x14ac:dyDescent="0.15">
      <c r="A45" s="113"/>
      <c r="B45" s="112"/>
      <c r="C45" s="456"/>
      <c r="D45" s="124" t="s">
        <v>77</v>
      </c>
      <c r="E45" s="173">
        <v>0</v>
      </c>
      <c r="F45" s="173">
        <v>0</v>
      </c>
      <c r="G45" s="173">
        <v>0</v>
      </c>
      <c r="H45" s="173">
        <v>0</v>
      </c>
      <c r="I45" s="173">
        <v>2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>
        <v>0</v>
      </c>
      <c r="P45" s="173">
        <v>0</v>
      </c>
      <c r="Q45" s="173">
        <v>0</v>
      </c>
      <c r="R45" s="173">
        <v>0</v>
      </c>
      <c r="S45" s="173">
        <v>0</v>
      </c>
      <c r="T45" s="173">
        <v>0</v>
      </c>
      <c r="U45" s="173">
        <v>0</v>
      </c>
      <c r="V45" s="173">
        <v>0</v>
      </c>
      <c r="W45" s="173">
        <v>0</v>
      </c>
      <c r="X45" s="173">
        <v>2</v>
      </c>
      <c r="Y45" s="72">
        <v>1</v>
      </c>
      <c r="Z45" s="174">
        <f t="shared" si="2"/>
        <v>2</v>
      </c>
      <c r="AA45" s="315"/>
    </row>
    <row r="46" spans="1:27" ht="13.5" customHeight="1" x14ac:dyDescent="0.15">
      <c r="A46" s="113"/>
      <c r="B46" s="112"/>
      <c r="C46" s="456" t="s">
        <v>135</v>
      </c>
      <c r="D46" s="124" t="s">
        <v>345</v>
      </c>
      <c r="E46" s="173">
        <v>10</v>
      </c>
      <c r="F46" s="173">
        <v>2</v>
      </c>
      <c r="G46" s="173">
        <v>20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3">
        <v>0</v>
      </c>
      <c r="N46" s="173">
        <v>0</v>
      </c>
      <c r="O46" s="173">
        <v>0</v>
      </c>
      <c r="P46" s="173">
        <v>0</v>
      </c>
      <c r="Q46" s="173">
        <v>0</v>
      </c>
      <c r="R46" s="173">
        <v>0</v>
      </c>
      <c r="S46" s="173">
        <v>0</v>
      </c>
      <c r="T46" s="173">
        <v>0</v>
      </c>
      <c r="U46" s="173">
        <v>0</v>
      </c>
      <c r="V46" s="173">
        <v>0</v>
      </c>
      <c r="W46" s="173">
        <v>0</v>
      </c>
      <c r="X46" s="173">
        <v>32</v>
      </c>
      <c r="Y46" s="72">
        <v>10</v>
      </c>
      <c r="Z46" s="174">
        <f t="shared" si="2"/>
        <v>3.2</v>
      </c>
      <c r="AA46" s="315"/>
    </row>
    <row r="47" spans="1:27" ht="13.5" customHeight="1" x14ac:dyDescent="0.15">
      <c r="A47" s="113"/>
      <c r="B47" s="112"/>
      <c r="C47" s="456"/>
      <c r="D47" s="124" t="s">
        <v>77</v>
      </c>
      <c r="E47" s="173">
        <v>10</v>
      </c>
      <c r="F47" s="173">
        <v>2</v>
      </c>
      <c r="G47" s="173">
        <v>20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0</v>
      </c>
      <c r="O47" s="173">
        <v>0</v>
      </c>
      <c r="P47" s="173">
        <v>0</v>
      </c>
      <c r="Q47" s="173">
        <v>0</v>
      </c>
      <c r="R47" s="173">
        <v>0</v>
      </c>
      <c r="S47" s="173">
        <v>0</v>
      </c>
      <c r="T47" s="173">
        <v>0</v>
      </c>
      <c r="U47" s="173">
        <v>0</v>
      </c>
      <c r="V47" s="173">
        <v>0</v>
      </c>
      <c r="W47" s="173">
        <v>0</v>
      </c>
      <c r="X47" s="173">
        <v>32</v>
      </c>
      <c r="Y47" s="72">
        <v>10</v>
      </c>
      <c r="Z47" s="174">
        <f t="shared" si="2"/>
        <v>3.2</v>
      </c>
      <c r="AA47" s="315"/>
    </row>
    <row r="48" spans="1:27" ht="13.5" customHeight="1" x14ac:dyDescent="0.15">
      <c r="A48" s="113"/>
      <c r="B48" s="112"/>
      <c r="C48" s="456" t="s">
        <v>136</v>
      </c>
      <c r="D48" s="124" t="s">
        <v>345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3">
        <v>0</v>
      </c>
      <c r="N48" s="173">
        <v>0</v>
      </c>
      <c r="O48" s="173">
        <v>0</v>
      </c>
      <c r="P48" s="173">
        <v>0</v>
      </c>
      <c r="Q48" s="173">
        <v>0</v>
      </c>
      <c r="R48" s="173">
        <v>0</v>
      </c>
      <c r="S48" s="173">
        <v>0</v>
      </c>
      <c r="T48" s="173">
        <v>0</v>
      </c>
      <c r="U48" s="173">
        <v>0</v>
      </c>
      <c r="V48" s="173">
        <v>0</v>
      </c>
      <c r="W48" s="173">
        <v>0</v>
      </c>
      <c r="X48" s="173">
        <v>0</v>
      </c>
      <c r="Y48" s="72">
        <v>0</v>
      </c>
      <c r="Z48" s="174">
        <f t="shared" si="2"/>
        <v>0</v>
      </c>
      <c r="AA48" s="315"/>
    </row>
    <row r="49" spans="1:27" ht="13.5" customHeight="1" x14ac:dyDescent="0.15">
      <c r="A49" s="113"/>
      <c r="B49" s="112"/>
      <c r="C49" s="456"/>
      <c r="D49" s="124" t="s">
        <v>77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3">
        <v>0</v>
      </c>
      <c r="N49" s="173">
        <v>0</v>
      </c>
      <c r="O49" s="173">
        <v>0</v>
      </c>
      <c r="P49" s="173">
        <v>0</v>
      </c>
      <c r="Q49" s="173">
        <v>0</v>
      </c>
      <c r="R49" s="173">
        <v>0</v>
      </c>
      <c r="S49" s="173">
        <v>0</v>
      </c>
      <c r="T49" s="173">
        <v>0</v>
      </c>
      <c r="U49" s="173">
        <v>0</v>
      </c>
      <c r="V49" s="173">
        <v>0</v>
      </c>
      <c r="W49" s="173">
        <v>0</v>
      </c>
      <c r="X49" s="173">
        <v>0</v>
      </c>
      <c r="Y49" s="72">
        <v>0</v>
      </c>
      <c r="Z49" s="174">
        <f t="shared" si="2"/>
        <v>0</v>
      </c>
      <c r="AA49" s="315"/>
    </row>
    <row r="50" spans="1:27" ht="13.5" customHeight="1" x14ac:dyDescent="0.15">
      <c r="A50" s="113"/>
      <c r="B50" s="112"/>
      <c r="C50" s="456" t="s">
        <v>137</v>
      </c>
      <c r="D50" s="124" t="s">
        <v>345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3">
        <v>0</v>
      </c>
      <c r="L50" s="173">
        <v>0</v>
      </c>
      <c r="M50" s="173">
        <v>0</v>
      </c>
      <c r="N50" s="173">
        <v>0</v>
      </c>
      <c r="O50" s="173">
        <v>0</v>
      </c>
      <c r="P50" s="173">
        <v>0</v>
      </c>
      <c r="Q50" s="173">
        <v>0</v>
      </c>
      <c r="R50" s="173">
        <v>0</v>
      </c>
      <c r="S50" s="173">
        <v>0</v>
      </c>
      <c r="T50" s="173">
        <v>0</v>
      </c>
      <c r="U50" s="173">
        <v>0</v>
      </c>
      <c r="V50" s="173">
        <v>0</v>
      </c>
      <c r="W50" s="173">
        <v>0</v>
      </c>
      <c r="X50" s="173">
        <v>0</v>
      </c>
      <c r="Y50" s="72">
        <v>0</v>
      </c>
      <c r="Z50" s="174">
        <f t="shared" si="2"/>
        <v>0</v>
      </c>
      <c r="AA50" s="315"/>
    </row>
    <row r="51" spans="1:27" ht="13.5" customHeight="1" x14ac:dyDescent="0.15">
      <c r="A51" s="113"/>
      <c r="B51" s="112"/>
      <c r="C51" s="456"/>
      <c r="D51" s="124" t="s">
        <v>77</v>
      </c>
      <c r="E51" s="173">
        <v>0</v>
      </c>
      <c r="F51" s="173">
        <v>0</v>
      </c>
      <c r="G51" s="173">
        <v>0</v>
      </c>
      <c r="H51" s="173">
        <v>0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3">
        <v>0</v>
      </c>
      <c r="T51" s="173">
        <v>0</v>
      </c>
      <c r="U51" s="173">
        <v>0</v>
      </c>
      <c r="V51" s="173">
        <v>0</v>
      </c>
      <c r="W51" s="173">
        <v>0</v>
      </c>
      <c r="X51" s="173">
        <v>0</v>
      </c>
      <c r="Y51" s="72">
        <v>0</v>
      </c>
      <c r="Z51" s="174">
        <f t="shared" si="2"/>
        <v>0</v>
      </c>
      <c r="AA51" s="315"/>
    </row>
    <row r="52" spans="1:27" ht="13.5" customHeight="1" x14ac:dyDescent="0.15">
      <c r="A52" s="113"/>
      <c r="B52" s="112"/>
      <c r="C52" s="456" t="s">
        <v>138</v>
      </c>
      <c r="D52" s="124" t="s">
        <v>345</v>
      </c>
      <c r="E52" s="173">
        <v>0</v>
      </c>
      <c r="F52" s="173">
        <v>0</v>
      </c>
      <c r="G52" s="173">
        <v>0</v>
      </c>
      <c r="H52" s="173">
        <v>0</v>
      </c>
      <c r="I52" s="173">
        <v>0</v>
      </c>
      <c r="J52" s="173">
        <v>0</v>
      </c>
      <c r="K52" s="173">
        <v>0</v>
      </c>
      <c r="L52" s="173">
        <v>0</v>
      </c>
      <c r="M52" s="173">
        <v>0</v>
      </c>
      <c r="N52" s="173">
        <v>0</v>
      </c>
      <c r="O52" s="173">
        <v>0</v>
      </c>
      <c r="P52" s="173">
        <v>0</v>
      </c>
      <c r="Q52" s="173">
        <v>0</v>
      </c>
      <c r="R52" s="173">
        <v>0</v>
      </c>
      <c r="S52" s="173">
        <v>0</v>
      </c>
      <c r="T52" s="173">
        <v>0</v>
      </c>
      <c r="U52" s="173">
        <v>0</v>
      </c>
      <c r="V52" s="173">
        <v>0</v>
      </c>
      <c r="W52" s="173">
        <v>0</v>
      </c>
      <c r="X52" s="173">
        <v>0</v>
      </c>
      <c r="Y52" s="72">
        <v>0</v>
      </c>
      <c r="Z52" s="174">
        <f t="shared" si="2"/>
        <v>0</v>
      </c>
      <c r="AA52" s="315"/>
    </row>
    <row r="53" spans="1:27" ht="13.5" customHeight="1" x14ac:dyDescent="0.15">
      <c r="A53" s="113"/>
      <c r="B53" s="112"/>
      <c r="C53" s="456"/>
      <c r="D53" s="124" t="s">
        <v>77</v>
      </c>
      <c r="E53" s="173">
        <v>0</v>
      </c>
      <c r="F53" s="173">
        <v>0</v>
      </c>
      <c r="G53" s="173">
        <v>0</v>
      </c>
      <c r="H53" s="173">
        <v>0</v>
      </c>
      <c r="I53" s="173">
        <v>0</v>
      </c>
      <c r="J53" s="173">
        <v>0</v>
      </c>
      <c r="K53" s="173">
        <v>0</v>
      </c>
      <c r="L53" s="173">
        <v>0</v>
      </c>
      <c r="M53" s="173">
        <v>0</v>
      </c>
      <c r="N53" s="173">
        <v>0</v>
      </c>
      <c r="O53" s="173">
        <v>0</v>
      </c>
      <c r="P53" s="173">
        <v>0</v>
      </c>
      <c r="Q53" s="173">
        <v>0</v>
      </c>
      <c r="R53" s="173">
        <v>0</v>
      </c>
      <c r="S53" s="173">
        <v>0</v>
      </c>
      <c r="T53" s="173">
        <v>0</v>
      </c>
      <c r="U53" s="173">
        <v>0</v>
      </c>
      <c r="V53" s="173">
        <v>0</v>
      </c>
      <c r="W53" s="173">
        <v>0</v>
      </c>
      <c r="X53" s="173">
        <v>0</v>
      </c>
      <c r="Y53" s="72">
        <v>0</v>
      </c>
      <c r="Z53" s="174">
        <f t="shared" si="2"/>
        <v>0</v>
      </c>
      <c r="AA53" s="315"/>
    </row>
    <row r="54" spans="1:27" ht="13.5" customHeight="1" x14ac:dyDescent="0.15">
      <c r="A54" s="113"/>
      <c r="B54" s="112"/>
      <c r="C54" s="456" t="s">
        <v>139</v>
      </c>
      <c r="D54" s="124" t="s">
        <v>345</v>
      </c>
      <c r="E54" s="173">
        <v>0</v>
      </c>
      <c r="F54" s="173">
        <v>0</v>
      </c>
      <c r="G54" s="173">
        <v>0</v>
      </c>
      <c r="H54" s="173">
        <v>0</v>
      </c>
      <c r="I54" s="173">
        <v>0</v>
      </c>
      <c r="J54" s="173">
        <v>0</v>
      </c>
      <c r="K54" s="173">
        <v>0</v>
      </c>
      <c r="L54" s="173">
        <v>0</v>
      </c>
      <c r="M54" s="173">
        <v>0</v>
      </c>
      <c r="N54" s="173">
        <v>0</v>
      </c>
      <c r="O54" s="173">
        <v>0</v>
      </c>
      <c r="P54" s="173">
        <v>0</v>
      </c>
      <c r="Q54" s="173">
        <v>0</v>
      </c>
      <c r="R54" s="173">
        <v>0</v>
      </c>
      <c r="S54" s="173">
        <v>0</v>
      </c>
      <c r="T54" s="173">
        <v>0</v>
      </c>
      <c r="U54" s="173">
        <v>0</v>
      </c>
      <c r="V54" s="173">
        <v>0</v>
      </c>
      <c r="W54" s="173">
        <v>0</v>
      </c>
      <c r="X54" s="173">
        <v>0</v>
      </c>
      <c r="Y54" s="72">
        <v>0</v>
      </c>
      <c r="Z54" s="174">
        <f t="shared" si="2"/>
        <v>0</v>
      </c>
      <c r="AA54" s="315"/>
    </row>
    <row r="55" spans="1:27" ht="13.5" customHeight="1" x14ac:dyDescent="0.15">
      <c r="A55" s="113"/>
      <c r="B55" s="112"/>
      <c r="C55" s="456"/>
      <c r="D55" s="124" t="s">
        <v>77</v>
      </c>
      <c r="E55" s="173">
        <v>0</v>
      </c>
      <c r="F55" s="173">
        <v>0</v>
      </c>
      <c r="G55" s="173">
        <v>0</v>
      </c>
      <c r="H55" s="173">
        <v>0</v>
      </c>
      <c r="I55" s="173">
        <v>0</v>
      </c>
      <c r="J55" s="173">
        <v>0</v>
      </c>
      <c r="K55" s="173">
        <v>0</v>
      </c>
      <c r="L55" s="173">
        <v>0</v>
      </c>
      <c r="M55" s="173">
        <v>0</v>
      </c>
      <c r="N55" s="173">
        <v>0</v>
      </c>
      <c r="O55" s="173">
        <v>0</v>
      </c>
      <c r="P55" s="173">
        <v>0</v>
      </c>
      <c r="Q55" s="173">
        <v>0</v>
      </c>
      <c r="R55" s="173">
        <v>0</v>
      </c>
      <c r="S55" s="173">
        <v>0</v>
      </c>
      <c r="T55" s="173">
        <v>0</v>
      </c>
      <c r="U55" s="173">
        <v>0</v>
      </c>
      <c r="V55" s="173">
        <v>0</v>
      </c>
      <c r="W55" s="173">
        <v>0</v>
      </c>
      <c r="X55" s="173">
        <v>0</v>
      </c>
      <c r="Y55" s="72">
        <v>0</v>
      </c>
      <c r="Z55" s="174">
        <f t="shared" si="2"/>
        <v>0</v>
      </c>
      <c r="AA55" s="315"/>
    </row>
    <row r="56" spans="1:27" ht="13.5" customHeight="1" x14ac:dyDescent="0.15">
      <c r="A56" s="113"/>
      <c r="B56" s="112"/>
      <c r="C56" s="456" t="s">
        <v>140</v>
      </c>
      <c r="D56" s="124" t="s">
        <v>345</v>
      </c>
      <c r="E56" s="173">
        <v>0</v>
      </c>
      <c r="F56" s="173">
        <v>0</v>
      </c>
      <c r="G56" s="173">
        <v>0</v>
      </c>
      <c r="H56" s="173">
        <v>7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>
        <v>0</v>
      </c>
      <c r="P56" s="173">
        <v>0</v>
      </c>
      <c r="Q56" s="173">
        <v>0</v>
      </c>
      <c r="R56" s="173">
        <v>0</v>
      </c>
      <c r="S56" s="173">
        <v>0</v>
      </c>
      <c r="T56" s="173">
        <v>0</v>
      </c>
      <c r="U56" s="173">
        <v>0</v>
      </c>
      <c r="V56" s="173">
        <v>0</v>
      </c>
      <c r="W56" s="173">
        <v>0</v>
      </c>
      <c r="X56" s="173">
        <v>7</v>
      </c>
      <c r="Y56" s="72">
        <v>2</v>
      </c>
      <c r="Z56" s="174">
        <f t="shared" si="2"/>
        <v>3.5</v>
      </c>
      <c r="AA56" s="315"/>
    </row>
    <row r="57" spans="1:27" ht="13.5" customHeight="1" thickBot="1" x14ac:dyDescent="0.2">
      <c r="A57" s="113"/>
      <c r="B57" s="112"/>
      <c r="C57" s="458"/>
      <c r="D57" s="126" t="s">
        <v>77</v>
      </c>
      <c r="E57" s="175">
        <v>0</v>
      </c>
      <c r="F57" s="175">
        <v>0</v>
      </c>
      <c r="G57" s="175">
        <v>0</v>
      </c>
      <c r="H57" s="175">
        <v>7</v>
      </c>
      <c r="I57" s="175">
        <v>0</v>
      </c>
      <c r="J57" s="175">
        <v>0</v>
      </c>
      <c r="K57" s="175">
        <v>0</v>
      </c>
      <c r="L57" s="175">
        <v>0</v>
      </c>
      <c r="M57" s="175">
        <v>0</v>
      </c>
      <c r="N57" s="175">
        <v>0</v>
      </c>
      <c r="O57" s="175">
        <v>0</v>
      </c>
      <c r="P57" s="175">
        <v>0</v>
      </c>
      <c r="Q57" s="175">
        <v>0</v>
      </c>
      <c r="R57" s="175">
        <v>0</v>
      </c>
      <c r="S57" s="175">
        <v>0</v>
      </c>
      <c r="T57" s="175">
        <v>0</v>
      </c>
      <c r="U57" s="175">
        <v>0</v>
      </c>
      <c r="V57" s="175">
        <v>0</v>
      </c>
      <c r="W57" s="175">
        <v>0</v>
      </c>
      <c r="X57" s="175">
        <v>7</v>
      </c>
      <c r="Y57" s="74">
        <v>2</v>
      </c>
      <c r="Z57" s="176">
        <f t="shared" si="2"/>
        <v>3.5</v>
      </c>
      <c r="AA57" s="315"/>
    </row>
    <row r="58" spans="1:27" ht="13.5" customHeight="1" x14ac:dyDescent="0.15">
      <c r="A58" s="113"/>
      <c r="B58" s="440" t="s">
        <v>326</v>
      </c>
      <c r="C58" s="441"/>
      <c r="D58" s="121" t="s">
        <v>345</v>
      </c>
      <c r="E58" s="69">
        <f t="shared" ref="E58:Y58" si="10">E60+E62+E68+E70+E72+E74+E76+E78</f>
        <v>612511</v>
      </c>
      <c r="F58" s="69">
        <f t="shared" si="10"/>
        <v>284462</v>
      </c>
      <c r="G58" s="69">
        <f t="shared" si="10"/>
        <v>471402</v>
      </c>
      <c r="H58" s="69">
        <f t="shared" si="10"/>
        <v>219412</v>
      </c>
      <c r="I58" s="69">
        <f t="shared" si="10"/>
        <v>78735</v>
      </c>
      <c r="J58" s="69">
        <f t="shared" si="10"/>
        <v>70602</v>
      </c>
      <c r="K58" s="69">
        <f t="shared" si="10"/>
        <v>149099</v>
      </c>
      <c r="L58" s="69">
        <f t="shared" si="10"/>
        <v>1526</v>
      </c>
      <c r="M58" s="69">
        <f t="shared" ref="M58:O59" si="11">M60+M62+M68+M70+M72+M74+M76+M78</f>
        <v>17617</v>
      </c>
      <c r="N58" s="69">
        <f t="shared" si="11"/>
        <v>11892</v>
      </c>
      <c r="O58" s="69">
        <f t="shared" si="11"/>
        <v>1463</v>
      </c>
      <c r="P58" s="69">
        <f t="shared" si="10"/>
        <v>6014</v>
      </c>
      <c r="Q58" s="69">
        <f t="shared" si="10"/>
        <v>5366</v>
      </c>
      <c r="R58" s="69">
        <f t="shared" si="10"/>
        <v>2923</v>
      </c>
      <c r="S58" s="69">
        <f t="shared" si="10"/>
        <v>2865</v>
      </c>
      <c r="T58" s="69">
        <f t="shared" si="10"/>
        <v>39351</v>
      </c>
      <c r="U58" s="69">
        <f t="shared" si="10"/>
        <v>6455</v>
      </c>
      <c r="V58" s="69">
        <f t="shared" si="10"/>
        <v>19886</v>
      </c>
      <c r="W58" s="69">
        <f t="shared" si="10"/>
        <v>51163</v>
      </c>
      <c r="X58" s="69">
        <f t="shared" si="10"/>
        <v>2052744</v>
      </c>
      <c r="Y58" s="69">
        <f t="shared" si="10"/>
        <v>1529617</v>
      </c>
      <c r="Z58" s="137">
        <f t="shared" ref="Z58:Z63" si="12">IF(Y58=0,0,X58/Y58)</f>
        <v>1.3419986833305331</v>
      </c>
      <c r="AA58" s="170"/>
    </row>
    <row r="59" spans="1:27" ht="13.5" customHeight="1" thickBot="1" x14ac:dyDescent="0.2">
      <c r="A59" s="113"/>
      <c r="B59" s="442"/>
      <c r="C59" s="441"/>
      <c r="D59" s="122" t="s">
        <v>77</v>
      </c>
      <c r="E59" s="132">
        <f t="shared" ref="E59:Y59" si="13">E61+E63+E69+E71+E73+E75+E77+E79</f>
        <v>764393</v>
      </c>
      <c r="F59" s="132">
        <f t="shared" si="13"/>
        <v>340590</v>
      </c>
      <c r="G59" s="132">
        <f t="shared" si="13"/>
        <v>539118</v>
      </c>
      <c r="H59" s="132">
        <f t="shared" si="13"/>
        <v>298631</v>
      </c>
      <c r="I59" s="132">
        <f t="shared" si="13"/>
        <v>106789</v>
      </c>
      <c r="J59" s="132">
        <f t="shared" si="13"/>
        <v>92411</v>
      </c>
      <c r="K59" s="132">
        <f t="shared" si="13"/>
        <v>206501</v>
      </c>
      <c r="L59" s="132">
        <f t="shared" si="13"/>
        <v>2389</v>
      </c>
      <c r="M59" s="132">
        <f t="shared" si="11"/>
        <v>24545</v>
      </c>
      <c r="N59" s="132">
        <f t="shared" si="11"/>
        <v>17360</v>
      </c>
      <c r="O59" s="132">
        <f t="shared" si="11"/>
        <v>2187</v>
      </c>
      <c r="P59" s="132">
        <f t="shared" si="13"/>
        <v>8510</v>
      </c>
      <c r="Q59" s="132">
        <f t="shared" si="13"/>
        <v>7640</v>
      </c>
      <c r="R59" s="132">
        <f t="shared" si="13"/>
        <v>4117</v>
      </c>
      <c r="S59" s="132">
        <f t="shared" si="13"/>
        <v>3888</v>
      </c>
      <c r="T59" s="132">
        <f t="shared" si="13"/>
        <v>53163</v>
      </c>
      <c r="U59" s="132">
        <f t="shared" si="13"/>
        <v>9221</v>
      </c>
      <c r="V59" s="132">
        <f t="shared" si="13"/>
        <v>27212</v>
      </c>
      <c r="W59" s="132">
        <f t="shared" si="13"/>
        <v>71242</v>
      </c>
      <c r="X59" s="132">
        <f t="shared" si="13"/>
        <v>2579907</v>
      </c>
      <c r="Y59" s="132">
        <f t="shared" si="13"/>
        <v>1925765</v>
      </c>
      <c r="Z59" s="138">
        <f t="shared" si="12"/>
        <v>1.339679036642581</v>
      </c>
      <c r="AA59" s="170"/>
    </row>
    <row r="60" spans="1:27" ht="13.5" customHeight="1" x14ac:dyDescent="0.15">
      <c r="A60" s="113"/>
      <c r="B60" s="113"/>
      <c r="C60" s="457" t="s">
        <v>346</v>
      </c>
      <c r="D60" s="127" t="s">
        <v>345</v>
      </c>
      <c r="E60" s="173">
        <v>557406</v>
      </c>
      <c r="F60" s="173">
        <v>274650</v>
      </c>
      <c r="G60" s="173">
        <v>464732</v>
      </c>
      <c r="H60" s="173">
        <v>211227</v>
      </c>
      <c r="I60" s="173">
        <v>69097</v>
      </c>
      <c r="J60" s="173">
        <v>59912</v>
      </c>
      <c r="K60" s="173">
        <v>136125</v>
      </c>
      <c r="L60" s="173">
        <v>1477</v>
      </c>
      <c r="M60" s="173">
        <v>16657</v>
      </c>
      <c r="N60" s="173">
        <v>11007</v>
      </c>
      <c r="O60" s="173">
        <v>1364</v>
      </c>
      <c r="P60" s="173">
        <v>5719</v>
      </c>
      <c r="Q60" s="173">
        <v>4499</v>
      </c>
      <c r="R60" s="173">
        <v>2457</v>
      </c>
      <c r="S60" s="173">
        <v>2384</v>
      </c>
      <c r="T60" s="173">
        <v>33801</v>
      </c>
      <c r="U60" s="173">
        <v>5631</v>
      </c>
      <c r="V60" s="173">
        <v>15872</v>
      </c>
      <c r="W60" s="173">
        <v>43585</v>
      </c>
      <c r="X60" s="173">
        <v>1917602</v>
      </c>
      <c r="Y60" s="173">
        <v>1415680</v>
      </c>
      <c r="Z60" s="174">
        <f t="shared" si="12"/>
        <v>1.3545448123869801</v>
      </c>
      <c r="AA60" s="315"/>
    </row>
    <row r="61" spans="1:27" ht="13.5" customHeight="1" x14ac:dyDescent="0.15">
      <c r="A61" s="113"/>
      <c r="B61" s="112"/>
      <c r="C61" s="456"/>
      <c r="D61" s="124" t="s">
        <v>77</v>
      </c>
      <c r="E61" s="173">
        <v>707501</v>
      </c>
      <c r="F61" s="173">
        <v>330274</v>
      </c>
      <c r="G61" s="173">
        <v>531952</v>
      </c>
      <c r="H61" s="173">
        <v>289978</v>
      </c>
      <c r="I61" s="173">
        <v>96873</v>
      </c>
      <c r="J61" s="173">
        <v>81500</v>
      </c>
      <c r="K61" s="173">
        <v>192635</v>
      </c>
      <c r="L61" s="173">
        <v>2334</v>
      </c>
      <c r="M61" s="173">
        <v>23540</v>
      </c>
      <c r="N61" s="173">
        <v>16446</v>
      </c>
      <c r="O61" s="173">
        <v>2087</v>
      </c>
      <c r="P61" s="173">
        <v>8163</v>
      </c>
      <c r="Q61" s="173">
        <v>6712</v>
      </c>
      <c r="R61" s="173">
        <v>3614</v>
      </c>
      <c r="S61" s="173">
        <v>3373</v>
      </c>
      <c r="T61" s="173">
        <v>46851</v>
      </c>
      <c r="U61" s="173">
        <v>8359</v>
      </c>
      <c r="V61" s="173">
        <v>23040</v>
      </c>
      <c r="W61" s="173">
        <v>63571</v>
      </c>
      <c r="X61" s="173">
        <v>2438803</v>
      </c>
      <c r="Y61" s="173">
        <v>1804999</v>
      </c>
      <c r="Z61" s="174">
        <f t="shared" si="12"/>
        <v>1.3511381446748725</v>
      </c>
      <c r="AA61" s="315"/>
    </row>
    <row r="62" spans="1:27" ht="13.5" customHeight="1" x14ac:dyDescent="0.15">
      <c r="A62" s="113"/>
      <c r="B62" s="112"/>
      <c r="C62" s="456" t="s">
        <v>93</v>
      </c>
      <c r="D62" s="124" t="s">
        <v>345</v>
      </c>
      <c r="E62" s="173">
        <v>0</v>
      </c>
      <c r="F62" s="173">
        <v>0</v>
      </c>
      <c r="G62" s="173">
        <v>0</v>
      </c>
      <c r="H62" s="173">
        <v>0</v>
      </c>
      <c r="I62" s="173">
        <v>0</v>
      </c>
      <c r="J62" s="173">
        <v>0</v>
      </c>
      <c r="K62" s="173">
        <v>0</v>
      </c>
      <c r="L62" s="173">
        <v>0</v>
      </c>
      <c r="M62" s="173">
        <v>0</v>
      </c>
      <c r="N62" s="173">
        <v>0</v>
      </c>
      <c r="O62" s="173">
        <v>0</v>
      </c>
      <c r="P62" s="173">
        <v>0</v>
      </c>
      <c r="Q62" s="173">
        <v>0</v>
      </c>
      <c r="R62" s="173">
        <v>0</v>
      </c>
      <c r="S62" s="173">
        <v>0</v>
      </c>
      <c r="T62" s="173">
        <v>0</v>
      </c>
      <c r="U62" s="173">
        <v>0</v>
      </c>
      <c r="V62" s="173">
        <v>0</v>
      </c>
      <c r="W62" s="173">
        <v>0</v>
      </c>
      <c r="X62" s="173">
        <v>0</v>
      </c>
      <c r="Y62" s="173">
        <v>0</v>
      </c>
      <c r="Z62" s="174">
        <f t="shared" si="12"/>
        <v>0</v>
      </c>
      <c r="AA62" s="315"/>
    </row>
    <row r="63" spans="1:27" ht="13.5" customHeight="1" x14ac:dyDescent="0.15">
      <c r="A63" s="113"/>
      <c r="B63" s="112"/>
      <c r="C63" s="456"/>
      <c r="D63" s="124" t="s">
        <v>77</v>
      </c>
      <c r="E63" s="173">
        <v>0</v>
      </c>
      <c r="F63" s="173">
        <v>0</v>
      </c>
      <c r="G63" s="173">
        <v>0</v>
      </c>
      <c r="H63" s="173">
        <v>0</v>
      </c>
      <c r="I63" s="173">
        <v>0</v>
      </c>
      <c r="J63" s="173">
        <v>0</v>
      </c>
      <c r="K63" s="173">
        <v>0</v>
      </c>
      <c r="L63" s="173">
        <v>0</v>
      </c>
      <c r="M63" s="173">
        <v>0</v>
      </c>
      <c r="N63" s="173">
        <v>0</v>
      </c>
      <c r="O63" s="173">
        <v>0</v>
      </c>
      <c r="P63" s="173">
        <v>0</v>
      </c>
      <c r="Q63" s="173">
        <v>0</v>
      </c>
      <c r="R63" s="173">
        <v>0</v>
      </c>
      <c r="S63" s="173">
        <v>0</v>
      </c>
      <c r="T63" s="173">
        <v>0</v>
      </c>
      <c r="U63" s="173">
        <v>0</v>
      </c>
      <c r="V63" s="173">
        <v>0</v>
      </c>
      <c r="W63" s="173">
        <v>0</v>
      </c>
      <c r="X63" s="173">
        <v>0</v>
      </c>
      <c r="Y63" s="173">
        <v>0</v>
      </c>
      <c r="Z63" s="174">
        <f t="shared" si="12"/>
        <v>0</v>
      </c>
      <c r="AA63" s="315"/>
    </row>
    <row r="64" spans="1:27" s="94" customFormat="1" ht="13.5" customHeight="1" x14ac:dyDescent="0.15">
      <c r="A64" s="112"/>
      <c r="B64" s="112"/>
      <c r="C64" s="313"/>
      <c r="D64" s="130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46"/>
      <c r="AA64" s="170"/>
    </row>
    <row r="65" spans="1:27" ht="21.75" customHeight="1" x14ac:dyDescent="0.15">
      <c r="A65" s="156" t="str">
        <f>$A$1</f>
        <v>６　平成27年度市町村別・国別訪日外国人宿泊者数（延べ人数）</v>
      </c>
    </row>
    <row r="66" spans="1:27" ht="13.5" customHeight="1" thickBot="1" x14ac:dyDescent="0.2">
      <c r="A66" s="116"/>
      <c r="Z66" s="158" t="s">
        <v>380</v>
      </c>
      <c r="AA66" s="158"/>
    </row>
    <row r="67" spans="1:27" s="147" customFormat="1" ht="13.5" customHeight="1" thickBot="1" x14ac:dyDescent="0.2">
      <c r="A67" s="159" t="s">
        <v>58</v>
      </c>
      <c r="B67" s="159" t="s">
        <v>355</v>
      </c>
      <c r="C67" s="312" t="s">
        <v>59</v>
      </c>
      <c r="D67" s="163" t="s">
        <v>60</v>
      </c>
      <c r="E67" s="164" t="s">
        <v>381</v>
      </c>
      <c r="F67" s="164" t="s">
        <v>382</v>
      </c>
      <c r="G67" s="164" t="s">
        <v>383</v>
      </c>
      <c r="H67" s="164" t="s">
        <v>384</v>
      </c>
      <c r="I67" s="164" t="s">
        <v>247</v>
      </c>
      <c r="J67" s="164" t="s">
        <v>314</v>
      </c>
      <c r="K67" s="164" t="s">
        <v>315</v>
      </c>
      <c r="L67" s="164" t="s">
        <v>316</v>
      </c>
      <c r="M67" s="164" t="s">
        <v>399</v>
      </c>
      <c r="N67" s="164" t="s">
        <v>397</v>
      </c>
      <c r="O67" s="164" t="s">
        <v>398</v>
      </c>
      <c r="P67" s="164" t="s">
        <v>248</v>
      </c>
      <c r="Q67" s="164" t="s">
        <v>249</v>
      </c>
      <c r="R67" s="164" t="s">
        <v>250</v>
      </c>
      <c r="S67" s="164" t="s">
        <v>251</v>
      </c>
      <c r="T67" s="164" t="s">
        <v>378</v>
      </c>
      <c r="U67" s="164" t="s">
        <v>252</v>
      </c>
      <c r="V67" s="164" t="s">
        <v>379</v>
      </c>
      <c r="W67" s="164" t="s">
        <v>319</v>
      </c>
      <c r="X67" s="165" t="s">
        <v>349</v>
      </c>
      <c r="Y67" s="166" t="str">
        <f>$Y$3</f>
        <v>26年度</v>
      </c>
      <c r="Z67" s="167" t="s">
        <v>71</v>
      </c>
      <c r="AA67" s="314"/>
    </row>
    <row r="68" spans="1:27" ht="13.5" customHeight="1" x14ac:dyDescent="0.15">
      <c r="A68" s="449" t="s">
        <v>327</v>
      </c>
      <c r="B68" s="449" t="s">
        <v>320</v>
      </c>
      <c r="C68" s="456" t="s">
        <v>94</v>
      </c>
      <c r="D68" s="124" t="s">
        <v>345</v>
      </c>
      <c r="E68" s="173">
        <v>34240</v>
      </c>
      <c r="F68" s="173">
        <v>4366</v>
      </c>
      <c r="G68" s="173">
        <v>5648</v>
      </c>
      <c r="H68" s="173">
        <v>5894</v>
      </c>
      <c r="I68" s="173">
        <v>7438</v>
      </c>
      <c r="J68" s="173">
        <v>8910</v>
      </c>
      <c r="K68" s="173">
        <v>10782</v>
      </c>
      <c r="L68" s="173">
        <v>46</v>
      </c>
      <c r="M68" s="177">
        <v>907</v>
      </c>
      <c r="N68" s="177">
        <v>842</v>
      </c>
      <c r="O68" s="177">
        <v>99</v>
      </c>
      <c r="P68" s="173">
        <v>295</v>
      </c>
      <c r="Q68" s="173">
        <v>860</v>
      </c>
      <c r="R68" s="173">
        <v>463</v>
      </c>
      <c r="S68" s="173">
        <v>468</v>
      </c>
      <c r="T68" s="173">
        <v>5536</v>
      </c>
      <c r="U68" s="173">
        <v>821</v>
      </c>
      <c r="V68" s="173">
        <v>3979</v>
      </c>
      <c r="W68" s="173">
        <v>2252</v>
      </c>
      <c r="X68" s="173">
        <v>93846</v>
      </c>
      <c r="Y68" s="173">
        <v>73720</v>
      </c>
      <c r="Z68" s="174">
        <f t="shared" ref="Z68:Z79" si="14">IF(Y68=0,0,X68/Y68)</f>
        <v>1.2730059685295714</v>
      </c>
      <c r="AA68" s="315"/>
    </row>
    <row r="69" spans="1:27" ht="13.5" customHeight="1" x14ac:dyDescent="0.15">
      <c r="A69" s="447"/>
      <c r="B69" s="447"/>
      <c r="C69" s="456"/>
      <c r="D69" s="124" t="s">
        <v>77</v>
      </c>
      <c r="E69" s="173">
        <v>35309</v>
      </c>
      <c r="F69" s="173">
        <v>4828</v>
      </c>
      <c r="G69" s="173">
        <v>6144</v>
      </c>
      <c r="H69" s="173">
        <v>6362</v>
      </c>
      <c r="I69" s="173">
        <v>7716</v>
      </c>
      <c r="J69" s="173">
        <v>9131</v>
      </c>
      <c r="K69" s="173">
        <v>11667</v>
      </c>
      <c r="L69" s="173">
        <v>49</v>
      </c>
      <c r="M69" s="173">
        <v>952</v>
      </c>
      <c r="N69" s="173">
        <v>871</v>
      </c>
      <c r="O69" s="173">
        <v>100</v>
      </c>
      <c r="P69" s="173">
        <v>347</v>
      </c>
      <c r="Q69" s="173">
        <v>918</v>
      </c>
      <c r="R69" s="173">
        <v>499</v>
      </c>
      <c r="S69" s="173">
        <v>499</v>
      </c>
      <c r="T69" s="173">
        <v>6286</v>
      </c>
      <c r="U69" s="173">
        <v>859</v>
      </c>
      <c r="V69" s="173">
        <v>4137</v>
      </c>
      <c r="W69" s="173">
        <v>2338</v>
      </c>
      <c r="X69" s="173">
        <v>99012</v>
      </c>
      <c r="Y69" s="173">
        <v>76533</v>
      </c>
      <c r="Z69" s="174">
        <f t="shared" si="14"/>
        <v>1.2937164360471953</v>
      </c>
      <c r="AA69" s="315"/>
    </row>
    <row r="70" spans="1:27" ht="13.5" customHeight="1" x14ac:dyDescent="0.15">
      <c r="A70" s="113"/>
      <c r="B70" s="112"/>
      <c r="C70" s="456" t="s">
        <v>95</v>
      </c>
      <c r="D70" s="124" t="s">
        <v>345</v>
      </c>
      <c r="E70" s="173">
        <v>122</v>
      </c>
      <c r="F70" s="173">
        <v>15</v>
      </c>
      <c r="G70" s="173">
        <v>0</v>
      </c>
      <c r="H70" s="173">
        <v>0</v>
      </c>
      <c r="I70" s="173">
        <v>1</v>
      </c>
      <c r="J70" s="173">
        <v>7</v>
      </c>
      <c r="K70" s="173">
        <v>1</v>
      </c>
      <c r="L70" s="173">
        <v>1</v>
      </c>
      <c r="M70" s="173">
        <v>0</v>
      </c>
      <c r="N70" s="173">
        <v>0</v>
      </c>
      <c r="O70" s="173">
        <v>0</v>
      </c>
      <c r="P70" s="173">
        <v>0</v>
      </c>
      <c r="Q70" s="173">
        <v>2</v>
      </c>
      <c r="R70" s="173">
        <v>1</v>
      </c>
      <c r="S70" s="173">
        <v>1</v>
      </c>
      <c r="T70" s="173">
        <v>6</v>
      </c>
      <c r="U70" s="173">
        <v>2</v>
      </c>
      <c r="V70" s="173">
        <v>2</v>
      </c>
      <c r="W70" s="173">
        <v>9</v>
      </c>
      <c r="X70" s="173">
        <v>170</v>
      </c>
      <c r="Y70" s="173">
        <v>85</v>
      </c>
      <c r="Z70" s="174">
        <f t="shared" si="14"/>
        <v>2</v>
      </c>
      <c r="AA70" s="315"/>
    </row>
    <row r="71" spans="1:27" ht="13.5" customHeight="1" x14ac:dyDescent="0.15">
      <c r="A71" s="113"/>
      <c r="B71" s="112"/>
      <c r="C71" s="456"/>
      <c r="D71" s="124" t="s">
        <v>77</v>
      </c>
      <c r="E71" s="173">
        <v>840</v>
      </c>
      <c r="F71" s="173">
        <v>33</v>
      </c>
      <c r="G71" s="173">
        <v>0</v>
      </c>
      <c r="H71" s="173">
        <v>0</v>
      </c>
      <c r="I71" s="173">
        <v>1</v>
      </c>
      <c r="J71" s="173">
        <v>7</v>
      </c>
      <c r="K71" s="173">
        <v>1</v>
      </c>
      <c r="L71" s="173">
        <v>4</v>
      </c>
      <c r="M71" s="173">
        <v>0</v>
      </c>
      <c r="N71" s="173">
        <v>0</v>
      </c>
      <c r="O71" s="173">
        <v>0</v>
      </c>
      <c r="P71" s="173">
        <v>0</v>
      </c>
      <c r="Q71" s="173">
        <v>5</v>
      </c>
      <c r="R71" s="173">
        <v>2</v>
      </c>
      <c r="S71" s="173">
        <v>4</v>
      </c>
      <c r="T71" s="173">
        <v>18</v>
      </c>
      <c r="U71" s="173">
        <v>2</v>
      </c>
      <c r="V71" s="173">
        <v>2</v>
      </c>
      <c r="W71" s="173">
        <v>16</v>
      </c>
      <c r="X71" s="173">
        <v>935</v>
      </c>
      <c r="Y71" s="173">
        <v>179</v>
      </c>
      <c r="Z71" s="174">
        <f t="shared" si="14"/>
        <v>5.2234636871508382</v>
      </c>
      <c r="AA71" s="315"/>
    </row>
    <row r="72" spans="1:27" ht="13.5" customHeight="1" x14ac:dyDescent="0.15">
      <c r="A72" s="113"/>
      <c r="B72" s="112"/>
      <c r="C72" s="456" t="s">
        <v>96</v>
      </c>
      <c r="D72" s="124" t="s">
        <v>345</v>
      </c>
      <c r="E72" s="173">
        <v>20741</v>
      </c>
      <c r="F72" s="173">
        <v>5424</v>
      </c>
      <c r="G72" s="173">
        <v>968</v>
      </c>
      <c r="H72" s="173">
        <v>2289</v>
      </c>
      <c r="I72" s="173">
        <v>2199</v>
      </c>
      <c r="J72" s="173">
        <v>1773</v>
      </c>
      <c r="K72" s="173">
        <v>1790</v>
      </c>
      <c r="L72" s="173">
        <v>2</v>
      </c>
      <c r="M72" s="173">
        <v>53</v>
      </c>
      <c r="N72" s="173">
        <v>43</v>
      </c>
      <c r="O72" s="173">
        <v>0</v>
      </c>
      <c r="P72" s="173">
        <v>0</v>
      </c>
      <c r="Q72" s="173">
        <v>5</v>
      </c>
      <c r="R72" s="173">
        <v>2</v>
      </c>
      <c r="S72" s="173">
        <v>12</v>
      </c>
      <c r="T72" s="173">
        <v>7</v>
      </c>
      <c r="U72" s="173">
        <v>1</v>
      </c>
      <c r="V72" s="173">
        <v>30</v>
      </c>
      <c r="W72" s="173">
        <v>5313</v>
      </c>
      <c r="X72" s="173">
        <v>40652</v>
      </c>
      <c r="Y72" s="173">
        <v>39958</v>
      </c>
      <c r="Z72" s="174">
        <f t="shared" si="14"/>
        <v>1.0173682366484809</v>
      </c>
      <c r="AA72" s="315"/>
    </row>
    <row r="73" spans="1:27" ht="13.5" customHeight="1" x14ac:dyDescent="0.15">
      <c r="A73" s="113"/>
      <c r="B73" s="112"/>
      <c r="C73" s="456"/>
      <c r="D73" s="124" t="s">
        <v>77</v>
      </c>
      <c r="E73" s="173">
        <v>20741</v>
      </c>
      <c r="F73" s="173">
        <v>5424</v>
      </c>
      <c r="G73" s="173">
        <v>968</v>
      </c>
      <c r="H73" s="173">
        <v>2289</v>
      </c>
      <c r="I73" s="173">
        <v>2199</v>
      </c>
      <c r="J73" s="173">
        <v>1773</v>
      </c>
      <c r="K73" s="173">
        <v>1790</v>
      </c>
      <c r="L73" s="173">
        <v>2</v>
      </c>
      <c r="M73" s="173">
        <v>53</v>
      </c>
      <c r="N73" s="173">
        <v>43</v>
      </c>
      <c r="O73" s="173">
        <v>0</v>
      </c>
      <c r="P73" s="173">
        <v>0</v>
      </c>
      <c r="Q73" s="173">
        <v>5</v>
      </c>
      <c r="R73" s="173">
        <v>2</v>
      </c>
      <c r="S73" s="173">
        <v>12</v>
      </c>
      <c r="T73" s="173">
        <v>7</v>
      </c>
      <c r="U73" s="173">
        <v>1</v>
      </c>
      <c r="V73" s="173">
        <v>30</v>
      </c>
      <c r="W73" s="173">
        <v>5313</v>
      </c>
      <c r="X73" s="173">
        <v>40652</v>
      </c>
      <c r="Y73" s="173">
        <v>43804</v>
      </c>
      <c r="Z73" s="174">
        <f t="shared" si="14"/>
        <v>0.92804310108665877</v>
      </c>
      <c r="AA73" s="315"/>
    </row>
    <row r="74" spans="1:27" ht="13.5" customHeight="1" x14ac:dyDescent="0.15">
      <c r="A74" s="113"/>
      <c r="B74" s="112"/>
      <c r="C74" s="456" t="s">
        <v>302</v>
      </c>
      <c r="D74" s="124" t="s">
        <v>345</v>
      </c>
      <c r="E74" s="173">
        <v>0</v>
      </c>
      <c r="F74" s="173">
        <v>0</v>
      </c>
      <c r="G74" s="173">
        <v>0</v>
      </c>
      <c r="H74" s="173">
        <v>0</v>
      </c>
      <c r="I74" s="173">
        <v>0</v>
      </c>
      <c r="J74" s="173">
        <v>0</v>
      </c>
      <c r="K74" s="173">
        <v>0</v>
      </c>
      <c r="L74" s="173">
        <v>0</v>
      </c>
      <c r="M74" s="173">
        <v>0</v>
      </c>
      <c r="N74" s="173">
        <v>0</v>
      </c>
      <c r="O74" s="173">
        <v>0</v>
      </c>
      <c r="P74" s="173">
        <v>0</v>
      </c>
      <c r="Q74" s="173">
        <v>0</v>
      </c>
      <c r="R74" s="173">
        <v>0</v>
      </c>
      <c r="S74" s="173">
        <v>0</v>
      </c>
      <c r="T74" s="173">
        <v>0</v>
      </c>
      <c r="U74" s="173">
        <v>0</v>
      </c>
      <c r="V74" s="173">
        <v>0</v>
      </c>
      <c r="W74" s="173">
        <v>0</v>
      </c>
      <c r="X74" s="173">
        <v>0</v>
      </c>
      <c r="Y74" s="173">
        <v>0</v>
      </c>
      <c r="Z74" s="174">
        <f t="shared" si="14"/>
        <v>0</v>
      </c>
      <c r="AA74" s="315"/>
    </row>
    <row r="75" spans="1:27" ht="13.5" customHeight="1" x14ac:dyDescent="0.15">
      <c r="A75" s="113"/>
      <c r="B75" s="112"/>
      <c r="C75" s="456"/>
      <c r="D75" s="124" t="s">
        <v>77</v>
      </c>
      <c r="E75" s="173">
        <v>0</v>
      </c>
      <c r="F75" s="173">
        <v>0</v>
      </c>
      <c r="G75" s="173">
        <v>0</v>
      </c>
      <c r="H75" s="173">
        <v>0</v>
      </c>
      <c r="I75" s="173">
        <v>0</v>
      </c>
      <c r="J75" s="173">
        <v>0</v>
      </c>
      <c r="K75" s="173">
        <v>0</v>
      </c>
      <c r="L75" s="173">
        <v>0</v>
      </c>
      <c r="M75" s="173">
        <v>0</v>
      </c>
      <c r="N75" s="173">
        <v>0</v>
      </c>
      <c r="O75" s="173">
        <v>0</v>
      </c>
      <c r="P75" s="173">
        <v>0</v>
      </c>
      <c r="Q75" s="173">
        <v>0</v>
      </c>
      <c r="R75" s="173">
        <v>0</v>
      </c>
      <c r="S75" s="173">
        <v>0</v>
      </c>
      <c r="T75" s="173">
        <v>0</v>
      </c>
      <c r="U75" s="173">
        <v>0</v>
      </c>
      <c r="V75" s="173">
        <v>0</v>
      </c>
      <c r="W75" s="173">
        <v>0</v>
      </c>
      <c r="X75" s="173">
        <v>0</v>
      </c>
      <c r="Y75" s="173">
        <v>0</v>
      </c>
      <c r="Z75" s="174">
        <f t="shared" si="14"/>
        <v>0</v>
      </c>
      <c r="AA75" s="315"/>
    </row>
    <row r="76" spans="1:27" ht="13.5" customHeight="1" x14ac:dyDescent="0.15">
      <c r="A76" s="113"/>
      <c r="B76" s="114"/>
      <c r="C76" s="456" t="s">
        <v>97</v>
      </c>
      <c r="D76" s="124" t="s">
        <v>345</v>
      </c>
      <c r="E76" s="173">
        <v>2</v>
      </c>
      <c r="F76" s="173">
        <v>4</v>
      </c>
      <c r="G76" s="173">
        <v>0</v>
      </c>
      <c r="H76" s="173">
        <v>0</v>
      </c>
      <c r="I76" s="173">
        <v>0</v>
      </c>
      <c r="J76" s="173">
        <v>0</v>
      </c>
      <c r="K76" s="173">
        <v>0</v>
      </c>
      <c r="L76" s="173">
        <v>0</v>
      </c>
      <c r="M76" s="173">
        <v>0</v>
      </c>
      <c r="N76" s="173">
        <v>0</v>
      </c>
      <c r="O76" s="173">
        <v>0</v>
      </c>
      <c r="P76" s="173">
        <v>0</v>
      </c>
      <c r="Q76" s="173">
        <v>0</v>
      </c>
      <c r="R76" s="173">
        <v>0</v>
      </c>
      <c r="S76" s="173">
        <v>0</v>
      </c>
      <c r="T76" s="173">
        <v>0</v>
      </c>
      <c r="U76" s="173">
        <v>0</v>
      </c>
      <c r="V76" s="173">
        <v>3</v>
      </c>
      <c r="W76" s="173">
        <v>0</v>
      </c>
      <c r="X76" s="173">
        <v>9</v>
      </c>
      <c r="Y76" s="173">
        <v>29</v>
      </c>
      <c r="Z76" s="174">
        <f t="shared" si="14"/>
        <v>0.31034482758620691</v>
      </c>
      <c r="AA76" s="315"/>
    </row>
    <row r="77" spans="1:27" ht="13.5" customHeight="1" x14ac:dyDescent="0.15">
      <c r="A77" s="113"/>
      <c r="B77" s="114"/>
      <c r="C77" s="456"/>
      <c r="D77" s="124" t="s">
        <v>77</v>
      </c>
      <c r="E77" s="173">
        <v>2</v>
      </c>
      <c r="F77" s="173">
        <v>28</v>
      </c>
      <c r="G77" s="173">
        <v>0</v>
      </c>
      <c r="H77" s="173">
        <v>0</v>
      </c>
      <c r="I77" s="173">
        <v>0</v>
      </c>
      <c r="J77" s="173">
        <v>0</v>
      </c>
      <c r="K77" s="173">
        <v>0</v>
      </c>
      <c r="L77" s="173">
        <v>0</v>
      </c>
      <c r="M77" s="173">
        <v>0</v>
      </c>
      <c r="N77" s="173">
        <v>0</v>
      </c>
      <c r="O77" s="173">
        <v>0</v>
      </c>
      <c r="P77" s="173">
        <v>0</v>
      </c>
      <c r="Q77" s="173">
        <v>0</v>
      </c>
      <c r="R77" s="173">
        <v>0</v>
      </c>
      <c r="S77" s="173">
        <v>0</v>
      </c>
      <c r="T77" s="173">
        <v>0</v>
      </c>
      <c r="U77" s="173">
        <v>0</v>
      </c>
      <c r="V77" s="173">
        <v>3</v>
      </c>
      <c r="W77" s="173">
        <v>0</v>
      </c>
      <c r="X77" s="173">
        <v>33</v>
      </c>
      <c r="Y77" s="173">
        <v>91</v>
      </c>
      <c r="Z77" s="174">
        <f t="shared" si="14"/>
        <v>0.36263736263736263</v>
      </c>
      <c r="AA77" s="315"/>
    </row>
    <row r="78" spans="1:27" ht="13.5" customHeight="1" x14ac:dyDescent="0.15">
      <c r="A78" s="113"/>
      <c r="B78" s="112"/>
      <c r="C78" s="456" t="s">
        <v>98</v>
      </c>
      <c r="D78" s="124" t="s">
        <v>345</v>
      </c>
      <c r="E78" s="173">
        <v>0</v>
      </c>
      <c r="F78" s="173">
        <v>3</v>
      </c>
      <c r="G78" s="173">
        <v>54</v>
      </c>
      <c r="H78" s="173">
        <v>2</v>
      </c>
      <c r="I78" s="173">
        <v>0</v>
      </c>
      <c r="J78" s="173">
        <v>0</v>
      </c>
      <c r="K78" s="173">
        <v>401</v>
      </c>
      <c r="L78" s="173">
        <v>0</v>
      </c>
      <c r="M78" s="173">
        <v>0</v>
      </c>
      <c r="N78" s="173">
        <v>0</v>
      </c>
      <c r="O78" s="173">
        <v>0</v>
      </c>
      <c r="P78" s="173">
        <v>0</v>
      </c>
      <c r="Q78" s="173">
        <v>0</v>
      </c>
      <c r="R78" s="173">
        <v>0</v>
      </c>
      <c r="S78" s="173">
        <v>0</v>
      </c>
      <c r="T78" s="173">
        <v>1</v>
      </c>
      <c r="U78" s="173">
        <v>0</v>
      </c>
      <c r="V78" s="173">
        <v>0</v>
      </c>
      <c r="W78" s="173">
        <v>4</v>
      </c>
      <c r="X78" s="173">
        <v>465</v>
      </c>
      <c r="Y78" s="173">
        <v>145</v>
      </c>
      <c r="Z78" s="174">
        <f t="shared" si="14"/>
        <v>3.2068965517241379</v>
      </c>
      <c r="AA78" s="315"/>
    </row>
    <row r="79" spans="1:27" ht="13.5" customHeight="1" thickBot="1" x14ac:dyDescent="0.2">
      <c r="A79" s="113"/>
      <c r="B79" s="112"/>
      <c r="C79" s="458"/>
      <c r="D79" s="126" t="s">
        <v>77</v>
      </c>
      <c r="E79" s="173">
        <v>0</v>
      </c>
      <c r="F79" s="173">
        <v>3</v>
      </c>
      <c r="G79" s="173">
        <v>54</v>
      </c>
      <c r="H79" s="173">
        <v>2</v>
      </c>
      <c r="I79" s="173">
        <v>0</v>
      </c>
      <c r="J79" s="173">
        <v>0</v>
      </c>
      <c r="K79" s="173">
        <v>408</v>
      </c>
      <c r="L79" s="173">
        <v>0</v>
      </c>
      <c r="M79" s="173">
        <v>0</v>
      </c>
      <c r="N79" s="173">
        <v>0</v>
      </c>
      <c r="O79" s="173">
        <v>0</v>
      </c>
      <c r="P79" s="173">
        <v>0</v>
      </c>
      <c r="Q79" s="173">
        <v>0</v>
      </c>
      <c r="R79" s="173">
        <v>0</v>
      </c>
      <c r="S79" s="173">
        <v>0</v>
      </c>
      <c r="T79" s="173">
        <v>1</v>
      </c>
      <c r="U79" s="173">
        <v>0</v>
      </c>
      <c r="V79" s="173">
        <v>0</v>
      </c>
      <c r="W79" s="173">
        <v>4</v>
      </c>
      <c r="X79" s="173">
        <v>472</v>
      </c>
      <c r="Y79" s="173">
        <v>159</v>
      </c>
      <c r="Z79" s="174">
        <f t="shared" si="14"/>
        <v>2.9685534591194966</v>
      </c>
      <c r="AA79" s="315"/>
    </row>
    <row r="80" spans="1:27" ht="13.5" customHeight="1" x14ac:dyDescent="0.15">
      <c r="A80" s="113"/>
      <c r="B80" s="440" t="s">
        <v>328</v>
      </c>
      <c r="C80" s="441"/>
      <c r="D80" s="121" t="s">
        <v>345</v>
      </c>
      <c r="E80" s="69">
        <f t="shared" ref="E80:Y80" si="15">E82+E84+E86+E88+E90+E92+E94+E96+E98+E100+E102+E104+E106+E108+E110+E112+E114+E116+E118+E120</f>
        <v>84253</v>
      </c>
      <c r="F80" s="69">
        <f t="shared" si="15"/>
        <v>42588</v>
      </c>
      <c r="G80" s="69">
        <f t="shared" si="15"/>
        <v>60272</v>
      </c>
      <c r="H80" s="69">
        <f t="shared" si="15"/>
        <v>69499</v>
      </c>
      <c r="I80" s="69">
        <f t="shared" si="15"/>
        <v>32935</v>
      </c>
      <c r="J80" s="69">
        <f t="shared" si="15"/>
        <v>18043</v>
      </c>
      <c r="K80" s="69">
        <f t="shared" si="15"/>
        <v>34581</v>
      </c>
      <c r="L80" s="69">
        <f t="shared" si="15"/>
        <v>198</v>
      </c>
      <c r="M80" s="69">
        <f t="shared" ref="M80:O81" si="16">M82+M84+M86+M88+M90+M92+M94+M96+M98+M100+M102+M104+M106+M108+M110+M112+M114+M116+M118+M120</f>
        <v>4076</v>
      </c>
      <c r="N80" s="69">
        <f t="shared" si="16"/>
        <v>1904</v>
      </c>
      <c r="O80" s="69">
        <f t="shared" si="16"/>
        <v>317</v>
      </c>
      <c r="P80" s="69">
        <f t="shared" si="15"/>
        <v>984</v>
      </c>
      <c r="Q80" s="69">
        <f t="shared" si="15"/>
        <v>4930</v>
      </c>
      <c r="R80" s="69">
        <f t="shared" si="15"/>
        <v>1150</v>
      </c>
      <c r="S80" s="69">
        <f t="shared" si="15"/>
        <v>1351</v>
      </c>
      <c r="T80" s="69">
        <f t="shared" si="15"/>
        <v>12265</v>
      </c>
      <c r="U80" s="69">
        <f t="shared" si="15"/>
        <v>2501</v>
      </c>
      <c r="V80" s="69">
        <f t="shared" si="15"/>
        <v>49827</v>
      </c>
      <c r="W80" s="69">
        <f t="shared" si="15"/>
        <v>19863</v>
      </c>
      <c r="X80" s="69">
        <f t="shared" si="15"/>
        <v>441537</v>
      </c>
      <c r="Y80" s="69">
        <f t="shared" si="15"/>
        <v>338793</v>
      </c>
      <c r="Z80" s="137">
        <f t="shared" ref="Z80:Z121" si="17">IF(Y80=0,0,X80/Y80)</f>
        <v>1.3032648254243742</v>
      </c>
      <c r="AA80" s="170"/>
    </row>
    <row r="81" spans="1:27" ht="13.5" customHeight="1" thickBot="1" x14ac:dyDescent="0.2">
      <c r="A81" s="113"/>
      <c r="B81" s="442"/>
      <c r="C81" s="441"/>
      <c r="D81" s="122" t="s">
        <v>77</v>
      </c>
      <c r="E81" s="132">
        <f t="shared" ref="E81:Y81" si="18">E83+E85+E87+E89+E91+E93+E95+E97+E99+E101+E103+E105+E107+E109+E111+E113+E115+E117+E119+E121</f>
        <v>111618</v>
      </c>
      <c r="F81" s="132">
        <f t="shared" si="18"/>
        <v>70112</v>
      </c>
      <c r="G81" s="132">
        <f t="shared" si="18"/>
        <v>80544</v>
      </c>
      <c r="H81" s="132">
        <f t="shared" si="18"/>
        <v>149496</v>
      </c>
      <c r="I81" s="132">
        <f t="shared" si="18"/>
        <v>74684</v>
      </c>
      <c r="J81" s="132">
        <f t="shared" si="18"/>
        <v>27599</v>
      </c>
      <c r="K81" s="132">
        <f t="shared" si="18"/>
        <v>46315</v>
      </c>
      <c r="L81" s="132">
        <f t="shared" si="18"/>
        <v>379</v>
      </c>
      <c r="M81" s="132">
        <f t="shared" si="16"/>
        <v>7765</v>
      </c>
      <c r="N81" s="132">
        <f t="shared" si="16"/>
        <v>3768</v>
      </c>
      <c r="O81" s="132">
        <f t="shared" si="16"/>
        <v>544</v>
      </c>
      <c r="P81" s="132">
        <f t="shared" si="18"/>
        <v>2158</v>
      </c>
      <c r="Q81" s="132">
        <f t="shared" si="18"/>
        <v>15037</v>
      </c>
      <c r="R81" s="132">
        <f t="shared" si="18"/>
        <v>2721</v>
      </c>
      <c r="S81" s="132">
        <f t="shared" si="18"/>
        <v>3413</v>
      </c>
      <c r="T81" s="132">
        <f t="shared" si="18"/>
        <v>30235</v>
      </c>
      <c r="U81" s="132">
        <f t="shared" si="18"/>
        <v>6190</v>
      </c>
      <c r="V81" s="132">
        <f t="shared" si="18"/>
        <v>191621</v>
      </c>
      <c r="W81" s="132">
        <f t="shared" si="18"/>
        <v>59365</v>
      </c>
      <c r="X81" s="132">
        <f t="shared" si="18"/>
        <v>883564</v>
      </c>
      <c r="Y81" s="132">
        <f t="shared" si="18"/>
        <v>695529</v>
      </c>
      <c r="Z81" s="138">
        <f t="shared" si="17"/>
        <v>1.2703481810248027</v>
      </c>
      <c r="AA81" s="170"/>
    </row>
    <row r="82" spans="1:27" ht="13.5" customHeight="1" x14ac:dyDescent="0.15">
      <c r="A82" s="113"/>
      <c r="B82" s="113"/>
      <c r="C82" s="457" t="s">
        <v>99</v>
      </c>
      <c r="D82" s="127" t="s">
        <v>345</v>
      </c>
      <c r="E82" s="173">
        <v>36482</v>
      </c>
      <c r="F82" s="173">
        <v>16594</v>
      </c>
      <c r="G82" s="173">
        <v>18947</v>
      </c>
      <c r="H82" s="173">
        <v>17288</v>
      </c>
      <c r="I82" s="173">
        <v>9067</v>
      </c>
      <c r="J82" s="173">
        <v>4842</v>
      </c>
      <c r="K82" s="173">
        <v>15338</v>
      </c>
      <c r="L82" s="173">
        <v>72</v>
      </c>
      <c r="M82" s="173">
        <v>878</v>
      </c>
      <c r="N82" s="173">
        <v>402</v>
      </c>
      <c r="O82" s="173">
        <v>129</v>
      </c>
      <c r="P82" s="173">
        <v>371</v>
      </c>
      <c r="Q82" s="173">
        <v>249</v>
      </c>
      <c r="R82" s="173">
        <v>236</v>
      </c>
      <c r="S82" s="173">
        <v>433</v>
      </c>
      <c r="T82" s="173">
        <v>2099</v>
      </c>
      <c r="U82" s="173">
        <v>464</v>
      </c>
      <c r="V82" s="173">
        <v>1919</v>
      </c>
      <c r="W82" s="173">
        <v>2413</v>
      </c>
      <c r="X82" s="173">
        <v>128223</v>
      </c>
      <c r="Y82" s="173">
        <v>98610</v>
      </c>
      <c r="Z82" s="174">
        <f t="shared" si="17"/>
        <v>1.3003042287800426</v>
      </c>
      <c r="AA82" s="315"/>
    </row>
    <row r="83" spans="1:27" ht="13.5" customHeight="1" x14ac:dyDescent="0.15">
      <c r="A83" s="113"/>
      <c r="B83" s="112"/>
      <c r="C83" s="456"/>
      <c r="D83" s="124" t="s">
        <v>77</v>
      </c>
      <c r="E83" s="173">
        <v>40073</v>
      </c>
      <c r="F83" s="173">
        <v>18847</v>
      </c>
      <c r="G83" s="173">
        <v>20162</v>
      </c>
      <c r="H83" s="173">
        <v>20553</v>
      </c>
      <c r="I83" s="173">
        <v>10498</v>
      </c>
      <c r="J83" s="173">
        <v>5660</v>
      </c>
      <c r="K83" s="173">
        <v>16296</v>
      </c>
      <c r="L83" s="173">
        <v>111</v>
      </c>
      <c r="M83" s="173">
        <v>1026</v>
      </c>
      <c r="N83" s="173">
        <v>499</v>
      </c>
      <c r="O83" s="173">
        <v>136</v>
      </c>
      <c r="P83" s="173">
        <v>936</v>
      </c>
      <c r="Q83" s="173">
        <v>447</v>
      </c>
      <c r="R83" s="173">
        <v>342</v>
      </c>
      <c r="S83" s="173">
        <v>762</v>
      </c>
      <c r="T83" s="173">
        <v>3073</v>
      </c>
      <c r="U83" s="173">
        <v>640</v>
      </c>
      <c r="V83" s="173">
        <v>3284</v>
      </c>
      <c r="W83" s="173">
        <v>3274</v>
      </c>
      <c r="X83" s="173">
        <v>146619</v>
      </c>
      <c r="Y83" s="173">
        <v>112985</v>
      </c>
      <c r="Z83" s="174">
        <f t="shared" si="17"/>
        <v>1.2976855334778954</v>
      </c>
      <c r="AA83" s="315"/>
    </row>
    <row r="84" spans="1:27" ht="13.5" customHeight="1" x14ac:dyDescent="0.15">
      <c r="A84" s="113"/>
      <c r="B84" s="112"/>
      <c r="C84" s="456" t="s">
        <v>100</v>
      </c>
      <c r="D84" s="124" t="s">
        <v>345</v>
      </c>
      <c r="E84" s="173">
        <v>0</v>
      </c>
      <c r="F84" s="173">
        <v>0</v>
      </c>
      <c r="G84" s="173">
        <v>0</v>
      </c>
      <c r="H84" s="173">
        <v>0</v>
      </c>
      <c r="I84" s="173">
        <v>0</v>
      </c>
      <c r="J84" s="173">
        <v>0</v>
      </c>
      <c r="K84" s="173">
        <v>0</v>
      </c>
      <c r="L84" s="173">
        <v>0</v>
      </c>
      <c r="M84" s="173">
        <v>0</v>
      </c>
      <c r="N84" s="173">
        <v>0</v>
      </c>
      <c r="O84" s="173">
        <v>0</v>
      </c>
      <c r="P84" s="173">
        <v>0</v>
      </c>
      <c r="Q84" s="173">
        <v>10</v>
      </c>
      <c r="R84" s="173">
        <v>0</v>
      </c>
      <c r="S84" s="173">
        <v>0</v>
      </c>
      <c r="T84" s="173">
        <v>33</v>
      </c>
      <c r="U84" s="173">
        <v>8</v>
      </c>
      <c r="V84" s="173">
        <v>7</v>
      </c>
      <c r="W84" s="173">
        <v>13</v>
      </c>
      <c r="X84" s="173">
        <v>71</v>
      </c>
      <c r="Y84" s="173">
        <v>100</v>
      </c>
      <c r="Z84" s="174">
        <f t="shared" si="17"/>
        <v>0.71</v>
      </c>
      <c r="AA84" s="315"/>
    </row>
    <row r="85" spans="1:27" ht="13.5" customHeight="1" x14ac:dyDescent="0.15">
      <c r="A85" s="113"/>
      <c r="B85" s="112"/>
      <c r="C85" s="456"/>
      <c r="D85" s="124" t="s">
        <v>77</v>
      </c>
      <c r="E85" s="173">
        <v>0</v>
      </c>
      <c r="F85" s="173">
        <v>0</v>
      </c>
      <c r="G85" s="173">
        <v>0</v>
      </c>
      <c r="H85" s="173">
        <v>0</v>
      </c>
      <c r="I85" s="173">
        <v>0</v>
      </c>
      <c r="J85" s="173">
        <v>0</v>
      </c>
      <c r="K85" s="173">
        <v>0</v>
      </c>
      <c r="L85" s="173">
        <v>0</v>
      </c>
      <c r="M85" s="173">
        <v>0</v>
      </c>
      <c r="N85" s="173">
        <v>0</v>
      </c>
      <c r="O85" s="173">
        <v>0</v>
      </c>
      <c r="P85" s="173">
        <v>0</v>
      </c>
      <c r="Q85" s="173">
        <v>19</v>
      </c>
      <c r="R85" s="173">
        <v>0</v>
      </c>
      <c r="S85" s="173">
        <v>0</v>
      </c>
      <c r="T85" s="173">
        <v>62</v>
      </c>
      <c r="U85" s="173">
        <v>16</v>
      </c>
      <c r="V85" s="173">
        <v>28</v>
      </c>
      <c r="W85" s="173">
        <v>13</v>
      </c>
      <c r="X85" s="173">
        <v>138</v>
      </c>
      <c r="Y85" s="173">
        <v>100</v>
      </c>
      <c r="Z85" s="174">
        <f t="shared" si="17"/>
        <v>1.38</v>
      </c>
      <c r="AA85" s="315"/>
    </row>
    <row r="86" spans="1:27" ht="13.5" customHeight="1" x14ac:dyDescent="0.15">
      <c r="A86" s="113"/>
      <c r="B86" s="112"/>
      <c r="C86" s="456" t="s">
        <v>101</v>
      </c>
      <c r="D86" s="124" t="s">
        <v>345</v>
      </c>
      <c r="E86" s="173">
        <v>0</v>
      </c>
      <c r="F86" s="173">
        <v>0</v>
      </c>
      <c r="G86" s="173">
        <v>0</v>
      </c>
      <c r="H86" s="173">
        <v>0</v>
      </c>
      <c r="I86" s="173">
        <v>0</v>
      </c>
      <c r="J86" s="173">
        <v>0</v>
      </c>
      <c r="K86" s="173">
        <v>0</v>
      </c>
      <c r="L86" s="173">
        <v>0</v>
      </c>
      <c r="M86" s="173">
        <v>0</v>
      </c>
      <c r="N86" s="173">
        <v>0</v>
      </c>
      <c r="O86" s="173">
        <v>0</v>
      </c>
      <c r="P86" s="173">
        <v>0</v>
      </c>
      <c r="Q86" s="173">
        <v>0</v>
      </c>
      <c r="R86" s="173">
        <v>0</v>
      </c>
      <c r="S86" s="173">
        <v>0</v>
      </c>
      <c r="T86" s="173">
        <v>0</v>
      </c>
      <c r="U86" s="173">
        <v>0</v>
      </c>
      <c r="V86" s="173">
        <v>0</v>
      </c>
      <c r="W86" s="173">
        <v>0</v>
      </c>
      <c r="X86" s="173">
        <v>0</v>
      </c>
      <c r="Y86" s="173">
        <v>0</v>
      </c>
      <c r="Z86" s="174">
        <f t="shared" si="17"/>
        <v>0</v>
      </c>
      <c r="AA86" s="315"/>
    </row>
    <row r="87" spans="1:27" ht="13.5" customHeight="1" x14ac:dyDescent="0.15">
      <c r="A87" s="113"/>
      <c r="B87" s="112"/>
      <c r="C87" s="456"/>
      <c r="D87" s="124" t="s">
        <v>77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3">
        <v>0</v>
      </c>
      <c r="Y87" s="173">
        <v>0</v>
      </c>
      <c r="Z87" s="174">
        <f t="shared" si="17"/>
        <v>0</v>
      </c>
      <c r="AA87" s="315"/>
    </row>
    <row r="88" spans="1:27" ht="13.5" customHeight="1" x14ac:dyDescent="0.15">
      <c r="A88" s="113"/>
      <c r="B88" s="112"/>
      <c r="C88" s="456" t="s">
        <v>102</v>
      </c>
      <c r="D88" s="124" t="s">
        <v>345</v>
      </c>
      <c r="E88" s="173">
        <v>74</v>
      </c>
      <c r="F88" s="173">
        <v>0</v>
      </c>
      <c r="G88" s="173">
        <v>29</v>
      </c>
      <c r="H88" s="173">
        <v>2</v>
      </c>
      <c r="I88" s="173">
        <v>0</v>
      </c>
      <c r="J88" s="173">
        <v>0</v>
      </c>
      <c r="K88" s="173">
        <v>4</v>
      </c>
      <c r="L88" s="173">
        <v>1</v>
      </c>
      <c r="M88" s="173">
        <v>1</v>
      </c>
      <c r="N88" s="173">
        <v>0</v>
      </c>
      <c r="O88" s="173">
        <v>1</v>
      </c>
      <c r="P88" s="173">
        <v>2</v>
      </c>
      <c r="Q88" s="173">
        <v>1</v>
      </c>
      <c r="R88" s="173">
        <v>0</v>
      </c>
      <c r="S88" s="173">
        <v>2</v>
      </c>
      <c r="T88" s="173">
        <v>0</v>
      </c>
      <c r="U88" s="173">
        <v>0</v>
      </c>
      <c r="V88" s="173">
        <v>1</v>
      </c>
      <c r="W88" s="173">
        <v>29</v>
      </c>
      <c r="X88" s="173">
        <v>147</v>
      </c>
      <c r="Y88" s="173">
        <v>67</v>
      </c>
      <c r="Z88" s="174">
        <f t="shared" si="17"/>
        <v>2.1940298507462686</v>
      </c>
      <c r="AA88" s="315"/>
    </row>
    <row r="89" spans="1:27" ht="13.5" customHeight="1" x14ac:dyDescent="0.15">
      <c r="A89" s="113"/>
      <c r="B89" s="112"/>
      <c r="C89" s="456"/>
      <c r="D89" s="124" t="s">
        <v>77</v>
      </c>
      <c r="E89" s="173">
        <v>243</v>
      </c>
      <c r="F89" s="173">
        <v>0</v>
      </c>
      <c r="G89" s="173">
        <v>340</v>
      </c>
      <c r="H89" s="173">
        <v>2</v>
      </c>
      <c r="I89" s="173">
        <v>0</v>
      </c>
      <c r="J89" s="173">
        <v>0</v>
      </c>
      <c r="K89" s="173">
        <v>17</v>
      </c>
      <c r="L89" s="173">
        <v>1</v>
      </c>
      <c r="M89" s="173">
        <v>5</v>
      </c>
      <c r="N89" s="173">
        <v>0</v>
      </c>
      <c r="O89" s="173">
        <v>6</v>
      </c>
      <c r="P89" s="173">
        <v>27</v>
      </c>
      <c r="Q89" s="173">
        <v>1</v>
      </c>
      <c r="R89" s="173">
        <v>0</v>
      </c>
      <c r="S89" s="173">
        <v>6</v>
      </c>
      <c r="T89" s="173">
        <v>0</v>
      </c>
      <c r="U89" s="173">
        <v>0</v>
      </c>
      <c r="V89" s="173">
        <v>1</v>
      </c>
      <c r="W89" s="173">
        <v>265</v>
      </c>
      <c r="X89" s="173">
        <v>914</v>
      </c>
      <c r="Y89" s="173">
        <v>371</v>
      </c>
      <c r="Z89" s="174">
        <f t="shared" si="17"/>
        <v>2.463611859838275</v>
      </c>
      <c r="AA89" s="315"/>
    </row>
    <row r="90" spans="1:27" ht="13.5" customHeight="1" x14ac:dyDescent="0.15">
      <c r="A90" s="113"/>
      <c r="B90" s="112"/>
      <c r="C90" s="456" t="s">
        <v>103</v>
      </c>
      <c r="D90" s="124" t="s">
        <v>345</v>
      </c>
      <c r="E90" s="173">
        <v>21</v>
      </c>
      <c r="F90" s="173">
        <v>1</v>
      </c>
      <c r="G90" s="173">
        <v>0</v>
      </c>
      <c r="H90" s="173">
        <v>46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3">
        <v>0</v>
      </c>
      <c r="O90" s="173">
        <v>0</v>
      </c>
      <c r="P90" s="173">
        <v>0</v>
      </c>
      <c r="Q90" s="173">
        <v>54</v>
      </c>
      <c r="R90" s="173">
        <v>58</v>
      </c>
      <c r="S90" s="173">
        <v>0</v>
      </c>
      <c r="T90" s="173">
        <v>0</v>
      </c>
      <c r="U90" s="173">
        <v>0</v>
      </c>
      <c r="V90" s="173">
        <v>79</v>
      </c>
      <c r="W90" s="173">
        <v>175</v>
      </c>
      <c r="X90" s="173">
        <v>434</v>
      </c>
      <c r="Y90" s="173">
        <v>248</v>
      </c>
      <c r="Z90" s="174">
        <f t="shared" si="17"/>
        <v>1.75</v>
      </c>
      <c r="AA90" s="315"/>
    </row>
    <row r="91" spans="1:27" ht="13.5" customHeight="1" x14ac:dyDescent="0.15">
      <c r="A91" s="113"/>
      <c r="B91" s="112"/>
      <c r="C91" s="456"/>
      <c r="D91" s="124" t="s">
        <v>77</v>
      </c>
      <c r="E91" s="173">
        <v>22</v>
      </c>
      <c r="F91" s="173">
        <v>1</v>
      </c>
      <c r="G91" s="173">
        <v>0</v>
      </c>
      <c r="H91" s="173">
        <v>46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3">
        <v>0</v>
      </c>
      <c r="O91" s="173">
        <v>0</v>
      </c>
      <c r="P91" s="173">
        <v>0</v>
      </c>
      <c r="Q91" s="173">
        <v>54</v>
      </c>
      <c r="R91" s="173">
        <v>96</v>
      </c>
      <c r="S91" s="173">
        <v>0</v>
      </c>
      <c r="T91" s="173">
        <v>0</v>
      </c>
      <c r="U91" s="173">
        <v>0</v>
      </c>
      <c r="V91" s="173">
        <v>220</v>
      </c>
      <c r="W91" s="173">
        <v>282</v>
      </c>
      <c r="X91" s="173">
        <v>721</v>
      </c>
      <c r="Y91" s="173">
        <v>466</v>
      </c>
      <c r="Z91" s="174">
        <f t="shared" si="17"/>
        <v>1.5472103004291846</v>
      </c>
      <c r="AA91" s="315"/>
    </row>
    <row r="92" spans="1:27" ht="13.5" customHeight="1" x14ac:dyDescent="0.15">
      <c r="A92" s="113"/>
      <c r="B92" s="112"/>
      <c r="C92" s="456" t="s">
        <v>104</v>
      </c>
      <c r="D92" s="124" t="s">
        <v>345</v>
      </c>
      <c r="E92" s="173">
        <v>13384</v>
      </c>
      <c r="F92" s="173">
        <v>10436</v>
      </c>
      <c r="G92" s="173">
        <v>13289</v>
      </c>
      <c r="H92" s="173">
        <v>17153</v>
      </c>
      <c r="I92" s="173">
        <v>5973</v>
      </c>
      <c r="J92" s="173">
        <v>2520</v>
      </c>
      <c r="K92" s="173">
        <v>5987</v>
      </c>
      <c r="L92" s="173">
        <v>62</v>
      </c>
      <c r="M92" s="173">
        <v>900</v>
      </c>
      <c r="N92" s="173">
        <v>440</v>
      </c>
      <c r="O92" s="173">
        <v>26</v>
      </c>
      <c r="P92" s="173">
        <v>125</v>
      </c>
      <c r="Q92" s="173">
        <v>1565</v>
      </c>
      <c r="R92" s="173">
        <v>229</v>
      </c>
      <c r="S92" s="173">
        <v>391</v>
      </c>
      <c r="T92" s="173">
        <v>3826</v>
      </c>
      <c r="U92" s="173">
        <v>741</v>
      </c>
      <c r="V92" s="173">
        <v>13071</v>
      </c>
      <c r="W92" s="173">
        <v>2446</v>
      </c>
      <c r="X92" s="173">
        <v>92564</v>
      </c>
      <c r="Y92" s="173">
        <v>85516</v>
      </c>
      <c r="Z92" s="174">
        <f t="shared" si="17"/>
        <v>1.0824173254127882</v>
      </c>
      <c r="AA92" s="315"/>
    </row>
    <row r="93" spans="1:27" ht="13.5" customHeight="1" x14ac:dyDescent="0.15">
      <c r="A93" s="113"/>
      <c r="B93" s="112"/>
      <c r="C93" s="456"/>
      <c r="D93" s="124" t="s">
        <v>77</v>
      </c>
      <c r="E93" s="173">
        <v>29643</v>
      </c>
      <c r="F93" s="173">
        <v>15341</v>
      </c>
      <c r="G93" s="173">
        <v>22035</v>
      </c>
      <c r="H93" s="173">
        <v>34569</v>
      </c>
      <c r="I93" s="173">
        <v>13085</v>
      </c>
      <c r="J93" s="173">
        <v>5444</v>
      </c>
      <c r="K93" s="173">
        <v>10058</v>
      </c>
      <c r="L93" s="173">
        <v>102</v>
      </c>
      <c r="M93" s="173">
        <v>1715</v>
      </c>
      <c r="N93" s="173">
        <v>570</v>
      </c>
      <c r="O93" s="173">
        <v>101</v>
      </c>
      <c r="P93" s="173">
        <v>280</v>
      </c>
      <c r="Q93" s="173">
        <v>4041</v>
      </c>
      <c r="R93" s="173">
        <v>627</v>
      </c>
      <c r="S93" s="173">
        <v>1016</v>
      </c>
      <c r="T93" s="173">
        <v>9917</v>
      </c>
      <c r="U93" s="173">
        <v>1783</v>
      </c>
      <c r="V93" s="173">
        <v>20031</v>
      </c>
      <c r="W93" s="173">
        <v>6654</v>
      </c>
      <c r="X93" s="173">
        <v>177012</v>
      </c>
      <c r="Y93" s="173">
        <v>148335</v>
      </c>
      <c r="Z93" s="174">
        <f t="shared" si="17"/>
        <v>1.1933259176863182</v>
      </c>
      <c r="AA93" s="315"/>
    </row>
    <row r="94" spans="1:27" ht="13.5" customHeight="1" x14ac:dyDescent="0.15">
      <c r="A94" s="113"/>
      <c r="B94" s="112"/>
      <c r="C94" s="456" t="s">
        <v>105</v>
      </c>
      <c r="D94" s="124" t="s">
        <v>345</v>
      </c>
      <c r="E94" s="173">
        <v>11</v>
      </c>
      <c r="F94" s="173">
        <v>0</v>
      </c>
      <c r="G94" s="173">
        <v>14</v>
      </c>
      <c r="H94" s="173">
        <v>14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3">
        <v>0</v>
      </c>
      <c r="O94" s="173">
        <v>0</v>
      </c>
      <c r="P94" s="173">
        <v>1</v>
      </c>
      <c r="Q94" s="173">
        <v>2</v>
      </c>
      <c r="R94" s="173">
        <v>16</v>
      </c>
      <c r="S94" s="173">
        <v>0</v>
      </c>
      <c r="T94" s="173">
        <v>23</v>
      </c>
      <c r="U94" s="173">
        <v>2</v>
      </c>
      <c r="V94" s="173">
        <v>2</v>
      </c>
      <c r="W94" s="173">
        <v>10</v>
      </c>
      <c r="X94" s="173">
        <v>95</v>
      </c>
      <c r="Y94" s="173">
        <v>74</v>
      </c>
      <c r="Z94" s="174">
        <f t="shared" si="17"/>
        <v>1.2837837837837838</v>
      </c>
      <c r="AA94" s="315"/>
    </row>
    <row r="95" spans="1:27" ht="13.5" customHeight="1" x14ac:dyDescent="0.15">
      <c r="A95" s="113"/>
      <c r="B95" s="112"/>
      <c r="C95" s="456"/>
      <c r="D95" s="124" t="s">
        <v>77</v>
      </c>
      <c r="E95" s="173">
        <v>13</v>
      </c>
      <c r="F95" s="173">
        <v>0</v>
      </c>
      <c r="G95" s="173">
        <v>14</v>
      </c>
      <c r="H95" s="173">
        <v>14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3">
        <v>0</v>
      </c>
      <c r="O95" s="173">
        <v>0</v>
      </c>
      <c r="P95" s="173">
        <v>1</v>
      </c>
      <c r="Q95" s="173">
        <v>8</v>
      </c>
      <c r="R95" s="173">
        <v>41</v>
      </c>
      <c r="S95" s="173">
        <v>0</v>
      </c>
      <c r="T95" s="173">
        <v>108</v>
      </c>
      <c r="U95" s="173">
        <v>2</v>
      </c>
      <c r="V95" s="173">
        <v>4</v>
      </c>
      <c r="W95" s="173">
        <v>13</v>
      </c>
      <c r="X95" s="173">
        <v>218</v>
      </c>
      <c r="Y95" s="173">
        <v>221</v>
      </c>
      <c r="Z95" s="174">
        <f t="shared" si="17"/>
        <v>0.98642533936651589</v>
      </c>
      <c r="AA95" s="315"/>
    </row>
    <row r="96" spans="1:27" ht="13.5" customHeight="1" x14ac:dyDescent="0.15">
      <c r="A96" s="113"/>
      <c r="B96" s="112"/>
      <c r="C96" s="456" t="s">
        <v>106</v>
      </c>
      <c r="D96" s="124" t="s">
        <v>345</v>
      </c>
      <c r="E96" s="173">
        <v>17566</v>
      </c>
      <c r="F96" s="173">
        <v>8682</v>
      </c>
      <c r="G96" s="173">
        <v>10698</v>
      </c>
      <c r="H96" s="173">
        <v>3484</v>
      </c>
      <c r="I96" s="173">
        <v>5327</v>
      </c>
      <c r="J96" s="173">
        <v>6930</v>
      </c>
      <c r="K96" s="173">
        <v>1996</v>
      </c>
      <c r="L96" s="173">
        <v>8</v>
      </c>
      <c r="M96" s="173">
        <v>855</v>
      </c>
      <c r="N96" s="173">
        <v>78</v>
      </c>
      <c r="O96" s="173">
        <v>44</v>
      </c>
      <c r="P96" s="173">
        <v>72</v>
      </c>
      <c r="Q96" s="173">
        <v>126</v>
      </c>
      <c r="R96" s="173">
        <v>24</v>
      </c>
      <c r="S96" s="173">
        <v>13</v>
      </c>
      <c r="T96" s="173">
        <v>324</v>
      </c>
      <c r="U96" s="173">
        <v>66</v>
      </c>
      <c r="V96" s="173">
        <v>2496</v>
      </c>
      <c r="W96" s="173">
        <v>5140</v>
      </c>
      <c r="X96" s="173">
        <v>63929</v>
      </c>
      <c r="Y96" s="173">
        <v>49471</v>
      </c>
      <c r="Z96" s="174">
        <f t="shared" si="17"/>
        <v>1.2922520264397324</v>
      </c>
      <c r="AA96" s="315"/>
    </row>
    <row r="97" spans="1:27" ht="13.5" customHeight="1" x14ac:dyDescent="0.15">
      <c r="A97" s="113"/>
      <c r="B97" s="112"/>
      <c r="C97" s="456"/>
      <c r="D97" s="124" t="s">
        <v>77</v>
      </c>
      <c r="E97" s="173">
        <v>17995</v>
      </c>
      <c r="F97" s="173">
        <v>27068</v>
      </c>
      <c r="G97" s="173">
        <v>15639</v>
      </c>
      <c r="H97" s="173">
        <v>8172</v>
      </c>
      <c r="I97" s="173">
        <v>6244</v>
      </c>
      <c r="J97" s="173">
        <v>7537</v>
      </c>
      <c r="K97" s="173">
        <v>1996</v>
      </c>
      <c r="L97" s="173">
        <v>8</v>
      </c>
      <c r="M97" s="173">
        <v>855</v>
      </c>
      <c r="N97" s="173">
        <v>78</v>
      </c>
      <c r="O97" s="173">
        <v>44</v>
      </c>
      <c r="P97" s="173">
        <v>86</v>
      </c>
      <c r="Q97" s="173">
        <v>312</v>
      </c>
      <c r="R97" s="173">
        <v>58</v>
      </c>
      <c r="S97" s="173">
        <v>17</v>
      </c>
      <c r="T97" s="173">
        <v>947</v>
      </c>
      <c r="U97" s="173">
        <v>147</v>
      </c>
      <c r="V97" s="173">
        <v>13402</v>
      </c>
      <c r="W97" s="173">
        <v>13401</v>
      </c>
      <c r="X97" s="173">
        <v>114006</v>
      </c>
      <c r="Y97" s="173">
        <v>97962</v>
      </c>
      <c r="Z97" s="174">
        <f t="shared" si="17"/>
        <v>1.1637777913884977</v>
      </c>
      <c r="AA97" s="315"/>
    </row>
    <row r="98" spans="1:27" ht="13.5" customHeight="1" x14ac:dyDescent="0.15">
      <c r="A98" s="113"/>
      <c r="B98" s="112"/>
      <c r="C98" s="456" t="s">
        <v>107</v>
      </c>
      <c r="D98" s="124" t="s">
        <v>345</v>
      </c>
      <c r="E98" s="173">
        <v>0</v>
      </c>
      <c r="F98" s="173">
        <v>0</v>
      </c>
      <c r="G98" s="173">
        <v>0</v>
      </c>
      <c r="H98" s="173">
        <v>0</v>
      </c>
      <c r="I98" s="173">
        <v>0</v>
      </c>
      <c r="J98" s="173">
        <v>0</v>
      </c>
      <c r="K98" s="173">
        <v>0</v>
      </c>
      <c r="L98" s="173">
        <v>0</v>
      </c>
      <c r="M98" s="173">
        <v>0</v>
      </c>
      <c r="N98" s="173">
        <v>0</v>
      </c>
      <c r="O98" s="173">
        <v>0</v>
      </c>
      <c r="P98" s="173">
        <v>0</v>
      </c>
      <c r="Q98" s="173">
        <v>0</v>
      </c>
      <c r="R98" s="173">
        <v>0</v>
      </c>
      <c r="S98" s="173">
        <v>0</v>
      </c>
      <c r="T98" s="173">
        <v>0</v>
      </c>
      <c r="U98" s="173">
        <v>0</v>
      </c>
      <c r="V98" s="173">
        <v>0</v>
      </c>
      <c r="W98" s="173">
        <v>0</v>
      </c>
      <c r="X98" s="173">
        <v>0</v>
      </c>
      <c r="Y98" s="173">
        <v>0</v>
      </c>
      <c r="Z98" s="174">
        <f t="shared" si="17"/>
        <v>0</v>
      </c>
      <c r="AA98" s="315"/>
    </row>
    <row r="99" spans="1:27" ht="13.5" customHeight="1" x14ac:dyDescent="0.15">
      <c r="A99" s="113"/>
      <c r="B99" s="112"/>
      <c r="C99" s="456"/>
      <c r="D99" s="124" t="s">
        <v>77</v>
      </c>
      <c r="E99" s="173">
        <v>0</v>
      </c>
      <c r="F99" s="173">
        <v>0</v>
      </c>
      <c r="G99" s="173">
        <v>0</v>
      </c>
      <c r="H99" s="173">
        <v>0</v>
      </c>
      <c r="I99" s="173">
        <v>0</v>
      </c>
      <c r="J99" s="173">
        <v>0</v>
      </c>
      <c r="K99" s="173">
        <v>0</v>
      </c>
      <c r="L99" s="173">
        <v>0</v>
      </c>
      <c r="M99" s="173">
        <v>0</v>
      </c>
      <c r="N99" s="173">
        <v>0</v>
      </c>
      <c r="O99" s="173">
        <v>0</v>
      </c>
      <c r="P99" s="173">
        <v>0</v>
      </c>
      <c r="Q99" s="173">
        <v>0</v>
      </c>
      <c r="R99" s="173">
        <v>0</v>
      </c>
      <c r="S99" s="173">
        <v>0</v>
      </c>
      <c r="T99" s="173">
        <v>0</v>
      </c>
      <c r="U99" s="173">
        <v>0</v>
      </c>
      <c r="V99" s="173">
        <v>0</v>
      </c>
      <c r="W99" s="173">
        <v>0</v>
      </c>
      <c r="X99" s="173">
        <v>0</v>
      </c>
      <c r="Y99" s="173">
        <v>0</v>
      </c>
      <c r="Z99" s="174">
        <f t="shared" si="17"/>
        <v>0</v>
      </c>
      <c r="AA99" s="315"/>
    </row>
    <row r="100" spans="1:27" ht="13.5" customHeight="1" x14ac:dyDescent="0.15">
      <c r="A100" s="113"/>
      <c r="B100" s="112"/>
      <c r="C100" s="456" t="s">
        <v>108</v>
      </c>
      <c r="D100" s="124" t="s">
        <v>345</v>
      </c>
      <c r="E100" s="173">
        <v>0</v>
      </c>
      <c r="F100" s="173">
        <v>0</v>
      </c>
      <c r="G100" s="173">
        <v>0</v>
      </c>
      <c r="H100" s="173">
        <v>0</v>
      </c>
      <c r="I100" s="173">
        <v>0</v>
      </c>
      <c r="J100" s="173">
        <v>0</v>
      </c>
      <c r="K100" s="173">
        <v>0</v>
      </c>
      <c r="L100" s="173">
        <v>0</v>
      </c>
      <c r="M100" s="173">
        <v>0</v>
      </c>
      <c r="N100" s="173">
        <v>0</v>
      </c>
      <c r="O100" s="173">
        <v>0</v>
      </c>
      <c r="P100" s="173">
        <v>0</v>
      </c>
      <c r="Q100" s="173">
        <v>0</v>
      </c>
      <c r="R100" s="173">
        <v>0</v>
      </c>
      <c r="S100" s="173">
        <v>0</v>
      </c>
      <c r="T100" s="173">
        <v>0</v>
      </c>
      <c r="U100" s="173">
        <v>0</v>
      </c>
      <c r="V100" s="173">
        <v>0</v>
      </c>
      <c r="W100" s="173">
        <v>0</v>
      </c>
      <c r="X100" s="173">
        <v>0</v>
      </c>
      <c r="Y100" s="173">
        <v>0</v>
      </c>
      <c r="Z100" s="174">
        <f t="shared" si="17"/>
        <v>0</v>
      </c>
      <c r="AA100" s="315"/>
    </row>
    <row r="101" spans="1:27" ht="13.5" customHeight="1" x14ac:dyDescent="0.15">
      <c r="A101" s="113"/>
      <c r="B101" s="112"/>
      <c r="C101" s="456"/>
      <c r="D101" s="124" t="s">
        <v>77</v>
      </c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3">
        <v>0</v>
      </c>
      <c r="O101" s="173">
        <v>0</v>
      </c>
      <c r="P101" s="173">
        <v>0</v>
      </c>
      <c r="Q101" s="173">
        <v>0</v>
      </c>
      <c r="R101" s="173">
        <v>0</v>
      </c>
      <c r="S101" s="173">
        <v>0</v>
      </c>
      <c r="T101" s="173">
        <v>0</v>
      </c>
      <c r="U101" s="173">
        <v>0</v>
      </c>
      <c r="V101" s="173">
        <v>0</v>
      </c>
      <c r="W101" s="173">
        <v>0</v>
      </c>
      <c r="X101" s="173">
        <v>0</v>
      </c>
      <c r="Y101" s="173">
        <v>0</v>
      </c>
      <c r="Z101" s="174">
        <f t="shared" si="17"/>
        <v>0</v>
      </c>
      <c r="AA101" s="315"/>
    </row>
    <row r="102" spans="1:27" ht="13.5" customHeight="1" x14ac:dyDescent="0.15">
      <c r="A102" s="113"/>
      <c r="B102" s="112"/>
      <c r="C102" s="456" t="s">
        <v>109</v>
      </c>
      <c r="D102" s="124" t="s">
        <v>345</v>
      </c>
      <c r="E102" s="173">
        <v>6843</v>
      </c>
      <c r="F102" s="173">
        <v>1971</v>
      </c>
      <c r="G102" s="173">
        <v>3279</v>
      </c>
      <c r="H102" s="173">
        <v>23130</v>
      </c>
      <c r="I102" s="173">
        <v>10363</v>
      </c>
      <c r="J102" s="173">
        <v>2511</v>
      </c>
      <c r="K102" s="173">
        <v>3738</v>
      </c>
      <c r="L102" s="173">
        <v>54</v>
      </c>
      <c r="M102" s="173">
        <v>1143</v>
      </c>
      <c r="N102" s="173">
        <v>835</v>
      </c>
      <c r="O102" s="173">
        <v>39</v>
      </c>
      <c r="P102" s="173">
        <v>387</v>
      </c>
      <c r="Q102" s="173">
        <v>2754</v>
      </c>
      <c r="R102" s="173">
        <v>568</v>
      </c>
      <c r="S102" s="173">
        <v>501</v>
      </c>
      <c r="T102" s="173">
        <v>5276</v>
      </c>
      <c r="U102" s="173">
        <v>1188</v>
      </c>
      <c r="V102" s="173">
        <v>29828</v>
      </c>
      <c r="W102" s="173">
        <v>8887</v>
      </c>
      <c r="X102" s="173">
        <v>103295</v>
      </c>
      <c r="Y102" s="173">
        <v>61809</v>
      </c>
      <c r="Z102" s="174">
        <f t="shared" si="17"/>
        <v>1.6711967512821757</v>
      </c>
      <c r="AA102" s="315"/>
    </row>
    <row r="103" spans="1:27" ht="13.5" customHeight="1" x14ac:dyDescent="0.15">
      <c r="A103" s="113"/>
      <c r="B103" s="112"/>
      <c r="C103" s="456"/>
      <c r="D103" s="124" t="s">
        <v>77</v>
      </c>
      <c r="E103" s="173">
        <v>13757</v>
      </c>
      <c r="F103" s="173">
        <v>3951</v>
      </c>
      <c r="G103" s="173">
        <v>8338</v>
      </c>
      <c r="H103" s="173">
        <v>77758</v>
      </c>
      <c r="I103" s="173">
        <v>42652</v>
      </c>
      <c r="J103" s="173">
        <v>7718</v>
      </c>
      <c r="K103" s="173">
        <v>10430</v>
      </c>
      <c r="L103" s="173">
        <v>156</v>
      </c>
      <c r="M103" s="173">
        <v>3865</v>
      </c>
      <c r="N103" s="173">
        <v>2472</v>
      </c>
      <c r="O103" s="173">
        <v>179</v>
      </c>
      <c r="P103" s="173">
        <v>802</v>
      </c>
      <c r="Q103" s="173">
        <v>9986</v>
      </c>
      <c r="R103" s="173">
        <v>1538</v>
      </c>
      <c r="S103" s="173">
        <v>1601</v>
      </c>
      <c r="T103" s="173">
        <v>15436</v>
      </c>
      <c r="U103" s="173">
        <v>3570</v>
      </c>
      <c r="V103" s="173">
        <v>152227</v>
      </c>
      <c r="W103" s="173">
        <v>34713</v>
      </c>
      <c r="X103" s="173">
        <v>391149</v>
      </c>
      <c r="Y103" s="173">
        <v>291986</v>
      </c>
      <c r="Z103" s="174">
        <f t="shared" si="17"/>
        <v>1.3396155980081237</v>
      </c>
      <c r="AA103" s="315"/>
    </row>
    <row r="104" spans="1:27" ht="13.5" customHeight="1" x14ac:dyDescent="0.15">
      <c r="A104" s="113"/>
      <c r="B104" s="112"/>
      <c r="C104" s="456" t="s">
        <v>110</v>
      </c>
      <c r="D104" s="124" t="s">
        <v>345</v>
      </c>
      <c r="E104" s="173">
        <v>0</v>
      </c>
      <c r="F104" s="173">
        <v>0</v>
      </c>
      <c r="G104" s="173">
        <v>0</v>
      </c>
      <c r="H104" s="173">
        <v>0</v>
      </c>
      <c r="I104" s="173">
        <v>0</v>
      </c>
      <c r="J104" s="173">
        <v>0</v>
      </c>
      <c r="K104" s="173">
        <v>0</v>
      </c>
      <c r="L104" s="173">
        <v>0</v>
      </c>
      <c r="M104" s="173">
        <v>0</v>
      </c>
      <c r="N104" s="173">
        <v>0</v>
      </c>
      <c r="O104" s="173">
        <v>0</v>
      </c>
      <c r="P104" s="173">
        <v>0</v>
      </c>
      <c r="Q104" s="173">
        <v>0</v>
      </c>
      <c r="R104" s="173">
        <v>0</v>
      </c>
      <c r="S104" s="173">
        <v>0</v>
      </c>
      <c r="T104" s="173">
        <v>0</v>
      </c>
      <c r="U104" s="173">
        <v>0</v>
      </c>
      <c r="V104" s="173">
        <v>0</v>
      </c>
      <c r="W104" s="173">
        <v>0</v>
      </c>
      <c r="X104" s="173">
        <v>0</v>
      </c>
      <c r="Y104" s="173">
        <v>0</v>
      </c>
      <c r="Z104" s="174">
        <f t="shared" si="17"/>
        <v>0</v>
      </c>
      <c r="AA104" s="315"/>
    </row>
    <row r="105" spans="1:27" ht="13.5" customHeight="1" x14ac:dyDescent="0.15">
      <c r="A105" s="113"/>
      <c r="B105" s="112"/>
      <c r="C105" s="456"/>
      <c r="D105" s="124" t="s">
        <v>77</v>
      </c>
      <c r="E105" s="173">
        <v>0</v>
      </c>
      <c r="F105" s="173">
        <v>0</v>
      </c>
      <c r="G105" s="173">
        <v>0</v>
      </c>
      <c r="H105" s="173">
        <v>0</v>
      </c>
      <c r="I105" s="173">
        <v>0</v>
      </c>
      <c r="J105" s="173">
        <v>0</v>
      </c>
      <c r="K105" s="173">
        <v>0</v>
      </c>
      <c r="L105" s="173">
        <v>0</v>
      </c>
      <c r="M105" s="173">
        <v>0</v>
      </c>
      <c r="N105" s="173">
        <v>0</v>
      </c>
      <c r="O105" s="173">
        <v>0</v>
      </c>
      <c r="P105" s="173">
        <v>0</v>
      </c>
      <c r="Q105" s="173">
        <v>0</v>
      </c>
      <c r="R105" s="173">
        <v>0</v>
      </c>
      <c r="S105" s="173">
        <v>0</v>
      </c>
      <c r="T105" s="173">
        <v>0</v>
      </c>
      <c r="U105" s="173">
        <v>0</v>
      </c>
      <c r="V105" s="173">
        <v>0</v>
      </c>
      <c r="W105" s="173">
        <v>0</v>
      </c>
      <c r="X105" s="173">
        <v>0</v>
      </c>
      <c r="Y105" s="173">
        <v>0</v>
      </c>
      <c r="Z105" s="174">
        <f t="shared" si="17"/>
        <v>0</v>
      </c>
      <c r="AA105" s="315"/>
    </row>
    <row r="106" spans="1:27" ht="13.5" customHeight="1" x14ac:dyDescent="0.15">
      <c r="A106" s="113"/>
      <c r="B106" s="112"/>
      <c r="C106" s="456" t="s">
        <v>111</v>
      </c>
      <c r="D106" s="124" t="s">
        <v>345</v>
      </c>
      <c r="E106" s="173">
        <v>153</v>
      </c>
      <c r="F106" s="173">
        <v>9</v>
      </c>
      <c r="G106" s="173">
        <v>13</v>
      </c>
      <c r="H106" s="173">
        <v>35</v>
      </c>
      <c r="I106" s="173">
        <v>6</v>
      </c>
      <c r="J106" s="173">
        <v>2</v>
      </c>
      <c r="K106" s="173">
        <v>1</v>
      </c>
      <c r="L106" s="173">
        <v>1</v>
      </c>
      <c r="M106" s="173">
        <v>0</v>
      </c>
      <c r="N106" s="173">
        <v>0</v>
      </c>
      <c r="O106" s="173">
        <v>1</v>
      </c>
      <c r="P106" s="173">
        <v>2</v>
      </c>
      <c r="Q106" s="173">
        <v>1</v>
      </c>
      <c r="R106" s="173">
        <v>0</v>
      </c>
      <c r="S106" s="173">
        <v>2</v>
      </c>
      <c r="T106" s="173">
        <v>5</v>
      </c>
      <c r="U106" s="173">
        <v>0</v>
      </c>
      <c r="V106" s="173">
        <v>5</v>
      </c>
      <c r="W106" s="173">
        <v>19</v>
      </c>
      <c r="X106" s="173">
        <v>255</v>
      </c>
      <c r="Y106" s="173">
        <v>64</v>
      </c>
      <c r="Z106" s="174">
        <f t="shared" si="17"/>
        <v>3.984375</v>
      </c>
      <c r="AA106" s="315"/>
    </row>
    <row r="107" spans="1:27" ht="13.5" customHeight="1" x14ac:dyDescent="0.15">
      <c r="A107" s="113"/>
      <c r="B107" s="112"/>
      <c r="C107" s="456"/>
      <c r="D107" s="124" t="s">
        <v>77</v>
      </c>
      <c r="E107" s="173">
        <v>153</v>
      </c>
      <c r="F107" s="173">
        <v>9</v>
      </c>
      <c r="G107" s="173">
        <v>13</v>
      </c>
      <c r="H107" s="173">
        <v>35</v>
      </c>
      <c r="I107" s="173">
        <v>6</v>
      </c>
      <c r="J107" s="173">
        <v>2</v>
      </c>
      <c r="K107" s="173">
        <v>1</v>
      </c>
      <c r="L107" s="173">
        <v>1</v>
      </c>
      <c r="M107" s="173">
        <v>0</v>
      </c>
      <c r="N107" s="173">
        <v>0</v>
      </c>
      <c r="O107" s="173">
        <v>1</v>
      </c>
      <c r="P107" s="173">
        <v>2</v>
      </c>
      <c r="Q107" s="173">
        <v>1</v>
      </c>
      <c r="R107" s="173">
        <v>0</v>
      </c>
      <c r="S107" s="173">
        <v>2</v>
      </c>
      <c r="T107" s="173">
        <v>13</v>
      </c>
      <c r="U107" s="173">
        <v>0</v>
      </c>
      <c r="V107" s="173">
        <v>5</v>
      </c>
      <c r="W107" s="173">
        <v>19</v>
      </c>
      <c r="X107" s="173">
        <v>263</v>
      </c>
      <c r="Y107" s="173">
        <v>249</v>
      </c>
      <c r="Z107" s="174">
        <f t="shared" si="17"/>
        <v>1.0562248995983936</v>
      </c>
      <c r="AA107" s="315"/>
    </row>
    <row r="108" spans="1:27" ht="13.5" customHeight="1" x14ac:dyDescent="0.15">
      <c r="A108" s="113"/>
      <c r="B108" s="112"/>
      <c r="C108" s="456" t="s">
        <v>112</v>
      </c>
      <c r="D108" s="124" t="s">
        <v>345</v>
      </c>
      <c r="E108" s="173">
        <v>0</v>
      </c>
      <c r="F108" s="173">
        <v>0</v>
      </c>
      <c r="G108" s="173">
        <v>0</v>
      </c>
      <c r="H108" s="173">
        <v>0</v>
      </c>
      <c r="I108" s="173">
        <v>0</v>
      </c>
      <c r="J108" s="173">
        <v>0</v>
      </c>
      <c r="K108" s="173">
        <v>0</v>
      </c>
      <c r="L108" s="173">
        <v>0</v>
      </c>
      <c r="M108" s="173">
        <v>0</v>
      </c>
      <c r="N108" s="173">
        <v>0</v>
      </c>
      <c r="O108" s="173">
        <v>0</v>
      </c>
      <c r="P108" s="173">
        <v>0</v>
      </c>
      <c r="Q108" s="173">
        <v>0</v>
      </c>
      <c r="R108" s="173">
        <v>0</v>
      </c>
      <c r="S108" s="173">
        <v>0</v>
      </c>
      <c r="T108" s="173">
        <v>0</v>
      </c>
      <c r="U108" s="173">
        <v>0</v>
      </c>
      <c r="V108" s="173">
        <v>0</v>
      </c>
      <c r="W108" s="173">
        <v>0</v>
      </c>
      <c r="X108" s="173">
        <v>0</v>
      </c>
      <c r="Y108" s="173">
        <v>0</v>
      </c>
      <c r="Z108" s="174">
        <f t="shared" si="17"/>
        <v>0</v>
      </c>
      <c r="AA108" s="315"/>
    </row>
    <row r="109" spans="1:27" ht="13.5" customHeight="1" x14ac:dyDescent="0.15">
      <c r="A109" s="113"/>
      <c r="B109" s="112"/>
      <c r="C109" s="456"/>
      <c r="D109" s="124" t="s">
        <v>77</v>
      </c>
      <c r="E109" s="173">
        <v>0</v>
      </c>
      <c r="F109" s="173">
        <v>0</v>
      </c>
      <c r="G109" s="173">
        <v>0</v>
      </c>
      <c r="H109" s="173">
        <v>0</v>
      </c>
      <c r="I109" s="173">
        <v>0</v>
      </c>
      <c r="J109" s="173">
        <v>0</v>
      </c>
      <c r="K109" s="173">
        <v>0</v>
      </c>
      <c r="L109" s="173">
        <v>0</v>
      </c>
      <c r="M109" s="173">
        <v>0</v>
      </c>
      <c r="N109" s="173">
        <v>0</v>
      </c>
      <c r="O109" s="173">
        <v>0</v>
      </c>
      <c r="P109" s="173">
        <v>0</v>
      </c>
      <c r="Q109" s="173">
        <v>0</v>
      </c>
      <c r="R109" s="173">
        <v>0</v>
      </c>
      <c r="S109" s="173">
        <v>0</v>
      </c>
      <c r="T109" s="173">
        <v>0</v>
      </c>
      <c r="U109" s="173">
        <v>0</v>
      </c>
      <c r="V109" s="173">
        <v>0</v>
      </c>
      <c r="W109" s="173">
        <v>0</v>
      </c>
      <c r="X109" s="173">
        <v>0</v>
      </c>
      <c r="Y109" s="173">
        <v>0</v>
      </c>
      <c r="Z109" s="174">
        <f t="shared" si="17"/>
        <v>0</v>
      </c>
      <c r="AA109" s="315"/>
    </row>
    <row r="110" spans="1:27" ht="13.5" customHeight="1" x14ac:dyDescent="0.15">
      <c r="A110" s="113"/>
      <c r="B110" s="112"/>
      <c r="C110" s="456" t="s">
        <v>299</v>
      </c>
      <c r="D110" s="124" t="s">
        <v>345</v>
      </c>
      <c r="E110" s="173">
        <v>0</v>
      </c>
      <c r="F110" s="173">
        <v>0</v>
      </c>
      <c r="G110" s="173">
        <v>6</v>
      </c>
      <c r="H110" s="173">
        <v>0</v>
      </c>
      <c r="I110" s="173">
        <v>0</v>
      </c>
      <c r="J110" s="173">
        <v>0</v>
      </c>
      <c r="K110" s="173">
        <v>0</v>
      </c>
      <c r="L110" s="173">
        <v>0</v>
      </c>
      <c r="M110" s="173">
        <v>0</v>
      </c>
      <c r="N110" s="173">
        <v>0</v>
      </c>
      <c r="O110" s="173">
        <v>0</v>
      </c>
      <c r="P110" s="173">
        <v>0</v>
      </c>
      <c r="Q110" s="173">
        <v>0</v>
      </c>
      <c r="R110" s="173">
        <v>0</v>
      </c>
      <c r="S110" s="173">
        <v>0</v>
      </c>
      <c r="T110" s="173">
        <v>0</v>
      </c>
      <c r="U110" s="173">
        <v>0</v>
      </c>
      <c r="V110" s="173">
        <v>0</v>
      </c>
      <c r="W110" s="173">
        <v>0</v>
      </c>
      <c r="X110" s="173">
        <v>6</v>
      </c>
      <c r="Y110" s="173">
        <v>3</v>
      </c>
      <c r="Z110" s="174">
        <f t="shared" si="17"/>
        <v>2</v>
      </c>
      <c r="AA110" s="315"/>
    </row>
    <row r="111" spans="1:27" ht="13.5" customHeight="1" x14ac:dyDescent="0.15">
      <c r="A111" s="113"/>
      <c r="B111" s="112"/>
      <c r="C111" s="456"/>
      <c r="D111" s="124" t="s">
        <v>77</v>
      </c>
      <c r="E111" s="173">
        <v>0</v>
      </c>
      <c r="F111" s="173">
        <v>0</v>
      </c>
      <c r="G111" s="173">
        <v>6</v>
      </c>
      <c r="H111" s="173">
        <v>0</v>
      </c>
      <c r="I111" s="173">
        <v>0</v>
      </c>
      <c r="J111" s="173">
        <v>0</v>
      </c>
      <c r="K111" s="173">
        <v>0</v>
      </c>
      <c r="L111" s="173">
        <v>0</v>
      </c>
      <c r="M111" s="173">
        <v>0</v>
      </c>
      <c r="N111" s="173">
        <v>0</v>
      </c>
      <c r="O111" s="173">
        <v>0</v>
      </c>
      <c r="P111" s="173">
        <v>0</v>
      </c>
      <c r="Q111" s="173">
        <v>0</v>
      </c>
      <c r="R111" s="173">
        <v>0</v>
      </c>
      <c r="S111" s="173">
        <v>0</v>
      </c>
      <c r="T111" s="173">
        <v>0</v>
      </c>
      <c r="U111" s="173">
        <v>0</v>
      </c>
      <c r="V111" s="173">
        <v>0</v>
      </c>
      <c r="W111" s="173">
        <v>0</v>
      </c>
      <c r="X111" s="173">
        <v>6</v>
      </c>
      <c r="Y111" s="173">
        <v>3</v>
      </c>
      <c r="Z111" s="174">
        <f t="shared" si="17"/>
        <v>2</v>
      </c>
      <c r="AA111" s="315"/>
    </row>
    <row r="112" spans="1:27" ht="13.5" customHeight="1" x14ac:dyDescent="0.15">
      <c r="A112" s="113"/>
      <c r="B112" s="112"/>
      <c r="C112" s="456" t="s">
        <v>113</v>
      </c>
      <c r="D112" s="124" t="s">
        <v>345</v>
      </c>
      <c r="E112" s="173">
        <v>0</v>
      </c>
      <c r="F112" s="173">
        <v>0</v>
      </c>
      <c r="G112" s="173">
        <v>14</v>
      </c>
      <c r="H112" s="173">
        <v>68</v>
      </c>
      <c r="I112" s="173">
        <v>0</v>
      </c>
      <c r="J112" s="173">
        <v>0</v>
      </c>
      <c r="K112" s="173">
        <v>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 s="173">
        <v>0</v>
      </c>
      <c r="R112" s="173">
        <v>0</v>
      </c>
      <c r="S112" s="173">
        <v>0</v>
      </c>
      <c r="T112" s="173">
        <v>1</v>
      </c>
      <c r="U112" s="173">
        <v>7</v>
      </c>
      <c r="V112" s="173">
        <v>0</v>
      </c>
      <c r="W112" s="173">
        <v>100</v>
      </c>
      <c r="X112" s="173">
        <v>190</v>
      </c>
      <c r="Y112" s="173">
        <v>200</v>
      </c>
      <c r="Z112" s="174">
        <f t="shared" si="17"/>
        <v>0.95</v>
      </c>
      <c r="AA112" s="315"/>
    </row>
    <row r="113" spans="1:27" ht="13.5" customHeight="1" x14ac:dyDescent="0.15">
      <c r="A113" s="113"/>
      <c r="B113" s="112"/>
      <c r="C113" s="456"/>
      <c r="D113" s="124" t="s">
        <v>77</v>
      </c>
      <c r="E113" s="173">
        <v>0</v>
      </c>
      <c r="F113" s="173">
        <v>0</v>
      </c>
      <c r="G113" s="173">
        <v>14</v>
      </c>
      <c r="H113" s="173">
        <v>68</v>
      </c>
      <c r="I113" s="173">
        <v>0</v>
      </c>
      <c r="J113" s="173">
        <v>0</v>
      </c>
      <c r="K113" s="173">
        <v>0</v>
      </c>
      <c r="L113" s="173">
        <v>0</v>
      </c>
      <c r="M113" s="173">
        <v>0</v>
      </c>
      <c r="N113" s="173">
        <v>0</v>
      </c>
      <c r="O113" s="173">
        <v>0</v>
      </c>
      <c r="P113" s="173">
        <v>0</v>
      </c>
      <c r="Q113" s="173">
        <v>0</v>
      </c>
      <c r="R113" s="173">
        <v>0</v>
      </c>
      <c r="S113" s="173">
        <v>0</v>
      </c>
      <c r="T113" s="173">
        <v>1</v>
      </c>
      <c r="U113" s="173">
        <v>7</v>
      </c>
      <c r="V113" s="173">
        <v>0</v>
      </c>
      <c r="W113" s="173">
        <v>100</v>
      </c>
      <c r="X113" s="173">
        <v>190</v>
      </c>
      <c r="Y113" s="173">
        <v>200</v>
      </c>
      <c r="Z113" s="174">
        <f t="shared" si="17"/>
        <v>0.95</v>
      </c>
      <c r="AA113" s="315"/>
    </row>
    <row r="114" spans="1:27" ht="13.5" customHeight="1" x14ac:dyDescent="0.15">
      <c r="A114" s="113"/>
      <c r="B114" s="112"/>
      <c r="C114" s="456" t="s">
        <v>114</v>
      </c>
      <c r="D114" s="124" t="s">
        <v>345</v>
      </c>
      <c r="E114" s="173">
        <v>0</v>
      </c>
      <c r="F114" s="173">
        <v>0</v>
      </c>
      <c r="G114" s="173">
        <v>0</v>
      </c>
      <c r="H114" s="173">
        <v>0</v>
      </c>
      <c r="I114" s="173">
        <v>0</v>
      </c>
      <c r="J114" s="173">
        <v>0</v>
      </c>
      <c r="K114" s="173">
        <v>0</v>
      </c>
      <c r="L114" s="173">
        <v>0</v>
      </c>
      <c r="M114" s="173">
        <v>0</v>
      </c>
      <c r="N114" s="173">
        <v>0</v>
      </c>
      <c r="O114" s="173">
        <v>0</v>
      </c>
      <c r="P114" s="173">
        <v>0</v>
      </c>
      <c r="Q114" s="173">
        <v>0</v>
      </c>
      <c r="R114" s="173">
        <v>0</v>
      </c>
      <c r="S114" s="173">
        <v>0</v>
      </c>
      <c r="T114" s="173">
        <v>0</v>
      </c>
      <c r="U114" s="173">
        <v>0</v>
      </c>
      <c r="V114" s="173">
        <v>0</v>
      </c>
      <c r="W114" s="173">
        <v>0</v>
      </c>
      <c r="X114" s="173">
        <v>0</v>
      </c>
      <c r="Y114" s="173">
        <v>0</v>
      </c>
      <c r="Z114" s="174">
        <f t="shared" si="17"/>
        <v>0</v>
      </c>
      <c r="AA114" s="315"/>
    </row>
    <row r="115" spans="1:27" ht="13.5" customHeight="1" x14ac:dyDescent="0.15">
      <c r="A115" s="113"/>
      <c r="B115" s="112"/>
      <c r="C115" s="456"/>
      <c r="D115" s="124" t="s">
        <v>77</v>
      </c>
      <c r="E115" s="173">
        <v>0</v>
      </c>
      <c r="F115" s="173">
        <v>0</v>
      </c>
      <c r="G115" s="173">
        <v>0</v>
      </c>
      <c r="H115" s="173">
        <v>0</v>
      </c>
      <c r="I115" s="173">
        <v>0</v>
      </c>
      <c r="J115" s="173">
        <v>0</v>
      </c>
      <c r="K115" s="173">
        <v>0</v>
      </c>
      <c r="L115" s="173">
        <v>0</v>
      </c>
      <c r="M115" s="173">
        <v>0</v>
      </c>
      <c r="N115" s="173">
        <v>0</v>
      </c>
      <c r="O115" s="173">
        <v>0</v>
      </c>
      <c r="P115" s="173">
        <v>0</v>
      </c>
      <c r="Q115" s="173">
        <v>0</v>
      </c>
      <c r="R115" s="173">
        <v>0</v>
      </c>
      <c r="S115" s="173">
        <v>0</v>
      </c>
      <c r="T115" s="173">
        <v>0</v>
      </c>
      <c r="U115" s="173">
        <v>0</v>
      </c>
      <c r="V115" s="173">
        <v>0</v>
      </c>
      <c r="W115" s="173">
        <v>0</v>
      </c>
      <c r="X115" s="173">
        <v>0</v>
      </c>
      <c r="Y115" s="173">
        <v>0</v>
      </c>
      <c r="Z115" s="174">
        <f t="shared" si="17"/>
        <v>0</v>
      </c>
      <c r="AA115" s="315"/>
    </row>
    <row r="116" spans="1:27" ht="13.5" customHeight="1" x14ac:dyDescent="0.15">
      <c r="A116" s="113"/>
      <c r="B116" s="112"/>
      <c r="C116" s="456" t="s">
        <v>115</v>
      </c>
      <c r="D116" s="124" t="s">
        <v>345</v>
      </c>
      <c r="E116" s="173">
        <v>0</v>
      </c>
      <c r="F116" s="173">
        <v>0</v>
      </c>
      <c r="G116" s="173">
        <v>0</v>
      </c>
      <c r="H116" s="173">
        <v>0</v>
      </c>
      <c r="I116" s="173">
        <v>0</v>
      </c>
      <c r="J116" s="173">
        <v>0</v>
      </c>
      <c r="K116" s="173">
        <v>0</v>
      </c>
      <c r="L116" s="173">
        <v>0</v>
      </c>
      <c r="M116" s="173">
        <v>0</v>
      </c>
      <c r="N116" s="173">
        <v>0</v>
      </c>
      <c r="O116" s="173">
        <v>0</v>
      </c>
      <c r="P116" s="173">
        <v>0</v>
      </c>
      <c r="Q116" s="173">
        <v>0</v>
      </c>
      <c r="R116" s="173">
        <v>0</v>
      </c>
      <c r="S116" s="173">
        <v>0</v>
      </c>
      <c r="T116" s="173">
        <v>0</v>
      </c>
      <c r="U116" s="173">
        <v>0</v>
      </c>
      <c r="V116" s="173">
        <v>0</v>
      </c>
      <c r="W116" s="173">
        <v>0</v>
      </c>
      <c r="X116" s="173">
        <v>0</v>
      </c>
      <c r="Y116" s="173">
        <v>6</v>
      </c>
      <c r="Z116" s="174">
        <f t="shared" si="17"/>
        <v>0</v>
      </c>
      <c r="AA116" s="315"/>
    </row>
    <row r="117" spans="1:27" ht="13.5" customHeight="1" x14ac:dyDescent="0.15">
      <c r="A117" s="113"/>
      <c r="B117" s="112"/>
      <c r="C117" s="456"/>
      <c r="D117" s="124" t="s">
        <v>77</v>
      </c>
      <c r="E117" s="173">
        <v>0</v>
      </c>
      <c r="F117" s="173">
        <v>0</v>
      </c>
      <c r="G117" s="173">
        <v>0</v>
      </c>
      <c r="H117" s="173">
        <v>0</v>
      </c>
      <c r="I117" s="173">
        <v>0</v>
      </c>
      <c r="J117" s="173">
        <v>0</v>
      </c>
      <c r="K117" s="173">
        <v>0</v>
      </c>
      <c r="L117" s="173">
        <v>0</v>
      </c>
      <c r="M117" s="173">
        <v>0</v>
      </c>
      <c r="N117" s="173">
        <v>0</v>
      </c>
      <c r="O117" s="173">
        <v>0</v>
      </c>
      <c r="P117" s="173">
        <v>0</v>
      </c>
      <c r="Q117" s="173">
        <v>0</v>
      </c>
      <c r="R117" s="173">
        <v>0</v>
      </c>
      <c r="S117" s="173">
        <v>0</v>
      </c>
      <c r="T117" s="173">
        <v>0</v>
      </c>
      <c r="U117" s="173">
        <v>0</v>
      </c>
      <c r="V117" s="173">
        <v>0</v>
      </c>
      <c r="W117" s="173">
        <v>0</v>
      </c>
      <c r="X117" s="173">
        <v>0</v>
      </c>
      <c r="Y117" s="173">
        <v>6</v>
      </c>
      <c r="Z117" s="174">
        <f t="shared" si="17"/>
        <v>0</v>
      </c>
      <c r="AA117" s="315"/>
    </row>
    <row r="118" spans="1:27" ht="13.5" customHeight="1" x14ac:dyDescent="0.15">
      <c r="A118" s="113"/>
      <c r="B118" s="112"/>
      <c r="C118" s="456" t="s">
        <v>116</v>
      </c>
      <c r="D118" s="124" t="s">
        <v>345</v>
      </c>
      <c r="E118" s="173">
        <v>149</v>
      </c>
      <c r="F118" s="173">
        <v>23</v>
      </c>
      <c r="G118" s="173">
        <v>8</v>
      </c>
      <c r="H118" s="173">
        <v>18</v>
      </c>
      <c r="I118" s="173">
        <v>0</v>
      </c>
      <c r="J118" s="173">
        <v>0</v>
      </c>
      <c r="K118" s="173">
        <v>0</v>
      </c>
      <c r="L118" s="173">
        <v>0</v>
      </c>
      <c r="M118" s="173">
        <v>0</v>
      </c>
      <c r="N118" s="173">
        <v>0</v>
      </c>
      <c r="O118" s="173">
        <v>1</v>
      </c>
      <c r="P118" s="173">
        <v>0</v>
      </c>
      <c r="Q118" s="173">
        <v>0</v>
      </c>
      <c r="R118" s="173">
        <v>6</v>
      </c>
      <c r="S118" s="173">
        <v>0</v>
      </c>
      <c r="T118" s="173">
        <v>2</v>
      </c>
      <c r="U118" s="173">
        <v>0</v>
      </c>
      <c r="V118" s="173">
        <v>0</v>
      </c>
      <c r="W118" s="173">
        <v>5</v>
      </c>
      <c r="X118" s="173">
        <v>212</v>
      </c>
      <c r="Y118" s="173">
        <v>88</v>
      </c>
      <c r="Z118" s="174">
        <f t="shared" si="17"/>
        <v>2.4090909090909092</v>
      </c>
      <c r="AA118" s="315"/>
    </row>
    <row r="119" spans="1:27" ht="13.5" customHeight="1" x14ac:dyDescent="0.15">
      <c r="A119" s="113"/>
      <c r="B119" s="112"/>
      <c r="C119" s="456"/>
      <c r="D119" s="124" t="s">
        <v>77</v>
      </c>
      <c r="E119" s="173">
        <v>149</v>
      </c>
      <c r="F119" s="173">
        <v>23</v>
      </c>
      <c r="G119" s="173">
        <v>8</v>
      </c>
      <c r="H119" s="173">
        <v>18</v>
      </c>
      <c r="I119" s="173">
        <v>0</v>
      </c>
      <c r="J119" s="173">
        <v>0</v>
      </c>
      <c r="K119" s="173">
        <v>0</v>
      </c>
      <c r="L119" s="173">
        <v>0</v>
      </c>
      <c r="M119" s="173">
        <v>0</v>
      </c>
      <c r="N119" s="173">
        <v>0</v>
      </c>
      <c r="O119" s="173">
        <v>1</v>
      </c>
      <c r="P119" s="173">
        <v>0</v>
      </c>
      <c r="Q119" s="173">
        <v>0</v>
      </c>
      <c r="R119" s="173">
        <v>6</v>
      </c>
      <c r="S119" s="173">
        <v>0</v>
      </c>
      <c r="T119" s="173">
        <v>2</v>
      </c>
      <c r="U119" s="173">
        <v>0</v>
      </c>
      <c r="V119" s="173">
        <v>0</v>
      </c>
      <c r="W119" s="173">
        <v>5</v>
      </c>
      <c r="X119" s="173">
        <v>212</v>
      </c>
      <c r="Y119" s="173">
        <v>108</v>
      </c>
      <c r="Z119" s="174">
        <f t="shared" si="17"/>
        <v>1.962962962962963</v>
      </c>
      <c r="AA119" s="315"/>
    </row>
    <row r="120" spans="1:27" ht="13.5" customHeight="1" x14ac:dyDescent="0.15">
      <c r="A120" s="113"/>
      <c r="B120" s="112"/>
      <c r="C120" s="456" t="s">
        <v>117</v>
      </c>
      <c r="D120" s="124" t="s">
        <v>345</v>
      </c>
      <c r="E120" s="173">
        <v>9570</v>
      </c>
      <c r="F120" s="173">
        <v>4872</v>
      </c>
      <c r="G120" s="173">
        <v>13975</v>
      </c>
      <c r="H120" s="173">
        <v>8261</v>
      </c>
      <c r="I120" s="173">
        <v>2199</v>
      </c>
      <c r="J120" s="173">
        <v>1238</v>
      </c>
      <c r="K120" s="173">
        <v>7517</v>
      </c>
      <c r="L120" s="173">
        <v>0</v>
      </c>
      <c r="M120" s="173">
        <v>299</v>
      </c>
      <c r="N120" s="173">
        <v>149</v>
      </c>
      <c r="O120" s="173">
        <v>76</v>
      </c>
      <c r="P120" s="173">
        <v>24</v>
      </c>
      <c r="Q120" s="173">
        <v>168</v>
      </c>
      <c r="R120" s="173">
        <v>13</v>
      </c>
      <c r="S120" s="173">
        <v>9</v>
      </c>
      <c r="T120" s="173">
        <v>676</v>
      </c>
      <c r="U120" s="173">
        <v>25</v>
      </c>
      <c r="V120" s="173">
        <v>2419</v>
      </c>
      <c r="W120" s="173">
        <v>626</v>
      </c>
      <c r="X120" s="173">
        <v>52116</v>
      </c>
      <c r="Y120" s="173">
        <v>42537</v>
      </c>
      <c r="Z120" s="174">
        <f t="shared" si="17"/>
        <v>1.225192185626631</v>
      </c>
      <c r="AA120" s="315"/>
    </row>
    <row r="121" spans="1:27" ht="13.5" customHeight="1" thickBot="1" x14ac:dyDescent="0.2">
      <c r="A121" s="113"/>
      <c r="B121" s="112"/>
      <c r="C121" s="458"/>
      <c r="D121" s="126" t="s">
        <v>77</v>
      </c>
      <c r="E121" s="175">
        <v>9570</v>
      </c>
      <c r="F121" s="175">
        <v>4872</v>
      </c>
      <c r="G121" s="175">
        <v>13975</v>
      </c>
      <c r="H121" s="175">
        <v>8261</v>
      </c>
      <c r="I121" s="175">
        <v>2199</v>
      </c>
      <c r="J121" s="175">
        <v>1238</v>
      </c>
      <c r="K121" s="175">
        <v>7517</v>
      </c>
      <c r="L121" s="175">
        <v>0</v>
      </c>
      <c r="M121" s="175">
        <v>299</v>
      </c>
      <c r="N121" s="175">
        <v>149</v>
      </c>
      <c r="O121" s="175">
        <v>76</v>
      </c>
      <c r="P121" s="175">
        <v>24</v>
      </c>
      <c r="Q121" s="175">
        <v>168</v>
      </c>
      <c r="R121" s="175">
        <v>13</v>
      </c>
      <c r="S121" s="175">
        <v>9</v>
      </c>
      <c r="T121" s="175">
        <v>676</v>
      </c>
      <c r="U121" s="175">
        <v>25</v>
      </c>
      <c r="V121" s="175">
        <v>2419</v>
      </c>
      <c r="W121" s="175">
        <v>626</v>
      </c>
      <c r="X121" s="175">
        <v>52116</v>
      </c>
      <c r="Y121" s="175">
        <v>42537</v>
      </c>
      <c r="Z121" s="176">
        <f t="shared" si="17"/>
        <v>1.225192185626631</v>
      </c>
      <c r="AA121" s="315"/>
    </row>
    <row r="122" spans="1:27" ht="13.5" customHeight="1" x14ac:dyDescent="0.15">
      <c r="A122" s="113"/>
      <c r="B122" s="440" t="s">
        <v>329</v>
      </c>
      <c r="C122" s="441"/>
      <c r="D122" s="121" t="s">
        <v>345</v>
      </c>
      <c r="E122" s="69">
        <f t="shared" ref="E122:Y122" si="19">E124+E126+E132+E134+E136+E138+E140+E142+E144+E146+E148</f>
        <v>217498</v>
      </c>
      <c r="F122" s="69">
        <f t="shared" si="19"/>
        <v>158595</v>
      </c>
      <c r="G122" s="69">
        <f t="shared" si="19"/>
        <v>349719</v>
      </c>
      <c r="H122" s="69">
        <f t="shared" si="19"/>
        <v>69318</v>
      </c>
      <c r="I122" s="69">
        <f t="shared" si="19"/>
        <v>29762</v>
      </c>
      <c r="J122" s="69">
        <f t="shared" si="19"/>
        <v>26157</v>
      </c>
      <c r="K122" s="69">
        <f t="shared" si="19"/>
        <v>42088</v>
      </c>
      <c r="L122" s="69">
        <f t="shared" si="19"/>
        <v>379</v>
      </c>
      <c r="M122" s="69">
        <f t="shared" ref="M122:O123" si="20">M124+M126+M132+M134+M136+M138+M140+M142+M144+M146+M148</f>
        <v>5303</v>
      </c>
      <c r="N122" s="69">
        <f t="shared" si="20"/>
        <v>2037</v>
      </c>
      <c r="O122" s="69">
        <f t="shared" si="20"/>
        <v>661</v>
      </c>
      <c r="P122" s="69">
        <f t="shared" si="19"/>
        <v>1256</v>
      </c>
      <c r="Q122" s="69">
        <f t="shared" si="19"/>
        <v>593</v>
      </c>
      <c r="R122" s="69">
        <f t="shared" si="19"/>
        <v>439</v>
      </c>
      <c r="S122" s="69">
        <f t="shared" si="19"/>
        <v>230</v>
      </c>
      <c r="T122" s="69">
        <f t="shared" si="19"/>
        <v>4872</v>
      </c>
      <c r="U122" s="69">
        <f t="shared" si="19"/>
        <v>779</v>
      </c>
      <c r="V122" s="69">
        <f t="shared" si="19"/>
        <v>2220</v>
      </c>
      <c r="W122" s="69">
        <f t="shared" si="19"/>
        <v>28900</v>
      </c>
      <c r="X122" s="69">
        <f t="shared" si="19"/>
        <v>940806</v>
      </c>
      <c r="Y122" s="69">
        <f t="shared" si="19"/>
        <v>751637</v>
      </c>
      <c r="Z122" s="137">
        <f t="shared" ref="Z122:Z127" si="21">IF(Y122=0,0,X122/Y122)</f>
        <v>1.2516760084987832</v>
      </c>
      <c r="AA122" s="170"/>
    </row>
    <row r="123" spans="1:27" ht="13.5" customHeight="1" thickBot="1" x14ac:dyDescent="0.2">
      <c r="A123" s="113"/>
      <c r="B123" s="442"/>
      <c r="C123" s="441"/>
      <c r="D123" s="122" t="s">
        <v>77</v>
      </c>
      <c r="E123" s="132">
        <f t="shared" ref="E123:Y123" si="22">E125+E127+E133+E135+E137+E139+E141+E143+E145+E147+E149</f>
        <v>231324</v>
      </c>
      <c r="F123" s="132">
        <f t="shared" si="22"/>
        <v>162134</v>
      </c>
      <c r="G123" s="132">
        <f t="shared" si="22"/>
        <v>354283</v>
      </c>
      <c r="H123" s="132">
        <f t="shared" si="22"/>
        <v>74604</v>
      </c>
      <c r="I123" s="132">
        <f t="shared" si="22"/>
        <v>30915</v>
      </c>
      <c r="J123" s="132">
        <f t="shared" si="22"/>
        <v>26553</v>
      </c>
      <c r="K123" s="132">
        <f t="shared" si="22"/>
        <v>43001</v>
      </c>
      <c r="L123" s="132">
        <f t="shared" si="22"/>
        <v>380</v>
      </c>
      <c r="M123" s="132">
        <f t="shared" si="20"/>
        <v>5454</v>
      </c>
      <c r="N123" s="132">
        <f t="shared" si="20"/>
        <v>2113</v>
      </c>
      <c r="O123" s="132">
        <f t="shared" si="20"/>
        <v>688</v>
      </c>
      <c r="P123" s="132">
        <f t="shared" si="22"/>
        <v>1588</v>
      </c>
      <c r="Q123" s="132">
        <f t="shared" si="22"/>
        <v>1062</v>
      </c>
      <c r="R123" s="132">
        <f t="shared" si="22"/>
        <v>745</v>
      </c>
      <c r="S123" s="132">
        <f t="shared" si="22"/>
        <v>342</v>
      </c>
      <c r="T123" s="132">
        <f t="shared" si="22"/>
        <v>5456</v>
      </c>
      <c r="U123" s="132">
        <f t="shared" si="22"/>
        <v>920</v>
      </c>
      <c r="V123" s="132">
        <f t="shared" si="22"/>
        <v>2489</v>
      </c>
      <c r="W123" s="132">
        <f t="shared" si="22"/>
        <v>30283</v>
      </c>
      <c r="X123" s="132">
        <f t="shared" si="22"/>
        <v>974334</v>
      </c>
      <c r="Y123" s="132">
        <f t="shared" si="22"/>
        <v>780573</v>
      </c>
      <c r="Z123" s="138">
        <f t="shared" si="21"/>
        <v>1.2482291854829721</v>
      </c>
      <c r="AA123" s="170"/>
    </row>
    <row r="124" spans="1:27" ht="13.5" customHeight="1" x14ac:dyDescent="0.15">
      <c r="A124" s="113"/>
      <c r="B124" s="113"/>
      <c r="C124" s="457" t="s">
        <v>142</v>
      </c>
      <c r="D124" s="127" t="s">
        <v>345</v>
      </c>
      <c r="E124" s="173">
        <v>5053</v>
      </c>
      <c r="F124" s="173">
        <v>206</v>
      </c>
      <c r="G124" s="173">
        <v>175</v>
      </c>
      <c r="H124" s="173">
        <v>54</v>
      </c>
      <c r="I124" s="173">
        <v>58</v>
      </c>
      <c r="J124" s="173">
        <v>45</v>
      </c>
      <c r="K124" s="173">
        <v>151</v>
      </c>
      <c r="L124" s="173">
        <v>14</v>
      </c>
      <c r="M124" s="173">
        <v>369</v>
      </c>
      <c r="N124" s="173">
        <v>56</v>
      </c>
      <c r="O124" s="173">
        <v>19</v>
      </c>
      <c r="P124" s="173">
        <v>108</v>
      </c>
      <c r="Q124" s="173">
        <v>54</v>
      </c>
      <c r="R124" s="173">
        <v>45</v>
      </c>
      <c r="S124" s="173">
        <v>20</v>
      </c>
      <c r="T124" s="173">
        <v>53</v>
      </c>
      <c r="U124" s="173">
        <v>4</v>
      </c>
      <c r="V124" s="173">
        <v>14</v>
      </c>
      <c r="W124" s="173">
        <v>270</v>
      </c>
      <c r="X124" s="173">
        <v>6768</v>
      </c>
      <c r="Y124" s="173">
        <v>2861</v>
      </c>
      <c r="Z124" s="174">
        <f t="shared" si="21"/>
        <v>2.3656064313177212</v>
      </c>
      <c r="AA124" s="315"/>
    </row>
    <row r="125" spans="1:27" ht="13.5" customHeight="1" x14ac:dyDescent="0.15">
      <c r="A125" s="113"/>
      <c r="B125" s="112"/>
      <c r="C125" s="456"/>
      <c r="D125" s="124" t="s">
        <v>77</v>
      </c>
      <c r="E125" s="173">
        <v>5606</v>
      </c>
      <c r="F125" s="173">
        <v>344</v>
      </c>
      <c r="G125" s="173">
        <v>198</v>
      </c>
      <c r="H125" s="173">
        <v>61</v>
      </c>
      <c r="I125" s="173">
        <v>62</v>
      </c>
      <c r="J125" s="173">
        <v>58</v>
      </c>
      <c r="K125" s="173">
        <v>155</v>
      </c>
      <c r="L125" s="173">
        <v>15</v>
      </c>
      <c r="M125" s="173">
        <v>403</v>
      </c>
      <c r="N125" s="173">
        <v>92</v>
      </c>
      <c r="O125" s="173">
        <v>21</v>
      </c>
      <c r="P125" s="173">
        <v>225</v>
      </c>
      <c r="Q125" s="173">
        <v>398</v>
      </c>
      <c r="R125" s="173">
        <v>209</v>
      </c>
      <c r="S125" s="173">
        <v>72</v>
      </c>
      <c r="T125" s="173">
        <v>257</v>
      </c>
      <c r="U125" s="173">
        <v>4</v>
      </c>
      <c r="V125" s="173">
        <v>25</v>
      </c>
      <c r="W125" s="173">
        <v>649</v>
      </c>
      <c r="X125" s="173">
        <v>8854</v>
      </c>
      <c r="Y125" s="173">
        <v>3838</v>
      </c>
      <c r="Z125" s="174">
        <f t="shared" si="21"/>
        <v>2.3069306930693068</v>
      </c>
      <c r="AA125" s="315"/>
    </row>
    <row r="126" spans="1:27" ht="13.5" customHeight="1" x14ac:dyDescent="0.15">
      <c r="A126" s="113"/>
      <c r="B126" s="112"/>
      <c r="C126" s="456" t="s">
        <v>143</v>
      </c>
      <c r="D126" s="124" t="s">
        <v>345</v>
      </c>
      <c r="E126" s="173">
        <v>20943</v>
      </c>
      <c r="F126" s="173">
        <v>5745</v>
      </c>
      <c r="G126" s="173">
        <v>2418</v>
      </c>
      <c r="H126" s="173">
        <v>1932</v>
      </c>
      <c r="I126" s="173">
        <v>918</v>
      </c>
      <c r="J126" s="173">
        <v>407</v>
      </c>
      <c r="K126" s="173">
        <v>435</v>
      </c>
      <c r="L126" s="173">
        <v>11</v>
      </c>
      <c r="M126" s="173">
        <v>0</v>
      </c>
      <c r="N126" s="173">
        <v>72</v>
      </c>
      <c r="O126" s="173">
        <v>1</v>
      </c>
      <c r="P126" s="173">
        <v>338</v>
      </c>
      <c r="Q126" s="173">
        <v>76</v>
      </c>
      <c r="R126" s="173">
        <v>66</v>
      </c>
      <c r="S126" s="173">
        <v>17</v>
      </c>
      <c r="T126" s="173">
        <v>254</v>
      </c>
      <c r="U126" s="173">
        <v>174</v>
      </c>
      <c r="V126" s="173">
        <v>410</v>
      </c>
      <c r="W126" s="173">
        <v>1104</v>
      </c>
      <c r="X126" s="173">
        <v>35321</v>
      </c>
      <c r="Y126" s="173">
        <v>20055</v>
      </c>
      <c r="Z126" s="174">
        <f t="shared" si="21"/>
        <v>1.7612066816255298</v>
      </c>
      <c r="AA126" s="315"/>
    </row>
    <row r="127" spans="1:27" ht="13.5" customHeight="1" x14ac:dyDescent="0.15">
      <c r="A127" s="113"/>
      <c r="B127" s="112"/>
      <c r="C127" s="456"/>
      <c r="D127" s="124" t="s">
        <v>77</v>
      </c>
      <c r="E127" s="173">
        <v>23258</v>
      </c>
      <c r="F127" s="173">
        <v>5767</v>
      </c>
      <c r="G127" s="173">
        <v>2518</v>
      </c>
      <c r="H127" s="173">
        <v>1972</v>
      </c>
      <c r="I127" s="173">
        <v>1053</v>
      </c>
      <c r="J127" s="173">
        <v>420</v>
      </c>
      <c r="K127" s="173">
        <v>458</v>
      </c>
      <c r="L127" s="173">
        <v>11</v>
      </c>
      <c r="M127" s="173">
        <v>0</v>
      </c>
      <c r="N127" s="173">
        <v>72</v>
      </c>
      <c r="O127" s="173">
        <v>1</v>
      </c>
      <c r="P127" s="173">
        <v>338</v>
      </c>
      <c r="Q127" s="173">
        <v>76</v>
      </c>
      <c r="R127" s="173">
        <v>66</v>
      </c>
      <c r="S127" s="173">
        <v>28</v>
      </c>
      <c r="T127" s="173">
        <v>256</v>
      </c>
      <c r="U127" s="173">
        <v>174</v>
      </c>
      <c r="V127" s="173">
        <v>410</v>
      </c>
      <c r="W127" s="173">
        <v>1116</v>
      </c>
      <c r="X127" s="173">
        <v>37994</v>
      </c>
      <c r="Y127" s="173">
        <v>21404</v>
      </c>
      <c r="Z127" s="174">
        <f t="shared" si="21"/>
        <v>1.7750887684544945</v>
      </c>
      <c r="AA127" s="315"/>
    </row>
    <row r="128" spans="1:27" s="94" customFormat="1" ht="13.5" customHeight="1" x14ac:dyDescent="0.15">
      <c r="A128" s="112"/>
      <c r="B128" s="112"/>
      <c r="C128" s="313"/>
      <c r="D128" s="130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46"/>
      <c r="AA128" s="170"/>
    </row>
    <row r="129" spans="1:27" ht="21" customHeight="1" x14ac:dyDescent="0.15">
      <c r="A129" s="156" t="str">
        <f>$A$1</f>
        <v>６　平成27年度市町村別・国別訪日外国人宿泊者数（延べ人数）</v>
      </c>
    </row>
    <row r="130" spans="1:27" ht="13.5" customHeight="1" thickBot="1" x14ac:dyDescent="0.2">
      <c r="A130" s="116"/>
      <c r="Z130" s="158" t="s">
        <v>380</v>
      </c>
      <c r="AA130" s="158"/>
    </row>
    <row r="131" spans="1:27" s="147" customFormat="1" ht="13.5" customHeight="1" thickBot="1" x14ac:dyDescent="0.2">
      <c r="A131" s="159" t="s">
        <v>58</v>
      </c>
      <c r="B131" s="159" t="s">
        <v>355</v>
      </c>
      <c r="C131" s="312" t="s">
        <v>59</v>
      </c>
      <c r="D131" s="163" t="s">
        <v>60</v>
      </c>
      <c r="E131" s="164" t="s">
        <v>381</v>
      </c>
      <c r="F131" s="164" t="s">
        <v>382</v>
      </c>
      <c r="G131" s="164" t="s">
        <v>383</v>
      </c>
      <c r="H131" s="164" t="s">
        <v>384</v>
      </c>
      <c r="I131" s="164" t="s">
        <v>247</v>
      </c>
      <c r="J131" s="164" t="s">
        <v>314</v>
      </c>
      <c r="K131" s="164" t="s">
        <v>315</v>
      </c>
      <c r="L131" s="164" t="s">
        <v>316</v>
      </c>
      <c r="M131" s="164" t="s">
        <v>399</v>
      </c>
      <c r="N131" s="164" t="s">
        <v>397</v>
      </c>
      <c r="O131" s="164" t="s">
        <v>398</v>
      </c>
      <c r="P131" s="164" t="s">
        <v>248</v>
      </c>
      <c r="Q131" s="164" t="s">
        <v>249</v>
      </c>
      <c r="R131" s="164" t="s">
        <v>250</v>
      </c>
      <c r="S131" s="164" t="s">
        <v>251</v>
      </c>
      <c r="T131" s="164" t="s">
        <v>378</v>
      </c>
      <c r="U131" s="164" t="s">
        <v>252</v>
      </c>
      <c r="V131" s="164" t="s">
        <v>379</v>
      </c>
      <c r="W131" s="164" t="s">
        <v>319</v>
      </c>
      <c r="X131" s="165" t="s">
        <v>349</v>
      </c>
      <c r="Y131" s="166" t="str">
        <f>$Y$3</f>
        <v>26年度</v>
      </c>
      <c r="Z131" s="167" t="s">
        <v>71</v>
      </c>
      <c r="AA131" s="314"/>
    </row>
    <row r="132" spans="1:27" ht="13.5" customHeight="1" x14ac:dyDescent="0.15">
      <c r="A132" s="449" t="s">
        <v>327</v>
      </c>
      <c r="B132" s="449" t="s">
        <v>330</v>
      </c>
      <c r="C132" s="456" t="s">
        <v>144</v>
      </c>
      <c r="D132" s="124" t="s">
        <v>345</v>
      </c>
      <c r="E132" s="173">
        <v>77421</v>
      </c>
      <c r="F132" s="173">
        <v>74055</v>
      </c>
      <c r="G132" s="173">
        <v>199973</v>
      </c>
      <c r="H132" s="173">
        <v>42756</v>
      </c>
      <c r="I132" s="173">
        <v>14131</v>
      </c>
      <c r="J132" s="173">
        <v>13051</v>
      </c>
      <c r="K132" s="173">
        <v>14610</v>
      </c>
      <c r="L132" s="173">
        <v>33</v>
      </c>
      <c r="M132" s="173">
        <v>1228</v>
      </c>
      <c r="N132" s="173">
        <v>1188</v>
      </c>
      <c r="O132" s="173">
        <v>30</v>
      </c>
      <c r="P132" s="173">
        <v>757</v>
      </c>
      <c r="Q132" s="173">
        <v>256</v>
      </c>
      <c r="R132" s="173">
        <v>150</v>
      </c>
      <c r="S132" s="173">
        <v>70</v>
      </c>
      <c r="T132" s="173">
        <v>3029</v>
      </c>
      <c r="U132" s="173">
        <v>425</v>
      </c>
      <c r="V132" s="173">
        <v>1129</v>
      </c>
      <c r="W132" s="173">
        <v>17396</v>
      </c>
      <c r="X132" s="173">
        <v>461688</v>
      </c>
      <c r="Y132" s="173">
        <v>364792</v>
      </c>
      <c r="Z132" s="174">
        <f t="shared" ref="Z132:Z149" si="23">IF(Y132=0,0,X132/Y132)</f>
        <v>1.2656198600846509</v>
      </c>
      <c r="AA132" s="315"/>
    </row>
    <row r="133" spans="1:27" ht="13.5" customHeight="1" x14ac:dyDescent="0.15">
      <c r="A133" s="447"/>
      <c r="B133" s="447"/>
      <c r="C133" s="456"/>
      <c r="D133" s="124" t="s">
        <v>77</v>
      </c>
      <c r="E133" s="173">
        <v>79769</v>
      </c>
      <c r="F133" s="173">
        <v>75784</v>
      </c>
      <c r="G133" s="173">
        <v>202358</v>
      </c>
      <c r="H133" s="173">
        <v>43962</v>
      </c>
      <c r="I133" s="173">
        <v>14505</v>
      </c>
      <c r="J133" s="173">
        <v>13147</v>
      </c>
      <c r="K133" s="173">
        <v>14733</v>
      </c>
      <c r="L133" s="173">
        <v>33</v>
      </c>
      <c r="M133" s="173">
        <v>1237</v>
      </c>
      <c r="N133" s="173">
        <v>1193</v>
      </c>
      <c r="O133" s="173">
        <v>30</v>
      </c>
      <c r="P133" s="173">
        <v>899</v>
      </c>
      <c r="Q133" s="173">
        <v>289</v>
      </c>
      <c r="R133" s="173">
        <v>171</v>
      </c>
      <c r="S133" s="173">
        <v>76</v>
      </c>
      <c r="T133" s="173">
        <v>3138</v>
      </c>
      <c r="U133" s="173">
        <v>454</v>
      </c>
      <c r="V133" s="173">
        <v>1177</v>
      </c>
      <c r="W133" s="173">
        <v>17547</v>
      </c>
      <c r="X133" s="173">
        <v>470502</v>
      </c>
      <c r="Y133" s="173">
        <v>372555</v>
      </c>
      <c r="Z133" s="174">
        <f t="shared" si="23"/>
        <v>1.2629061480855175</v>
      </c>
      <c r="AA133" s="315"/>
    </row>
    <row r="134" spans="1:27" ht="13.5" customHeight="1" x14ac:dyDescent="0.15">
      <c r="A134" s="113"/>
      <c r="B134" s="112"/>
      <c r="C134" s="456" t="s">
        <v>289</v>
      </c>
      <c r="D134" s="124" t="s">
        <v>345</v>
      </c>
      <c r="E134" s="173">
        <v>1513</v>
      </c>
      <c r="F134" s="173">
        <v>11160</v>
      </c>
      <c r="G134" s="173">
        <v>6397</v>
      </c>
      <c r="H134" s="173">
        <v>8166</v>
      </c>
      <c r="I134" s="173">
        <v>619</v>
      </c>
      <c r="J134" s="173">
        <v>1622</v>
      </c>
      <c r="K134" s="173">
        <v>545</v>
      </c>
      <c r="L134" s="173">
        <v>319</v>
      </c>
      <c r="M134" s="173">
        <v>114</v>
      </c>
      <c r="N134" s="173">
        <v>0</v>
      </c>
      <c r="O134" s="173">
        <v>0</v>
      </c>
      <c r="P134" s="173">
        <v>0</v>
      </c>
      <c r="Q134" s="173">
        <v>4</v>
      </c>
      <c r="R134" s="173">
        <v>14</v>
      </c>
      <c r="S134" s="173">
        <v>4</v>
      </c>
      <c r="T134" s="173">
        <v>17</v>
      </c>
      <c r="U134" s="173">
        <v>0</v>
      </c>
      <c r="V134" s="173">
        <v>3</v>
      </c>
      <c r="W134" s="173">
        <v>197</v>
      </c>
      <c r="X134" s="173">
        <v>30694</v>
      </c>
      <c r="Y134" s="173">
        <v>39138</v>
      </c>
      <c r="Z134" s="174">
        <f t="shared" si="23"/>
        <v>0.78425060043947059</v>
      </c>
      <c r="AA134" s="315"/>
    </row>
    <row r="135" spans="1:27" ht="13.5" customHeight="1" x14ac:dyDescent="0.15">
      <c r="A135" s="113"/>
      <c r="B135" s="112"/>
      <c r="C135" s="456"/>
      <c r="D135" s="124" t="s">
        <v>77</v>
      </c>
      <c r="E135" s="173">
        <v>1602</v>
      </c>
      <c r="F135" s="173">
        <v>12261</v>
      </c>
      <c r="G135" s="173">
        <v>7054</v>
      </c>
      <c r="H135" s="173">
        <v>10892</v>
      </c>
      <c r="I135" s="173">
        <v>627</v>
      </c>
      <c r="J135" s="173">
        <v>1624</v>
      </c>
      <c r="K135" s="173">
        <v>566</v>
      </c>
      <c r="L135" s="173">
        <v>319</v>
      </c>
      <c r="M135" s="173">
        <v>114</v>
      </c>
      <c r="N135" s="173">
        <v>0</v>
      </c>
      <c r="O135" s="173">
        <v>0</v>
      </c>
      <c r="P135" s="173">
        <v>0</v>
      </c>
      <c r="Q135" s="173">
        <v>7</v>
      </c>
      <c r="R135" s="173">
        <v>27</v>
      </c>
      <c r="S135" s="173">
        <v>5</v>
      </c>
      <c r="T135" s="173">
        <v>30</v>
      </c>
      <c r="U135" s="173">
        <v>0</v>
      </c>
      <c r="V135" s="173">
        <v>9</v>
      </c>
      <c r="W135" s="173">
        <v>235</v>
      </c>
      <c r="X135" s="173">
        <v>35372</v>
      </c>
      <c r="Y135" s="173">
        <v>42600</v>
      </c>
      <c r="Z135" s="174">
        <f t="shared" si="23"/>
        <v>0.83032863849765259</v>
      </c>
      <c r="AA135" s="315"/>
    </row>
    <row r="136" spans="1:27" ht="13.5" customHeight="1" x14ac:dyDescent="0.15">
      <c r="A136" s="113"/>
      <c r="B136" s="112"/>
      <c r="C136" s="456" t="s">
        <v>145</v>
      </c>
      <c r="D136" s="124" t="s">
        <v>345</v>
      </c>
      <c r="E136" s="173">
        <v>0</v>
      </c>
      <c r="F136" s="173">
        <v>4</v>
      </c>
      <c r="G136" s="173">
        <v>0</v>
      </c>
      <c r="H136" s="173">
        <v>8</v>
      </c>
      <c r="I136" s="173">
        <v>3</v>
      </c>
      <c r="J136" s="173">
        <v>0</v>
      </c>
      <c r="K136" s="173">
        <v>0</v>
      </c>
      <c r="L136" s="173">
        <v>1</v>
      </c>
      <c r="M136" s="173">
        <v>0</v>
      </c>
      <c r="N136" s="173">
        <v>0</v>
      </c>
      <c r="O136" s="173">
        <v>0</v>
      </c>
      <c r="P136" s="173">
        <v>0</v>
      </c>
      <c r="Q136" s="173">
        <v>0</v>
      </c>
      <c r="R136" s="173">
        <v>0</v>
      </c>
      <c r="S136" s="173">
        <v>0</v>
      </c>
      <c r="T136" s="173">
        <v>0</v>
      </c>
      <c r="U136" s="173">
        <v>0</v>
      </c>
      <c r="V136" s="173">
        <v>2</v>
      </c>
      <c r="W136" s="173">
        <v>6</v>
      </c>
      <c r="X136" s="173">
        <v>24</v>
      </c>
      <c r="Y136" s="173">
        <v>48</v>
      </c>
      <c r="Z136" s="174">
        <f t="shared" si="23"/>
        <v>0.5</v>
      </c>
      <c r="AA136" s="315"/>
    </row>
    <row r="137" spans="1:27" ht="13.5" customHeight="1" x14ac:dyDescent="0.15">
      <c r="A137" s="113"/>
      <c r="B137" s="112"/>
      <c r="C137" s="456"/>
      <c r="D137" s="124" t="s">
        <v>77</v>
      </c>
      <c r="E137" s="173">
        <v>0</v>
      </c>
      <c r="F137" s="173">
        <v>4</v>
      </c>
      <c r="G137" s="173">
        <v>0</v>
      </c>
      <c r="H137" s="173">
        <v>8</v>
      </c>
      <c r="I137" s="173">
        <v>3</v>
      </c>
      <c r="J137" s="173">
        <v>0</v>
      </c>
      <c r="K137" s="173">
        <v>0</v>
      </c>
      <c r="L137" s="173">
        <v>1</v>
      </c>
      <c r="M137" s="173">
        <v>0</v>
      </c>
      <c r="N137" s="173">
        <v>0</v>
      </c>
      <c r="O137" s="173">
        <v>0</v>
      </c>
      <c r="P137" s="173">
        <v>0</v>
      </c>
      <c r="Q137" s="173">
        <v>0</v>
      </c>
      <c r="R137" s="173">
        <v>0</v>
      </c>
      <c r="S137" s="173">
        <v>0</v>
      </c>
      <c r="T137" s="173">
        <v>0</v>
      </c>
      <c r="U137" s="173">
        <v>0</v>
      </c>
      <c r="V137" s="173">
        <v>2</v>
      </c>
      <c r="W137" s="173">
        <v>6</v>
      </c>
      <c r="X137" s="173">
        <v>24</v>
      </c>
      <c r="Y137" s="173">
        <v>83</v>
      </c>
      <c r="Z137" s="174">
        <f t="shared" si="23"/>
        <v>0.28915662650602408</v>
      </c>
      <c r="AA137" s="315"/>
    </row>
    <row r="138" spans="1:27" ht="13.5" customHeight="1" x14ac:dyDescent="0.15">
      <c r="A138" s="113"/>
      <c r="B138" s="114"/>
      <c r="C138" s="456" t="s">
        <v>148</v>
      </c>
      <c r="D138" s="124" t="s">
        <v>345</v>
      </c>
      <c r="E138" s="173">
        <v>41448</v>
      </c>
      <c r="F138" s="173">
        <v>37371</v>
      </c>
      <c r="G138" s="173">
        <v>53399</v>
      </c>
      <c r="H138" s="173">
        <v>593</v>
      </c>
      <c r="I138" s="173">
        <v>2887</v>
      </c>
      <c r="J138" s="173">
        <v>6502</v>
      </c>
      <c r="K138" s="173">
        <v>10238</v>
      </c>
      <c r="L138" s="173">
        <v>0</v>
      </c>
      <c r="M138" s="173">
        <v>1027</v>
      </c>
      <c r="N138" s="173">
        <v>314</v>
      </c>
      <c r="O138" s="173">
        <v>72</v>
      </c>
      <c r="P138" s="173">
        <v>0</v>
      </c>
      <c r="Q138" s="173">
        <v>21</v>
      </c>
      <c r="R138" s="173">
        <v>19</v>
      </c>
      <c r="S138" s="173">
        <v>30</v>
      </c>
      <c r="T138" s="173">
        <v>193</v>
      </c>
      <c r="U138" s="173">
        <v>55</v>
      </c>
      <c r="V138" s="173">
        <v>39</v>
      </c>
      <c r="W138" s="173">
        <v>1398</v>
      </c>
      <c r="X138" s="173">
        <v>155606</v>
      </c>
      <c r="Y138" s="173">
        <v>143925</v>
      </c>
      <c r="Z138" s="174">
        <f t="shared" si="23"/>
        <v>1.0811603265589718</v>
      </c>
      <c r="AA138" s="315"/>
    </row>
    <row r="139" spans="1:27" ht="13.5" customHeight="1" x14ac:dyDescent="0.15">
      <c r="A139" s="113"/>
      <c r="B139" s="114"/>
      <c r="C139" s="456"/>
      <c r="D139" s="124" t="s">
        <v>77</v>
      </c>
      <c r="E139" s="173">
        <v>42080</v>
      </c>
      <c r="F139" s="173">
        <v>37583</v>
      </c>
      <c r="G139" s="173">
        <v>54008</v>
      </c>
      <c r="H139" s="173">
        <v>593</v>
      </c>
      <c r="I139" s="173">
        <v>2895</v>
      </c>
      <c r="J139" s="173">
        <v>6550</v>
      </c>
      <c r="K139" s="173">
        <v>10425</v>
      </c>
      <c r="L139" s="173">
        <v>0</v>
      </c>
      <c r="M139" s="173">
        <v>1064</v>
      </c>
      <c r="N139" s="173">
        <v>314</v>
      </c>
      <c r="O139" s="173">
        <v>72</v>
      </c>
      <c r="P139" s="173">
        <v>0</v>
      </c>
      <c r="Q139" s="173">
        <v>21</v>
      </c>
      <c r="R139" s="173">
        <v>19</v>
      </c>
      <c r="S139" s="173">
        <v>30</v>
      </c>
      <c r="T139" s="173">
        <v>193</v>
      </c>
      <c r="U139" s="173">
        <v>112</v>
      </c>
      <c r="V139" s="173">
        <v>39</v>
      </c>
      <c r="W139" s="173">
        <v>1496</v>
      </c>
      <c r="X139" s="173">
        <v>157494</v>
      </c>
      <c r="Y139" s="173">
        <v>146572</v>
      </c>
      <c r="Z139" s="174">
        <f t="shared" si="23"/>
        <v>1.0745162786889719</v>
      </c>
      <c r="AA139" s="315"/>
    </row>
    <row r="140" spans="1:27" ht="13.5" customHeight="1" x14ac:dyDescent="0.15">
      <c r="A140" s="113"/>
      <c r="B140" s="112"/>
      <c r="C140" s="456" t="s">
        <v>149</v>
      </c>
      <c r="D140" s="124" t="s">
        <v>345</v>
      </c>
      <c r="E140" s="173">
        <v>981</v>
      </c>
      <c r="F140" s="173">
        <v>365</v>
      </c>
      <c r="G140" s="173">
        <v>352</v>
      </c>
      <c r="H140" s="173">
        <v>467</v>
      </c>
      <c r="I140" s="173">
        <v>354</v>
      </c>
      <c r="J140" s="173">
        <v>92</v>
      </c>
      <c r="K140" s="173">
        <v>85</v>
      </c>
      <c r="L140" s="173">
        <v>0</v>
      </c>
      <c r="M140" s="173">
        <v>0</v>
      </c>
      <c r="N140" s="173">
        <v>0</v>
      </c>
      <c r="O140" s="173">
        <v>0</v>
      </c>
      <c r="P140" s="173">
        <v>0</v>
      </c>
      <c r="Q140" s="173">
        <v>5</v>
      </c>
      <c r="R140" s="173">
        <v>5</v>
      </c>
      <c r="S140" s="173">
        <v>7</v>
      </c>
      <c r="T140" s="173">
        <v>37</v>
      </c>
      <c r="U140" s="173">
        <v>0</v>
      </c>
      <c r="V140" s="173">
        <v>4</v>
      </c>
      <c r="W140" s="173">
        <v>82</v>
      </c>
      <c r="X140" s="173">
        <v>2836</v>
      </c>
      <c r="Y140" s="173">
        <v>1317</v>
      </c>
      <c r="Z140" s="174">
        <f t="shared" si="23"/>
        <v>2.1533788914198939</v>
      </c>
      <c r="AA140" s="315"/>
    </row>
    <row r="141" spans="1:27" ht="13.5" customHeight="1" x14ac:dyDescent="0.15">
      <c r="A141" s="113"/>
      <c r="B141" s="112"/>
      <c r="C141" s="456"/>
      <c r="D141" s="124" t="s">
        <v>77</v>
      </c>
      <c r="E141" s="173">
        <v>981</v>
      </c>
      <c r="F141" s="173">
        <v>365</v>
      </c>
      <c r="G141" s="173">
        <v>352</v>
      </c>
      <c r="H141" s="173">
        <v>467</v>
      </c>
      <c r="I141" s="173">
        <v>354</v>
      </c>
      <c r="J141" s="173">
        <v>92</v>
      </c>
      <c r="K141" s="173">
        <v>85</v>
      </c>
      <c r="L141" s="173">
        <v>0</v>
      </c>
      <c r="M141" s="173">
        <v>0</v>
      </c>
      <c r="N141" s="173">
        <v>0</v>
      </c>
      <c r="O141" s="173">
        <v>0</v>
      </c>
      <c r="P141" s="173">
        <v>0</v>
      </c>
      <c r="Q141" s="173">
        <v>5</v>
      </c>
      <c r="R141" s="173">
        <v>5</v>
      </c>
      <c r="S141" s="173">
        <v>7</v>
      </c>
      <c r="T141" s="173">
        <v>37</v>
      </c>
      <c r="U141" s="173">
        <v>0</v>
      </c>
      <c r="V141" s="173">
        <v>4</v>
      </c>
      <c r="W141" s="173">
        <v>82</v>
      </c>
      <c r="X141" s="173">
        <v>2836</v>
      </c>
      <c r="Y141" s="173">
        <v>1317</v>
      </c>
      <c r="Z141" s="174">
        <f t="shared" si="23"/>
        <v>2.1533788914198939</v>
      </c>
      <c r="AA141" s="315"/>
    </row>
    <row r="142" spans="1:27" ht="13.5" customHeight="1" x14ac:dyDescent="0.15">
      <c r="A142" s="113"/>
      <c r="B142" s="112"/>
      <c r="C142" s="456" t="s">
        <v>150</v>
      </c>
      <c r="D142" s="124" t="s">
        <v>345</v>
      </c>
      <c r="E142" s="173">
        <v>0</v>
      </c>
      <c r="F142" s="173">
        <v>0</v>
      </c>
      <c r="G142" s="173">
        <v>0</v>
      </c>
      <c r="H142" s="173">
        <v>0</v>
      </c>
      <c r="I142" s="173">
        <v>0</v>
      </c>
      <c r="J142" s="173">
        <v>0</v>
      </c>
      <c r="K142" s="173">
        <v>0</v>
      </c>
      <c r="L142" s="173">
        <v>0</v>
      </c>
      <c r="M142" s="173">
        <v>0</v>
      </c>
      <c r="N142" s="173">
        <v>0</v>
      </c>
      <c r="O142" s="173">
        <v>0</v>
      </c>
      <c r="P142" s="173">
        <v>0</v>
      </c>
      <c r="Q142" s="173">
        <v>0</v>
      </c>
      <c r="R142" s="173">
        <v>0</v>
      </c>
      <c r="S142" s="173">
        <v>0</v>
      </c>
      <c r="T142" s="173">
        <v>0</v>
      </c>
      <c r="U142" s="173">
        <v>0</v>
      </c>
      <c r="V142" s="173">
        <v>0</v>
      </c>
      <c r="W142" s="173">
        <v>0</v>
      </c>
      <c r="X142" s="173">
        <v>0</v>
      </c>
      <c r="Y142" s="173">
        <v>0</v>
      </c>
      <c r="Z142" s="174">
        <f t="shared" si="23"/>
        <v>0</v>
      </c>
      <c r="AA142" s="315"/>
    </row>
    <row r="143" spans="1:27" ht="13.5" customHeight="1" x14ac:dyDescent="0.15">
      <c r="A143" s="113"/>
      <c r="B143" s="112"/>
      <c r="C143" s="456"/>
      <c r="D143" s="124" t="s">
        <v>77</v>
      </c>
      <c r="E143" s="173">
        <v>0</v>
      </c>
      <c r="F143" s="173">
        <v>0</v>
      </c>
      <c r="G143" s="173">
        <v>0</v>
      </c>
      <c r="H143" s="173">
        <v>0</v>
      </c>
      <c r="I143" s="173">
        <v>0</v>
      </c>
      <c r="J143" s="173">
        <v>0</v>
      </c>
      <c r="K143" s="173">
        <v>0</v>
      </c>
      <c r="L143" s="173">
        <v>0</v>
      </c>
      <c r="M143" s="173">
        <v>0</v>
      </c>
      <c r="N143" s="173">
        <v>0</v>
      </c>
      <c r="O143" s="173">
        <v>0</v>
      </c>
      <c r="P143" s="173">
        <v>0</v>
      </c>
      <c r="Q143" s="173">
        <v>0</v>
      </c>
      <c r="R143" s="173">
        <v>0</v>
      </c>
      <c r="S143" s="173">
        <v>0</v>
      </c>
      <c r="T143" s="173">
        <v>0</v>
      </c>
      <c r="U143" s="173">
        <v>0</v>
      </c>
      <c r="V143" s="173">
        <v>0</v>
      </c>
      <c r="W143" s="173">
        <v>0</v>
      </c>
      <c r="X143" s="173">
        <v>0</v>
      </c>
      <c r="Y143" s="173">
        <v>0</v>
      </c>
      <c r="Z143" s="174">
        <f t="shared" si="23"/>
        <v>0</v>
      </c>
      <c r="AA143" s="315"/>
    </row>
    <row r="144" spans="1:27" ht="13.5" customHeight="1" x14ac:dyDescent="0.15">
      <c r="A144" s="113"/>
      <c r="B144" s="112"/>
      <c r="C144" s="456" t="s">
        <v>303</v>
      </c>
      <c r="D144" s="124" t="s">
        <v>345</v>
      </c>
      <c r="E144" s="173">
        <v>70130</v>
      </c>
      <c r="F144" s="173">
        <v>29689</v>
      </c>
      <c r="G144" s="173">
        <v>87005</v>
      </c>
      <c r="H144" s="173">
        <v>15342</v>
      </c>
      <c r="I144" s="173">
        <v>10792</v>
      </c>
      <c r="J144" s="173">
        <v>4438</v>
      </c>
      <c r="K144" s="173">
        <v>16024</v>
      </c>
      <c r="L144" s="173">
        <v>0</v>
      </c>
      <c r="M144" s="173">
        <v>2565</v>
      </c>
      <c r="N144" s="173">
        <v>407</v>
      </c>
      <c r="O144" s="173">
        <v>539</v>
      </c>
      <c r="P144" s="173">
        <v>53</v>
      </c>
      <c r="Q144" s="173">
        <v>177</v>
      </c>
      <c r="R144" s="173">
        <v>140</v>
      </c>
      <c r="S144" s="173">
        <v>82</v>
      </c>
      <c r="T144" s="173">
        <v>1282</v>
      </c>
      <c r="U144" s="173">
        <v>120</v>
      </c>
      <c r="V144" s="173">
        <v>619</v>
      </c>
      <c r="W144" s="173">
        <v>8444</v>
      </c>
      <c r="X144" s="173">
        <v>247848</v>
      </c>
      <c r="Y144" s="173">
        <v>179493</v>
      </c>
      <c r="Z144" s="174">
        <f t="shared" si="23"/>
        <v>1.3808226504654777</v>
      </c>
      <c r="AA144" s="315"/>
    </row>
    <row r="145" spans="1:27" ht="13.5" customHeight="1" x14ac:dyDescent="0.15">
      <c r="A145" s="113"/>
      <c r="B145" s="112"/>
      <c r="C145" s="456"/>
      <c r="D145" s="124" t="s">
        <v>77</v>
      </c>
      <c r="E145" s="173">
        <v>78019</v>
      </c>
      <c r="F145" s="173">
        <v>30026</v>
      </c>
      <c r="G145" s="173">
        <v>87795</v>
      </c>
      <c r="H145" s="173">
        <v>16649</v>
      </c>
      <c r="I145" s="173">
        <v>11416</v>
      </c>
      <c r="J145" s="173">
        <v>4662</v>
      </c>
      <c r="K145" s="173">
        <v>16579</v>
      </c>
      <c r="L145" s="173">
        <v>0</v>
      </c>
      <c r="M145" s="173">
        <v>2636</v>
      </c>
      <c r="N145" s="173">
        <v>442</v>
      </c>
      <c r="O145" s="173">
        <v>564</v>
      </c>
      <c r="P145" s="173">
        <v>126</v>
      </c>
      <c r="Q145" s="173">
        <v>266</v>
      </c>
      <c r="R145" s="173">
        <v>248</v>
      </c>
      <c r="S145" s="173">
        <v>124</v>
      </c>
      <c r="T145" s="173">
        <v>1538</v>
      </c>
      <c r="U145" s="173">
        <v>175</v>
      </c>
      <c r="V145" s="173">
        <v>823</v>
      </c>
      <c r="W145" s="173">
        <v>9146</v>
      </c>
      <c r="X145" s="173">
        <v>261234</v>
      </c>
      <c r="Y145" s="173">
        <v>192170</v>
      </c>
      <c r="Z145" s="174">
        <f t="shared" si="23"/>
        <v>1.359390123328303</v>
      </c>
      <c r="AA145" s="315"/>
    </row>
    <row r="146" spans="1:27" ht="13.5" customHeight="1" x14ac:dyDescent="0.15">
      <c r="A146" s="113"/>
      <c r="B146" s="112"/>
      <c r="C146" s="456" t="s">
        <v>331</v>
      </c>
      <c r="D146" s="124" t="s">
        <v>345</v>
      </c>
      <c r="E146" s="173">
        <v>0</v>
      </c>
      <c r="F146" s="173">
        <v>0</v>
      </c>
      <c r="G146" s="173">
        <v>0</v>
      </c>
      <c r="H146" s="173">
        <v>0</v>
      </c>
      <c r="I146" s="173">
        <v>0</v>
      </c>
      <c r="J146" s="173">
        <v>0</v>
      </c>
      <c r="K146" s="173">
        <v>0</v>
      </c>
      <c r="L146" s="173">
        <v>0</v>
      </c>
      <c r="M146" s="173">
        <v>0</v>
      </c>
      <c r="N146" s="173">
        <v>0</v>
      </c>
      <c r="O146" s="173">
        <v>0</v>
      </c>
      <c r="P146" s="173">
        <v>0</v>
      </c>
      <c r="Q146" s="173">
        <v>0</v>
      </c>
      <c r="R146" s="173">
        <v>0</v>
      </c>
      <c r="S146" s="173">
        <v>0</v>
      </c>
      <c r="T146" s="173">
        <v>0</v>
      </c>
      <c r="U146" s="173">
        <v>0</v>
      </c>
      <c r="V146" s="173">
        <v>0</v>
      </c>
      <c r="W146" s="173">
        <v>0</v>
      </c>
      <c r="X146" s="173">
        <v>0</v>
      </c>
      <c r="Y146" s="173">
        <v>0</v>
      </c>
      <c r="Z146" s="174">
        <f t="shared" si="23"/>
        <v>0</v>
      </c>
      <c r="AA146" s="315"/>
    </row>
    <row r="147" spans="1:27" ht="13.5" customHeight="1" x14ac:dyDescent="0.15">
      <c r="A147" s="113"/>
      <c r="B147" s="112"/>
      <c r="C147" s="456"/>
      <c r="D147" s="124" t="s">
        <v>77</v>
      </c>
      <c r="E147" s="173">
        <v>0</v>
      </c>
      <c r="F147" s="173">
        <v>0</v>
      </c>
      <c r="G147" s="173">
        <v>0</v>
      </c>
      <c r="H147" s="173">
        <v>0</v>
      </c>
      <c r="I147" s="173">
        <v>0</v>
      </c>
      <c r="J147" s="173">
        <v>0</v>
      </c>
      <c r="K147" s="173">
        <v>0</v>
      </c>
      <c r="L147" s="173">
        <v>0</v>
      </c>
      <c r="M147" s="173">
        <v>0</v>
      </c>
      <c r="N147" s="173">
        <v>0</v>
      </c>
      <c r="O147" s="173">
        <v>0</v>
      </c>
      <c r="P147" s="173">
        <v>0</v>
      </c>
      <c r="Q147" s="173">
        <v>0</v>
      </c>
      <c r="R147" s="173">
        <v>0</v>
      </c>
      <c r="S147" s="173">
        <v>0</v>
      </c>
      <c r="T147" s="173">
        <v>0</v>
      </c>
      <c r="U147" s="173">
        <v>0</v>
      </c>
      <c r="V147" s="173">
        <v>0</v>
      </c>
      <c r="W147" s="173">
        <v>0</v>
      </c>
      <c r="X147" s="173">
        <v>0</v>
      </c>
      <c r="Y147" s="173">
        <v>0</v>
      </c>
      <c r="Z147" s="174">
        <f t="shared" si="23"/>
        <v>0</v>
      </c>
      <c r="AA147" s="315"/>
    </row>
    <row r="148" spans="1:27" ht="13.5" customHeight="1" x14ac:dyDescent="0.15">
      <c r="A148" s="113"/>
      <c r="B148" s="114"/>
      <c r="C148" s="456" t="s">
        <v>347</v>
      </c>
      <c r="D148" s="124" t="s">
        <v>345</v>
      </c>
      <c r="E148" s="173">
        <v>9</v>
      </c>
      <c r="F148" s="173">
        <v>0</v>
      </c>
      <c r="G148" s="173">
        <v>0</v>
      </c>
      <c r="H148" s="173">
        <v>0</v>
      </c>
      <c r="I148" s="173">
        <v>0</v>
      </c>
      <c r="J148" s="173">
        <v>0</v>
      </c>
      <c r="K148" s="173">
        <v>0</v>
      </c>
      <c r="L148" s="173">
        <v>1</v>
      </c>
      <c r="M148" s="173">
        <v>0</v>
      </c>
      <c r="N148" s="173">
        <v>0</v>
      </c>
      <c r="O148" s="173">
        <v>0</v>
      </c>
      <c r="P148" s="173">
        <v>0</v>
      </c>
      <c r="Q148" s="173">
        <v>0</v>
      </c>
      <c r="R148" s="173">
        <v>0</v>
      </c>
      <c r="S148" s="173">
        <v>0</v>
      </c>
      <c r="T148" s="173">
        <v>7</v>
      </c>
      <c r="U148" s="173">
        <v>1</v>
      </c>
      <c r="V148" s="173">
        <v>0</v>
      </c>
      <c r="W148" s="173">
        <v>3</v>
      </c>
      <c r="X148" s="173">
        <v>21</v>
      </c>
      <c r="Y148" s="173">
        <v>8</v>
      </c>
      <c r="Z148" s="174">
        <f t="shared" si="23"/>
        <v>2.625</v>
      </c>
      <c r="AA148" s="315"/>
    </row>
    <row r="149" spans="1:27" ht="13.5" customHeight="1" thickBot="1" x14ac:dyDescent="0.2">
      <c r="A149" s="113"/>
      <c r="B149" s="114"/>
      <c r="C149" s="458"/>
      <c r="D149" s="126" t="s">
        <v>77</v>
      </c>
      <c r="E149" s="175">
        <v>9</v>
      </c>
      <c r="F149" s="175">
        <v>0</v>
      </c>
      <c r="G149" s="175">
        <v>0</v>
      </c>
      <c r="H149" s="175">
        <v>0</v>
      </c>
      <c r="I149" s="175">
        <v>0</v>
      </c>
      <c r="J149" s="175">
        <v>0</v>
      </c>
      <c r="K149" s="175">
        <v>0</v>
      </c>
      <c r="L149" s="175">
        <v>1</v>
      </c>
      <c r="M149" s="175">
        <v>0</v>
      </c>
      <c r="N149" s="175">
        <v>0</v>
      </c>
      <c r="O149" s="175">
        <v>0</v>
      </c>
      <c r="P149" s="175">
        <v>0</v>
      </c>
      <c r="Q149" s="175">
        <v>0</v>
      </c>
      <c r="R149" s="175">
        <v>0</v>
      </c>
      <c r="S149" s="175">
        <v>0</v>
      </c>
      <c r="T149" s="175">
        <v>7</v>
      </c>
      <c r="U149" s="175">
        <v>1</v>
      </c>
      <c r="V149" s="175">
        <v>0</v>
      </c>
      <c r="W149" s="175">
        <v>6</v>
      </c>
      <c r="X149" s="175">
        <v>24</v>
      </c>
      <c r="Y149" s="175">
        <v>34</v>
      </c>
      <c r="Z149" s="176">
        <f t="shared" si="23"/>
        <v>0.70588235294117652</v>
      </c>
      <c r="AA149" s="315"/>
    </row>
    <row r="150" spans="1:27" ht="13.5" customHeight="1" x14ac:dyDescent="0.15">
      <c r="A150" s="113"/>
      <c r="B150" s="440" t="s">
        <v>332</v>
      </c>
      <c r="C150" s="441"/>
      <c r="D150" s="121" t="s">
        <v>345</v>
      </c>
      <c r="E150" s="69">
        <f t="shared" ref="E150:Y150" si="24">E152+E154+E156+E158+E160+E162+E164</f>
        <v>129</v>
      </c>
      <c r="F150" s="69">
        <f t="shared" si="24"/>
        <v>175</v>
      </c>
      <c r="G150" s="69">
        <f t="shared" si="24"/>
        <v>101</v>
      </c>
      <c r="H150" s="69">
        <f t="shared" si="24"/>
        <v>56</v>
      </c>
      <c r="I150" s="69">
        <f t="shared" si="24"/>
        <v>13</v>
      </c>
      <c r="J150" s="69">
        <f t="shared" si="24"/>
        <v>5</v>
      </c>
      <c r="K150" s="69">
        <f t="shared" si="24"/>
        <v>310</v>
      </c>
      <c r="L150" s="69">
        <f t="shared" si="24"/>
        <v>1</v>
      </c>
      <c r="M150" s="69">
        <f t="shared" ref="M150:O151" si="25">M152+M154+M156+M158+M160+M162+M164</f>
        <v>2</v>
      </c>
      <c r="N150" s="69">
        <f t="shared" si="25"/>
        <v>7</v>
      </c>
      <c r="O150" s="69">
        <f t="shared" si="25"/>
        <v>2</v>
      </c>
      <c r="P150" s="69">
        <f t="shared" si="24"/>
        <v>13</v>
      </c>
      <c r="Q150" s="69">
        <f t="shared" si="24"/>
        <v>16</v>
      </c>
      <c r="R150" s="69">
        <f t="shared" si="24"/>
        <v>14</v>
      </c>
      <c r="S150" s="69">
        <f t="shared" si="24"/>
        <v>1</v>
      </c>
      <c r="T150" s="69">
        <f t="shared" si="24"/>
        <v>45</v>
      </c>
      <c r="U150" s="69">
        <f t="shared" si="24"/>
        <v>6</v>
      </c>
      <c r="V150" s="69">
        <f t="shared" si="24"/>
        <v>14</v>
      </c>
      <c r="W150" s="69">
        <f t="shared" si="24"/>
        <v>54</v>
      </c>
      <c r="X150" s="69">
        <f t="shared" si="24"/>
        <v>964</v>
      </c>
      <c r="Y150" s="69">
        <f t="shared" si="24"/>
        <v>1133</v>
      </c>
      <c r="Z150" s="137">
        <f t="shared" ref="Z150:Z165" si="26">IF(Y150=0,0,X150/Y150)</f>
        <v>0.85083848190644307</v>
      </c>
      <c r="AA150" s="170"/>
    </row>
    <row r="151" spans="1:27" ht="13.5" customHeight="1" thickBot="1" x14ac:dyDescent="0.2">
      <c r="A151" s="113"/>
      <c r="B151" s="442"/>
      <c r="C151" s="441"/>
      <c r="D151" s="122" t="s">
        <v>77</v>
      </c>
      <c r="E151" s="132">
        <f t="shared" ref="E151:Y151" si="27">E153+E155+E157+E159+E161+E163+E165</f>
        <v>164</v>
      </c>
      <c r="F151" s="132">
        <f t="shared" si="27"/>
        <v>181</v>
      </c>
      <c r="G151" s="132">
        <f t="shared" si="27"/>
        <v>127</v>
      </c>
      <c r="H151" s="132">
        <f t="shared" si="27"/>
        <v>67</v>
      </c>
      <c r="I151" s="132">
        <f t="shared" si="27"/>
        <v>13</v>
      </c>
      <c r="J151" s="132">
        <f t="shared" si="27"/>
        <v>5</v>
      </c>
      <c r="K151" s="132">
        <f t="shared" si="27"/>
        <v>364</v>
      </c>
      <c r="L151" s="132">
        <f t="shared" si="27"/>
        <v>1</v>
      </c>
      <c r="M151" s="132">
        <f t="shared" si="25"/>
        <v>6</v>
      </c>
      <c r="N151" s="132">
        <f t="shared" si="25"/>
        <v>7</v>
      </c>
      <c r="O151" s="132">
        <f t="shared" si="25"/>
        <v>4</v>
      </c>
      <c r="P151" s="132">
        <f t="shared" si="27"/>
        <v>13</v>
      </c>
      <c r="Q151" s="132">
        <f t="shared" si="27"/>
        <v>21</v>
      </c>
      <c r="R151" s="132">
        <f t="shared" si="27"/>
        <v>16</v>
      </c>
      <c r="S151" s="132">
        <f t="shared" si="27"/>
        <v>5</v>
      </c>
      <c r="T151" s="132">
        <f t="shared" si="27"/>
        <v>78</v>
      </c>
      <c r="U151" s="132">
        <f t="shared" si="27"/>
        <v>6</v>
      </c>
      <c r="V151" s="132">
        <f t="shared" si="27"/>
        <v>19</v>
      </c>
      <c r="W151" s="132">
        <f t="shared" si="27"/>
        <v>197</v>
      </c>
      <c r="X151" s="132">
        <f t="shared" si="27"/>
        <v>1294</v>
      </c>
      <c r="Y151" s="132">
        <f t="shared" si="27"/>
        <v>1419</v>
      </c>
      <c r="Z151" s="138">
        <f t="shared" si="26"/>
        <v>0.91190979563072583</v>
      </c>
      <c r="AA151" s="170"/>
    </row>
    <row r="152" spans="1:27" ht="13.5" customHeight="1" x14ac:dyDescent="0.15">
      <c r="A152" s="113"/>
      <c r="B152" s="113"/>
      <c r="C152" s="457" t="s">
        <v>290</v>
      </c>
      <c r="D152" s="123" t="s">
        <v>345</v>
      </c>
      <c r="E152" s="173">
        <v>27</v>
      </c>
      <c r="F152" s="173">
        <v>5</v>
      </c>
      <c r="G152" s="173">
        <v>46</v>
      </c>
      <c r="H152" s="173">
        <v>25</v>
      </c>
      <c r="I152" s="173">
        <v>10</v>
      </c>
      <c r="J152" s="173">
        <v>2</v>
      </c>
      <c r="K152" s="173">
        <v>0</v>
      </c>
      <c r="L152" s="173">
        <v>0</v>
      </c>
      <c r="M152" s="173">
        <v>0</v>
      </c>
      <c r="N152" s="173">
        <v>0</v>
      </c>
      <c r="O152" s="173">
        <v>0</v>
      </c>
      <c r="P152" s="173">
        <v>0</v>
      </c>
      <c r="Q152" s="173">
        <v>2</v>
      </c>
      <c r="R152" s="173">
        <v>7</v>
      </c>
      <c r="S152" s="173">
        <v>0</v>
      </c>
      <c r="T152" s="173">
        <v>5</v>
      </c>
      <c r="U152" s="173">
        <v>0</v>
      </c>
      <c r="V152" s="173">
        <v>3</v>
      </c>
      <c r="W152" s="173">
        <v>9</v>
      </c>
      <c r="X152" s="173">
        <v>141</v>
      </c>
      <c r="Y152" s="173">
        <v>129</v>
      </c>
      <c r="Z152" s="174">
        <f t="shared" si="26"/>
        <v>1.0930232558139534</v>
      </c>
      <c r="AA152" s="315"/>
    </row>
    <row r="153" spans="1:27" ht="13.5" customHeight="1" x14ac:dyDescent="0.15">
      <c r="A153" s="113"/>
      <c r="B153" s="112"/>
      <c r="C153" s="456"/>
      <c r="D153" s="124" t="s">
        <v>77</v>
      </c>
      <c r="E153" s="173">
        <v>27</v>
      </c>
      <c r="F153" s="173">
        <v>5</v>
      </c>
      <c r="G153" s="173">
        <v>46</v>
      </c>
      <c r="H153" s="173">
        <v>29</v>
      </c>
      <c r="I153" s="173">
        <v>10</v>
      </c>
      <c r="J153" s="173">
        <v>2</v>
      </c>
      <c r="K153" s="173">
        <v>0</v>
      </c>
      <c r="L153" s="173">
        <v>0</v>
      </c>
      <c r="M153" s="173">
        <v>0</v>
      </c>
      <c r="N153" s="173">
        <v>0</v>
      </c>
      <c r="O153" s="173">
        <v>0</v>
      </c>
      <c r="P153" s="173">
        <v>0</v>
      </c>
      <c r="Q153" s="173">
        <v>2</v>
      </c>
      <c r="R153" s="173">
        <v>7</v>
      </c>
      <c r="S153" s="173">
        <v>0</v>
      </c>
      <c r="T153" s="173">
        <v>5</v>
      </c>
      <c r="U153" s="173">
        <v>0</v>
      </c>
      <c r="V153" s="173">
        <v>4</v>
      </c>
      <c r="W153" s="173">
        <v>9</v>
      </c>
      <c r="X153" s="173">
        <v>146</v>
      </c>
      <c r="Y153" s="173">
        <v>148</v>
      </c>
      <c r="Z153" s="174">
        <f t="shared" si="26"/>
        <v>0.98648648648648651</v>
      </c>
      <c r="AA153" s="315"/>
    </row>
    <row r="154" spans="1:27" ht="13.5" customHeight="1" x14ac:dyDescent="0.15">
      <c r="A154" s="113"/>
      <c r="B154" s="112"/>
      <c r="C154" s="456" t="s">
        <v>304</v>
      </c>
      <c r="D154" s="124" t="s">
        <v>345</v>
      </c>
      <c r="E154" s="173">
        <v>0</v>
      </c>
      <c r="F154" s="173">
        <v>0</v>
      </c>
      <c r="G154" s="173">
        <v>0</v>
      </c>
      <c r="H154" s="173">
        <v>0</v>
      </c>
      <c r="I154" s="173">
        <v>0</v>
      </c>
      <c r="J154" s="173">
        <v>0</v>
      </c>
      <c r="K154" s="173">
        <v>0</v>
      </c>
      <c r="L154" s="173">
        <v>0</v>
      </c>
      <c r="M154" s="173">
        <v>0</v>
      </c>
      <c r="N154" s="173">
        <v>0</v>
      </c>
      <c r="O154" s="173">
        <v>0</v>
      </c>
      <c r="P154" s="173">
        <v>0</v>
      </c>
      <c r="Q154" s="173">
        <v>0</v>
      </c>
      <c r="R154" s="173">
        <v>0</v>
      </c>
      <c r="S154" s="173">
        <v>0</v>
      </c>
      <c r="T154" s="173">
        <v>0</v>
      </c>
      <c r="U154" s="173">
        <v>0</v>
      </c>
      <c r="V154" s="173">
        <v>0</v>
      </c>
      <c r="W154" s="173">
        <v>0</v>
      </c>
      <c r="X154" s="173">
        <v>0</v>
      </c>
      <c r="Y154" s="173">
        <v>0</v>
      </c>
      <c r="Z154" s="174">
        <f t="shared" si="26"/>
        <v>0</v>
      </c>
      <c r="AA154" s="315"/>
    </row>
    <row r="155" spans="1:27" ht="13.5" customHeight="1" x14ac:dyDescent="0.15">
      <c r="A155" s="113"/>
      <c r="B155" s="112"/>
      <c r="C155" s="456"/>
      <c r="D155" s="124" t="s">
        <v>77</v>
      </c>
      <c r="E155" s="173">
        <v>0</v>
      </c>
      <c r="F155" s="173">
        <v>0</v>
      </c>
      <c r="G155" s="173">
        <v>0</v>
      </c>
      <c r="H155" s="173">
        <v>0</v>
      </c>
      <c r="I155" s="173">
        <v>0</v>
      </c>
      <c r="J155" s="173">
        <v>0</v>
      </c>
      <c r="K155" s="173">
        <v>0</v>
      </c>
      <c r="L155" s="173">
        <v>0</v>
      </c>
      <c r="M155" s="173">
        <v>0</v>
      </c>
      <c r="N155" s="173">
        <v>0</v>
      </c>
      <c r="O155" s="173">
        <v>0</v>
      </c>
      <c r="P155" s="173">
        <v>0</v>
      </c>
      <c r="Q155" s="173">
        <v>0</v>
      </c>
      <c r="R155" s="173">
        <v>0</v>
      </c>
      <c r="S155" s="173">
        <v>0</v>
      </c>
      <c r="T155" s="173">
        <v>0</v>
      </c>
      <c r="U155" s="173">
        <v>0</v>
      </c>
      <c r="V155" s="173">
        <v>0</v>
      </c>
      <c r="W155" s="173">
        <v>0</v>
      </c>
      <c r="X155" s="173">
        <v>0</v>
      </c>
      <c r="Y155" s="173">
        <v>0</v>
      </c>
      <c r="Z155" s="174">
        <f t="shared" si="26"/>
        <v>0</v>
      </c>
      <c r="AA155" s="315"/>
    </row>
    <row r="156" spans="1:27" ht="13.5" customHeight="1" x14ac:dyDescent="0.15">
      <c r="A156" s="113"/>
      <c r="B156" s="112"/>
      <c r="C156" s="456" t="s">
        <v>151</v>
      </c>
      <c r="D156" s="124" t="s">
        <v>345</v>
      </c>
      <c r="E156" s="173">
        <v>11</v>
      </c>
      <c r="F156" s="173">
        <v>11</v>
      </c>
      <c r="G156" s="173">
        <v>33</v>
      </c>
      <c r="H156" s="173">
        <v>5</v>
      </c>
      <c r="I156" s="173">
        <v>2</v>
      </c>
      <c r="J156" s="173">
        <v>0</v>
      </c>
      <c r="K156" s="173">
        <v>0</v>
      </c>
      <c r="L156" s="173">
        <v>0</v>
      </c>
      <c r="M156" s="173">
        <v>0</v>
      </c>
      <c r="N156" s="173">
        <v>0</v>
      </c>
      <c r="O156" s="173">
        <v>0</v>
      </c>
      <c r="P156" s="173">
        <v>1</v>
      </c>
      <c r="Q156" s="173">
        <v>3</v>
      </c>
      <c r="R156" s="173">
        <v>2</v>
      </c>
      <c r="S156" s="173">
        <v>0</v>
      </c>
      <c r="T156" s="173">
        <v>9</v>
      </c>
      <c r="U156" s="173">
        <v>0</v>
      </c>
      <c r="V156" s="173">
        <v>2</v>
      </c>
      <c r="W156" s="173">
        <v>10</v>
      </c>
      <c r="X156" s="173">
        <v>89</v>
      </c>
      <c r="Y156" s="173">
        <v>52</v>
      </c>
      <c r="Z156" s="174">
        <f t="shared" si="26"/>
        <v>1.7115384615384615</v>
      </c>
      <c r="AA156" s="315"/>
    </row>
    <row r="157" spans="1:27" ht="13.5" customHeight="1" x14ac:dyDescent="0.15">
      <c r="A157" s="113"/>
      <c r="B157" s="112"/>
      <c r="C157" s="456"/>
      <c r="D157" s="124" t="s">
        <v>77</v>
      </c>
      <c r="E157" s="173">
        <v>13</v>
      </c>
      <c r="F157" s="173">
        <v>11</v>
      </c>
      <c r="G157" s="173">
        <v>47</v>
      </c>
      <c r="H157" s="173">
        <v>8</v>
      </c>
      <c r="I157" s="173">
        <v>2</v>
      </c>
      <c r="J157" s="173">
        <v>0</v>
      </c>
      <c r="K157" s="173">
        <v>0</v>
      </c>
      <c r="L157" s="173">
        <v>0</v>
      </c>
      <c r="M157" s="173">
        <v>0</v>
      </c>
      <c r="N157" s="173">
        <v>0</v>
      </c>
      <c r="O157" s="173">
        <v>0</v>
      </c>
      <c r="P157" s="173">
        <v>1</v>
      </c>
      <c r="Q157" s="173">
        <v>3</v>
      </c>
      <c r="R157" s="173">
        <v>2</v>
      </c>
      <c r="S157" s="173">
        <v>0</v>
      </c>
      <c r="T157" s="173">
        <v>15</v>
      </c>
      <c r="U157" s="173">
        <v>0</v>
      </c>
      <c r="V157" s="173">
        <v>2</v>
      </c>
      <c r="W157" s="173">
        <v>11</v>
      </c>
      <c r="X157" s="173">
        <v>115</v>
      </c>
      <c r="Y157" s="173">
        <v>88</v>
      </c>
      <c r="Z157" s="174">
        <f t="shared" si="26"/>
        <v>1.3068181818181819</v>
      </c>
      <c r="AA157" s="315"/>
    </row>
    <row r="158" spans="1:27" ht="13.5" customHeight="1" x14ac:dyDescent="0.15">
      <c r="A158" s="113"/>
      <c r="B158" s="112"/>
      <c r="C158" s="456" t="s">
        <v>152</v>
      </c>
      <c r="D158" s="124" t="s">
        <v>345</v>
      </c>
      <c r="E158" s="173">
        <v>42</v>
      </c>
      <c r="F158" s="173">
        <v>132</v>
      </c>
      <c r="G158" s="173">
        <v>2</v>
      </c>
      <c r="H158" s="173">
        <v>2</v>
      </c>
      <c r="I158" s="173">
        <v>1</v>
      </c>
      <c r="J158" s="173">
        <v>2</v>
      </c>
      <c r="K158" s="173">
        <v>2</v>
      </c>
      <c r="L158" s="173">
        <v>1</v>
      </c>
      <c r="M158" s="173">
        <v>0</v>
      </c>
      <c r="N158" s="173">
        <v>7</v>
      </c>
      <c r="O158" s="173">
        <v>0</v>
      </c>
      <c r="P158" s="173">
        <v>1</v>
      </c>
      <c r="Q158" s="173">
        <v>1</v>
      </c>
      <c r="R158" s="173">
        <v>0</v>
      </c>
      <c r="S158" s="173">
        <v>0</v>
      </c>
      <c r="T158" s="173">
        <v>10</v>
      </c>
      <c r="U158" s="173">
        <v>3</v>
      </c>
      <c r="V158" s="173">
        <v>6</v>
      </c>
      <c r="W158" s="173">
        <v>2</v>
      </c>
      <c r="X158" s="173">
        <v>214</v>
      </c>
      <c r="Y158" s="173">
        <v>216</v>
      </c>
      <c r="Z158" s="174">
        <f t="shared" si="26"/>
        <v>0.9907407407407407</v>
      </c>
      <c r="AA158" s="315"/>
    </row>
    <row r="159" spans="1:27" ht="13.5" customHeight="1" x14ac:dyDescent="0.15">
      <c r="A159" s="113"/>
      <c r="B159" s="112"/>
      <c r="C159" s="456"/>
      <c r="D159" s="124" t="s">
        <v>77</v>
      </c>
      <c r="E159" s="173">
        <v>42</v>
      </c>
      <c r="F159" s="173">
        <v>132</v>
      </c>
      <c r="G159" s="173">
        <v>2</v>
      </c>
      <c r="H159" s="173">
        <v>2</v>
      </c>
      <c r="I159" s="173">
        <v>1</v>
      </c>
      <c r="J159" s="173">
        <v>2</v>
      </c>
      <c r="K159" s="173">
        <v>2</v>
      </c>
      <c r="L159" s="173">
        <v>1</v>
      </c>
      <c r="M159" s="173">
        <v>0</v>
      </c>
      <c r="N159" s="173">
        <v>7</v>
      </c>
      <c r="O159" s="173">
        <v>0</v>
      </c>
      <c r="P159" s="173">
        <v>1</v>
      </c>
      <c r="Q159" s="173">
        <v>1</v>
      </c>
      <c r="R159" s="173">
        <v>0</v>
      </c>
      <c r="S159" s="173">
        <v>0</v>
      </c>
      <c r="T159" s="173">
        <v>10</v>
      </c>
      <c r="U159" s="173">
        <v>3</v>
      </c>
      <c r="V159" s="173">
        <v>8</v>
      </c>
      <c r="W159" s="173">
        <v>2</v>
      </c>
      <c r="X159" s="173">
        <v>216</v>
      </c>
      <c r="Y159" s="173">
        <v>285</v>
      </c>
      <c r="Z159" s="174">
        <f t="shared" si="26"/>
        <v>0.75789473684210529</v>
      </c>
      <c r="AA159" s="315"/>
    </row>
    <row r="160" spans="1:27" ht="13.5" customHeight="1" x14ac:dyDescent="0.15">
      <c r="A160" s="113"/>
      <c r="B160" s="112"/>
      <c r="C160" s="456" t="s">
        <v>153</v>
      </c>
      <c r="D160" s="124" t="s">
        <v>345</v>
      </c>
      <c r="E160" s="173">
        <v>2</v>
      </c>
      <c r="F160" s="173">
        <v>0</v>
      </c>
      <c r="G160" s="173">
        <v>12</v>
      </c>
      <c r="H160" s="173">
        <v>0</v>
      </c>
      <c r="I160" s="173">
        <v>0</v>
      </c>
      <c r="J160" s="173">
        <v>0</v>
      </c>
      <c r="K160" s="173">
        <v>0</v>
      </c>
      <c r="L160" s="173">
        <v>0</v>
      </c>
      <c r="M160" s="173">
        <v>0</v>
      </c>
      <c r="N160" s="173">
        <v>0</v>
      </c>
      <c r="O160" s="173">
        <v>0</v>
      </c>
      <c r="P160" s="173">
        <v>2</v>
      </c>
      <c r="Q160" s="173">
        <v>0</v>
      </c>
      <c r="R160" s="173">
        <v>0</v>
      </c>
      <c r="S160" s="173">
        <v>0</v>
      </c>
      <c r="T160" s="173">
        <v>4</v>
      </c>
      <c r="U160" s="173">
        <v>3</v>
      </c>
      <c r="V160" s="173">
        <v>0</v>
      </c>
      <c r="W160" s="173">
        <v>7</v>
      </c>
      <c r="X160" s="173">
        <v>30</v>
      </c>
      <c r="Y160" s="173">
        <v>14</v>
      </c>
      <c r="Z160" s="174">
        <f t="shared" si="26"/>
        <v>2.1428571428571428</v>
      </c>
      <c r="AA160" s="315"/>
    </row>
    <row r="161" spans="1:27" ht="13.5" customHeight="1" x14ac:dyDescent="0.15">
      <c r="A161" s="113"/>
      <c r="B161" s="112"/>
      <c r="C161" s="456"/>
      <c r="D161" s="124" t="s">
        <v>77</v>
      </c>
      <c r="E161" s="173">
        <v>2</v>
      </c>
      <c r="F161" s="173">
        <v>0</v>
      </c>
      <c r="G161" s="173">
        <v>24</v>
      </c>
      <c r="H161" s="173">
        <v>0</v>
      </c>
      <c r="I161" s="173">
        <v>0</v>
      </c>
      <c r="J161" s="173">
        <v>0</v>
      </c>
      <c r="K161" s="173">
        <v>0</v>
      </c>
      <c r="L161" s="173">
        <v>0</v>
      </c>
      <c r="M161" s="173">
        <v>0</v>
      </c>
      <c r="N161" s="173">
        <v>0</v>
      </c>
      <c r="O161" s="173">
        <v>0</v>
      </c>
      <c r="P161" s="173">
        <v>2</v>
      </c>
      <c r="Q161" s="173">
        <v>0</v>
      </c>
      <c r="R161" s="173">
        <v>0</v>
      </c>
      <c r="S161" s="173">
        <v>0</v>
      </c>
      <c r="T161" s="173">
        <v>4</v>
      </c>
      <c r="U161" s="173">
        <v>3</v>
      </c>
      <c r="V161" s="173">
        <v>0</v>
      </c>
      <c r="W161" s="173">
        <v>7</v>
      </c>
      <c r="X161" s="173">
        <v>42</v>
      </c>
      <c r="Y161" s="173">
        <v>24</v>
      </c>
      <c r="Z161" s="174">
        <f t="shared" si="26"/>
        <v>1.75</v>
      </c>
      <c r="AA161" s="315"/>
    </row>
    <row r="162" spans="1:27" ht="13.5" customHeight="1" x14ac:dyDescent="0.15">
      <c r="A162" s="113"/>
      <c r="B162" s="114"/>
      <c r="C162" s="456" t="s">
        <v>154</v>
      </c>
      <c r="D162" s="124" t="s">
        <v>345</v>
      </c>
      <c r="E162" s="173">
        <v>2</v>
      </c>
      <c r="F162" s="173">
        <v>0</v>
      </c>
      <c r="G162" s="173">
        <v>6</v>
      </c>
      <c r="H162" s="173">
        <v>10</v>
      </c>
      <c r="I162" s="173">
        <v>0</v>
      </c>
      <c r="J162" s="173">
        <v>0</v>
      </c>
      <c r="K162" s="173">
        <v>0</v>
      </c>
      <c r="L162" s="173">
        <v>0</v>
      </c>
      <c r="M162" s="173">
        <v>0</v>
      </c>
      <c r="N162" s="173">
        <v>0</v>
      </c>
      <c r="O162" s="173">
        <v>0</v>
      </c>
      <c r="P162" s="173">
        <v>6</v>
      </c>
      <c r="Q162" s="173">
        <v>6</v>
      </c>
      <c r="R162" s="173">
        <v>0</v>
      </c>
      <c r="S162" s="173">
        <v>0</v>
      </c>
      <c r="T162" s="173">
        <v>11</v>
      </c>
      <c r="U162" s="173">
        <v>0</v>
      </c>
      <c r="V162" s="173">
        <v>0</v>
      </c>
      <c r="W162" s="173">
        <v>1</v>
      </c>
      <c r="X162" s="173">
        <v>42</v>
      </c>
      <c r="Y162" s="173">
        <v>34</v>
      </c>
      <c r="Z162" s="174">
        <f t="shared" si="26"/>
        <v>1.2352941176470589</v>
      </c>
      <c r="AA162" s="315"/>
    </row>
    <row r="163" spans="1:27" ht="13.5" customHeight="1" x14ac:dyDescent="0.15">
      <c r="A163" s="113"/>
      <c r="B163" s="114"/>
      <c r="C163" s="456"/>
      <c r="D163" s="124" t="s">
        <v>77</v>
      </c>
      <c r="E163" s="173">
        <v>2</v>
      </c>
      <c r="F163" s="173">
        <v>0</v>
      </c>
      <c r="G163" s="173">
        <v>6</v>
      </c>
      <c r="H163" s="173">
        <v>14</v>
      </c>
      <c r="I163" s="173">
        <v>0</v>
      </c>
      <c r="J163" s="173">
        <v>0</v>
      </c>
      <c r="K163" s="173">
        <v>0</v>
      </c>
      <c r="L163" s="173">
        <v>0</v>
      </c>
      <c r="M163" s="173">
        <v>0</v>
      </c>
      <c r="N163" s="173">
        <v>0</v>
      </c>
      <c r="O163" s="173">
        <v>0</v>
      </c>
      <c r="P163" s="173">
        <v>6</v>
      </c>
      <c r="Q163" s="173">
        <v>8</v>
      </c>
      <c r="R163" s="173">
        <v>0</v>
      </c>
      <c r="S163" s="173">
        <v>0</v>
      </c>
      <c r="T163" s="173">
        <v>33</v>
      </c>
      <c r="U163" s="173">
        <v>0</v>
      </c>
      <c r="V163" s="173">
        <v>0</v>
      </c>
      <c r="W163" s="173">
        <v>1</v>
      </c>
      <c r="X163" s="173">
        <v>70</v>
      </c>
      <c r="Y163" s="173">
        <v>34</v>
      </c>
      <c r="Z163" s="174">
        <f t="shared" si="26"/>
        <v>2.0588235294117645</v>
      </c>
      <c r="AA163" s="315"/>
    </row>
    <row r="164" spans="1:27" ht="13.5" customHeight="1" x14ac:dyDescent="0.15">
      <c r="A164" s="113"/>
      <c r="B164" s="114"/>
      <c r="C164" s="456" t="s">
        <v>298</v>
      </c>
      <c r="D164" s="124" t="s">
        <v>345</v>
      </c>
      <c r="E164" s="173">
        <v>45</v>
      </c>
      <c r="F164" s="173">
        <v>27</v>
      </c>
      <c r="G164" s="173">
        <v>2</v>
      </c>
      <c r="H164" s="173">
        <v>14</v>
      </c>
      <c r="I164" s="173">
        <v>0</v>
      </c>
      <c r="J164" s="173">
        <v>1</v>
      </c>
      <c r="K164" s="173">
        <v>308</v>
      </c>
      <c r="L164" s="173">
        <v>0</v>
      </c>
      <c r="M164" s="173">
        <v>2</v>
      </c>
      <c r="N164" s="173">
        <v>0</v>
      </c>
      <c r="O164" s="173">
        <v>2</v>
      </c>
      <c r="P164" s="173">
        <v>3</v>
      </c>
      <c r="Q164" s="173">
        <v>4</v>
      </c>
      <c r="R164" s="173">
        <v>5</v>
      </c>
      <c r="S164" s="173">
        <v>1</v>
      </c>
      <c r="T164" s="173">
        <v>6</v>
      </c>
      <c r="U164" s="173">
        <v>0</v>
      </c>
      <c r="V164" s="173">
        <v>3</v>
      </c>
      <c r="W164" s="173">
        <v>25</v>
      </c>
      <c r="X164" s="173">
        <v>448</v>
      </c>
      <c r="Y164" s="173">
        <v>688</v>
      </c>
      <c r="Z164" s="174">
        <f t="shared" si="26"/>
        <v>0.65116279069767447</v>
      </c>
      <c r="AA164" s="315"/>
    </row>
    <row r="165" spans="1:27" ht="13.5" customHeight="1" thickBot="1" x14ac:dyDescent="0.2">
      <c r="A165" s="113"/>
      <c r="B165" s="114"/>
      <c r="C165" s="458"/>
      <c r="D165" s="125" t="s">
        <v>77</v>
      </c>
      <c r="E165" s="175">
        <v>78</v>
      </c>
      <c r="F165" s="175">
        <v>33</v>
      </c>
      <c r="G165" s="175">
        <v>2</v>
      </c>
      <c r="H165" s="175">
        <v>14</v>
      </c>
      <c r="I165" s="175">
        <v>0</v>
      </c>
      <c r="J165" s="175">
        <v>1</v>
      </c>
      <c r="K165" s="175">
        <v>362</v>
      </c>
      <c r="L165" s="175">
        <v>0</v>
      </c>
      <c r="M165" s="175">
        <v>6</v>
      </c>
      <c r="N165" s="175">
        <v>0</v>
      </c>
      <c r="O165" s="175">
        <v>4</v>
      </c>
      <c r="P165" s="175">
        <v>3</v>
      </c>
      <c r="Q165" s="175">
        <v>7</v>
      </c>
      <c r="R165" s="175">
        <v>7</v>
      </c>
      <c r="S165" s="175">
        <v>5</v>
      </c>
      <c r="T165" s="175">
        <v>11</v>
      </c>
      <c r="U165" s="175">
        <v>0</v>
      </c>
      <c r="V165" s="175">
        <v>5</v>
      </c>
      <c r="W165" s="175">
        <v>167</v>
      </c>
      <c r="X165" s="175">
        <v>705</v>
      </c>
      <c r="Y165" s="175">
        <v>840</v>
      </c>
      <c r="Z165" s="176">
        <f t="shared" si="26"/>
        <v>0.8392857142857143</v>
      </c>
      <c r="AA165" s="315"/>
    </row>
    <row r="166" spans="1:27" ht="13.5" customHeight="1" x14ac:dyDescent="0.15">
      <c r="A166" s="440" t="s">
        <v>15</v>
      </c>
      <c r="B166" s="444"/>
      <c r="C166" s="441"/>
      <c r="D166" s="183" t="s">
        <v>345</v>
      </c>
      <c r="E166" s="184">
        <f t="shared" ref="E166:Y166" si="28">E168+E196</f>
        <v>116023</v>
      </c>
      <c r="F166" s="69">
        <f t="shared" si="28"/>
        <v>23798</v>
      </c>
      <c r="G166" s="69">
        <f t="shared" si="28"/>
        <v>243112</v>
      </c>
      <c r="H166" s="69">
        <f t="shared" si="28"/>
        <v>14370</v>
      </c>
      <c r="I166" s="69">
        <f t="shared" si="28"/>
        <v>12699</v>
      </c>
      <c r="J166" s="69">
        <f t="shared" si="28"/>
        <v>10141</v>
      </c>
      <c r="K166" s="69">
        <f t="shared" si="28"/>
        <v>11732</v>
      </c>
      <c r="L166" s="69">
        <f t="shared" si="28"/>
        <v>159</v>
      </c>
      <c r="M166" s="69">
        <f t="shared" ref="M166:O167" si="29">M168+M196</f>
        <v>4360</v>
      </c>
      <c r="N166" s="69">
        <f t="shared" si="29"/>
        <v>421</v>
      </c>
      <c r="O166" s="69">
        <f t="shared" si="29"/>
        <v>138</v>
      </c>
      <c r="P166" s="69">
        <f t="shared" si="28"/>
        <v>124</v>
      </c>
      <c r="Q166" s="69">
        <f t="shared" si="28"/>
        <v>655</v>
      </c>
      <c r="R166" s="69">
        <f t="shared" si="28"/>
        <v>426</v>
      </c>
      <c r="S166" s="69">
        <f t="shared" si="28"/>
        <v>207</v>
      </c>
      <c r="T166" s="69">
        <f t="shared" si="28"/>
        <v>4444</v>
      </c>
      <c r="U166" s="69">
        <f t="shared" si="28"/>
        <v>1413</v>
      </c>
      <c r="V166" s="69">
        <f t="shared" si="28"/>
        <v>1609</v>
      </c>
      <c r="W166" s="69">
        <f t="shared" si="28"/>
        <v>8042</v>
      </c>
      <c r="X166" s="69">
        <f t="shared" si="28"/>
        <v>453873</v>
      </c>
      <c r="Y166" s="69">
        <f t="shared" si="28"/>
        <v>369168</v>
      </c>
      <c r="Z166" s="137">
        <f t="shared" ref="Z166:Z191" si="30">IF(Y166=0,0,X166/Y166)</f>
        <v>1.2294483812248083</v>
      </c>
      <c r="AA166" s="170"/>
    </row>
    <row r="167" spans="1:27" ht="13.5" customHeight="1" thickBot="1" x14ac:dyDescent="0.2">
      <c r="A167" s="442"/>
      <c r="B167" s="445"/>
      <c r="C167" s="441"/>
      <c r="D167" s="130" t="s">
        <v>77</v>
      </c>
      <c r="E167" s="185">
        <f t="shared" ref="E167:Y167" si="31">E169+E197</f>
        <v>121630</v>
      </c>
      <c r="F167" s="132">
        <f t="shared" si="31"/>
        <v>24738</v>
      </c>
      <c r="G167" s="132">
        <f t="shared" si="31"/>
        <v>253656</v>
      </c>
      <c r="H167" s="132">
        <f t="shared" si="31"/>
        <v>15240</v>
      </c>
      <c r="I167" s="132">
        <f t="shared" si="31"/>
        <v>13735</v>
      </c>
      <c r="J167" s="132">
        <f t="shared" si="31"/>
        <v>10661</v>
      </c>
      <c r="K167" s="132">
        <f t="shared" si="31"/>
        <v>12711</v>
      </c>
      <c r="L167" s="132">
        <f t="shared" si="31"/>
        <v>240</v>
      </c>
      <c r="M167" s="132">
        <f t="shared" si="29"/>
        <v>4740</v>
      </c>
      <c r="N167" s="132">
        <f t="shared" si="29"/>
        <v>543</v>
      </c>
      <c r="O167" s="132">
        <f t="shared" si="29"/>
        <v>141</v>
      </c>
      <c r="P167" s="132">
        <f t="shared" si="31"/>
        <v>194</v>
      </c>
      <c r="Q167" s="132">
        <f t="shared" si="31"/>
        <v>731</v>
      </c>
      <c r="R167" s="132">
        <f t="shared" si="31"/>
        <v>475</v>
      </c>
      <c r="S167" s="132">
        <f t="shared" si="31"/>
        <v>277</v>
      </c>
      <c r="T167" s="132">
        <f t="shared" si="31"/>
        <v>5430</v>
      </c>
      <c r="U167" s="132">
        <f t="shared" si="31"/>
        <v>1505</v>
      </c>
      <c r="V167" s="132">
        <f t="shared" si="31"/>
        <v>1890</v>
      </c>
      <c r="W167" s="132">
        <f t="shared" si="31"/>
        <v>9566</v>
      </c>
      <c r="X167" s="132">
        <f t="shared" si="31"/>
        <v>478103</v>
      </c>
      <c r="Y167" s="132">
        <f t="shared" si="31"/>
        <v>387117</v>
      </c>
      <c r="Z167" s="138">
        <f t="shared" si="30"/>
        <v>1.2350348860938682</v>
      </c>
      <c r="AA167" s="170"/>
    </row>
    <row r="168" spans="1:27" ht="13.5" customHeight="1" x14ac:dyDescent="0.15">
      <c r="A168" s="113"/>
      <c r="B168" s="440" t="s">
        <v>333</v>
      </c>
      <c r="C168" s="446"/>
      <c r="D168" s="121" t="s">
        <v>345</v>
      </c>
      <c r="E168" s="69">
        <f t="shared" ref="E168:Y168" si="32">E170+E172+E174+E176+E178+E180+E182+E184+E186+E188+E190</f>
        <v>115972</v>
      </c>
      <c r="F168" s="69">
        <f t="shared" si="32"/>
        <v>23786</v>
      </c>
      <c r="G168" s="69">
        <f t="shared" si="32"/>
        <v>243066</v>
      </c>
      <c r="H168" s="69">
        <f t="shared" si="32"/>
        <v>14364</v>
      </c>
      <c r="I168" s="69">
        <f t="shared" si="32"/>
        <v>12689</v>
      </c>
      <c r="J168" s="69">
        <f t="shared" si="32"/>
        <v>10138</v>
      </c>
      <c r="K168" s="69">
        <f t="shared" si="32"/>
        <v>11728</v>
      </c>
      <c r="L168" s="69">
        <f t="shared" si="32"/>
        <v>154</v>
      </c>
      <c r="M168" s="69">
        <f t="shared" ref="M168:O169" si="33">M170+M172+M174+M176+M178+M180+M182+M184+M186+M188+M190</f>
        <v>4360</v>
      </c>
      <c r="N168" s="69">
        <f t="shared" si="33"/>
        <v>421</v>
      </c>
      <c r="O168" s="69">
        <f t="shared" si="33"/>
        <v>138</v>
      </c>
      <c r="P168" s="69">
        <f t="shared" si="32"/>
        <v>121</v>
      </c>
      <c r="Q168" s="69">
        <f t="shared" si="32"/>
        <v>655</v>
      </c>
      <c r="R168" s="69">
        <f t="shared" si="32"/>
        <v>426</v>
      </c>
      <c r="S168" s="69">
        <f t="shared" si="32"/>
        <v>204</v>
      </c>
      <c r="T168" s="69">
        <f t="shared" si="32"/>
        <v>4420</v>
      </c>
      <c r="U168" s="69">
        <f t="shared" si="32"/>
        <v>1410</v>
      </c>
      <c r="V168" s="69">
        <f t="shared" si="32"/>
        <v>1607</v>
      </c>
      <c r="W168" s="69">
        <f t="shared" si="32"/>
        <v>8026</v>
      </c>
      <c r="X168" s="69">
        <f t="shared" si="32"/>
        <v>453685</v>
      </c>
      <c r="Y168" s="69">
        <f t="shared" si="32"/>
        <v>369044</v>
      </c>
      <c r="Z168" s="137">
        <f t="shared" si="30"/>
        <v>1.2293520555814483</v>
      </c>
      <c r="AA168" s="170"/>
    </row>
    <row r="169" spans="1:27" ht="13.5" customHeight="1" thickBot="1" x14ac:dyDescent="0.2">
      <c r="A169" s="113"/>
      <c r="B169" s="442"/>
      <c r="C169" s="441"/>
      <c r="D169" s="122" t="s">
        <v>77</v>
      </c>
      <c r="E169" s="74">
        <f t="shared" ref="E169:Y169" si="34">E171+E173+E175+E177+E179+E181+E183+E185+E187+E189+E191</f>
        <v>121579</v>
      </c>
      <c r="F169" s="74">
        <f t="shared" si="34"/>
        <v>24724</v>
      </c>
      <c r="G169" s="74">
        <f t="shared" si="34"/>
        <v>253604</v>
      </c>
      <c r="H169" s="74">
        <f t="shared" si="34"/>
        <v>15234</v>
      </c>
      <c r="I169" s="74">
        <f t="shared" si="34"/>
        <v>13725</v>
      </c>
      <c r="J169" s="74">
        <f t="shared" si="34"/>
        <v>10656</v>
      </c>
      <c r="K169" s="74">
        <f t="shared" si="34"/>
        <v>12707</v>
      </c>
      <c r="L169" s="74">
        <f t="shared" si="34"/>
        <v>229</v>
      </c>
      <c r="M169" s="74">
        <f t="shared" si="33"/>
        <v>4740</v>
      </c>
      <c r="N169" s="74">
        <f t="shared" si="33"/>
        <v>543</v>
      </c>
      <c r="O169" s="74">
        <f t="shared" si="33"/>
        <v>141</v>
      </c>
      <c r="P169" s="74">
        <f t="shared" si="34"/>
        <v>191</v>
      </c>
      <c r="Q169" s="74">
        <f t="shared" si="34"/>
        <v>731</v>
      </c>
      <c r="R169" s="74">
        <f t="shared" si="34"/>
        <v>475</v>
      </c>
      <c r="S169" s="74">
        <f t="shared" si="34"/>
        <v>274</v>
      </c>
      <c r="T169" s="74">
        <f t="shared" si="34"/>
        <v>5396</v>
      </c>
      <c r="U169" s="74">
        <f t="shared" si="34"/>
        <v>1502</v>
      </c>
      <c r="V169" s="74">
        <f t="shared" si="34"/>
        <v>1888</v>
      </c>
      <c r="W169" s="74">
        <f t="shared" si="34"/>
        <v>9549</v>
      </c>
      <c r="X169" s="74">
        <f t="shared" si="34"/>
        <v>477888</v>
      </c>
      <c r="Y169" s="74">
        <f t="shared" si="34"/>
        <v>386978</v>
      </c>
      <c r="Z169" s="138">
        <f t="shared" si="30"/>
        <v>1.2349229155145771</v>
      </c>
      <c r="AA169" s="170"/>
    </row>
    <row r="170" spans="1:27" ht="13.5" customHeight="1" x14ac:dyDescent="0.15">
      <c r="A170" s="113"/>
      <c r="B170" s="113"/>
      <c r="C170" s="457" t="s">
        <v>78</v>
      </c>
      <c r="D170" s="121" t="s">
        <v>345</v>
      </c>
      <c r="E170" s="179">
        <v>86317</v>
      </c>
      <c r="F170" s="179">
        <v>19122</v>
      </c>
      <c r="G170" s="179">
        <v>225518</v>
      </c>
      <c r="H170" s="179">
        <v>13416</v>
      </c>
      <c r="I170" s="179">
        <v>11867</v>
      </c>
      <c r="J170" s="179">
        <v>9805</v>
      </c>
      <c r="K170" s="179">
        <v>11106</v>
      </c>
      <c r="L170" s="179">
        <v>154</v>
      </c>
      <c r="M170" s="179">
        <v>3753</v>
      </c>
      <c r="N170" s="179">
        <v>402</v>
      </c>
      <c r="O170" s="179">
        <v>83</v>
      </c>
      <c r="P170" s="179">
        <v>116</v>
      </c>
      <c r="Q170" s="179">
        <v>653</v>
      </c>
      <c r="R170" s="179">
        <v>421</v>
      </c>
      <c r="S170" s="179">
        <v>199</v>
      </c>
      <c r="T170" s="179">
        <v>4265</v>
      </c>
      <c r="U170" s="179">
        <v>1397</v>
      </c>
      <c r="V170" s="179">
        <v>1575</v>
      </c>
      <c r="W170" s="179">
        <v>7299</v>
      </c>
      <c r="X170" s="179">
        <v>397468</v>
      </c>
      <c r="Y170" s="179">
        <v>345954</v>
      </c>
      <c r="Z170" s="180">
        <f t="shared" si="30"/>
        <v>1.1489041895743364</v>
      </c>
      <c r="AA170" s="315"/>
    </row>
    <row r="171" spans="1:27" ht="13.5" customHeight="1" x14ac:dyDescent="0.15">
      <c r="A171" s="113"/>
      <c r="B171" s="112"/>
      <c r="C171" s="456"/>
      <c r="D171" s="169" t="s">
        <v>77</v>
      </c>
      <c r="E171" s="173">
        <v>91021</v>
      </c>
      <c r="F171" s="173">
        <v>19879</v>
      </c>
      <c r="G171" s="173">
        <v>234072</v>
      </c>
      <c r="H171" s="173">
        <v>14233</v>
      </c>
      <c r="I171" s="173">
        <v>12852</v>
      </c>
      <c r="J171" s="173">
        <v>10300</v>
      </c>
      <c r="K171" s="173">
        <v>12013</v>
      </c>
      <c r="L171" s="173">
        <v>229</v>
      </c>
      <c r="M171" s="173">
        <v>4071</v>
      </c>
      <c r="N171" s="173">
        <v>514</v>
      </c>
      <c r="O171" s="173">
        <v>86</v>
      </c>
      <c r="P171" s="173">
        <v>186</v>
      </c>
      <c r="Q171" s="173">
        <v>727</v>
      </c>
      <c r="R171" s="173">
        <v>470</v>
      </c>
      <c r="S171" s="173">
        <v>269</v>
      </c>
      <c r="T171" s="173">
        <v>5231</v>
      </c>
      <c r="U171" s="173">
        <v>1489</v>
      </c>
      <c r="V171" s="173">
        <v>1846</v>
      </c>
      <c r="W171" s="173">
        <v>8725</v>
      </c>
      <c r="X171" s="173">
        <v>418213</v>
      </c>
      <c r="Y171" s="173">
        <v>363560</v>
      </c>
      <c r="Z171" s="174">
        <f t="shared" si="30"/>
        <v>1.1503273187369347</v>
      </c>
      <c r="AA171" s="315"/>
    </row>
    <row r="172" spans="1:27" ht="13.5" customHeight="1" x14ac:dyDescent="0.15">
      <c r="A172" s="113"/>
      <c r="B172" s="112"/>
      <c r="C172" s="456" t="s">
        <v>301</v>
      </c>
      <c r="D172" s="169" t="s">
        <v>345</v>
      </c>
      <c r="E172" s="173">
        <v>0</v>
      </c>
      <c r="F172" s="173">
        <v>0</v>
      </c>
      <c r="G172" s="173">
        <v>0</v>
      </c>
      <c r="H172" s="173">
        <v>0</v>
      </c>
      <c r="I172" s="173">
        <v>0</v>
      </c>
      <c r="J172" s="173">
        <v>0</v>
      </c>
      <c r="K172" s="173">
        <v>0</v>
      </c>
      <c r="L172" s="173">
        <v>0</v>
      </c>
      <c r="M172" s="173">
        <v>0</v>
      </c>
      <c r="N172" s="173">
        <v>0</v>
      </c>
      <c r="O172" s="173">
        <v>0</v>
      </c>
      <c r="P172" s="173">
        <v>0</v>
      </c>
      <c r="Q172" s="173">
        <v>0</v>
      </c>
      <c r="R172" s="173">
        <v>0</v>
      </c>
      <c r="S172" s="173">
        <v>0</v>
      </c>
      <c r="T172" s="173">
        <v>0</v>
      </c>
      <c r="U172" s="173">
        <v>0</v>
      </c>
      <c r="V172" s="173">
        <v>0</v>
      </c>
      <c r="W172" s="173">
        <v>2</v>
      </c>
      <c r="X172" s="173">
        <v>2</v>
      </c>
      <c r="Y172" s="173">
        <v>18</v>
      </c>
      <c r="Z172" s="174">
        <f t="shared" si="30"/>
        <v>0.1111111111111111</v>
      </c>
      <c r="AA172" s="315"/>
    </row>
    <row r="173" spans="1:27" ht="13.5" customHeight="1" x14ac:dyDescent="0.15">
      <c r="A173" s="113"/>
      <c r="B173" s="112"/>
      <c r="C173" s="456"/>
      <c r="D173" s="169" t="s">
        <v>77</v>
      </c>
      <c r="E173" s="173">
        <v>0</v>
      </c>
      <c r="F173" s="173">
        <v>0</v>
      </c>
      <c r="G173" s="173">
        <v>0</v>
      </c>
      <c r="H173" s="173">
        <v>0</v>
      </c>
      <c r="I173" s="173">
        <v>0</v>
      </c>
      <c r="J173" s="173">
        <v>0</v>
      </c>
      <c r="K173" s="173">
        <v>0</v>
      </c>
      <c r="L173" s="173">
        <v>0</v>
      </c>
      <c r="M173" s="173">
        <v>0</v>
      </c>
      <c r="N173" s="173">
        <v>0</v>
      </c>
      <c r="O173" s="173">
        <v>0</v>
      </c>
      <c r="P173" s="173">
        <v>0</v>
      </c>
      <c r="Q173" s="173">
        <v>0</v>
      </c>
      <c r="R173" s="173">
        <v>0</v>
      </c>
      <c r="S173" s="173">
        <v>0</v>
      </c>
      <c r="T173" s="173">
        <v>0</v>
      </c>
      <c r="U173" s="173">
        <v>0</v>
      </c>
      <c r="V173" s="173">
        <v>0</v>
      </c>
      <c r="W173" s="173">
        <v>4</v>
      </c>
      <c r="X173" s="173">
        <v>4</v>
      </c>
      <c r="Y173" s="173">
        <v>18</v>
      </c>
      <c r="Z173" s="174">
        <f t="shared" si="30"/>
        <v>0.22222222222222221</v>
      </c>
      <c r="AA173" s="315"/>
    </row>
    <row r="174" spans="1:27" ht="13.5" customHeight="1" x14ac:dyDescent="0.15">
      <c r="A174" s="113"/>
      <c r="B174" s="112"/>
      <c r="C174" s="456" t="s">
        <v>79</v>
      </c>
      <c r="D174" s="169" t="s">
        <v>345</v>
      </c>
      <c r="E174" s="173">
        <v>25</v>
      </c>
      <c r="F174" s="173">
        <v>0</v>
      </c>
      <c r="G174" s="173">
        <v>0</v>
      </c>
      <c r="H174" s="173">
        <v>4</v>
      </c>
      <c r="I174" s="173">
        <v>8</v>
      </c>
      <c r="J174" s="173">
        <v>0</v>
      </c>
      <c r="K174" s="173">
        <v>1</v>
      </c>
      <c r="L174" s="173">
        <v>0</v>
      </c>
      <c r="M174" s="173">
        <v>0</v>
      </c>
      <c r="N174" s="173">
        <v>0</v>
      </c>
      <c r="O174" s="173">
        <v>0</v>
      </c>
      <c r="P174" s="173">
        <v>0</v>
      </c>
      <c r="Q174" s="173">
        <v>0</v>
      </c>
      <c r="R174" s="173">
        <v>0</v>
      </c>
      <c r="S174" s="173">
        <v>0</v>
      </c>
      <c r="T174" s="173">
        <v>13</v>
      </c>
      <c r="U174" s="173">
        <v>0</v>
      </c>
      <c r="V174" s="173">
        <v>1</v>
      </c>
      <c r="W174" s="173">
        <v>2</v>
      </c>
      <c r="X174" s="173">
        <v>54</v>
      </c>
      <c r="Y174" s="173">
        <v>47</v>
      </c>
      <c r="Z174" s="174">
        <f t="shared" si="30"/>
        <v>1.1489361702127661</v>
      </c>
      <c r="AA174" s="315"/>
    </row>
    <row r="175" spans="1:27" ht="13.5" customHeight="1" x14ac:dyDescent="0.15">
      <c r="A175" s="113"/>
      <c r="B175" s="112"/>
      <c r="C175" s="456"/>
      <c r="D175" s="169" t="s">
        <v>77</v>
      </c>
      <c r="E175" s="173">
        <v>25</v>
      </c>
      <c r="F175" s="173">
        <v>0</v>
      </c>
      <c r="G175" s="173">
        <v>0</v>
      </c>
      <c r="H175" s="173">
        <v>4</v>
      </c>
      <c r="I175" s="173">
        <v>8</v>
      </c>
      <c r="J175" s="173">
        <v>0</v>
      </c>
      <c r="K175" s="173">
        <v>1</v>
      </c>
      <c r="L175" s="173">
        <v>0</v>
      </c>
      <c r="M175" s="173">
        <v>0</v>
      </c>
      <c r="N175" s="173">
        <v>0</v>
      </c>
      <c r="O175" s="173">
        <v>0</v>
      </c>
      <c r="P175" s="173">
        <v>0</v>
      </c>
      <c r="Q175" s="173">
        <v>0</v>
      </c>
      <c r="R175" s="173">
        <v>0</v>
      </c>
      <c r="S175" s="173">
        <v>0</v>
      </c>
      <c r="T175" s="173">
        <v>13</v>
      </c>
      <c r="U175" s="173">
        <v>0</v>
      </c>
      <c r="V175" s="173">
        <v>1</v>
      </c>
      <c r="W175" s="173">
        <v>2</v>
      </c>
      <c r="X175" s="173">
        <v>54</v>
      </c>
      <c r="Y175" s="173">
        <v>47</v>
      </c>
      <c r="Z175" s="174">
        <f t="shared" si="30"/>
        <v>1.1489361702127661</v>
      </c>
      <c r="AA175" s="315"/>
    </row>
    <row r="176" spans="1:27" ht="13.5" customHeight="1" x14ac:dyDescent="0.15">
      <c r="A176" s="113"/>
      <c r="B176" s="112"/>
      <c r="C176" s="456" t="s">
        <v>80</v>
      </c>
      <c r="D176" s="169" t="s">
        <v>345</v>
      </c>
      <c r="E176" s="173">
        <v>0</v>
      </c>
      <c r="F176" s="173">
        <v>0</v>
      </c>
      <c r="G176" s="173">
        <v>0</v>
      </c>
      <c r="H176" s="173">
        <v>0</v>
      </c>
      <c r="I176" s="173">
        <v>0</v>
      </c>
      <c r="J176" s="173">
        <v>0</v>
      </c>
      <c r="K176" s="173">
        <v>0</v>
      </c>
      <c r="L176" s="173">
        <v>0</v>
      </c>
      <c r="M176" s="173">
        <v>0</v>
      </c>
      <c r="N176" s="173">
        <v>0</v>
      </c>
      <c r="O176" s="173">
        <v>0</v>
      </c>
      <c r="P176" s="173">
        <v>0</v>
      </c>
      <c r="Q176" s="173">
        <v>0</v>
      </c>
      <c r="R176" s="173">
        <v>0</v>
      </c>
      <c r="S176" s="173">
        <v>0</v>
      </c>
      <c r="T176" s="173">
        <v>0</v>
      </c>
      <c r="U176" s="173">
        <v>0</v>
      </c>
      <c r="V176" s="173">
        <v>0</v>
      </c>
      <c r="W176" s="173">
        <v>0</v>
      </c>
      <c r="X176" s="173">
        <v>0</v>
      </c>
      <c r="Y176" s="173">
        <v>0</v>
      </c>
      <c r="Z176" s="174">
        <f t="shared" si="30"/>
        <v>0</v>
      </c>
      <c r="AA176" s="315"/>
    </row>
    <row r="177" spans="1:27" ht="13.5" customHeight="1" x14ac:dyDescent="0.15">
      <c r="A177" s="113"/>
      <c r="B177" s="112"/>
      <c r="C177" s="456"/>
      <c r="D177" s="169" t="s">
        <v>77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0</v>
      </c>
      <c r="M177" s="173">
        <v>0</v>
      </c>
      <c r="N177" s="173">
        <v>0</v>
      </c>
      <c r="O177" s="173">
        <v>0</v>
      </c>
      <c r="P177" s="173">
        <v>0</v>
      </c>
      <c r="Q177" s="173">
        <v>0</v>
      </c>
      <c r="R177" s="173">
        <v>0</v>
      </c>
      <c r="S177" s="173">
        <v>0</v>
      </c>
      <c r="T177" s="173">
        <v>0</v>
      </c>
      <c r="U177" s="173">
        <v>0</v>
      </c>
      <c r="V177" s="173">
        <v>0</v>
      </c>
      <c r="W177" s="173">
        <v>0</v>
      </c>
      <c r="X177" s="173">
        <v>0</v>
      </c>
      <c r="Y177" s="173">
        <v>0</v>
      </c>
      <c r="Z177" s="174">
        <f t="shared" si="30"/>
        <v>0</v>
      </c>
      <c r="AA177" s="315"/>
    </row>
    <row r="178" spans="1:27" ht="13.5" customHeight="1" x14ac:dyDescent="0.15">
      <c r="A178" s="113"/>
      <c r="B178" s="112"/>
      <c r="C178" s="456" t="s">
        <v>81</v>
      </c>
      <c r="D178" s="169" t="s">
        <v>345</v>
      </c>
      <c r="E178" s="173">
        <v>0</v>
      </c>
      <c r="F178" s="173">
        <v>0</v>
      </c>
      <c r="G178" s="173">
        <v>0</v>
      </c>
      <c r="H178" s="173">
        <v>0</v>
      </c>
      <c r="I178" s="173">
        <v>0</v>
      </c>
      <c r="J178" s="173">
        <v>0</v>
      </c>
      <c r="K178" s="173">
        <v>0</v>
      </c>
      <c r="L178" s="173">
        <v>0</v>
      </c>
      <c r="M178" s="173">
        <v>0</v>
      </c>
      <c r="N178" s="173">
        <v>0</v>
      </c>
      <c r="O178" s="173">
        <v>0</v>
      </c>
      <c r="P178" s="173">
        <v>0</v>
      </c>
      <c r="Q178" s="173">
        <v>0</v>
      </c>
      <c r="R178" s="173">
        <v>0</v>
      </c>
      <c r="S178" s="173">
        <v>0</v>
      </c>
      <c r="T178" s="173">
        <v>0</v>
      </c>
      <c r="U178" s="173">
        <v>0</v>
      </c>
      <c r="V178" s="173">
        <v>0</v>
      </c>
      <c r="W178" s="173">
        <v>0</v>
      </c>
      <c r="X178" s="173">
        <v>0</v>
      </c>
      <c r="Y178" s="173">
        <v>11</v>
      </c>
      <c r="Z178" s="174">
        <f t="shared" si="30"/>
        <v>0</v>
      </c>
      <c r="AA178" s="315"/>
    </row>
    <row r="179" spans="1:27" ht="13.5" customHeight="1" x14ac:dyDescent="0.15">
      <c r="A179" s="113"/>
      <c r="B179" s="112"/>
      <c r="C179" s="456"/>
      <c r="D179" s="169" t="s">
        <v>77</v>
      </c>
      <c r="E179" s="173">
        <v>0</v>
      </c>
      <c r="F179" s="173">
        <v>0</v>
      </c>
      <c r="G179" s="173">
        <v>0</v>
      </c>
      <c r="H179" s="173">
        <v>0</v>
      </c>
      <c r="I179" s="173">
        <v>0</v>
      </c>
      <c r="J179" s="173">
        <v>0</v>
      </c>
      <c r="K179" s="173">
        <v>0</v>
      </c>
      <c r="L179" s="173">
        <v>0</v>
      </c>
      <c r="M179" s="173">
        <v>0</v>
      </c>
      <c r="N179" s="173">
        <v>0</v>
      </c>
      <c r="O179" s="173">
        <v>0</v>
      </c>
      <c r="P179" s="173">
        <v>0</v>
      </c>
      <c r="Q179" s="173">
        <v>0</v>
      </c>
      <c r="R179" s="173">
        <v>0</v>
      </c>
      <c r="S179" s="173">
        <v>0</v>
      </c>
      <c r="T179" s="173">
        <v>0</v>
      </c>
      <c r="U179" s="173">
        <v>0</v>
      </c>
      <c r="V179" s="173">
        <v>0</v>
      </c>
      <c r="W179" s="173">
        <v>0</v>
      </c>
      <c r="X179" s="173">
        <v>0</v>
      </c>
      <c r="Y179" s="173">
        <v>11</v>
      </c>
      <c r="Z179" s="174">
        <f t="shared" si="30"/>
        <v>0</v>
      </c>
      <c r="AA179" s="315"/>
    </row>
    <row r="180" spans="1:27" ht="13.5" customHeight="1" x14ac:dyDescent="0.15">
      <c r="A180" s="113"/>
      <c r="B180" s="112"/>
      <c r="C180" s="456" t="s">
        <v>82</v>
      </c>
      <c r="D180" s="169" t="s">
        <v>345</v>
      </c>
      <c r="E180" s="173">
        <v>0</v>
      </c>
      <c r="F180" s="173">
        <v>0</v>
      </c>
      <c r="G180" s="173">
        <v>0</v>
      </c>
      <c r="H180" s="173">
        <v>0</v>
      </c>
      <c r="I180" s="173">
        <v>0</v>
      </c>
      <c r="J180" s="173">
        <v>0</v>
      </c>
      <c r="K180" s="173">
        <v>0</v>
      </c>
      <c r="L180" s="173">
        <v>0</v>
      </c>
      <c r="M180" s="173">
        <v>0</v>
      </c>
      <c r="N180" s="173">
        <v>0</v>
      </c>
      <c r="O180" s="173">
        <v>0</v>
      </c>
      <c r="P180" s="173">
        <v>0</v>
      </c>
      <c r="Q180" s="173">
        <v>0</v>
      </c>
      <c r="R180" s="173">
        <v>0</v>
      </c>
      <c r="S180" s="173">
        <v>0</v>
      </c>
      <c r="T180" s="173">
        <v>0</v>
      </c>
      <c r="U180" s="173">
        <v>0</v>
      </c>
      <c r="V180" s="173">
        <v>0</v>
      </c>
      <c r="W180" s="173">
        <v>0</v>
      </c>
      <c r="X180" s="173">
        <v>0</v>
      </c>
      <c r="Y180" s="173">
        <v>5</v>
      </c>
      <c r="Z180" s="174">
        <f t="shared" si="30"/>
        <v>0</v>
      </c>
      <c r="AA180" s="315"/>
    </row>
    <row r="181" spans="1:27" ht="13.5" customHeight="1" x14ac:dyDescent="0.15">
      <c r="A181" s="113"/>
      <c r="B181" s="112"/>
      <c r="C181" s="456"/>
      <c r="D181" s="169" t="s">
        <v>77</v>
      </c>
      <c r="E181" s="173">
        <v>0</v>
      </c>
      <c r="F181" s="173">
        <v>0</v>
      </c>
      <c r="G181" s="173">
        <v>0</v>
      </c>
      <c r="H181" s="173">
        <v>0</v>
      </c>
      <c r="I181" s="173">
        <v>0</v>
      </c>
      <c r="J181" s="173">
        <v>0</v>
      </c>
      <c r="K181" s="173">
        <v>0</v>
      </c>
      <c r="L181" s="173">
        <v>0</v>
      </c>
      <c r="M181" s="173">
        <v>0</v>
      </c>
      <c r="N181" s="173">
        <v>0</v>
      </c>
      <c r="O181" s="173">
        <v>0</v>
      </c>
      <c r="P181" s="173">
        <v>0</v>
      </c>
      <c r="Q181" s="173">
        <v>0</v>
      </c>
      <c r="R181" s="173">
        <v>0</v>
      </c>
      <c r="S181" s="173">
        <v>0</v>
      </c>
      <c r="T181" s="173">
        <v>0</v>
      </c>
      <c r="U181" s="173">
        <v>0</v>
      </c>
      <c r="V181" s="173">
        <v>0</v>
      </c>
      <c r="W181" s="173">
        <v>0</v>
      </c>
      <c r="X181" s="173">
        <v>0</v>
      </c>
      <c r="Y181" s="173">
        <v>5</v>
      </c>
      <c r="Z181" s="174">
        <f t="shared" si="30"/>
        <v>0</v>
      </c>
      <c r="AA181" s="315"/>
    </row>
    <row r="182" spans="1:27" ht="13.5" customHeight="1" x14ac:dyDescent="0.15">
      <c r="A182" s="113"/>
      <c r="B182" s="114"/>
      <c r="C182" s="456" t="s">
        <v>83</v>
      </c>
      <c r="D182" s="169" t="s">
        <v>345</v>
      </c>
      <c r="E182" s="173">
        <v>10730</v>
      </c>
      <c r="F182" s="173">
        <v>4362</v>
      </c>
      <c r="G182" s="173">
        <v>11701</v>
      </c>
      <c r="H182" s="173">
        <v>643</v>
      </c>
      <c r="I182" s="173">
        <v>400</v>
      </c>
      <c r="J182" s="173">
        <v>218</v>
      </c>
      <c r="K182" s="173">
        <v>296</v>
      </c>
      <c r="L182" s="173">
        <v>0</v>
      </c>
      <c r="M182" s="173">
        <v>432</v>
      </c>
      <c r="N182" s="173">
        <v>10</v>
      </c>
      <c r="O182" s="173">
        <v>55</v>
      </c>
      <c r="P182" s="173">
        <v>2</v>
      </c>
      <c r="Q182" s="173">
        <v>2</v>
      </c>
      <c r="R182" s="173">
        <v>4</v>
      </c>
      <c r="S182" s="173">
        <v>3</v>
      </c>
      <c r="T182" s="173">
        <v>88</v>
      </c>
      <c r="U182" s="173">
        <v>0</v>
      </c>
      <c r="V182" s="173">
        <v>25</v>
      </c>
      <c r="W182" s="173">
        <v>630</v>
      </c>
      <c r="X182" s="173">
        <v>29601</v>
      </c>
      <c r="Y182" s="173">
        <v>11736</v>
      </c>
      <c r="Z182" s="174">
        <f t="shared" si="30"/>
        <v>2.522239263803681</v>
      </c>
      <c r="AA182" s="315"/>
    </row>
    <row r="183" spans="1:27" ht="13.5" customHeight="1" x14ac:dyDescent="0.15">
      <c r="A183" s="113"/>
      <c r="B183" s="114"/>
      <c r="C183" s="456"/>
      <c r="D183" s="169" t="s">
        <v>77</v>
      </c>
      <c r="E183" s="173">
        <v>11575</v>
      </c>
      <c r="F183" s="173">
        <v>4538</v>
      </c>
      <c r="G183" s="173">
        <v>13678</v>
      </c>
      <c r="H183" s="173">
        <v>696</v>
      </c>
      <c r="I183" s="173">
        <v>451</v>
      </c>
      <c r="J183" s="173">
        <v>241</v>
      </c>
      <c r="K183" s="173">
        <v>368</v>
      </c>
      <c r="L183" s="173">
        <v>0</v>
      </c>
      <c r="M183" s="173">
        <v>494</v>
      </c>
      <c r="N183" s="173">
        <v>20</v>
      </c>
      <c r="O183" s="173">
        <v>55</v>
      </c>
      <c r="P183" s="173">
        <v>2</v>
      </c>
      <c r="Q183" s="173">
        <v>4</v>
      </c>
      <c r="R183" s="173">
        <v>4</v>
      </c>
      <c r="S183" s="173">
        <v>3</v>
      </c>
      <c r="T183" s="173">
        <v>98</v>
      </c>
      <c r="U183" s="173">
        <v>0</v>
      </c>
      <c r="V183" s="173">
        <v>35</v>
      </c>
      <c r="W183" s="173">
        <v>724</v>
      </c>
      <c r="X183" s="173">
        <v>32986</v>
      </c>
      <c r="Y183" s="173">
        <v>12064</v>
      </c>
      <c r="Z183" s="174">
        <f t="shared" si="30"/>
        <v>2.7342506631299734</v>
      </c>
      <c r="AA183" s="315"/>
    </row>
    <row r="184" spans="1:27" ht="13.5" customHeight="1" x14ac:dyDescent="0.15">
      <c r="A184" s="113"/>
      <c r="B184" s="112"/>
      <c r="C184" s="456" t="s">
        <v>84</v>
      </c>
      <c r="D184" s="169" t="s">
        <v>345</v>
      </c>
      <c r="E184" s="173">
        <v>15848</v>
      </c>
      <c r="F184" s="173">
        <v>288</v>
      </c>
      <c r="G184" s="173">
        <v>996</v>
      </c>
      <c r="H184" s="173">
        <v>183</v>
      </c>
      <c r="I184" s="173">
        <v>42</v>
      </c>
      <c r="J184" s="173">
        <v>96</v>
      </c>
      <c r="K184" s="173">
        <v>0</v>
      </c>
      <c r="L184" s="173">
        <v>0</v>
      </c>
      <c r="M184" s="173">
        <v>175</v>
      </c>
      <c r="N184" s="173">
        <v>0</v>
      </c>
      <c r="O184" s="173">
        <v>0</v>
      </c>
      <c r="P184" s="173">
        <v>0</v>
      </c>
      <c r="Q184" s="173">
        <v>0</v>
      </c>
      <c r="R184" s="173">
        <v>0</v>
      </c>
      <c r="S184" s="173">
        <v>0</v>
      </c>
      <c r="T184" s="173">
        <v>46</v>
      </c>
      <c r="U184" s="173">
        <v>12</v>
      </c>
      <c r="V184" s="173">
        <v>0</v>
      </c>
      <c r="W184" s="173">
        <v>2</v>
      </c>
      <c r="X184" s="173">
        <v>17688</v>
      </c>
      <c r="Y184" s="173">
        <v>3309</v>
      </c>
      <c r="Z184" s="174">
        <f t="shared" si="30"/>
        <v>5.3454215775158662</v>
      </c>
      <c r="AA184" s="315"/>
    </row>
    <row r="185" spans="1:27" ht="13.5" customHeight="1" x14ac:dyDescent="0.15">
      <c r="A185" s="113"/>
      <c r="B185" s="112"/>
      <c r="C185" s="456"/>
      <c r="D185" s="169" t="s">
        <v>77</v>
      </c>
      <c r="E185" s="173">
        <v>15906</v>
      </c>
      <c r="F185" s="173">
        <v>292</v>
      </c>
      <c r="G185" s="173">
        <v>999</v>
      </c>
      <c r="H185" s="173">
        <v>183</v>
      </c>
      <c r="I185" s="173">
        <v>42</v>
      </c>
      <c r="J185" s="173">
        <v>96</v>
      </c>
      <c r="K185" s="173">
        <v>0</v>
      </c>
      <c r="L185" s="173">
        <v>0</v>
      </c>
      <c r="M185" s="173">
        <v>175</v>
      </c>
      <c r="N185" s="173">
        <v>0</v>
      </c>
      <c r="O185" s="173">
        <v>0</v>
      </c>
      <c r="P185" s="173">
        <v>0</v>
      </c>
      <c r="Q185" s="173">
        <v>0</v>
      </c>
      <c r="R185" s="173">
        <v>0</v>
      </c>
      <c r="S185" s="173">
        <v>0</v>
      </c>
      <c r="T185" s="173">
        <v>46</v>
      </c>
      <c r="U185" s="173">
        <v>12</v>
      </c>
      <c r="V185" s="173">
        <v>0</v>
      </c>
      <c r="W185" s="173">
        <v>3</v>
      </c>
      <c r="X185" s="173">
        <v>17754</v>
      </c>
      <c r="Y185" s="173">
        <v>3309</v>
      </c>
      <c r="Z185" s="174">
        <f t="shared" si="30"/>
        <v>5.3653671804170449</v>
      </c>
      <c r="AA185" s="315"/>
    </row>
    <row r="186" spans="1:27" ht="13.5" customHeight="1" x14ac:dyDescent="0.15">
      <c r="A186" s="113"/>
      <c r="B186" s="112"/>
      <c r="C186" s="456" t="s">
        <v>85</v>
      </c>
      <c r="D186" s="169" t="s">
        <v>345</v>
      </c>
      <c r="E186" s="173">
        <v>3034</v>
      </c>
      <c r="F186" s="173">
        <v>7</v>
      </c>
      <c r="G186" s="173">
        <v>4821</v>
      </c>
      <c r="H186" s="173">
        <v>97</v>
      </c>
      <c r="I186" s="173">
        <v>344</v>
      </c>
      <c r="J186" s="173">
        <v>16</v>
      </c>
      <c r="K186" s="173">
        <v>325</v>
      </c>
      <c r="L186" s="173">
        <v>0</v>
      </c>
      <c r="M186" s="173">
        <v>0</v>
      </c>
      <c r="N186" s="173">
        <v>0</v>
      </c>
      <c r="O186" s="173">
        <v>0</v>
      </c>
      <c r="P186" s="173">
        <v>0</v>
      </c>
      <c r="Q186" s="173">
        <v>0</v>
      </c>
      <c r="R186" s="173">
        <v>1</v>
      </c>
      <c r="S186" s="173">
        <v>1</v>
      </c>
      <c r="T186" s="173">
        <v>2</v>
      </c>
      <c r="U186" s="173">
        <v>1</v>
      </c>
      <c r="V186" s="173">
        <v>0</v>
      </c>
      <c r="W186" s="173">
        <v>83</v>
      </c>
      <c r="X186" s="173">
        <v>8732</v>
      </c>
      <c r="Y186" s="173">
        <v>7935</v>
      </c>
      <c r="Z186" s="174">
        <f t="shared" si="30"/>
        <v>1.1004410838059231</v>
      </c>
      <c r="AA186" s="315"/>
    </row>
    <row r="187" spans="1:27" ht="13.5" customHeight="1" x14ac:dyDescent="0.15">
      <c r="A187" s="113"/>
      <c r="B187" s="112"/>
      <c r="C187" s="456"/>
      <c r="D187" s="169" t="s">
        <v>77</v>
      </c>
      <c r="E187" s="173">
        <v>3034</v>
      </c>
      <c r="F187" s="173">
        <v>8</v>
      </c>
      <c r="G187" s="173">
        <v>4821</v>
      </c>
      <c r="H187" s="173">
        <v>97</v>
      </c>
      <c r="I187" s="173">
        <v>344</v>
      </c>
      <c r="J187" s="173">
        <v>16</v>
      </c>
      <c r="K187" s="173">
        <v>325</v>
      </c>
      <c r="L187" s="173">
        <v>0</v>
      </c>
      <c r="M187" s="173">
        <v>0</v>
      </c>
      <c r="N187" s="173">
        <v>0</v>
      </c>
      <c r="O187" s="173">
        <v>0</v>
      </c>
      <c r="P187" s="173">
        <v>0</v>
      </c>
      <c r="Q187" s="173">
        <v>0</v>
      </c>
      <c r="R187" s="173">
        <v>1</v>
      </c>
      <c r="S187" s="173">
        <v>1</v>
      </c>
      <c r="T187" s="173">
        <v>2</v>
      </c>
      <c r="U187" s="173">
        <v>1</v>
      </c>
      <c r="V187" s="173">
        <v>0</v>
      </c>
      <c r="W187" s="173">
        <v>83</v>
      </c>
      <c r="X187" s="173">
        <v>8733</v>
      </c>
      <c r="Y187" s="173">
        <v>7935</v>
      </c>
      <c r="Z187" s="174">
        <f t="shared" si="30"/>
        <v>1.1005671077504726</v>
      </c>
      <c r="AA187" s="315"/>
    </row>
    <row r="188" spans="1:27" ht="13.5" customHeight="1" x14ac:dyDescent="0.15">
      <c r="A188" s="113"/>
      <c r="B188" s="112"/>
      <c r="C188" s="456" t="s">
        <v>287</v>
      </c>
      <c r="D188" s="169" t="s">
        <v>345</v>
      </c>
      <c r="E188" s="173">
        <v>18</v>
      </c>
      <c r="F188" s="173">
        <v>7</v>
      </c>
      <c r="G188" s="173">
        <v>30</v>
      </c>
      <c r="H188" s="173">
        <v>21</v>
      </c>
      <c r="I188" s="173">
        <v>28</v>
      </c>
      <c r="J188" s="173">
        <v>3</v>
      </c>
      <c r="K188" s="173">
        <v>0</v>
      </c>
      <c r="L188" s="173">
        <v>0</v>
      </c>
      <c r="M188" s="173">
        <v>0</v>
      </c>
      <c r="N188" s="173">
        <v>9</v>
      </c>
      <c r="O188" s="173">
        <v>0</v>
      </c>
      <c r="P188" s="173">
        <v>3</v>
      </c>
      <c r="Q188" s="173">
        <v>0</v>
      </c>
      <c r="R188" s="173">
        <v>0</v>
      </c>
      <c r="S188" s="173">
        <v>1</v>
      </c>
      <c r="T188" s="173">
        <v>6</v>
      </c>
      <c r="U188" s="173">
        <v>0</v>
      </c>
      <c r="V188" s="173">
        <v>6</v>
      </c>
      <c r="W188" s="173">
        <v>8</v>
      </c>
      <c r="X188" s="173">
        <v>140</v>
      </c>
      <c r="Y188" s="173">
        <v>29</v>
      </c>
      <c r="Z188" s="174">
        <f t="shared" si="30"/>
        <v>4.8275862068965516</v>
      </c>
      <c r="AA188" s="315"/>
    </row>
    <row r="189" spans="1:27" ht="13.5" customHeight="1" x14ac:dyDescent="0.15">
      <c r="A189" s="113"/>
      <c r="B189" s="112"/>
      <c r="C189" s="456"/>
      <c r="D189" s="169" t="s">
        <v>77</v>
      </c>
      <c r="E189" s="173">
        <v>18</v>
      </c>
      <c r="F189" s="173">
        <v>7</v>
      </c>
      <c r="G189" s="173">
        <v>34</v>
      </c>
      <c r="H189" s="173">
        <v>21</v>
      </c>
      <c r="I189" s="173">
        <v>28</v>
      </c>
      <c r="J189" s="173">
        <v>3</v>
      </c>
      <c r="K189" s="173">
        <v>0</v>
      </c>
      <c r="L189" s="173">
        <v>0</v>
      </c>
      <c r="M189" s="173">
        <v>0</v>
      </c>
      <c r="N189" s="173">
        <v>9</v>
      </c>
      <c r="O189" s="173">
        <v>0</v>
      </c>
      <c r="P189" s="173">
        <v>3</v>
      </c>
      <c r="Q189" s="173">
        <v>0</v>
      </c>
      <c r="R189" s="173">
        <v>0</v>
      </c>
      <c r="S189" s="173">
        <v>1</v>
      </c>
      <c r="T189" s="173">
        <v>6</v>
      </c>
      <c r="U189" s="173">
        <v>0</v>
      </c>
      <c r="V189" s="173">
        <v>6</v>
      </c>
      <c r="W189" s="173">
        <v>8</v>
      </c>
      <c r="X189" s="173">
        <v>144</v>
      </c>
      <c r="Y189" s="173">
        <v>29</v>
      </c>
      <c r="Z189" s="174">
        <f t="shared" si="30"/>
        <v>4.9655172413793105</v>
      </c>
      <c r="AA189" s="315"/>
    </row>
    <row r="190" spans="1:27" ht="13.5" customHeight="1" x14ac:dyDescent="0.15">
      <c r="A190" s="113"/>
      <c r="B190" s="114"/>
      <c r="C190" s="456" t="s">
        <v>86</v>
      </c>
      <c r="D190" s="169" t="s">
        <v>345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v>0</v>
      </c>
      <c r="Q190" s="173">
        <v>0</v>
      </c>
      <c r="R190" s="173">
        <v>0</v>
      </c>
      <c r="S190" s="173">
        <v>0</v>
      </c>
      <c r="T190" s="173">
        <v>0</v>
      </c>
      <c r="U190" s="173">
        <v>0</v>
      </c>
      <c r="V190" s="173">
        <v>0</v>
      </c>
      <c r="W190" s="173">
        <v>0</v>
      </c>
      <c r="X190" s="173">
        <v>0</v>
      </c>
      <c r="Y190" s="173">
        <v>0</v>
      </c>
      <c r="Z190" s="174">
        <f t="shared" si="30"/>
        <v>0</v>
      </c>
      <c r="AA190" s="315"/>
    </row>
    <row r="191" spans="1:27" ht="13.5" customHeight="1" thickBot="1" x14ac:dyDescent="0.2">
      <c r="A191" s="117"/>
      <c r="B191" s="118"/>
      <c r="C191" s="458"/>
      <c r="D191" s="122" t="s">
        <v>77</v>
      </c>
      <c r="E191" s="181">
        <v>0</v>
      </c>
      <c r="F191" s="181">
        <v>0</v>
      </c>
      <c r="G191" s="181">
        <v>0</v>
      </c>
      <c r="H191" s="181">
        <v>0</v>
      </c>
      <c r="I191" s="181">
        <v>0</v>
      </c>
      <c r="J191" s="181">
        <v>0</v>
      </c>
      <c r="K191" s="181">
        <v>0</v>
      </c>
      <c r="L191" s="181">
        <v>0</v>
      </c>
      <c r="M191" s="181">
        <v>0</v>
      </c>
      <c r="N191" s="181">
        <v>0</v>
      </c>
      <c r="O191" s="181">
        <v>0</v>
      </c>
      <c r="P191" s="181">
        <v>0</v>
      </c>
      <c r="Q191" s="181">
        <v>0</v>
      </c>
      <c r="R191" s="181">
        <v>0</v>
      </c>
      <c r="S191" s="181">
        <v>0</v>
      </c>
      <c r="T191" s="181">
        <v>0</v>
      </c>
      <c r="U191" s="181">
        <v>0</v>
      </c>
      <c r="V191" s="181">
        <v>0</v>
      </c>
      <c r="W191" s="181">
        <v>0</v>
      </c>
      <c r="X191" s="181">
        <v>0</v>
      </c>
      <c r="Y191" s="181">
        <v>0</v>
      </c>
      <c r="Z191" s="182">
        <f t="shared" si="30"/>
        <v>0</v>
      </c>
      <c r="AA191" s="315"/>
    </row>
    <row r="192" spans="1:27" s="94" customFormat="1" ht="13.5" customHeight="1" x14ac:dyDescent="0.15">
      <c r="A192" s="112"/>
      <c r="B192" s="112"/>
      <c r="C192" s="313"/>
      <c r="D192" s="112"/>
      <c r="Z192" s="170"/>
      <c r="AA192" s="170"/>
    </row>
    <row r="193" spans="1:27" ht="21.75" customHeight="1" x14ac:dyDescent="0.15">
      <c r="A193" s="156" t="str">
        <f>$A$1</f>
        <v>６　平成27年度市町村別・国別訪日外国人宿泊者数（延べ人数）</v>
      </c>
    </row>
    <row r="194" spans="1:27" ht="13.5" customHeight="1" thickBot="1" x14ac:dyDescent="0.2">
      <c r="A194" s="116"/>
      <c r="Z194" s="158" t="s">
        <v>380</v>
      </c>
      <c r="AA194" s="158"/>
    </row>
    <row r="195" spans="1:27" s="147" customFormat="1" ht="13.5" customHeight="1" thickBot="1" x14ac:dyDescent="0.2">
      <c r="A195" s="159" t="s">
        <v>58</v>
      </c>
      <c r="B195" s="159" t="s">
        <v>355</v>
      </c>
      <c r="C195" s="312" t="s">
        <v>59</v>
      </c>
      <c r="D195" s="163" t="s">
        <v>60</v>
      </c>
      <c r="E195" s="164" t="s">
        <v>381</v>
      </c>
      <c r="F195" s="164" t="s">
        <v>382</v>
      </c>
      <c r="G195" s="164" t="s">
        <v>383</v>
      </c>
      <c r="H195" s="164" t="s">
        <v>384</v>
      </c>
      <c r="I195" s="164" t="s">
        <v>247</v>
      </c>
      <c r="J195" s="164" t="s">
        <v>314</v>
      </c>
      <c r="K195" s="164" t="s">
        <v>315</v>
      </c>
      <c r="L195" s="164" t="s">
        <v>316</v>
      </c>
      <c r="M195" s="161" t="s">
        <v>399</v>
      </c>
      <c r="N195" s="161" t="s">
        <v>397</v>
      </c>
      <c r="O195" s="161" t="s">
        <v>398</v>
      </c>
      <c r="P195" s="164" t="s">
        <v>248</v>
      </c>
      <c r="Q195" s="164" t="s">
        <v>249</v>
      </c>
      <c r="R195" s="164" t="s">
        <v>250</v>
      </c>
      <c r="S195" s="164" t="s">
        <v>251</v>
      </c>
      <c r="T195" s="164" t="s">
        <v>378</v>
      </c>
      <c r="U195" s="164" t="s">
        <v>252</v>
      </c>
      <c r="V195" s="164" t="s">
        <v>379</v>
      </c>
      <c r="W195" s="164" t="s">
        <v>319</v>
      </c>
      <c r="X195" s="165" t="s">
        <v>349</v>
      </c>
      <c r="Y195" s="166" t="str">
        <f>$Y$3</f>
        <v>26年度</v>
      </c>
      <c r="Z195" s="167" t="s">
        <v>71</v>
      </c>
      <c r="AA195" s="314"/>
    </row>
    <row r="196" spans="1:27" ht="13.5" customHeight="1" x14ac:dyDescent="0.15">
      <c r="A196" s="449" t="s">
        <v>334</v>
      </c>
      <c r="B196" s="440" t="s">
        <v>335</v>
      </c>
      <c r="C196" s="441"/>
      <c r="D196" s="121" t="s">
        <v>345</v>
      </c>
      <c r="E196" s="69">
        <f t="shared" ref="E196:Y196" si="35">E198+E200+E202+E204+E206+E208+E210</f>
        <v>51</v>
      </c>
      <c r="F196" s="69">
        <f t="shared" si="35"/>
        <v>12</v>
      </c>
      <c r="G196" s="69">
        <f t="shared" si="35"/>
        <v>46</v>
      </c>
      <c r="H196" s="69">
        <f t="shared" si="35"/>
        <v>6</v>
      </c>
      <c r="I196" s="69">
        <f t="shared" si="35"/>
        <v>10</v>
      </c>
      <c r="J196" s="69">
        <f t="shared" si="35"/>
        <v>3</v>
      </c>
      <c r="K196" s="69">
        <f t="shared" si="35"/>
        <v>4</v>
      </c>
      <c r="L196" s="69">
        <f t="shared" si="35"/>
        <v>5</v>
      </c>
      <c r="M196" s="69">
        <f t="shared" ref="M196:O197" si="36">M198+M200+M202+M204+M206+M208+M210</f>
        <v>0</v>
      </c>
      <c r="N196" s="69">
        <f t="shared" si="36"/>
        <v>0</v>
      </c>
      <c r="O196" s="69">
        <f t="shared" si="36"/>
        <v>0</v>
      </c>
      <c r="P196" s="69">
        <f t="shared" si="35"/>
        <v>3</v>
      </c>
      <c r="Q196" s="69">
        <f t="shared" si="35"/>
        <v>0</v>
      </c>
      <c r="R196" s="69">
        <f t="shared" si="35"/>
        <v>0</v>
      </c>
      <c r="S196" s="69">
        <f t="shared" si="35"/>
        <v>3</v>
      </c>
      <c r="T196" s="69">
        <f t="shared" si="35"/>
        <v>24</v>
      </c>
      <c r="U196" s="69">
        <f t="shared" si="35"/>
        <v>3</v>
      </c>
      <c r="V196" s="69">
        <f t="shared" si="35"/>
        <v>2</v>
      </c>
      <c r="W196" s="69">
        <f t="shared" si="35"/>
        <v>16</v>
      </c>
      <c r="X196" s="69">
        <f t="shared" si="35"/>
        <v>188</v>
      </c>
      <c r="Y196" s="69">
        <f t="shared" si="35"/>
        <v>124</v>
      </c>
      <c r="Z196" s="137">
        <f t="shared" ref="Z196:Z255" si="37">IF(Y196=0,0,X196/Y196)</f>
        <v>1.5161290322580645</v>
      </c>
      <c r="AA196" s="170"/>
    </row>
    <row r="197" spans="1:27" ht="13.5" customHeight="1" thickBot="1" x14ac:dyDescent="0.2">
      <c r="A197" s="447"/>
      <c r="B197" s="442"/>
      <c r="C197" s="441"/>
      <c r="D197" s="122" t="s">
        <v>77</v>
      </c>
      <c r="E197" s="132">
        <f t="shared" ref="E197:Y197" si="38">E199+E201+E203+E205+E207+E209+E211</f>
        <v>51</v>
      </c>
      <c r="F197" s="132">
        <f t="shared" si="38"/>
        <v>14</v>
      </c>
      <c r="G197" s="132">
        <f t="shared" si="38"/>
        <v>52</v>
      </c>
      <c r="H197" s="132">
        <f t="shared" si="38"/>
        <v>6</v>
      </c>
      <c r="I197" s="132">
        <f t="shared" si="38"/>
        <v>10</v>
      </c>
      <c r="J197" s="132">
        <f t="shared" si="38"/>
        <v>5</v>
      </c>
      <c r="K197" s="132">
        <f t="shared" si="38"/>
        <v>4</v>
      </c>
      <c r="L197" s="132">
        <f t="shared" si="38"/>
        <v>11</v>
      </c>
      <c r="M197" s="132">
        <f t="shared" si="36"/>
        <v>0</v>
      </c>
      <c r="N197" s="132">
        <f t="shared" si="36"/>
        <v>0</v>
      </c>
      <c r="O197" s="132">
        <f t="shared" si="36"/>
        <v>0</v>
      </c>
      <c r="P197" s="132">
        <f t="shared" si="38"/>
        <v>3</v>
      </c>
      <c r="Q197" s="132">
        <f t="shared" si="38"/>
        <v>0</v>
      </c>
      <c r="R197" s="132">
        <f t="shared" si="38"/>
        <v>0</v>
      </c>
      <c r="S197" s="132">
        <f t="shared" si="38"/>
        <v>3</v>
      </c>
      <c r="T197" s="132">
        <f t="shared" si="38"/>
        <v>34</v>
      </c>
      <c r="U197" s="132">
        <f t="shared" si="38"/>
        <v>3</v>
      </c>
      <c r="V197" s="132">
        <f t="shared" si="38"/>
        <v>2</v>
      </c>
      <c r="W197" s="132">
        <f t="shared" si="38"/>
        <v>17</v>
      </c>
      <c r="X197" s="132">
        <f t="shared" si="38"/>
        <v>215</v>
      </c>
      <c r="Y197" s="132">
        <f t="shared" si="38"/>
        <v>139</v>
      </c>
      <c r="Z197" s="138">
        <f t="shared" si="37"/>
        <v>1.5467625899280575</v>
      </c>
      <c r="AA197" s="170"/>
    </row>
    <row r="198" spans="1:27" ht="13.5" customHeight="1" x14ac:dyDescent="0.15">
      <c r="A198" s="113"/>
      <c r="B198" s="113"/>
      <c r="C198" s="457" t="s">
        <v>87</v>
      </c>
      <c r="D198" s="123" t="s">
        <v>345</v>
      </c>
      <c r="E198" s="177">
        <v>11</v>
      </c>
      <c r="F198" s="177">
        <v>8</v>
      </c>
      <c r="G198" s="177">
        <v>26</v>
      </c>
      <c r="H198" s="177">
        <v>6</v>
      </c>
      <c r="I198" s="177">
        <v>1</v>
      </c>
      <c r="J198" s="177">
        <v>0</v>
      </c>
      <c r="K198" s="177">
        <v>4</v>
      </c>
      <c r="L198" s="177">
        <v>0</v>
      </c>
      <c r="M198" s="177">
        <v>0</v>
      </c>
      <c r="N198" s="177">
        <v>0</v>
      </c>
      <c r="O198" s="177">
        <v>0</v>
      </c>
      <c r="P198" s="177">
        <v>0</v>
      </c>
      <c r="Q198" s="177">
        <v>0</v>
      </c>
      <c r="R198" s="177">
        <v>0</v>
      </c>
      <c r="S198" s="177">
        <v>2</v>
      </c>
      <c r="T198" s="177">
        <v>15</v>
      </c>
      <c r="U198" s="177">
        <v>2</v>
      </c>
      <c r="V198" s="177">
        <v>0</v>
      </c>
      <c r="W198" s="177">
        <v>6</v>
      </c>
      <c r="X198" s="177">
        <v>81</v>
      </c>
      <c r="Y198" s="177">
        <v>25</v>
      </c>
      <c r="Z198" s="178">
        <f t="shared" si="37"/>
        <v>3.24</v>
      </c>
      <c r="AA198" s="315"/>
    </row>
    <row r="199" spans="1:27" ht="13.5" customHeight="1" x14ac:dyDescent="0.15">
      <c r="A199" s="113"/>
      <c r="B199" s="112"/>
      <c r="C199" s="456"/>
      <c r="D199" s="124" t="s">
        <v>77</v>
      </c>
      <c r="E199" s="173">
        <v>11</v>
      </c>
      <c r="F199" s="173">
        <v>8</v>
      </c>
      <c r="G199" s="173">
        <v>26</v>
      </c>
      <c r="H199" s="173">
        <v>6</v>
      </c>
      <c r="I199" s="173">
        <v>1</v>
      </c>
      <c r="J199" s="173">
        <v>0</v>
      </c>
      <c r="K199" s="173">
        <v>4</v>
      </c>
      <c r="L199" s="173">
        <v>0</v>
      </c>
      <c r="M199" s="173">
        <v>0</v>
      </c>
      <c r="N199" s="173">
        <v>0</v>
      </c>
      <c r="O199" s="173">
        <v>0</v>
      </c>
      <c r="P199" s="173">
        <v>0</v>
      </c>
      <c r="Q199" s="173">
        <v>0</v>
      </c>
      <c r="R199" s="173">
        <v>0</v>
      </c>
      <c r="S199" s="173">
        <v>2</v>
      </c>
      <c r="T199" s="173">
        <v>25</v>
      </c>
      <c r="U199" s="173">
        <v>2</v>
      </c>
      <c r="V199" s="173">
        <v>0</v>
      </c>
      <c r="W199" s="173">
        <v>6</v>
      </c>
      <c r="X199" s="173">
        <v>91</v>
      </c>
      <c r="Y199" s="173">
        <v>29</v>
      </c>
      <c r="Z199" s="174">
        <f t="shared" si="37"/>
        <v>3.1379310344827585</v>
      </c>
      <c r="AA199" s="315"/>
    </row>
    <row r="200" spans="1:27" ht="13.5" customHeight="1" x14ac:dyDescent="0.15">
      <c r="A200" s="113"/>
      <c r="B200" s="112"/>
      <c r="C200" s="456" t="s">
        <v>88</v>
      </c>
      <c r="D200" s="124" t="s">
        <v>345</v>
      </c>
      <c r="E200" s="173">
        <v>0</v>
      </c>
      <c r="F200" s="173">
        <v>0</v>
      </c>
      <c r="G200" s="173">
        <v>1</v>
      </c>
      <c r="H200" s="173">
        <v>0</v>
      </c>
      <c r="I200" s="173">
        <v>0</v>
      </c>
      <c r="J200" s="173">
        <v>0</v>
      </c>
      <c r="K200" s="173">
        <v>0</v>
      </c>
      <c r="L200" s="173">
        <v>0</v>
      </c>
      <c r="M200" s="173">
        <v>0</v>
      </c>
      <c r="N200" s="173">
        <v>0</v>
      </c>
      <c r="O200" s="173">
        <v>0</v>
      </c>
      <c r="P200" s="173">
        <v>0</v>
      </c>
      <c r="Q200" s="173">
        <v>0</v>
      </c>
      <c r="R200" s="173">
        <v>0</v>
      </c>
      <c r="S200" s="173">
        <v>0</v>
      </c>
      <c r="T200" s="173">
        <v>0</v>
      </c>
      <c r="U200" s="173">
        <v>0</v>
      </c>
      <c r="V200" s="173">
        <v>0</v>
      </c>
      <c r="W200" s="173">
        <v>0</v>
      </c>
      <c r="X200" s="173">
        <v>1</v>
      </c>
      <c r="Y200" s="173">
        <v>11</v>
      </c>
      <c r="Z200" s="174">
        <f t="shared" si="37"/>
        <v>9.0909090909090912E-2</v>
      </c>
      <c r="AA200" s="315"/>
    </row>
    <row r="201" spans="1:27" ht="13.5" customHeight="1" x14ac:dyDescent="0.15">
      <c r="A201" s="113"/>
      <c r="B201" s="112"/>
      <c r="C201" s="456"/>
      <c r="D201" s="124" t="s">
        <v>77</v>
      </c>
      <c r="E201" s="173">
        <v>0</v>
      </c>
      <c r="F201" s="173">
        <v>0</v>
      </c>
      <c r="G201" s="173">
        <v>1</v>
      </c>
      <c r="H201" s="173">
        <v>0</v>
      </c>
      <c r="I201" s="173">
        <v>0</v>
      </c>
      <c r="J201" s="173">
        <v>0</v>
      </c>
      <c r="K201" s="173">
        <v>0</v>
      </c>
      <c r="L201" s="173">
        <v>0</v>
      </c>
      <c r="M201" s="173">
        <v>0</v>
      </c>
      <c r="N201" s="173">
        <v>0</v>
      </c>
      <c r="O201" s="173">
        <v>0</v>
      </c>
      <c r="P201" s="173">
        <v>0</v>
      </c>
      <c r="Q201" s="173">
        <v>0</v>
      </c>
      <c r="R201" s="173">
        <v>0</v>
      </c>
      <c r="S201" s="173">
        <v>0</v>
      </c>
      <c r="T201" s="173">
        <v>0</v>
      </c>
      <c r="U201" s="173">
        <v>0</v>
      </c>
      <c r="V201" s="173">
        <v>0</v>
      </c>
      <c r="W201" s="173">
        <v>0</v>
      </c>
      <c r="X201" s="173">
        <v>1</v>
      </c>
      <c r="Y201" s="173">
        <v>11</v>
      </c>
      <c r="Z201" s="174">
        <f t="shared" si="37"/>
        <v>9.0909090909090912E-2</v>
      </c>
      <c r="AA201" s="315"/>
    </row>
    <row r="202" spans="1:27" ht="13.5" customHeight="1" x14ac:dyDescent="0.15">
      <c r="A202" s="113"/>
      <c r="B202" s="112"/>
      <c r="C202" s="456" t="s">
        <v>89</v>
      </c>
      <c r="D202" s="124" t="s">
        <v>345</v>
      </c>
      <c r="E202" s="173">
        <v>0</v>
      </c>
      <c r="F202" s="173">
        <v>0</v>
      </c>
      <c r="G202" s="173">
        <v>0</v>
      </c>
      <c r="H202" s="173">
        <v>0</v>
      </c>
      <c r="I202" s="173">
        <v>0</v>
      </c>
      <c r="J202" s="173">
        <v>0</v>
      </c>
      <c r="K202" s="173">
        <v>0</v>
      </c>
      <c r="L202" s="173">
        <v>0</v>
      </c>
      <c r="M202" s="173">
        <v>0</v>
      </c>
      <c r="N202" s="173">
        <v>0</v>
      </c>
      <c r="O202" s="173">
        <v>0</v>
      </c>
      <c r="P202" s="173">
        <v>0</v>
      </c>
      <c r="Q202" s="173">
        <v>0</v>
      </c>
      <c r="R202" s="173">
        <v>0</v>
      </c>
      <c r="S202" s="173">
        <v>0</v>
      </c>
      <c r="T202" s="173">
        <v>0</v>
      </c>
      <c r="U202" s="173">
        <v>0</v>
      </c>
      <c r="V202" s="173">
        <v>0</v>
      </c>
      <c r="W202" s="173">
        <v>0</v>
      </c>
      <c r="X202" s="173">
        <v>0</v>
      </c>
      <c r="Y202" s="173">
        <v>0</v>
      </c>
      <c r="Z202" s="174">
        <f t="shared" si="37"/>
        <v>0</v>
      </c>
      <c r="AA202" s="315"/>
    </row>
    <row r="203" spans="1:27" ht="13.5" customHeight="1" x14ac:dyDescent="0.15">
      <c r="A203" s="113"/>
      <c r="B203" s="112"/>
      <c r="C203" s="456"/>
      <c r="D203" s="124" t="s">
        <v>77</v>
      </c>
      <c r="E203" s="173">
        <v>0</v>
      </c>
      <c r="F203" s="173">
        <v>0</v>
      </c>
      <c r="G203" s="173">
        <v>0</v>
      </c>
      <c r="H203" s="173">
        <v>0</v>
      </c>
      <c r="I203" s="173">
        <v>0</v>
      </c>
      <c r="J203" s="173">
        <v>0</v>
      </c>
      <c r="K203" s="173">
        <v>0</v>
      </c>
      <c r="L203" s="173">
        <v>0</v>
      </c>
      <c r="M203" s="173">
        <v>0</v>
      </c>
      <c r="N203" s="173">
        <v>0</v>
      </c>
      <c r="O203" s="173">
        <v>0</v>
      </c>
      <c r="P203" s="173">
        <v>0</v>
      </c>
      <c r="Q203" s="173">
        <v>0</v>
      </c>
      <c r="R203" s="173">
        <v>0</v>
      </c>
      <c r="S203" s="173">
        <v>0</v>
      </c>
      <c r="T203" s="173">
        <v>0</v>
      </c>
      <c r="U203" s="173">
        <v>0</v>
      </c>
      <c r="V203" s="173">
        <v>0</v>
      </c>
      <c r="W203" s="173">
        <v>0</v>
      </c>
      <c r="X203" s="173">
        <v>0</v>
      </c>
      <c r="Y203" s="173">
        <v>0</v>
      </c>
      <c r="Z203" s="174">
        <f t="shared" si="37"/>
        <v>0</v>
      </c>
      <c r="AA203" s="315"/>
    </row>
    <row r="204" spans="1:27" ht="13.5" customHeight="1" x14ac:dyDescent="0.15">
      <c r="A204" s="113"/>
      <c r="B204" s="112"/>
      <c r="C204" s="456" t="s">
        <v>90</v>
      </c>
      <c r="D204" s="124" t="s">
        <v>345</v>
      </c>
      <c r="E204" s="173">
        <v>0</v>
      </c>
      <c r="F204" s="173">
        <v>2</v>
      </c>
      <c r="G204" s="173">
        <v>0</v>
      </c>
      <c r="H204" s="173">
        <v>0</v>
      </c>
      <c r="I204" s="173">
        <v>9</v>
      </c>
      <c r="J204" s="173">
        <v>0</v>
      </c>
      <c r="K204" s="173">
        <v>0</v>
      </c>
      <c r="L204" s="173">
        <v>0</v>
      </c>
      <c r="M204" s="173">
        <v>0</v>
      </c>
      <c r="N204" s="173">
        <v>0</v>
      </c>
      <c r="O204" s="173">
        <v>0</v>
      </c>
      <c r="P204" s="173">
        <v>3</v>
      </c>
      <c r="Q204" s="173">
        <v>0</v>
      </c>
      <c r="R204" s="173">
        <v>0</v>
      </c>
      <c r="S204" s="173">
        <v>0</v>
      </c>
      <c r="T204" s="173">
        <v>3</v>
      </c>
      <c r="U204" s="173">
        <v>0</v>
      </c>
      <c r="V204" s="173">
        <v>0</v>
      </c>
      <c r="W204" s="173">
        <v>8</v>
      </c>
      <c r="X204" s="173">
        <v>25</v>
      </c>
      <c r="Y204" s="173">
        <v>0</v>
      </c>
      <c r="Z204" s="174">
        <f t="shared" si="37"/>
        <v>0</v>
      </c>
      <c r="AA204" s="315"/>
    </row>
    <row r="205" spans="1:27" ht="13.5" customHeight="1" x14ac:dyDescent="0.15">
      <c r="A205" s="113"/>
      <c r="B205" s="112"/>
      <c r="C205" s="456"/>
      <c r="D205" s="124" t="s">
        <v>77</v>
      </c>
      <c r="E205" s="173">
        <v>0</v>
      </c>
      <c r="F205" s="173">
        <v>2</v>
      </c>
      <c r="G205" s="173">
        <v>0</v>
      </c>
      <c r="H205" s="173">
        <v>0</v>
      </c>
      <c r="I205" s="173">
        <v>9</v>
      </c>
      <c r="J205" s="173">
        <v>0</v>
      </c>
      <c r="K205" s="173">
        <v>0</v>
      </c>
      <c r="L205" s="173">
        <v>0</v>
      </c>
      <c r="M205" s="173">
        <v>0</v>
      </c>
      <c r="N205" s="173">
        <v>0</v>
      </c>
      <c r="O205" s="173">
        <v>0</v>
      </c>
      <c r="P205" s="173">
        <v>3</v>
      </c>
      <c r="Q205" s="173">
        <v>0</v>
      </c>
      <c r="R205" s="173">
        <v>0</v>
      </c>
      <c r="S205" s="173">
        <v>0</v>
      </c>
      <c r="T205" s="173">
        <v>3</v>
      </c>
      <c r="U205" s="173">
        <v>0</v>
      </c>
      <c r="V205" s="173">
        <v>0</v>
      </c>
      <c r="W205" s="173">
        <v>9</v>
      </c>
      <c r="X205" s="173">
        <v>26</v>
      </c>
      <c r="Y205" s="173">
        <v>0</v>
      </c>
      <c r="Z205" s="174">
        <f t="shared" si="37"/>
        <v>0</v>
      </c>
      <c r="AA205" s="315"/>
    </row>
    <row r="206" spans="1:27" ht="13.5" customHeight="1" x14ac:dyDescent="0.15">
      <c r="A206" s="113"/>
      <c r="B206" s="112"/>
      <c r="C206" s="456" t="s">
        <v>91</v>
      </c>
      <c r="D206" s="124" t="s">
        <v>345</v>
      </c>
      <c r="E206" s="173">
        <v>1</v>
      </c>
      <c r="F206" s="173">
        <v>2</v>
      </c>
      <c r="G206" s="173">
        <v>15</v>
      </c>
      <c r="H206" s="173">
        <v>0</v>
      </c>
      <c r="I206" s="173">
        <v>0</v>
      </c>
      <c r="J206" s="173">
        <v>2</v>
      </c>
      <c r="K206" s="173">
        <v>0</v>
      </c>
      <c r="L206" s="173">
        <v>4</v>
      </c>
      <c r="M206" s="173">
        <v>0</v>
      </c>
      <c r="N206" s="173">
        <v>0</v>
      </c>
      <c r="O206" s="173">
        <v>0</v>
      </c>
      <c r="P206" s="173">
        <v>0</v>
      </c>
      <c r="Q206" s="173">
        <v>0</v>
      </c>
      <c r="R206" s="173">
        <v>0</v>
      </c>
      <c r="S206" s="173">
        <v>0</v>
      </c>
      <c r="T206" s="173">
        <v>0</v>
      </c>
      <c r="U206" s="173">
        <v>0</v>
      </c>
      <c r="V206" s="173">
        <v>0</v>
      </c>
      <c r="W206" s="173">
        <v>0</v>
      </c>
      <c r="X206" s="173">
        <v>24</v>
      </c>
      <c r="Y206" s="173">
        <v>31</v>
      </c>
      <c r="Z206" s="174">
        <f t="shared" si="37"/>
        <v>0.77419354838709675</v>
      </c>
      <c r="AA206" s="315"/>
    </row>
    <row r="207" spans="1:27" ht="13.5" customHeight="1" x14ac:dyDescent="0.15">
      <c r="A207" s="113"/>
      <c r="B207" s="112"/>
      <c r="C207" s="456"/>
      <c r="D207" s="124" t="s">
        <v>77</v>
      </c>
      <c r="E207" s="173">
        <v>1</v>
      </c>
      <c r="F207" s="173">
        <v>4</v>
      </c>
      <c r="G207" s="173">
        <v>17</v>
      </c>
      <c r="H207" s="173">
        <v>0</v>
      </c>
      <c r="I207" s="173">
        <v>0</v>
      </c>
      <c r="J207" s="173">
        <v>4</v>
      </c>
      <c r="K207" s="173">
        <v>0</v>
      </c>
      <c r="L207" s="173">
        <v>8</v>
      </c>
      <c r="M207" s="173">
        <v>0</v>
      </c>
      <c r="N207" s="173">
        <v>0</v>
      </c>
      <c r="O207" s="173">
        <v>0</v>
      </c>
      <c r="P207" s="173">
        <v>0</v>
      </c>
      <c r="Q207" s="173">
        <v>0</v>
      </c>
      <c r="R207" s="173">
        <v>0</v>
      </c>
      <c r="S207" s="173">
        <v>0</v>
      </c>
      <c r="T207" s="173">
        <v>0</v>
      </c>
      <c r="U207" s="173">
        <v>0</v>
      </c>
      <c r="V207" s="173">
        <v>0</v>
      </c>
      <c r="W207" s="173">
        <v>0</v>
      </c>
      <c r="X207" s="173">
        <v>34</v>
      </c>
      <c r="Y207" s="173">
        <v>31</v>
      </c>
      <c r="Z207" s="174">
        <f t="shared" si="37"/>
        <v>1.096774193548387</v>
      </c>
      <c r="AA207" s="315"/>
    </row>
    <row r="208" spans="1:27" ht="13.5" customHeight="1" x14ac:dyDescent="0.15">
      <c r="A208" s="113"/>
      <c r="B208" s="112"/>
      <c r="C208" s="456" t="s">
        <v>92</v>
      </c>
      <c r="D208" s="124" t="s">
        <v>345</v>
      </c>
      <c r="E208" s="173">
        <v>0</v>
      </c>
      <c r="F208" s="173">
        <v>0</v>
      </c>
      <c r="G208" s="173">
        <v>4</v>
      </c>
      <c r="H208" s="173">
        <v>0</v>
      </c>
      <c r="I208" s="173">
        <v>0</v>
      </c>
      <c r="J208" s="173">
        <v>0</v>
      </c>
      <c r="K208" s="173">
        <v>0</v>
      </c>
      <c r="L208" s="173">
        <v>0</v>
      </c>
      <c r="M208" s="173">
        <v>0</v>
      </c>
      <c r="N208" s="173">
        <v>0</v>
      </c>
      <c r="O208" s="173">
        <v>0</v>
      </c>
      <c r="P208" s="173">
        <v>0</v>
      </c>
      <c r="Q208" s="173">
        <v>0</v>
      </c>
      <c r="R208" s="173">
        <v>0</v>
      </c>
      <c r="S208" s="173">
        <v>0</v>
      </c>
      <c r="T208" s="173">
        <v>0</v>
      </c>
      <c r="U208" s="173">
        <v>0</v>
      </c>
      <c r="V208" s="173">
        <v>0</v>
      </c>
      <c r="W208" s="173">
        <v>0</v>
      </c>
      <c r="X208" s="173">
        <v>4</v>
      </c>
      <c r="Y208" s="173">
        <v>20</v>
      </c>
      <c r="Z208" s="174">
        <f t="shared" si="37"/>
        <v>0.2</v>
      </c>
      <c r="AA208" s="315"/>
    </row>
    <row r="209" spans="1:27" ht="13.5" customHeight="1" x14ac:dyDescent="0.15">
      <c r="A209" s="113"/>
      <c r="B209" s="112"/>
      <c r="C209" s="456"/>
      <c r="D209" s="124" t="s">
        <v>77</v>
      </c>
      <c r="E209" s="173">
        <v>0</v>
      </c>
      <c r="F209" s="173">
        <v>0</v>
      </c>
      <c r="G209" s="173">
        <v>8</v>
      </c>
      <c r="H209" s="173">
        <v>0</v>
      </c>
      <c r="I209" s="173">
        <v>0</v>
      </c>
      <c r="J209" s="173">
        <v>0</v>
      </c>
      <c r="K209" s="173">
        <v>0</v>
      </c>
      <c r="L209" s="173">
        <v>0</v>
      </c>
      <c r="M209" s="173">
        <v>0</v>
      </c>
      <c r="N209" s="173">
        <v>0</v>
      </c>
      <c r="O209" s="173">
        <v>0</v>
      </c>
      <c r="P209" s="173">
        <v>0</v>
      </c>
      <c r="Q209" s="173">
        <v>0</v>
      </c>
      <c r="R209" s="173">
        <v>0</v>
      </c>
      <c r="S209" s="173">
        <v>0</v>
      </c>
      <c r="T209" s="173">
        <v>0</v>
      </c>
      <c r="U209" s="173">
        <v>0</v>
      </c>
      <c r="V209" s="173">
        <v>0</v>
      </c>
      <c r="W209" s="173">
        <v>0</v>
      </c>
      <c r="X209" s="173">
        <v>8</v>
      </c>
      <c r="Y209" s="173">
        <v>30</v>
      </c>
      <c r="Z209" s="174">
        <f t="shared" si="37"/>
        <v>0.26666666666666666</v>
      </c>
      <c r="AA209" s="315"/>
    </row>
    <row r="210" spans="1:27" ht="13.5" customHeight="1" x14ac:dyDescent="0.15">
      <c r="A210" s="113"/>
      <c r="B210" s="114"/>
      <c r="C210" s="456" t="s">
        <v>348</v>
      </c>
      <c r="D210" s="124" t="s">
        <v>345</v>
      </c>
      <c r="E210" s="173">
        <v>39</v>
      </c>
      <c r="F210" s="173">
        <v>0</v>
      </c>
      <c r="G210" s="173">
        <v>0</v>
      </c>
      <c r="H210" s="173">
        <v>0</v>
      </c>
      <c r="I210" s="173">
        <v>0</v>
      </c>
      <c r="J210" s="173">
        <v>1</v>
      </c>
      <c r="K210" s="173">
        <v>0</v>
      </c>
      <c r="L210" s="173">
        <v>1</v>
      </c>
      <c r="M210" s="173">
        <v>0</v>
      </c>
      <c r="N210" s="173">
        <v>0</v>
      </c>
      <c r="O210" s="173">
        <v>0</v>
      </c>
      <c r="P210" s="173">
        <v>0</v>
      </c>
      <c r="Q210" s="173">
        <v>0</v>
      </c>
      <c r="R210" s="173">
        <v>0</v>
      </c>
      <c r="S210" s="173">
        <v>1</v>
      </c>
      <c r="T210" s="173">
        <v>6</v>
      </c>
      <c r="U210" s="173">
        <v>1</v>
      </c>
      <c r="V210" s="173">
        <v>2</v>
      </c>
      <c r="W210" s="173">
        <v>2</v>
      </c>
      <c r="X210" s="173">
        <v>53</v>
      </c>
      <c r="Y210" s="173">
        <v>37</v>
      </c>
      <c r="Z210" s="174">
        <f t="shared" si="37"/>
        <v>1.4324324324324325</v>
      </c>
      <c r="AA210" s="315"/>
    </row>
    <row r="211" spans="1:27" ht="13.5" customHeight="1" thickBot="1" x14ac:dyDescent="0.2">
      <c r="A211" s="113"/>
      <c r="B211" s="114"/>
      <c r="C211" s="458"/>
      <c r="D211" s="126" t="s">
        <v>77</v>
      </c>
      <c r="E211" s="175">
        <v>39</v>
      </c>
      <c r="F211" s="175">
        <v>0</v>
      </c>
      <c r="G211" s="175">
        <v>0</v>
      </c>
      <c r="H211" s="175">
        <v>0</v>
      </c>
      <c r="I211" s="175">
        <v>0</v>
      </c>
      <c r="J211" s="175">
        <v>1</v>
      </c>
      <c r="K211" s="175">
        <v>0</v>
      </c>
      <c r="L211" s="175">
        <v>3</v>
      </c>
      <c r="M211" s="175">
        <v>0</v>
      </c>
      <c r="N211" s="175">
        <v>0</v>
      </c>
      <c r="O211" s="175">
        <v>0</v>
      </c>
      <c r="P211" s="175">
        <v>0</v>
      </c>
      <c r="Q211" s="175">
        <v>0</v>
      </c>
      <c r="R211" s="175">
        <v>0</v>
      </c>
      <c r="S211" s="175">
        <v>1</v>
      </c>
      <c r="T211" s="175">
        <v>6</v>
      </c>
      <c r="U211" s="175">
        <v>1</v>
      </c>
      <c r="V211" s="175">
        <v>2</v>
      </c>
      <c r="W211" s="175">
        <v>2</v>
      </c>
      <c r="X211" s="175">
        <v>55</v>
      </c>
      <c r="Y211" s="175">
        <v>38</v>
      </c>
      <c r="Z211" s="176">
        <f t="shared" si="37"/>
        <v>1.4473684210526316</v>
      </c>
      <c r="AA211" s="315"/>
    </row>
    <row r="212" spans="1:27" ht="13.5" customHeight="1" x14ac:dyDescent="0.15">
      <c r="A212" s="440" t="s">
        <v>17</v>
      </c>
      <c r="B212" s="444"/>
      <c r="C212" s="441"/>
      <c r="D212" s="121" t="s">
        <v>345</v>
      </c>
      <c r="E212" s="69">
        <f t="shared" ref="E212:Y212" si="39">E214+E266+E284</f>
        <v>153453</v>
      </c>
      <c r="F212" s="69">
        <f t="shared" si="39"/>
        <v>21114</v>
      </c>
      <c r="G212" s="69">
        <f t="shared" si="39"/>
        <v>221069</v>
      </c>
      <c r="H212" s="69">
        <f t="shared" si="39"/>
        <v>61083</v>
      </c>
      <c r="I212" s="69">
        <f t="shared" si="39"/>
        <v>31583</v>
      </c>
      <c r="J212" s="69">
        <f t="shared" si="39"/>
        <v>14048</v>
      </c>
      <c r="K212" s="69">
        <f t="shared" si="39"/>
        <v>38937</v>
      </c>
      <c r="L212" s="69">
        <f t="shared" si="39"/>
        <v>134</v>
      </c>
      <c r="M212" s="69">
        <f t="shared" ref="M212:O213" si="40">M214+M266+M284</f>
        <v>5055</v>
      </c>
      <c r="N212" s="69">
        <f t="shared" si="40"/>
        <v>2435</v>
      </c>
      <c r="O212" s="69">
        <f t="shared" si="40"/>
        <v>341</v>
      </c>
      <c r="P212" s="69">
        <f t="shared" si="39"/>
        <v>1252</v>
      </c>
      <c r="Q212" s="69">
        <f t="shared" si="39"/>
        <v>1234</v>
      </c>
      <c r="R212" s="69">
        <f t="shared" si="39"/>
        <v>1118</v>
      </c>
      <c r="S212" s="69">
        <f t="shared" si="39"/>
        <v>860</v>
      </c>
      <c r="T212" s="69">
        <f t="shared" si="39"/>
        <v>5798</v>
      </c>
      <c r="U212" s="69">
        <f t="shared" si="39"/>
        <v>1206</v>
      </c>
      <c r="V212" s="69">
        <f t="shared" si="39"/>
        <v>7155</v>
      </c>
      <c r="W212" s="69">
        <f t="shared" si="39"/>
        <v>25147</v>
      </c>
      <c r="X212" s="69">
        <f t="shared" si="39"/>
        <v>593022</v>
      </c>
      <c r="Y212" s="69">
        <f t="shared" si="39"/>
        <v>459181</v>
      </c>
      <c r="Z212" s="137">
        <f t="shared" si="37"/>
        <v>1.2914776526032219</v>
      </c>
      <c r="AA212" s="170"/>
    </row>
    <row r="213" spans="1:27" ht="13.5" customHeight="1" thickBot="1" x14ac:dyDescent="0.2">
      <c r="A213" s="442"/>
      <c r="B213" s="445"/>
      <c r="C213" s="441"/>
      <c r="D213" s="122" t="s">
        <v>77</v>
      </c>
      <c r="E213" s="132">
        <f t="shared" ref="E213:Y213" si="41">E215+E267+E285</f>
        <v>191700</v>
      </c>
      <c r="F213" s="132">
        <f t="shared" si="41"/>
        <v>30094</v>
      </c>
      <c r="G213" s="132">
        <f t="shared" si="41"/>
        <v>249613</v>
      </c>
      <c r="H213" s="132">
        <f t="shared" si="41"/>
        <v>81014</v>
      </c>
      <c r="I213" s="132">
        <f t="shared" si="41"/>
        <v>37963</v>
      </c>
      <c r="J213" s="132">
        <f t="shared" si="41"/>
        <v>15673</v>
      </c>
      <c r="K213" s="132">
        <f t="shared" si="41"/>
        <v>43597</v>
      </c>
      <c r="L213" s="132">
        <f t="shared" si="41"/>
        <v>183</v>
      </c>
      <c r="M213" s="132">
        <f t="shared" si="40"/>
        <v>5458</v>
      </c>
      <c r="N213" s="132">
        <f t="shared" si="40"/>
        <v>2690</v>
      </c>
      <c r="O213" s="132">
        <f t="shared" si="40"/>
        <v>502</v>
      </c>
      <c r="P213" s="132">
        <f t="shared" si="41"/>
        <v>2377</v>
      </c>
      <c r="Q213" s="132">
        <f t="shared" si="41"/>
        <v>2115</v>
      </c>
      <c r="R213" s="132">
        <f t="shared" si="41"/>
        <v>1819</v>
      </c>
      <c r="S213" s="132">
        <f t="shared" si="41"/>
        <v>1343</v>
      </c>
      <c r="T213" s="132">
        <f t="shared" si="41"/>
        <v>9440</v>
      </c>
      <c r="U213" s="132">
        <f t="shared" si="41"/>
        <v>1725</v>
      </c>
      <c r="V213" s="132">
        <f t="shared" si="41"/>
        <v>24868</v>
      </c>
      <c r="W213" s="132">
        <f t="shared" si="41"/>
        <v>34702</v>
      </c>
      <c r="X213" s="132">
        <f t="shared" si="41"/>
        <v>736876</v>
      </c>
      <c r="Y213" s="132">
        <f t="shared" si="41"/>
        <v>539817</v>
      </c>
      <c r="Z213" s="138">
        <f t="shared" si="37"/>
        <v>1.3650477847122267</v>
      </c>
      <c r="AA213" s="170"/>
    </row>
    <row r="214" spans="1:27" ht="13.5" customHeight="1" x14ac:dyDescent="0.15">
      <c r="A214" s="113"/>
      <c r="B214" s="440" t="s">
        <v>336</v>
      </c>
      <c r="C214" s="446"/>
      <c r="D214" s="121" t="s">
        <v>345</v>
      </c>
      <c r="E214" s="69">
        <f t="shared" ref="E214:Y214" si="42">E216+E218+E220+E222+E224+E226+E228+E230+E232+E234+E236+E238+E240+E242+E244+E246+E248+E250+E252+E254+E260+E262+E264</f>
        <v>152149</v>
      </c>
      <c r="F214" s="69">
        <f t="shared" si="42"/>
        <v>20423</v>
      </c>
      <c r="G214" s="69">
        <f t="shared" si="42"/>
        <v>216671</v>
      </c>
      <c r="H214" s="69">
        <f t="shared" si="42"/>
        <v>59714</v>
      </c>
      <c r="I214" s="69">
        <f t="shared" si="42"/>
        <v>31074</v>
      </c>
      <c r="J214" s="69">
        <f t="shared" si="42"/>
        <v>13915</v>
      </c>
      <c r="K214" s="69">
        <f t="shared" si="42"/>
        <v>37799</v>
      </c>
      <c r="L214" s="69">
        <f t="shared" si="42"/>
        <v>114</v>
      </c>
      <c r="M214" s="69">
        <f t="shared" ref="M214:O215" si="43">M216+M218+M220+M222+M224+M226+M228+M230+M232+M234+M236+M238+M240+M242+M244+M246+M248+M250+M252+M254+M260+M262+M264</f>
        <v>5024</v>
      </c>
      <c r="N214" s="69">
        <f t="shared" si="43"/>
        <v>2411</v>
      </c>
      <c r="O214" s="69">
        <f t="shared" si="43"/>
        <v>328</v>
      </c>
      <c r="P214" s="69">
        <f t="shared" si="42"/>
        <v>349</v>
      </c>
      <c r="Q214" s="69">
        <f t="shared" si="42"/>
        <v>1103</v>
      </c>
      <c r="R214" s="69">
        <f t="shared" si="42"/>
        <v>900</v>
      </c>
      <c r="S214" s="69">
        <f t="shared" si="42"/>
        <v>625</v>
      </c>
      <c r="T214" s="69">
        <f t="shared" si="42"/>
        <v>5224</v>
      </c>
      <c r="U214" s="69">
        <f t="shared" si="42"/>
        <v>1104</v>
      </c>
      <c r="V214" s="69">
        <f t="shared" si="42"/>
        <v>6916</v>
      </c>
      <c r="W214" s="69">
        <f t="shared" si="42"/>
        <v>23665</v>
      </c>
      <c r="X214" s="69">
        <f t="shared" si="42"/>
        <v>579508</v>
      </c>
      <c r="Y214" s="69">
        <f t="shared" si="42"/>
        <v>447115</v>
      </c>
      <c r="Z214" s="137">
        <f t="shared" si="37"/>
        <v>1.2961050289075517</v>
      </c>
      <c r="AA214" s="170"/>
    </row>
    <row r="215" spans="1:27" ht="13.5" customHeight="1" thickBot="1" x14ac:dyDescent="0.2">
      <c r="A215" s="113"/>
      <c r="B215" s="442"/>
      <c r="C215" s="441"/>
      <c r="D215" s="122" t="s">
        <v>77</v>
      </c>
      <c r="E215" s="74">
        <f t="shared" ref="E215:Y215" si="44">E217+E219+E221+E223+E225+E227+E229+E231+E233+E235+E237+E239+E241+E243+E245+E247+E249+E251+E253+E255+E261+E263+E265</f>
        <v>190066</v>
      </c>
      <c r="F215" s="74">
        <f t="shared" si="44"/>
        <v>29179</v>
      </c>
      <c r="G215" s="74">
        <f t="shared" si="44"/>
        <v>244468</v>
      </c>
      <c r="H215" s="74">
        <f t="shared" si="44"/>
        <v>79251</v>
      </c>
      <c r="I215" s="74">
        <f t="shared" si="44"/>
        <v>37328</v>
      </c>
      <c r="J215" s="74">
        <f t="shared" si="44"/>
        <v>15516</v>
      </c>
      <c r="K215" s="74">
        <f t="shared" si="44"/>
        <v>42399</v>
      </c>
      <c r="L215" s="74">
        <f t="shared" si="44"/>
        <v>137</v>
      </c>
      <c r="M215" s="74">
        <f t="shared" si="43"/>
        <v>5392</v>
      </c>
      <c r="N215" s="74">
        <f t="shared" si="43"/>
        <v>2663</v>
      </c>
      <c r="O215" s="74">
        <f t="shared" si="43"/>
        <v>489</v>
      </c>
      <c r="P215" s="74">
        <f t="shared" si="44"/>
        <v>536</v>
      </c>
      <c r="Q215" s="74">
        <f t="shared" si="44"/>
        <v>1940</v>
      </c>
      <c r="R215" s="74">
        <f t="shared" si="44"/>
        <v>1481</v>
      </c>
      <c r="S215" s="74">
        <f t="shared" si="44"/>
        <v>1020</v>
      </c>
      <c r="T215" s="74">
        <f t="shared" si="44"/>
        <v>8676</v>
      </c>
      <c r="U215" s="74">
        <f t="shared" si="44"/>
        <v>1597</v>
      </c>
      <c r="V215" s="74">
        <f t="shared" si="44"/>
        <v>24528</v>
      </c>
      <c r="W215" s="74">
        <f t="shared" si="44"/>
        <v>32767</v>
      </c>
      <c r="X215" s="74">
        <f t="shared" si="44"/>
        <v>719433</v>
      </c>
      <c r="Y215" s="74">
        <f t="shared" si="44"/>
        <v>524308</v>
      </c>
      <c r="Z215" s="138">
        <f t="shared" si="37"/>
        <v>1.3721572053068043</v>
      </c>
      <c r="AA215" s="170"/>
    </row>
    <row r="216" spans="1:27" ht="13.5" customHeight="1" x14ac:dyDescent="0.15">
      <c r="A216" s="113"/>
      <c r="B216" s="113"/>
      <c r="C216" s="457" t="s">
        <v>155</v>
      </c>
      <c r="D216" s="123" t="s">
        <v>345</v>
      </c>
      <c r="E216" s="173">
        <v>51629</v>
      </c>
      <c r="F216" s="173">
        <v>5327</v>
      </c>
      <c r="G216" s="173">
        <v>23167</v>
      </c>
      <c r="H216" s="173">
        <v>12547</v>
      </c>
      <c r="I216" s="173">
        <v>8716</v>
      </c>
      <c r="J216" s="173">
        <v>2493</v>
      </c>
      <c r="K216" s="173">
        <v>9693</v>
      </c>
      <c r="L216" s="173">
        <v>50</v>
      </c>
      <c r="M216" s="173">
        <v>1632</v>
      </c>
      <c r="N216" s="173">
        <v>242</v>
      </c>
      <c r="O216" s="173">
        <v>41</v>
      </c>
      <c r="P216" s="173">
        <v>206</v>
      </c>
      <c r="Q216" s="173">
        <v>423</v>
      </c>
      <c r="R216" s="173">
        <v>271</v>
      </c>
      <c r="S216" s="173">
        <v>308</v>
      </c>
      <c r="T216" s="173">
        <v>2564</v>
      </c>
      <c r="U216" s="173">
        <v>388</v>
      </c>
      <c r="V216" s="173">
        <v>1737</v>
      </c>
      <c r="W216" s="173">
        <v>3415</v>
      </c>
      <c r="X216" s="173">
        <v>124849</v>
      </c>
      <c r="Y216" s="173">
        <v>75979</v>
      </c>
      <c r="Z216" s="174">
        <f t="shared" si="37"/>
        <v>1.6432040432224693</v>
      </c>
      <c r="AA216" s="315"/>
    </row>
    <row r="217" spans="1:27" ht="13.5" customHeight="1" x14ac:dyDescent="0.15">
      <c r="A217" s="113"/>
      <c r="B217" s="112"/>
      <c r="C217" s="456"/>
      <c r="D217" s="124" t="s">
        <v>77</v>
      </c>
      <c r="E217" s="173">
        <v>63506</v>
      </c>
      <c r="F217" s="173">
        <v>6407</v>
      </c>
      <c r="G217" s="173">
        <v>26775</v>
      </c>
      <c r="H217" s="173">
        <v>15171</v>
      </c>
      <c r="I217" s="173">
        <v>10150</v>
      </c>
      <c r="J217" s="173">
        <v>2989</v>
      </c>
      <c r="K217" s="173">
        <v>12318</v>
      </c>
      <c r="L217" s="173">
        <v>57</v>
      </c>
      <c r="M217" s="173">
        <v>1744</v>
      </c>
      <c r="N217" s="173">
        <v>319</v>
      </c>
      <c r="O217" s="173">
        <v>52</v>
      </c>
      <c r="P217" s="173">
        <v>254</v>
      </c>
      <c r="Q217" s="173">
        <v>636</v>
      </c>
      <c r="R217" s="173">
        <v>410</v>
      </c>
      <c r="S217" s="173">
        <v>410</v>
      </c>
      <c r="T217" s="173">
        <v>3492</v>
      </c>
      <c r="U217" s="173">
        <v>551</v>
      </c>
      <c r="V217" s="173">
        <v>2552</v>
      </c>
      <c r="W217" s="173">
        <v>4389</v>
      </c>
      <c r="X217" s="173">
        <v>152182</v>
      </c>
      <c r="Y217" s="173">
        <v>86202</v>
      </c>
      <c r="Z217" s="174">
        <f t="shared" si="37"/>
        <v>1.7654114753718011</v>
      </c>
      <c r="AA217" s="315"/>
    </row>
    <row r="218" spans="1:27" ht="13.5" customHeight="1" x14ac:dyDescent="0.15">
      <c r="A218" s="113"/>
      <c r="B218" s="112"/>
      <c r="C218" s="456" t="s">
        <v>291</v>
      </c>
      <c r="D218" s="124" t="s">
        <v>345</v>
      </c>
      <c r="E218" s="173">
        <v>13</v>
      </c>
      <c r="F218" s="173">
        <v>28</v>
      </c>
      <c r="G218" s="173">
        <v>8</v>
      </c>
      <c r="H218" s="173">
        <v>4</v>
      </c>
      <c r="I218" s="173">
        <v>12</v>
      </c>
      <c r="J218" s="173">
        <v>0</v>
      </c>
      <c r="K218" s="173">
        <v>1</v>
      </c>
      <c r="L218" s="173">
        <v>2</v>
      </c>
      <c r="M218" s="173">
        <v>0</v>
      </c>
      <c r="N218" s="173">
        <v>0</v>
      </c>
      <c r="O218" s="173">
        <v>0</v>
      </c>
      <c r="P218" s="173">
        <v>0</v>
      </c>
      <c r="Q218" s="173">
        <v>0</v>
      </c>
      <c r="R218" s="173">
        <v>6</v>
      </c>
      <c r="S218" s="173">
        <v>1</v>
      </c>
      <c r="T218" s="173">
        <v>11</v>
      </c>
      <c r="U218" s="173">
        <v>0</v>
      </c>
      <c r="V218" s="173">
        <v>2</v>
      </c>
      <c r="W218" s="173">
        <v>5</v>
      </c>
      <c r="X218" s="173">
        <v>93</v>
      </c>
      <c r="Y218" s="173">
        <v>60</v>
      </c>
      <c r="Z218" s="174">
        <f t="shared" si="37"/>
        <v>1.55</v>
      </c>
      <c r="AA218" s="315"/>
    </row>
    <row r="219" spans="1:27" ht="13.5" customHeight="1" x14ac:dyDescent="0.15">
      <c r="A219" s="113"/>
      <c r="B219" s="112"/>
      <c r="C219" s="456"/>
      <c r="D219" s="124" t="s">
        <v>77</v>
      </c>
      <c r="E219" s="173">
        <v>42</v>
      </c>
      <c r="F219" s="173">
        <v>32</v>
      </c>
      <c r="G219" s="173">
        <v>10</v>
      </c>
      <c r="H219" s="173">
        <v>4</v>
      </c>
      <c r="I219" s="173">
        <v>12</v>
      </c>
      <c r="J219" s="173">
        <v>0</v>
      </c>
      <c r="K219" s="173">
        <v>2</v>
      </c>
      <c r="L219" s="173">
        <v>4</v>
      </c>
      <c r="M219" s="173">
        <v>0</v>
      </c>
      <c r="N219" s="173">
        <v>0</v>
      </c>
      <c r="O219" s="173">
        <v>0</v>
      </c>
      <c r="P219" s="173">
        <v>0</v>
      </c>
      <c r="Q219" s="173">
        <v>0</v>
      </c>
      <c r="R219" s="173">
        <v>6</v>
      </c>
      <c r="S219" s="173">
        <v>2</v>
      </c>
      <c r="T219" s="173">
        <v>28</v>
      </c>
      <c r="U219" s="173">
        <v>0</v>
      </c>
      <c r="V219" s="173">
        <v>10</v>
      </c>
      <c r="W219" s="173">
        <v>7</v>
      </c>
      <c r="X219" s="173">
        <v>159</v>
      </c>
      <c r="Y219" s="173">
        <v>162</v>
      </c>
      <c r="Z219" s="174">
        <f t="shared" si="37"/>
        <v>0.98148148148148151</v>
      </c>
      <c r="AA219" s="315"/>
    </row>
    <row r="220" spans="1:27" ht="13.5" customHeight="1" x14ac:dyDescent="0.15">
      <c r="A220" s="113"/>
      <c r="B220" s="112"/>
      <c r="C220" s="456" t="s">
        <v>292</v>
      </c>
      <c r="D220" s="124" t="s">
        <v>345</v>
      </c>
      <c r="E220" s="173">
        <v>48</v>
      </c>
      <c r="F220" s="173">
        <v>26</v>
      </c>
      <c r="G220" s="173">
        <v>225</v>
      </c>
      <c r="H220" s="173">
        <v>2</v>
      </c>
      <c r="I220" s="173">
        <v>2</v>
      </c>
      <c r="J220" s="173">
        <v>0</v>
      </c>
      <c r="K220" s="173">
        <v>0</v>
      </c>
      <c r="L220" s="173">
        <v>0</v>
      </c>
      <c r="M220" s="173">
        <v>0</v>
      </c>
      <c r="N220" s="173">
        <v>0</v>
      </c>
      <c r="O220" s="173">
        <v>0</v>
      </c>
      <c r="P220" s="173">
        <v>37</v>
      </c>
      <c r="Q220" s="173">
        <v>0</v>
      </c>
      <c r="R220" s="173">
        <v>5</v>
      </c>
      <c r="S220" s="173">
        <v>1</v>
      </c>
      <c r="T220" s="173">
        <v>5</v>
      </c>
      <c r="U220" s="173">
        <v>3</v>
      </c>
      <c r="V220" s="173">
        <v>0</v>
      </c>
      <c r="W220" s="173">
        <v>33</v>
      </c>
      <c r="X220" s="173">
        <v>387</v>
      </c>
      <c r="Y220" s="173">
        <v>59</v>
      </c>
      <c r="Z220" s="174">
        <f t="shared" si="37"/>
        <v>6.5593220338983054</v>
      </c>
      <c r="AA220" s="315"/>
    </row>
    <row r="221" spans="1:27" ht="13.5" customHeight="1" x14ac:dyDescent="0.15">
      <c r="A221" s="113"/>
      <c r="B221" s="112"/>
      <c r="C221" s="456"/>
      <c r="D221" s="124" t="s">
        <v>77</v>
      </c>
      <c r="E221" s="173">
        <v>48</v>
      </c>
      <c r="F221" s="173">
        <v>30</v>
      </c>
      <c r="G221" s="173">
        <v>312</v>
      </c>
      <c r="H221" s="173">
        <v>2</v>
      </c>
      <c r="I221" s="173">
        <v>2</v>
      </c>
      <c r="J221" s="173">
        <v>0</v>
      </c>
      <c r="K221" s="173">
        <v>0</v>
      </c>
      <c r="L221" s="173">
        <v>0</v>
      </c>
      <c r="M221" s="173">
        <v>0</v>
      </c>
      <c r="N221" s="173">
        <v>0</v>
      </c>
      <c r="O221" s="173">
        <v>0</v>
      </c>
      <c r="P221" s="173">
        <v>75</v>
      </c>
      <c r="Q221" s="173">
        <v>0</v>
      </c>
      <c r="R221" s="173">
        <v>5</v>
      </c>
      <c r="S221" s="173">
        <v>1</v>
      </c>
      <c r="T221" s="173">
        <v>7</v>
      </c>
      <c r="U221" s="173">
        <v>12</v>
      </c>
      <c r="V221" s="173">
        <v>0</v>
      </c>
      <c r="W221" s="173">
        <v>51</v>
      </c>
      <c r="X221" s="173">
        <v>545</v>
      </c>
      <c r="Y221" s="173">
        <v>163</v>
      </c>
      <c r="Z221" s="174">
        <f t="shared" si="37"/>
        <v>3.3435582822085887</v>
      </c>
      <c r="AA221" s="315"/>
    </row>
    <row r="222" spans="1:27" ht="13.5" customHeight="1" x14ac:dyDescent="0.15">
      <c r="A222" s="113"/>
      <c r="B222" s="112"/>
      <c r="C222" s="456" t="s">
        <v>156</v>
      </c>
      <c r="D222" s="124" t="s">
        <v>345</v>
      </c>
      <c r="E222" s="173">
        <v>27712</v>
      </c>
      <c r="F222" s="173">
        <v>3403</v>
      </c>
      <c r="G222" s="173">
        <v>8732</v>
      </c>
      <c r="H222" s="173">
        <v>13150</v>
      </c>
      <c r="I222" s="173">
        <v>5756</v>
      </c>
      <c r="J222" s="173">
        <v>1234</v>
      </c>
      <c r="K222" s="173">
        <v>3084</v>
      </c>
      <c r="L222" s="173">
        <v>35</v>
      </c>
      <c r="M222" s="173">
        <v>682</v>
      </c>
      <c r="N222" s="173">
        <v>838</v>
      </c>
      <c r="O222" s="173">
        <v>26</v>
      </c>
      <c r="P222" s="173">
        <v>29</v>
      </c>
      <c r="Q222" s="173">
        <v>230</v>
      </c>
      <c r="R222" s="173">
        <v>168</v>
      </c>
      <c r="S222" s="173">
        <v>65</v>
      </c>
      <c r="T222" s="173">
        <v>835</v>
      </c>
      <c r="U222" s="173">
        <v>201</v>
      </c>
      <c r="V222" s="173">
        <v>3036</v>
      </c>
      <c r="W222" s="173">
        <v>7978</v>
      </c>
      <c r="X222" s="173">
        <v>77194</v>
      </c>
      <c r="Y222" s="173">
        <v>52199</v>
      </c>
      <c r="Z222" s="174">
        <f t="shared" si="37"/>
        <v>1.4788405908159161</v>
      </c>
      <c r="AA222" s="315"/>
    </row>
    <row r="223" spans="1:27" ht="13.5" customHeight="1" x14ac:dyDescent="0.15">
      <c r="A223" s="113"/>
      <c r="B223" s="112"/>
      <c r="C223" s="456"/>
      <c r="D223" s="124" t="s">
        <v>77</v>
      </c>
      <c r="E223" s="173">
        <v>33877</v>
      </c>
      <c r="F223" s="173">
        <v>5284</v>
      </c>
      <c r="G223" s="173">
        <v>13507</v>
      </c>
      <c r="H223" s="173">
        <v>21643</v>
      </c>
      <c r="I223" s="173">
        <v>8511</v>
      </c>
      <c r="J223" s="173">
        <v>1904</v>
      </c>
      <c r="K223" s="173">
        <v>4009</v>
      </c>
      <c r="L223" s="173">
        <v>48</v>
      </c>
      <c r="M223" s="173">
        <v>780</v>
      </c>
      <c r="N223" s="173">
        <v>958</v>
      </c>
      <c r="O223" s="173">
        <v>37</v>
      </c>
      <c r="P223" s="173">
        <v>102</v>
      </c>
      <c r="Q223" s="173">
        <v>632</v>
      </c>
      <c r="R223" s="173">
        <v>452</v>
      </c>
      <c r="S223" s="173">
        <v>289</v>
      </c>
      <c r="T223" s="173">
        <v>1980</v>
      </c>
      <c r="U223" s="173">
        <v>374</v>
      </c>
      <c r="V223" s="173">
        <v>14777</v>
      </c>
      <c r="W223" s="173">
        <v>13389</v>
      </c>
      <c r="X223" s="173">
        <v>122553</v>
      </c>
      <c r="Y223" s="173">
        <v>89520</v>
      </c>
      <c r="Z223" s="174">
        <f t="shared" si="37"/>
        <v>1.3690013404825738</v>
      </c>
      <c r="AA223" s="315"/>
    </row>
    <row r="224" spans="1:27" ht="13.5" customHeight="1" x14ac:dyDescent="0.15">
      <c r="A224" s="113"/>
      <c r="B224" s="112"/>
      <c r="C224" s="456" t="s">
        <v>157</v>
      </c>
      <c r="D224" s="124" t="s">
        <v>345</v>
      </c>
      <c r="E224" s="173">
        <v>0</v>
      </c>
      <c r="F224" s="173">
        <v>0</v>
      </c>
      <c r="G224" s="173">
        <v>0</v>
      </c>
      <c r="H224" s="173">
        <v>0</v>
      </c>
      <c r="I224" s="173">
        <v>0</v>
      </c>
      <c r="J224" s="173">
        <v>0</v>
      </c>
      <c r="K224" s="173">
        <v>0</v>
      </c>
      <c r="L224" s="173">
        <v>0</v>
      </c>
      <c r="M224" s="173">
        <v>0</v>
      </c>
      <c r="N224" s="173">
        <v>0</v>
      </c>
      <c r="O224" s="173">
        <v>0</v>
      </c>
      <c r="P224" s="173">
        <v>0</v>
      </c>
      <c r="Q224" s="173">
        <v>0</v>
      </c>
      <c r="R224" s="173">
        <v>0</v>
      </c>
      <c r="S224" s="173">
        <v>0</v>
      </c>
      <c r="T224" s="173">
        <v>0</v>
      </c>
      <c r="U224" s="173">
        <v>0</v>
      </c>
      <c r="V224" s="173">
        <v>0</v>
      </c>
      <c r="W224" s="173">
        <v>0</v>
      </c>
      <c r="X224" s="173">
        <v>0</v>
      </c>
      <c r="Y224" s="173">
        <v>0</v>
      </c>
      <c r="Z224" s="174">
        <f t="shared" si="37"/>
        <v>0</v>
      </c>
      <c r="AA224" s="315"/>
    </row>
    <row r="225" spans="1:27" ht="13.5" customHeight="1" x14ac:dyDescent="0.15">
      <c r="A225" s="113"/>
      <c r="B225" s="112"/>
      <c r="C225" s="456"/>
      <c r="D225" s="124" t="s">
        <v>77</v>
      </c>
      <c r="E225" s="173">
        <v>0</v>
      </c>
      <c r="F225" s="173">
        <v>0</v>
      </c>
      <c r="G225" s="173">
        <v>0</v>
      </c>
      <c r="H225" s="173">
        <v>0</v>
      </c>
      <c r="I225" s="173">
        <v>0</v>
      </c>
      <c r="J225" s="173">
        <v>0</v>
      </c>
      <c r="K225" s="173">
        <v>0</v>
      </c>
      <c r="L225" s="173">
        <v>0</v>
      </c>
      <c r="M225" s="173">
        <v>0</v>
      </c>
      <c r="N225" s="173">
        <v>0</v>
      </c>
      <c r="O225" s="173">
        <v>0</v>
      </c>
      <c r="P225" s="173">
        <v>0</v>
      </c>
      <c r="Q225" s="173">
        <v>0</v>
      </c>
      <c r="R225" s="173">
        <v>0</v>
      </c>
      <c r="S225" s="173">
        <v>0</v>
      </c>
      <c r="T225" s="173">
        <v>0</v>
      </c>
      <c r="U225" s="173">
        <v>0</v>
      </c>
      <c r="V225" s="173">
        <v>0</v>
      </c>
      <c r="W225" s="173">
        <v>0</v>
      </c>
      <c r="X225" s="173">
        <v>0</v>
      </c>
      <c r="Y225" s="173">
        <v>0</v>
      </c>
      <c r="Z225" s="174">
        <f t="shared" si="37"/>
        <v>0</v>
      </c>
      <c r="AA225" s="315"/>
    </row>
    <row r="226" spans="1:27" ht="13.5" customHeight="1" x14ac:dyDescent="0.15">
      <c r="A226" s="113"/>
      <c r="B226" s="112"/>
      <c r="C226" s="456" t="s">
        <v>158</v>
      </c>
      <c r="D226" s="124" t="s">
        <v>345</v>
      </c>
      <c r="E226" s="173">
        <v>663</v>
      </c>
      <c r="F226" s="173">
        <v>62</v>
      </c>
      <c r="G226" s="173">
        <v>253</v>
      </c>
      <c r="H226" s="173">
        <v>330</v>
      </c>
      <c r="I226" s="173">
        <v>39</v>
      </c>
      <c r="J226" s="173">
        <v>12</v>
      </c>
      <c r="K226" s="173">
        <v>10</v>
      </c>
      <c r="L226" s="173">
        <v>0</v>
      </c>
      <c r="M226" s="173">
        <v>0</v>
      </c>
      <c r="N226" s="173">
        <v>0</v>
      </c>
      <c r="O226" s="173">
        <v>0</v>
      </c>
      <c r="P226" s="173">
        <v>0</v>
      </c>
      <c r="Q226" s="173">
        <v>25</v>
      </c>
      <c r="R226" s="173">
        <v>3</v>
      </c>
      <c r="S226" s="173">
        <v>0</v>
      </c>
      <c r="T226" s="173">
        <v>8</v>
      </c>
      <c r="U226" s="173">
        <v>0</v>
      </c>
      <c r="V226" s="173">
        <v>8</v>
      </c>
      <c r="W226" s="173">
        <v>12</v>
      </c>
      <c r="X226" s="173">
        <v>1425</v>
      </c>
      <c r="Y226" s="173">
        <v>629</v>
      </c>
      <c r="Z226" s="174">
        <f t="shared" si="37"/>
        <v>2.2655007949125596</v>
      </c>
      <c r="AA226" s="315"/>
    </row>
    <row r="227" spans="1:27" ht="13.5" customHeight="1" x14ac:dyDescent="0.15">
      <c r="A227" s="113"/>
      <c r="B227" s="112"/>
      <c r="C227" s="456"/>
      <c r="D227" s="124" t="s">
        <v>77</v>
      </c>
      <c r="E227" s="173">
        <v>761</v>
      </c>
      <c r="F227" s="173">
        <v>75</v>
      </c>
      <c r="G227" s="173">
        <v>267</v>
      </c>
      <c r="H227" s="173">
        <v>364</v>
      </c>
      <c r="I227" s="173">
        <v>42</v>
      </c>
      <c r="J227" s="173">
        <v>12</v>
      </c>
      <c r="K227" s="173">
        <v>20</v>
      </c>
      <c r="L227" s="173">
        <v>0</v>
      </c>
      <c r="M227" s="173">
        <v>0</v>
      </c>
      <c r="N227" s="173">
        <v>0</v>
      </c>
      <c r="O227" s="173">
        <v>0</v>
      </c>
      <c r="P227" s="173">
        <v>0</v>
      </c>
      <c r="Q227" s="173">
        <v>61</v>
      </c>
      <c r="R227" s="173">
        <v>3</v>
      </c>
      <c r="S227" s="173">
        <v>0</v>
      </c>
      <c r="T227" s="173">
        <v>13</v>
      </c>
      <c r="U227" s="173">
        <v>0</v>
      </c>
      <c r="V227" s="173">
        <v>10</v>
      </c>
      <c r="W227" s="173">
        <v>27</v>
      </c>
      <c r="X227" s="173">
        <v>1655</v>
      </c>
      <c r="Y227" s="173">
        <v>755</v>
      </c>
      <c r="Z227" s="174">
        <f t="shared" si="37"/>
        <v>2.1920529801324502</v>
      </c>
      <c r="AA227" s="315"/>
    </row>
    <row r="228" spans="1:27" ht="13.5" customHeight="1" x14ac:dyDescent="0.15">
      <c r="A228" s="113"/>
      <c r="B228" s="112"/>
      <c r="C228" s="456" t="s">
        <v>159</v>
      </c>
      <c r="D228" s="124" t="s">
        <v>345</v>
      </c>
      <c r="E228" s="173">
        <v>53</v>
      </c>
      <c r="F228" s="173">
        <v>0</v>
      </c>
      <c r="G228" s="173">
        <v>7</v>
      </c>
      <c r="H228" s="173">
        <v>45</v>
      </c>
      <c r="I228" s="173">
        <v>0</v>
      </c>
      <c r="J228" s="173">
        <v>0</v>
      </c>
      <c r="K228" s="173">
        <v>0</v>
      </c>
      <c r="L228" s="173">
        <v>0</v>
      </c>
      <c r="M228" s="173">
        <v>0</v>
      </c>
      <c r="N228" s="173">
        <v>0</v>
      </c>
      <c r="O228" s="173">
        <v>0</v>
      </c>
      <c r="P228" s="173">
        <v>0</v>
      </c>
      <c r="Q228" s="173">
        <v>0</v>
      </c>
      <c r="R228" s="173">
        <v>0</v>
      </c>
      <c r="S228" s="173">
        <v>0</v>
      </c>
      <c r="T228" s="173">
        <v>0</v>
      </c>
      <c r="U228" s="173">
        <v>0</v>
      </c>
      <c r="V228" s="173">
        <v>0</v>
      </c>
      <c r="W228" s="173">
        <v>0</v>
      </c>
      <c r="X228" s="173">
        <v>105</v>
      </c>
      <c r="Y228" s="173">
        <v>84</v>
      </c>
      <c r="Z228" s="174">
        <f t="shared" si="37"/>
        <v>1.25</v>
      </c>
      <c r="AA228" s="315"/>
    </row>
    <row r="229" spans="1:27" ht="13.5" customHeight="1" x14ac:dyDescent="0.15">
      <c r="A229" s="113"/>
      <c r="B229" s="112"/>
      <c r="C229" s="456"/>
      <c r="D229" s="124" t="s">
        <v>77</v>
      </c>
      <c r="E229" s="173">
        <v>91</v>
      </c>
      <c r="F229" s="173">
        <v>0</v>
      </c>
      <c r="G229" s="173">
        <v>7</v>
      </c>
      <c r="H229" s="173">
        <v>48</v>
      </c>
      <c r="I229" s="173">
        <v>0</v>
      </c>
      <c r="J229" s="173">
        <v>0</v>
      </c>
      <c r="K229" s="173">
        <v>0</v>
      </c>
      <c r="L229" s="173">
        <v>0</v>
      </c>
      <c r="M229" s="173">
        <v>0</v>
      </c>
      <c r="N229" s="173">
        <v>0</v>
      </c>
      <c r="O229" s="173">
        <v>0</v>
      </c>
      <c r="P229" s="173">
        <v>0</v>
      </c>
      <c r="Q229" s="173">
        <v>0</v>
      </c>
      <c r="R229" s="173">
        <v>0</v>
      </c>
      <c r="S229" s="173">
        <v>0</v>
      </c>
      <c r="T229" s="173">
        <v>0</v>
      </c>
      <c r="U229" s="173">
        <v>0</v>
      </c>
      <c r="V229" s="173">
        <v>0</v>
      </c>
      <c r="W229" s="173">
        <v>0</v>
      </c>
      <c r="X229" s="173">
        <v>146</v>
      </c>
      <c r="Y229" s="173">
        <v>113</v>
      </c>
      <c r="Z229" s="174">
        <f t="shared" si="37"/>
        <v>1.2920353982300885</v>
      </c>
      <c r="AA229" s="315"/>
    </row>
    <row r="230" spans="1:27" ht="13.5" customHeight="1" x14ac:dyDescent="0.15">
      <c r="A230" s="113"/>
      <c r="B230" s="114"/>
      <c r="C230" s="456" t="s">
        <v>160</v>
      </c>
      <c r="D230" s="124" t="s">
        <v>345</v>
      </c>
      <c r="E230" s="173">
        <v>2</v>
      </c>
      <c r="F230" s="173">
        <v>0</v>
      </c>
      <c r="G230" s="173">
        <v>8</v>
      </c>
      <c r="H230" s="173">
        <v>7</v>
      </c>
      <c r="I230" s="173">
        <v>0</v>
      </c>
      <c r="J230" s="173">
        <v>0</v>
      </c>
      <c r="K230" s="173">
        <v>2</v>
      </c>
      <c r="L230" s="173">
        <v>0</v>
      </c>
      <c r="M230" s="173">
        <v>0</v>
      </c>
      <c r="N230" s="173">
        <v>2</v>
      </c>
      <c r="O230" s="173">
        <v>0</v>
      </c>
      <c r="P230" s="173">
        <v>0</v>
      </c>
      <c r="Q230" s="173">
        <v>0</v>
      </c>
      <c r="R230" s="173">
        <v>0</v>
      </c>
      <c r="S230" s="173">
        <v>0</v>
      </c>
      <c r="T230" s="173">
        <v>0</v>
      </c>
      <c r="U230" s="173">
        <v>0</v>
      </c>
      <c r="V230" s="173">
        <v>4</v>
      </c>
      <c r="W230" s="173">
        <v>0</v>
      </c>
      <c r="X230" s="173">
        <v>25</v>
      </c>
      <c r="Y230" s="173">
        <v>0</v>
      </c>
      <c r="Z230" s="174">
        <f t="shared" si="37"/>
        <v>0</v>
      </c>
      <c r="AA230" s="315"/>
    </row>
    <row r="231" spans="1:27" ht="13.5" customHeight="1" x14ac:dyDescent="0.15">
      <c r="A231" s="113"/>
      <c r="B231" s="114"/>
      <c r="C231" s="456"/>
      <c r="D231" s="124" t="s">
        <v>77</v>
      </c>
      <c r="E231" s="173">
        <v>2</v>
      </c>
      <c r="F231" s="173">
        <v>0</v>
      </c>
      <c r="G231" s="173">
        <v>8</v>
      </c>
      <c r="H231" s="173">
        <v>7</v>
      </c>
      <c r="I231" s="173">
        <v>0</v>
      </c>
      <c r="J231" s="173">
        <v>0</v>
      </c>
      <c r="K231" s="173">
        <v>2</v>
      </c>
      <c r="L231" s="173">
        <v>0</v>
      </c>
      <c r="M231" s="173">
        <v>0</v>
      </c>
      <c r="N231" s="173">
        <v>2</v>
      </c>
      <c r="O231" s="173">
        <v>0</v>
      </c>
      <c r="P231" s="173">
        <v>0</v>
      </c>
      <c r="Q231" s="173">
        <v>0</v>
      </c>
      <c r="R231" s="173">
        <v>0</v>
      </c>
      <c r="S231" s="173">
        <v>0</v>
      </c>
      <c r="T231" s="173">
        <v>0</v>
      </c>
      <c r="U231" s="173">
        <v>0</v>
      </c>
      <c r="V231" s="173">
        <v>4</v>
      </c>
      <c r="W231" s="173">
        <v>0</v>
      </c>
      <c r="X231" s="173">
        <v>25</v>
      </c>
      <c r="Y231" s="173">
        <v>0</v>
      </c>
      <c r="Z231" s="174">
        <f t="shared" si="37"/>
        <v>0</v>
      </c>
      <c r="AA231" s="315"/>
    </row>
    <row r="232" spans="1:27" ht="13.5" customHeight="1" x14ac:dyDescent="0.15">
      <c r="A232" s="113"/>
      <c r="B232" s="112"/>
      <c r="C232" s="456" t="s">
        <v>161</v>
      </c>
      <c r="D232" s="124" t="s">
        <v>345</v>
      </c>
      <c r="E232" s="173">
        <v>9</v>
      </c>
      <c r="F232" s="173">
        <v>0</v>
      </c>
      <c r="G232" s="173">
        <v>20</v>
      </c>
      <c r="H232" s="173">
        <v>7</v>
      </c>
      <c r="I232" s="173">
        <v>0</v>
      </c>
      <c r="J232" s="173">
        <v>0</v>
      </c>
      <c r="K232" s="173">
        <v>0</v>
      </c>
      <c r="L232" s="173">
        <v>0</v>
      </c>
      <c r="M232" s="173">
        <v>0</v>
      </c>
      <c r="N232" s="173">
        <v>0</v>
      </c>
      <c r="O232" s="173">
        <v>0</v>
      </c>
      <c r="P232" s="173">
        <v>0</v>
      </c>
      <c r="Q232" s="173">
        <v>4</v>
      </c>
      <c r="R232" s="173">
        <v>2</v>
      </c>
      <c r="S232" s="173">
        <v>0</v>
      </c>
      <c r="T232" s="173">
        <v>2</v>
      </c>
      <c r="U232" s="173">
        <v>0</v>
      </c>
      <c r="V232" s="173">
        <v>0</v>
      </c>
      <c r="W232" s="173">
        <v>0</v>
      </c>
      <c r="X232" s="173">
        <v>44</v>
      </c>
      <c r="Y232" s="173">
        <v>59</v>
      </c>
      <c r="Z232" s="174">
        <f t="shared" si="37"/>
        <v>0.74576271186440679</v>
      </c>
      <c r="AA232" s="315"/>
    </row>
    <row r="233" spans="1:27" ht="13.5" customHeight="1" x14ac:dyDescent="0.15">
      <c r="A233" s="113"/>
      <c r="B233" s="112"/>
      <c r="C233" s="456"/>
      <c r="D233" s="124" t="s">
        <v>77</v>
      </c>
      <c r="E233" s="173">
        <v>9</v>
      </c>
      <c r="F233" s="173">
        <v>0</v>
      </c>
      <c r="G233" s="173">
        <v>37</v>
      </c>
      <c r="H233" s="173">
        <v>11</v>
      </c>
      <c r="I233" s="173">
        <v>0</v>
      </c>
      <c r="J233" s="173">
        <v>0</v>
      </c>
      <c r="K233" s="173">
        <v>0</v>
      </c>
      <c r="L233" s="173">
        <v>0</v>
      </c>
      <c r="M233" s="173">
        <v>0</v>
      </c>
      <c r="N233" s="173">
        <v>0</v>
      </c>
      <c r="O233" s="173">
        <v>0</v>
      </c>
      <c r="P233" s="173">
        <v>0</v>
      </c>
      <c r="Q233" s="173">
        <v>4</v>
      </c>
      <c r="R233" s="173">
        <v>2</v>
      </c>
      <c r="S233" s="173">
        <v>0</v>
      </c>
      <c r="T233" s="173">
        <v>2</v>
      </c>
      <c r="U233" s="173">
        <v>0</v>
      </c>
      <c r="V233" s="173">
        <v>0</v>
      </c>
      <c r="W233" s="173">
        <v>0</v>
      </c>
      <c r="X233" s="173">
        <v>65</v>
      </c>
      <c r="Y233" s="173">
        <v>83</v>
      </c>
      <c r="Z233" s="174">
        <f t="shared" si="37"/>
        <v>0.7831325301204819</v>
      </c>
      <c r="AA233" s="315"/>
    </row>
    <row r="234" spans="1:27" ht="13.5" customHeight="1" x14ac:dyDescent="0.15">
      <c r="A234" s="113"/>
      <c r="B234" s="112"/>
      <c r="C234" s="456" t="s">
        <v>162</v>
      </c>
      <c r="D234" s="124" t="s">
        <v>345</v>
      </c>
      <c r="E234" s="173">
        <v>41568</v>
      </c>
      <c r="F234" s="173">
        <v>3999</v>
      </c>
      <c r="G234" s="173">
        <v>138862</v>
      </c>
      <c r="H234" s="173">
        <v>15109</v>
      </c>
      <c r="I234" s="173">
        <v>12448</v>
      </c>
      <c r="J234" s="173">
        <v>8011</v>
      </c>
      <c r="K234" s="173">
        <v>22277</v>
      </c>
      <c r="L234" s="173">
        <v>4</v>
      </c>
      <c r="M234" s="173">
        <v>2278</v>
      </c>
      <c r="N234" s="173">
        <v>1158</v>
      </c>
      <c r="O234" s="173">
        <v>221</v>
      </c>
      <c r="P234" s="173">
        <v>30</v>
      </c>
      <c r="Q234" s="173">
        <v>149</v>
      </c>
      <c r="R234" s="173">
        <v>137</v>
      </c>
      <c r="S234" s="173">
        <v>122</v>
      </c>
      <c r="T234" s="173">
        <v>476</v>
      </c>
      <c r="U234" s="173">
        <v>247</v>
      </c>
      <c r="V234" s="173">
        <v>271</v>
      </c>
      <c r="W234" s="173">
        <v>5786</v>
      </c>
      <c r="X234" s="173">
        <v>253153</v>
      </c>
      <c r="Y234" s="173">
        <v>217151</v>
      </c>
      <c r="Z234" s="174">
        <f t="shared" si="37"/>
        <v>1.165792466993014</v>
      </c>
      <c r="AA234" s="315"/>
    </row>
    <row r="235" spans="1:27" ht="13.5" customHeight="1" x14ac:dyDescent="0.15">
      <c r="A235" s="113"/>
      <c r="B235" s="112"/>
      <c r="C235" s="456"/>
      <c r="D235" s="124" t="s">
        <v>77</v>
      </c>
      <c r="E235" s="173">
        <v>41574</v>
      </c>
      <c r="F235" s="173">
        <v>4000</v>
      </c>
      <c r="G235" s="173">
        <v>138864</v>
      </c>
      <c r="H235" s="173">
        <v>15109</v>
      </c>
      <c r="I235" s="173">
        <v>12448</v>
      </c>
      <c r="J235" s="173">
        <v>8011</v>
      </c>
      <c r="K235" s="173">
        <v>22277</v>
      </c>
      <c r="L235" s="173">
        <v>4</v>
      </c>
      <c r="M235" s="173">
        <v>2278</v>
      </c>
      <c r="N235" s="173">
        <v>1158</v>
      </c>
      <c r="O235" s="173">
        <v>221</v>
      </c>
      <c r="P235" s="173">
        <v>30</v>
      </c>
      <c r="Q235" s="173">
        <v>151</v>
      </c>
      <c r="R235" s="173">
        <v>137</v>
      </c>
      <c r="S235" s="173">
        <v>122</v>
      </c>
      <c r="T235" s="173">
        <v>476</v>
      </c>
      <c r="U235" s="173">
        <v>247</v>
      </c>
      <c r="V235" s="173">
        <v>271</v>
      </c>
      <c r="W235" s="173">
        <v>5786</v>
      </c>
      <c r="X235" s="173">
        <v>253164</v>
      </c>
      <c r="Y235" s="173">
        <v>217154</v>
      </c>
      <c r="Z235" s="174">
        <f t="shared" si="37"/>
        <v>1.1658270167715077</v>
      </c>
      <c r="AA235" s="315"/>
    </row>
    <row r="236" spans="1:27" ht="13.5" customHeight="1" x14ac:dyDescent="0.15">
      <c r="A236" s="113"/>
      <c r="B236" s="112"/>
      <c r="C236" s="456" t="s">
        <v>163</v>
      </c>
      <c r="D236" s="124" t="s">
        <v>345</v>
      </c>
      <c r="E236" s="173">
        <v>3199</v>
      </c>
      <c r="F236" s="173">
        <v>809</v>
      </c>
      <c r="G236" s="173">
        <v>1494</v>
      </c>
      <c r="H236" s="173">
        <v>4350</v>
      </c>
      <c r="I236" s="173">
        <v>591</v>
      </c>
      <c r="J236" s="173">
        <v>399</v>
      </c>
      <c r="K236" s="173">
        <v>272</v>
      </c>
      <c r="L236" s="173">
        <v>1</v>
      </c>
      <c r="M236" s="173">
        <v>18</v>
      </c>
      <c r="N236" s="173">
        <v>0</v>
      </c>
      <c r="O236" s="173">
        <v>21</v>
      </c>
      <c r="P236" s="173">
        <v>2</v>
      </c>
      <c r="Q236" s="173">
        <v>128</v>
      </c>
      <c r="R236" s="173">
        <v>106</v>
      </c>
      <c r="S236" s="173">
        <v>78</v>
      </c>
      <c r="T236" s="173">
        <v>430</v>
      </c>
      <c r="U236" s="173">
        <v>106</v>
      </c>
      <c r="V236" s="173">
        <v>475</v>
      </c>
      <c r="W236" s="173">
        <v>1404</v>
      </c>
      <c r="X236" s="173">
        <v>13883</v>
      </c>
      <c r="Y236" s="173">
        <v>6432</v>
      </c>
      <c r="Z236" s="174">
        <f t="shared" si="37"/>
        <v>2.1584266169154227</v>
      </c>
      <c r="AA236" s="315"/>
    </row>
    <row r="237" spans="1:27" ht="13.5" customHeight="1" x14ac:dyDescent="0.15">
      <c r="A237" s="113"/>
      <c r="B237" s="112"/>
      <c r="C237" s="456"/>
      <c r="D237" s="124" t="s">
        <v>77</v>
      </c>
      <c r="E237" s="173">
        <v>3543</v>
      </c>
      <c r="F237" s="173">
        <v>2072</v>
      </c>
      <c r="G237" s="173">
        <v>1619</v>
      </c>
      <c r="H237" s="173">
        <v>5234</v>
      </c>
      <c r="I237" s="173">
        <v>631</v>
      </c>
      <c r="J237" s="173">
        <v>410</v>
      </c>
      <c r="K237" s="173">
        <v>468</v>
      </c>
      <c r="L237" s="173">
        <v>2</v>
      </c>
      <c r="M237" s="173">
        <v>48</v>
      </c>
      <c r="N237" s="173">
        <v>0</v>
      </c>
      <c r="O237" s="173">
        <v>116</v>
      </c>
      <c r="P237" s="173">
        <v>2</v>
      </c>
      <c r="Q237" s="173">
        <v>216</v>
      </c>
      <c r="R237" s="173">
        <v>145</v>
      </c>
      <c r="S237" s="173">
        <v>111</v>
      </c>
      <c r="T237" s="173">
        <v>814</v>
      </c>
      <c r="U237" s="173">
        <v>148</v>
      </c>
      <c r="V237" s="173">
        <v>1015</v>
      </c>
      <c r="W237" s="173">
        <v>2080</v>
      </c>
      <c r="X237" s="173">
        <v>18674</v>
      </c>
      <c r="Y237" s="173">
        <v>8490</v>
      </c>
      <c r="Z237" s="174">
        <f t="shared" si="37"/>
        <v>2.1995288574793874</v>
      </c>
      <c r="AA237" s="315"/>
    </row>
    <row r="238" spans="1:27" ht="13.5" customHeight="1" x14ac:dyDescent="0.15">
      <c r="A238" s="113"/>
      <c r="B238" s="112"/>
      <c r="C238" s="456" t="s">
        <v>164</v>
      </c>
      <c r="D238" s="124" t="s">
        <v>345</v>
      </c>
      <c r="E238" s="173">
        <v>4592</v>
      </c>
      <c r="F238" s="173">
        <v>3493</v>
      </c>
      <c r="G238" s="173">
        <v>3371</v>
      </c>
      <c r="H238" s="173">
        <v>3080</v>
      </c>
      <c r="I238" s="173">
        <v>599</v>
      </c>
      <c r="J238" s="173">
        <v>279</v>
      </c>
      <c r="K238" s="173">
        <v>486</v>
      </c>
      <c r="L238" s="173">
        <v>0</v>
      </c>
      <c r="M238" s="173">
        <v>54</v>
      </c>
      <c r="N238" s="173">
        <v>17</v>
      </c>
      <c r="O238" s="173">
        <v>2</v>
      </c>
      <c r="P238" s="173">
        <v>22</v>
      </c>
      <c r="Q238" s="173">
        <v>55</v>
      </c>
      <c r="R238" s="173">
        <v>30</v>
      </c>
      <c r="S238" s="173">
        <v>12</v>
      </c>
      <c r="T238" s="173">
        <v>245</v>
      </c>
      <c r="U238" s="173">
        <v>75</v>
      </c>
      <c r="V238" s="173">
        <v>65</v>
      </c>
      <c r="W238" s="173">
        <v>249</v>
      </c>
      <c r="X238" s="173">
        <v>16726</v>
      </c>
      <c r="Y238" s="173">
        <v>16523</v>
      </c>
      <c r="Z238" s="174">
        <f t="shared" si="37"/>
        <v>1.012285904496762</v>
      </c>
      <c r="AA238" s="315"/>
    </row>
    <row r="239" spans="1:27" ht="13.5" customHeight="1" x14ac:dyDescent="0.15">
      <c r="A239" s="113"/>
      <c r="B239" s="112"/>
      <c r="C239" s="456"/>
      <c r="D239" s="124" t="s">
        <v>77</v>
      </c>
      <c r="E239" s="173">
        <v>5931</v>
      </c>
      <c r="F239" s="173">
        <v>5305</v>
      </c>
      <c r="G239" s="173">
        <v>4581</v>
      </c>
      <c r="H239" s="173">
        <v>3745</v>
      </c>
      <c r="I239" s="173">
        <v>714</v>
      </c>
      <c r="J239" s="173">
        <v>369</v>
      </c>
      <c r="K239" s="173">
        <v>588</v>
      </c>
      <c r="L239" s="173">
        <v>0</v>
      </c>
      <c r="M239" s="173">
        <v>54</v>
      </c>
      <c r="N239" s="173">
        <v>17</v>
      </c>
      <c r="O239" s="173">
        <v>4</v>
      </c>
      <c r="P239" s="173">
        <v>22</v>
      </c>
      <c r="Q239" s="173">
        <v>83</v>
      </c>
      <c r="R239" s="173">
        <v>47</v>
      </c>
      <c r="S239" s="173">
        <v>15</v>
      </c>
      <c r="T239" s="173">
        <v>326</v>
      </c>
      <c r="U239" s="173">
        <v>99</v>
      </c>
      <c r="V239" s="173">
        <v>110</v>
      </c>
      <c r="W239" s="173">
        <v>306</v>
      </c>
      <c r="X239" s="173">
        <v>22316</v>
      </c>
      <c r="Y239" s="173">
        <v>19453</v>
      </c>
      <c r="Z239" s="174">
        <f t="shared" si="37"/>
        <v>1.147175242893127</v>
      </c>
      <c r="AA239" s="315"/>
    </row>
    <row r="240" spans="1:27" ht="13.5" customHeight="1" x14ac:dyDescent="0.15">
      <c r="A240" s="113"/>
      <c r="B240" s="112"/>
      <c r="C240" s="456" t="s">
        <v>165</v>
      </c>
      <c r="D240" s="124" t="s">
        <v>345</v>
      </c>
      <c r="E240" s="173">
        <v>1334</v>
      </c>
      <c r="F240" s="173">
        <v>1028</v>
      </c>
      <c r="G240" s="173">
        <v>2586</v>
      </c>
      <c r="H240" s="173">
        <v>1974</v>
      </c>
      <c r="I240" s="173">
        <v>294</v>
      </c>
      <c r="J240" s="173">
        <v>188</v>
      </c>
      <c r="K240" s="173">
        <v>178</v>
      </c>
      <c r="L240" s="173">
        <v>19</v>
      </c>
      <c r="M240" s="173">
        <v>29</v>
      </c>
      <c r="N240" s="173">
        <v>21</v>
      </c>
      <c r="O240" s="173">
        <v>9</v>
      </c>
      <c r="P240" s="173">
        <v>10</v>
      </c>
      <c r="Q240" s="173">
        <v>34</v>
      </c>
      <c r="R240" s="173">
        <v>147</v>
      </c>
      <c r="S240" s="173">
        <v>26</v>
      </c>
      <c r="T240" s="173">
        <v>243</v>
      </c>
      <c r="U240" s="173">
        <v>48</v>
      </c>
      <c r="V240" s="173">
        <v>123</v>
      </c>
      <c r="W240" s="173">
        <v>196</v>
      </c>
      <c r="X240" s="173">
        <v>8487</v>
      </c>
      <c r="Y240" s="173">
        <v>4268</v>
      </c>
      <c r="Z240" s="174">
        <f t="shared" si="37"/>
        <v>1.988519212746017</v>
      </c>
      <c r="AA240" s="315"/>
    </row>
    <row r="241" spans="1:27" ht="13.5" customHeight="1" x14ac:dyDescent="0.15">
      <c r="A241" s="113"/>
      <c r="B241" s="112"/>
      <c r="C241" s="456"/>
      <c r="D241" s="124" t="s">
        <v>77</v>
      </c>
      <c r="E241" s="173">
        <v>2000</v>
      </c>
      <c r="F241" s="173">
        <v>1296</v>
      </c>
      <c r="G241" s="173">
        <v>3520</v>
      </c>
      <c r="H241" s="173">
        <v>2500</v>
      </c>
      <c r="I241" s="173">
        <v>510</v>
      </c>
      <c r="J241" s="173">
        <v>291</v>
      </c>
      <c r="K241" s="173">
        <v>249</v>
      </c>
      <c r="L241" s="173">
        <v>19</v>
      </c>
      <c r="M241" s="173">
        <v>69</v>
      </c>
      <c r="N241" s="173">
        <v>63</v>
      </c>
      <c r="O241" s="173">
        <v>51</v>
      </c>
      <c r="P241" s="173">
        <v>12</v>
      </c>
      <c r="Q241" s="173">
        <v>55</v>
      </c>
      <c r="R241" s="173">
        <v>234</v>
      </c>
      <c r="S241" s="173">
        <v>36</v>
      </c>
      <c r="T241" s="173">
        <v>599</v>
      </c>
      <c r="U241" s="173">
        <v>97</v>
      </c>
      <c r="V241" s="173">
        <v>266</v>
      </c>
      <c r="W241" s="173">
        <v>424</v>
      </c>
      <c r="X241" s="173">
        <v>12291</v>
      </c>
      <c r="Y241" s="173">
        <v>6644</v>
      </c>
      <c r="Z241" s="174">
        <f t="shared" si="37"/>
        <v>1.8499397953040337</v>
      </c>
      <c r="AA241" s="315"/>
    </row>
    <row r="242" spans="1:27" ht="13.5" customHeight="1" x14ac:dyDescent="0.15">
      <c r="A242" s="113"/>
      <c r="B242" s="112"/>
      <c r="C242" s="456" t="s">
        <v>166</v>
      </c>
      <c r="D242" s="124" t="s">
        <v>345</v>
      </c>
      <c r="E242" s="173">
        <v>938</v>
      </c>
      <c r="F242" s="173">
        <v>113</v>
      </c>
      <c r="G242" s="173">
        <v>667</v>
      </c>
      <c r="H242" s="173">
        <v>1447</v>
      </c>
      <c r="I242" s="173">
        <v>274</v>
      </c>
      <c r="J242" s="173">
        <v>57</v>
      </c>
      <c r="K242" s="173">
        <v>237</v>
      </c>
      <c r="L242" s="173">
        <v>3</v>
      </c>
      <c r="M242" s="173">
        <v>8</v>
      </c>
      <c r="N242" s="173">
        <v>23</v>
      </c>
      <c r="O242" s="173">
        <v>0</v>
      </c>
      <c r="P242" s="173">
        <v>0</v>
      </c>
      <c r="Q242" s="173">
        <v>11</v>
      </c>
      <c r="R242" s="173">
        <v>11</v>
      </c>
      <c r="S242" s="173">
        <v>8</v>
      </c>
      <c r="T242" s="173">
        <v>70</v>
      </c>
      <c r="U242" s="173">
        <v>12</v>
      </c>
      <c r="V242" s="173">
        <v>22</v>
      </c>
      <c r="W242" s="173">
        <v>57</v>
      </c>
      <c r="X242" s="173">
        <v>3958</v>
      </c>
      <c r="Y242" s="173">
        <v>3101</v>
      </c>
      <c r="Z242" s="174">
        <f t="shared" si="37"/>
        <v>1.2763624637213802</v>
      </c>
      <c r="AA242" s="315"/>
    </row>
    <row r="243" spans="1:27" ht="13.5" customHeight="1" x14ac:dyDescent="0.15">
      <c r="A243" s="113"/>
      <c r="B243" s="112"/>
      <c r="C243" s="456"/>
      <c r="D243" s="124" t="s">
        <v>77</v>
      </c>
      <c r="E243" s="173">
        <v>1315</v>
      </c>
      <c r="F243" s="173">
        <v>131</v>
      </c>
      <c r="G243" s="173">
        <v>851</v>
      </c>
      <c r="H243" s="173">
        <v>2222</v>
      </c>
      <c r="I243" s="173">
        <v>463</v>
      </c>
      <c r="J243" s="173">
        <v>68</v>
      </c>
      <c r="K243" s="173">
        <v>321</v>
      </c>
      <c r="L243" s="173">
        <v>3</v>
      </c>
      <c r="M243" s="173">
        <v>10</v>
      </c>
      <c r="N243" s="173">
        <v>35</v>
      </c>
      <c r="O243" s="173">
        <v>0</v>
      </c>
      <c r="P243" s="173">
        <v>0</v>
      </c>
      <c r="Q243" s="173">
        <v>20</v>
      </c>
      <c r="R243" s="173">
        <v>26</v>
      </c>
      <c r="S243" s="173">
        <v>18</v>
      </c>
      <c r="T243" s="173">
        <v>93</v>
      </c>
      <c r="U243" s="173">
        <v>24</v>
      </c>
      <c r="V243" s="173">
        <v>30</v>
      </c>
      <c r="W243" s="173">
        <v>79</v>
      </c>
      <c r="X243" s="173">
        <v>5709</v>
      </c>
      <c r="Y243" s="173">
        <v>4163</v>
      </c>
      <c r="Z243" s="174">
        <f t="shared" si="37"/>
        <v>1.3713668027864521</v>
      </c>
      <c r="AA243" s="315"/>
    </row>
    <row r="244" spans="1:27" ht="13.5" customHeight="1" x14ac:dyDescent="0.15">
      <c r="A244" s="113"/>
      <c r="B244" s="112"/>
      <c r="C244" s="456" t="s">
        <v>167</v>
      </c>
      <c r="D244" s="124" t="s">
        <v>345</v>
      </c>
      <c r="E244" s="173">
        <v>334</v>
      </c>
      <c r="F244" s="173">
        <v>38</v>
      </c>
      <c r="G244" s="173">
        <v>872</v>
      </c>
      <c r="H244" s="173">
        <v>734</v>
      </c>
      <c r="I244" s="173">
        <v>118</v>
      </c>
      <c r="J244" s="173">
        <v>49</v>
      </c>
      <c r="K244" s="173">
        <v>88</v>
      </c>
      <c r="L244" s="173">
        <v>0</v>
      </c>
      <c r="M244" s="173">
        <v>4</v>
      </c>
      <c r="N244" s="173">
        <v>8</v>
      </c>
      <c r="O244" s="173">
        <v>0</v>
      </c>
      <c r="P244" s="173">
        <v>0</v>
      </c>
      <c r="Q244" s="173">
        <v>10</v>
      </c>
      <c r="R244" s="173">
        <v>5</v>
      </c>
      <c r="S244" s="173">
        <v>0</v>
      </c>
      <c r="T244" s="173">
        <v>23</v>
      </c>
      <c r="U244" s="173">
        <v>0</v>
      </c>
      <c r="V244" s="173">
        <v>46</v>
      </c>
      <c r="W244" s="173">
        <v>28</v>
      </c>
      <c r="X244" s="173">
        <v>2357</v>
      </c>
      <c r="Y244" s="173">
        <v>1190</v>
      </c>
      <c r="Z244" s="174">
        <f t="shared" si="37"/>
        <v>1.9806722689075631</v>
      </c>
      <c r="AA244" s="315"/>
    </row>
    <row r="245" spans="1:27" ht="13.5" customHeight="1" x14ac:dyDescent="0.15">
      <c r="A245" s="113"/>
      <c r="B245" s="112"/>
      <c r="C245" s="456"/>
      <c r="D245" s="124" t="s">
        <v>77</v>
      </c>
      <c r="E245" s="173">
        <v>450</v>
      </c>
      <c r="F245" s="173">
        <v>40</v>
      </c>
      <c r="G245" s="173">
        <v>964</v>
      </c>
      <c r="H245" s="173">
        <v>977</v>
      </c>
      <c r="I245" s="173">
        <v>173</v>
      </c>
      <c r="J245" s="173">
        <v>54</v>
      </c>
      <c r="K245" s="173">
        <v>110</v>
      </c>
      <c r="L245" s="173">
        <v>0</v>
      </c>
      <c r="M245" s="173">
        <v>4</v>
      </c>
      <c r="N245" s="173">
        <v>8</v>
      </c>
      <c r="O245" s="173">
        <v>0</v>
      </c>
      <c r="P245" s="173">
        <v>0</v>
      </c>
      <c r="Q245" s="173">
        <v>10</v>
      </c>
      <c r="R245" s="173">
        <v>5</v>
      </c>
      <c r="S245" s="173">
        <v>0</v>
      </c>
      <c r="T245" s="173">
        <v>27</v>
      </c>
      <c r="U245" s="173">
        <v>0</v>
      </c>
      <c r="V245" s="173">
        <v>62</v>
      </c>
      <c r="W245" s="173">
        <v>51</v>
      </c>
      <c r="X245" s="173">
        <v>2935</v>
      </c>
      <c r="Y245" s="173">
        <v>1486</v>
      </c>
      <c r="Z245" s="174">
        <f t="shared" si="37"/>
        <v>1.9751009421265142</v>
      </c>
      <c r="AA245" s="315"/>
    </row>
    <row r="246" spans="1:27" ht="13.5" customHeight="1" x14ac:dyDescent="0.15">
      <c r="A246" s="113"/>
      <c r="B246" s="112"/>
      <c r="C246" s="456" t="s">
        <v>168</v>
      </c>
      <c r="D246" s="124" t="s">
        <v>345</v>
      </c>
      <c r="E246" s="173">
        <v>20007</v>
      </c>
      <c r="F246" s="173">
        <v>2038</v>
      </c>
      <c r="G246" s="173">
        <v>36269</v>
      </c>
      <c r="H246" s="173">
        <v>6884</v>
      </c>
      <c r="I246" s="173">
        <v>2225</v>
      </c>
      <c r="J246" s="173">
        <v>1193</v>
      </c>
      <c r="K246" s="173">
        <v>1464</v>
      </c>
      <c r="L246" s="173">
        <v>0</v>
      </c>
      <c r="M246" s="173">
        <v>319</v>
      </c>
      <c r="N246" s="173">
        <v>94</v>
      </c>
      <c r="O246" s="173">
        <v>0</v>
      </c>
      <c r="P246" s="173">
        <v>2</v>
      </c>
      <c r="Q246" s="173">
        <v>31</v>
      </c>
      <c r="R246" s="173">
        <v>2</v>
      </c>
      <c r="S246" s="173">
        <v>3</v>
      </c>
      <c r="T246" s="173">
        <v>296</v>
      </c>
      <c r="U246" s="173">
        <v>24</v>
      </c>
      <c r="V246" s="173">
        <v>1127</v>
      </c>
      <c r="W246" s="173">
        <v>4483</v>
      </c>
      <c r="X246" s="173">
        <v>76461</v>
      </c>
      <c r="Y246" s="173">
        <v>69220</v>
      </c>
      <c r="Z246" s="174">
        <f t="shared" si="37"/>
        <v>1.1046084946547241</v>
      </c>
      <c r="AA246" s="315"/>
    </row>
    <row r="247" spans="1:27" ht="13.5" customHeight="1" x14ac:dyDescent="0.15">
      <c r="A247" s="113"/>
      <c r="B247" s="112"/>
      <c r="C247" s="456"/>
      <c r="D247" s="124" t="s">
        <v>77</v>
      </c>
      <c r="E247" s="173">
        <v>36869</v>
      </c>
      <c r="F247" s="173">
        <v>4418</v>
      </c>
      <c r="G247" s="173">
        <v>53016</v>
      </c>
      <c r="H247" s="173">
        <v>12170</v>
      </c>
      <c r="I247" s="173">
        <v>3672</v>
      </c>
      <c r="J247" s="173">
        <v>1408</v>
      </c>
      <c r="K247" s="173">
        <v>2028</v>
      </c>
      <c r="L247" s="173">
        <v>0</v>
      </c>
      <c r="M247" s="173">
        <v>405</v>
      </c>
      <c r="N247" s="173">
        <v>95</v>
      </c>
      <c r="O247" s="173">
        <v>0</v>
      </c>
      <c r="P247" s="173">
        <v>4</v>
      </c>
      <c r="Q247" s="173">
        <v>67</v>
      </c>
      <c r="R247" s="173">
        <v>2</v>
      </c>
      <c r="S247" s="173">
        <v>15</v>
      </c>
      <c r="T247" s="173">
        <v>800</v>
      </c>
      <c r="U247" s="173">
        <v>45</v>
      </c>
      <c r="V247" s="173">
        <v>5421</v>
      </c>
      <c r="W247" s="173">
        <v>6149</v>
      </c>
      <c r="X247" s="173">
        <v>126584</v>
      </c>
      <c r="Y247" s="173">
        <v>89366</v>
      </c>
      <c r="Z247" s="174">
        <f t="shared" si="37"/>
        <v>1.4164671127721953</v>
      </c>
      <c r="AA247" s="315"/>
    </row>
    <row r="248" spans="1:27" ht="13.5" customHeight="1" x14ac:dyDescent="0.15">
      <c r="A248" s="113"/>
      <c r="B248" s="114"/>
      <c r="C248" s="456" t="s">
        <v>169</v>
      </c>
      <c r="D248" s="124" t="s">
        <v>345</v>
      </c>
      <c r="E248" s="173">
        <v>27</v>
      </c>
      <c r="F248" s="173">
        <v>4</v>
      </c>
      <c r="G248" s="173">
        <v>37</v>
      </c>
      <c r="H248" s="173">
        <v>0</v>
      </c>
      <c r="I248" s="173">
        <v>0</v>
      </c>
      <c r="J248" s="173">
        <v>0</v>
      </c>
      <c r="K248" s="173">
        <v>0</v>
      </c>
      <c r="L248" s="173">
        <v>0</v>
      </c>
      <c r="M248" s="173">
        <v>0</v>
      </c>
      <c r="N248" s="173">
        <v>0</v>
      </c>
      <c r="O248" s="173">
        <v>0</v>
      </c>
      <c r="P248" s="173">
        <v>0</v>
      </c>
      <c r="Q248" s="173">
        <v>0</v>
      </c>
      <c r="R248" s="173">
        <v>0</v>
      </c>
      <c r="S248" s="173">
        <v>0</v>
      </c>
      <c r="T248" s="173">
        <v>0</v>
      </c>
      <c r="U248" s="173">
        <v>0</v>
      </c>
      <c r="V248" s="173">
        <v>0</v>
      </c>
      <c r="W248" s="173">
        <v>5</v>
      </c>
      <c r="X248" s="173">
        <v>73</v>
      </c>
      <c r="Y248" s="173">
        <v>0</v>
      </c>
      <c r="Z248" s="174">
        <f t="shared" si="37"/>
        <v>0</v>
      </c>
      <c r="AA248" s="315"/>
    </row>
    <row r="249" spans="1:27" ht="13.5" customHeight="1" x14ac:dyDescent="0.15">
      <c r="A249" s="113"/>
      <c r="B249" s="114"/>
      <c r="C249" s="456"/>
      <c r="D249" s="124" t="s">
        <v>77</v>
      </c>
      <c r="E249" s="173">
        <v>27</v>
      </c>
      <c r="F249" s="173">
        <v>4</v>
      </c>
      <c r="G249" s="173">
        <v>37</v>
      </c>
      <c r="H249" s="173">
        <v>0</v>
      </c>
      <c r="I249" s="173">
        <v>0</v>
      </c>
      <c r="J249" s="173">
        <v>0</v>
      </c>
      <c r="K249" s="173">
        <v>0</v>
      </c>
      <c r="L249" s="173">
        <v>0</v>
      </c>
      <c r="M249" s="173">
        <v>0</v>
      </c>
      <c r="N249" s="173">
        <v>0</v>
      </c>
      <c r="O249" s="173">
        <v>0</v>
      </c>
      <c r="P249" s="173">
        <v>0</v>
      </c>
      <c r="Q249" s="173">
        <v>0</v>
      </c>
      <c r="R249" s="173">
        <v>0</v>
      </c>
      <c r="S249" s="173">
        <v>0</v>
      </c>
      <c r="T249" s="173">
        <v>0</v>
      </c>
      <c r="U249" s="173">
        <v>0</v>
      </c>
      <c r="V249" s="173">
        <v>0</v>
      </c>
      <c r="W249" s="173">
        <v>5</v>
      </c>
      <c r="X249" s="173">
        <v>73</v>
      </c>
      <c r="Y249" s="173">
        <v>0</v>
      </c>
      <c r="Z249" s="174">
        <f t="shared" si="37"/>
        <v>0</v>
      </c>
      <c r="AA249" s="315"/>
    </row>
    <row r="250" spans="1:27" ht="13.5" customHeight="1" x14ac:dyDescent="0.15">
      <c r="A250" s="113"/>
      <c r="B250" s="112"/>
      <c r="C250" s="456" t="s">
        <v>170</v>
      </c>
      <c r="D250" s="124" t="s">
        <v>345</v>
      </c>
      <c r="E250" s="173">
        <v>4</v>
      </c>
      <c r="F250" s="173">
        <v>0</v>
      </c>
      <c r="G250" s="173">
        <v>0</v>
      </c>
      <c r="H250" s="173">
        <v>2</v>
      </c>
      <c r="I250" s="173">
        <v>0</v>
      </c>
      <c r="J250" s="173">
        <v>0</v>
      </c>
      <c r="K250" s="173">
        <v>7</v>
      </c>
      <c r="L250" s="173">
        <v>0</v>
      </c>
      <c r="M250" s="173">
        <v>0</v>
      </c>
      <c r="N250" s="173">
        <v>8</v>
      </c>
      <c r="O250" s="173">
        <v>8</v>
      </c>
      <c r="P250" s="173">
        <v>2</v>
      </c>
      <c r="Q250" s="173">
        <v>0</v>
      </c>
      <c r="R250" s="173">
        <v>2</v>
      </c>
      <c r="S250" s="173">
        <v>0</v>
      </c>
      <c r="T250" s="173">
        <v>1</v>
      </c>
      <c r="U250" s="173">
        <v>0</v>
      </c>
      <c r="V250" s="173">
        <v>0</v>
      </c>
      <c r="W250" s="173">
        <v>6</v>
      </c>
      <c r="X250" s="173">
        <v>40</v>
      </c>
      <c r="Y250" s="173">
        <v>10</v>
      </c>
      <c r="Z250" s="174">
        <f t="shared" si="37"/>
        <v>4</v>
      </c>
      <c r="AA250" s="315"/>
    </row>
    <row r="251" spans="1:27" ht="13.5" customHeight="1" x14ac:dyDescent="0.15">
      <c r="A251" s="113"/>
      <c r="B251" s="112"/>
      <c r="C251" s="456"/>
      <c r="D251" s="124" t="s">
        <v>77</v>
      </c>
      <c r="E251" s="173">
        <v>4</v>
      </c>
      <c r="F251" s="173">
        <v>0</v>
      </c>
      <c r="G251" s="173">
        <v>0</v>
      </c>
      <c r="H251" s="173">
        <v>2</v>
      </c>
      <c r="I251" s="173">
        <v>0</v>
      </c>
      <c r="J251" s="173">
        <v>0</v>
      </c>
      <c r="K251" s="173">
        <v>7</v>
      </c>
      <c r="L251" s="173">
        <v>0</v>
      </c>
      <c r="M251" s="173">
        <v>0</v>
      </c>
      <c r="N251" s="173">
        <v>8</v>
      </c>
      <c r="O251" s="173">
        <v>8</v>
      </c>
      <c r="P251" s="173">
        <v>2</v>
      </c>
      <c r="Q251" s="173">
        <v>0</v>
      </c>
      <c r="R251" s="173">
        <v>2</v>
      </c>
      <c r="S251" s="173">
        <v>0</v>
      </c>
      <c r="T251" s="173">
        <v>1</v>
      </c>
      <c r="U251" s="173">
        <v>0</v>
      </c>
      <c r="V251" s="173">
        <v>0</v>
      </c>
      <c r="W251" s="173">
        <v>16</v>
      </c>
      <c r="X251" s="173">
        <v>50</v>
      </c>
      <c r="Y251" s="173">
        <v>36</v>
      </c>
      <c r="Z251" s="174">
        <f t="shared" si="37"/>
        <v>1.3888888888888888</v>
      </c>
      <c r="AA251" s="315"/>
    </row>
    <row r="252" spans="1:27" ht="13.5" customHeight="1" x14ac:dyDescent="0.15">
      <c r="A252" s="113"/>
      <c r="B252" s="112"/>
      <c r="C252" s="456" t="s">
        <v>171</v>
      </c>
      <c r="D252" s="124" t="s">
        <v>345</v>
      </c>
      <c r="E252" s="173">
        <v>3</v>
      </c>
      <c r="F252" s="173">
        <v>0</v>
      </c>
      <c r="G252" s="173">
        <v>0</v>
      </c>
      <c r="H252" s="173">
        <v>0</v>
      </c>
      <c r="I252" s="173">
        <v>0</v>
      </c>
      <c r="J252" s="173">
        <v>0</v>
      </c>
      <c r="K252" s="173">
        <v>0</v>
      </c>
      <c r="L252" s="173">
        <v>0</v>
      </c>
      <c r="M252" s="173">
        <v>0</v>
      </c>
      <c r="N252" s="173">
        <v>0</v>
      </c>
      <c r="O252" s="173">
        <v>0</v>
      </c>
      <c r="P252" s="173">
        <v>0</v>
      </c>
      <c r="Q252" s="173">
        <v>1</v>
      </c>
      <c r="R252" s="173">
        <v>0</v>
      </c>
      <c r="S252" s="173">
        <v>0</v>
      </c>
      <c r="T252" s="173">
        <v>4</v>
      </c>
      <c r="U252" s="173">
        <v>0</v>
      </c>
      <c r="V252" s="173">
        <v>0</v>
      </c>
      <c r="W252" s="173">
        <v>1</v>
      </c>
      <c r="X252" s="173">
        <v>9</v>
      </c>
      <c r="Y252" s="173">
        <v>34</v>
      </c>
      <c r="Z252" s="174">
        <f t="shared" si="37"/>
        <v>0.26470588235294118</v>
      </c>
      <c r="AA252" s="315"/>
    </row>
    <row r="253" spans="1:27" ht="13.5" customHeight="1" x14ac:dyDescent="0.15">
      <c r="A253" s="113"/>
      <c r="B253" s="112"/>
      <c r="C253" s="456"/>
      <c r="D253" s="124" t="s">
        <v>77</v>
      </c>
      <c r="E253" s="173">
        <v>3</v>
      </c>
      <c r="F253" s="173">
        <v>0</v>
      </c>
      <c r="G253" s="173">
        <v>0</v>
      </c>
      <c r="H253" s="173">
        <v>0</v>
      </c>
      <c r="I253" s="173">
        <v>0</v>
      </c>
      <c r="J253" s="173">
        <v>0</v>
      </c>
      <c r="K253" s="173">
        <v>0</v>
      </c>
      <c r="L253" s="173">
        <v>0</v>
      </c>
      <c r="M253" s="173">
        <v>0</v>
      </c>
      <c r="N253" s="173">
        <v>0</v>
      </c>
      <c r="O253" s="173">
        <v>0</v>
      </c>
      <c r="P253" s="173">
        <v>0</v>
      </c>
      <c r="Q253" s="173">
        <v>1</v>
      </c>
      <c r="R253" s="173">
        <v>0</v>
      </c>
      <c r="S253" s="173">
        <v>0</v>
      </c>
      <c r="T253" s="173">
        <v>6</v>
      </c>
      <c r="U253" s="173">
        <v>0</v>
      </c>
      <c r="V253" s="173">
        <v>0</v>
      </c>
      <c r="W253" s="173">
        <v>1</v>
      </c>
      <c r="X253" s="173">
        <v>11</v>
      </c>
      <c r="Y253" s="173">
        <v>298</v>
      </c>
      <c r="Z253" s="174">
        <f t="shared" si="37"/>
        <v>3.6912751677852351E-2</v>
      </c>
      <c r="AA253" s="315"/>
    </row>
    <row r="254" spans="1:27" ht="13.5" customHeight="1" x14ac:dyDescent="0.15">
      <c r="A254" s="113"/>
      <c r="B254" s="112"/>
      <c r="C254" s="456" t="s">
        <v>172</v>
      </c>
      <c r="D254" s="124" t="s">
        <v>345</v>
      </c>
      <c r="E254" s="173">
        <v>0</v>
      </c>
      <c r="F254" s="173">
        <v>6</v>
      </c>
      <c r="G254" s="173">
        <v>5</v>
      </c>
      <c r="H254" s="173">
        <v>12</v>
      </c>
      <c r="I254" s="173">
        <v>0</v>
      </c>
      <c r="J254" s="173">
        <v>0</v>
      </c>
      <c r="K254" s="173">
        <v>0</v>
      </c>
      <c r="L254" s="173">
        <v>0</v>
      </c>
      <c r="M254" s="173">
        <v>0</v>
      </c>
      <c r="N254" s="173">
        <v>0</v>
      </c>
      <c r="O254" s="173">
        <v>0</v>
      </c>
      <c r="P254" s="173">
        <v>8</v>
      </c>
      <c r="Q254" s="173">
        <v>0</v>
      </c>
      <c r="R254" s="173">
        <v>2</v>
      </c>
      <c r="S254" s="173">
        <v>0</v>
      </c>
      <c r="T254" s="173">
        <v>1</v>
      </c>
      <c r="U254" s="173">
        <v>0</v>
      </c>
      <c r="V254" s="173">
        <v>0</v>
      </c>
      <c r="W254" s="173">
        <v>0</v>
      </c>
      <c r="X254" s="173">
        <v>34</v>
      </c>
      <c r="Y254" s="173">
        <v>48</v>
      </c>
      <c r="Z254" s="174">
        <f t="shared" si="37"/>
        <v>0.70833333333333337</v>
      </c>
      <c r="AA254" s="315"/>
    </row>
    <row r="255" spans="1:27" ht="13.5" customHeight="1" x14ac:dyDescent="0.15">
      <c r="A255" s="113"/>
      <c r="B255" s="112"/>
      <c r="C255" s="456"/>
      <c r="D255" s="124" t="s">
        <v>77</v>
      </c>
      <c r="E255" s="173">
        <v>0</v>
      </c>
      <c r="F255" s="173">
        <v>6</v>
      </c>
      <c r="G255" s="173">
        <v>5</v>
      </c>
      <c r="H255" s="173">
        <v>12</v>
      </c>
      <c r="I255" s="173">
        <v>0</v>
      </c>
      <c r="J255" s="173">
        <v>0</v>
      </c>
      <c r="K255" s="173">
        <v>0</v>
      </c>
      <c r="L255" s="173">
        <v>0</v>
      </c>
      <c r="M255" s="173">
        <v>0</v>
      </c>
      <c r="N255" s="173">
        <v>0</v>
      </c>
      <c r="O255" s="173">
        <v>0</v>
      </c>
      <c r="P255" s="173">
        <v>32</v>
      </c>
      <c r="Q255" s="173">
        <v>0</v>
      </c>
      <c r="R255" s="173">
        <v>2</v>
      </c>
      <c r="S255" s="173">
        <v>0</v>
      </c>
      <c r="T255" s="173">
        <v>1</v>
      </c>
      <c r="U255" s="173">
        <v>0</v>
      </c>
      <c r="V255" s="173">
        <v>0</v>
      </c>
      <c r="W255" s="173">
        <v>0</v>
      </c>
      <c r="X255" s="173">
        <v>58</v>
      </c>
      <c r="Y255" s="173">
        <v>126</v>
      </c>
      <c r="Z255" s="174">
        <f t="shared" si="37"/>
        <v>0.46031746031746029</v>
      </c>
      <c r="AA255" s="315"/>
    </row>
    <row r="256" spans="1:27" s="94" customFormat="1" ht="13.5" customHeight="1" x14ac:dyDescent="0.15">
      <c r="A256" s="112"/>
      <c r="B256" s="112"/>
      <c r="C256" s="313"/>
      <c r="D256" s="130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46"/>
      <c r="AA256" s="170"/>
    </row>
    <row r="257" spans="1:27" ht="21.75" customHeight="1" x14ac:dyDescent="0.15">
      <c r="A257" s="156" t="str">
        <f>$A$1</f>
        <v>６　平成27年度市町村別・国別訪日外国人宿泊者数（延べ人数）</v>
      </c>
    </row>
    <row r="258" spans="1:27" ht="13.5" customHeight="1" thickBot="1" x14ac:dyDescent="0.2">
      <c r="A258" s="116"/>
      <c r="Z258" s="158" t="s">
        <v>380</v>
      </c>
      <c r="AA258" s="158"/>
    </row>
    <row r="259" spans="1:27" s="147" customFormat="1" ht="13.5" customHeight="1" thickBot="1" x14ac:dyDescent="0.2">
      <c r="A259" s="159" t="s">
        <v>58</v>
      </c>
      <c r="B259" s="159" t="s">
        <v>355</v>
      </c>
      <c r="C259" s="312" t="s">
        <v>59</v>
      </c>
      <c r="D259" s="163" t="s">
        <v>60</v>
      </c>
      <c r="E259" s="164" t="s">
        <v>381</v>
      </c>
      <c r="F259" s="164" t="s">
        <v>382</v>
      </c>
      <c r="G259" s="164" t="s">
        <v>383</v>
      </c>
      <c r="H259" s="164" t="s">
        <v>384</v>
      </c>
      <c r="I259" s="164" t="s">
        <v>247</v>
      </c>
      <c r="J259" s="164" t="s">
        <v>314</v>
      </c>
      <c r="K259" s="164" t="s">
        <v>315</v>
      </c>
      <c r="L259" s="164" t="s">
        <v>316</v>
      </c>
      <c r="M259" s="164" t="s">
        <v>399</v>
      </c>
      <c r="N259" s="164" t="s">
        <v>397</v>
      </c>
      <c r="O259" s="164" t="s">
        <v>398</v>
      </c>
      <c r="P259" s="164" t="s">
        <v>248</v>
      </c>
      <c r="Q259" s="164" t="s">
        <v>249</v>
      </c>
      <c r="R259" s="164" t="s">
        <v>250</v>
      </c>
      <c r="S259" s="164" t="s">
        <v>251</v>
      </c>
      <c r="T259" s="164" t="s">
        <v>378</v>
      </c>
      <c r="U259" s="164" t="s">
        <v>252</v>
      </c>
      <c r="V259" s="164" t="s">
        <v>379</v>
      </c>
      <c r="W259" s="164" t="s">
        <v>319</v>
      </c>
      <c r="X259" s="165" t="s">
        <v>349</v>
      </c>
      <c r="Y259" s="166" t="str">
        <f>$Y$3</f>
        <v>26年度</v>
      </c>
      <c r="Z259" s="167" t="s">
        <v>71</v>
      </c>
      <c r="AA259" s="314"/>
    </row>
    <row r="260" spans="1:27" ht="13.5" customHeight="1" x14ac:dyDescent="0.15">
      <c r="A260" s="449" t="s">
        <v>337</v>
      </c>
      <c r="B260" s="449" t="s">
        <v>338</v>
      </c>
      <c r="C260" s="456" t="s">
        <v>173</v>
      </c>
      <c r="D260" s="124" t="s">
        <v>345</v>
      </c>
      <c r="E260" s="173">
        <v>11</v>
      </c>
      <c r="F260" s="173">
        <v>7</v>
      </c>
      <c r="G260" s="173">
        <v>3</v>
      </c>
      <c r="H260" s="173">
        <v>2</v>
      </c>
      <c r="I260" s="173">
        <v>0</v>
      </c>
      <c r="J260" s="173">
        <v>0</v>
      </c>
      <c r="K260" s="173">
        <v>0</v>
      </c>
      <c r="L260" s="173">
        <v>0</v>
      </c>
      <c r="M260" s="173">
        <v>0</v>
      </c>
      <c r="N260" s="173">
        <v>0</v>
      </c>
      <c r="O260" s="173">
        <v>0</v>
      </c>
      <c r="P260" s="173">
        <v>0</v>
      </c>
      <c r="Q260" s="173">
        <v>2</v>
      </c>
      <c r="R260" s="173">
        <v>0</v>
      </c>
      <c r="S260" s="173">
        <v>0</v>
      </c>
      <c r="T260" s="173">
        <v>9</v>
      </c>
      <c r="U260" s="173">
        <v>0</v>
      </c>
      <c r="V260" s="173">
        <v>0</v>
      </c>
      <c r="W260" s="173">
        <v>0</v>
      </c>
      <c r="X260" s="173">
        <v>34</v>
      </c>
      <c r="Y260" s="173">
        <v>0</v>
      </c>
      <c r="Z260" s="174">
        <f t="shared" ref="Z260:Z265" si="45">IF(Y260=0,0,X260/Y260)</f>
        <v>0</v>
      </c>
      <c r="AA260" s="315"/>
    </row>
    <row r="261" spans="1:27" ht="13.5" customHeight="1" x14ac:dyDescent="0.15">
      <c r="A261" s="447"/>
      <c r="B261" s="447"/>
      <c r="C261" s="456"/>
      <c r="D261" s="124" t="s">
        <v>77</v>
      </c>
      <c r="E261" s="173">
        <v>11</v>
      </c>
      <c r="F261" s="173">
        <v>35</v>
      </c>
      <c r="G261" s="173">
        <v>3</v>
      </c>
      <c r="H261" s="173">
        <v>2</v>
      </c>
      <c r="I261" s="173">
        <v>0</v>
      </c>
      <c r="J261" s="173">
        <v>0</v>
      </c>
      <c r="K261" s="173">
        <v>0</v>
      </c>
      <c r="L261" s="173">
        <v>0</v>
      </c>
      <c r="M261" s="173">
        <v>0</v>
      </c>
      <c r="N261" s="173">
        <v>0</v>
      </c>
      <c r="O261" s="173">
        <v>0</v>
      </c>
      <c r="P261" s="173">
        <v>0</v>
      </c>
      <c r="Q261" s="173">
        <v>4</v>
      </c>
      <c r="R261" s="173">
        <v>0</v>
      </c>
      <c r="S261" s="173">
        <v>0</v>
      </c>
      <c r="T261" s="173">
        <v>9</v>
      </c>
      <c r="U261" s="173">
        <v>0</v>
      </c>
      <c r="V261" s="173">
        <v>0</v>
      </c>
      <c r="W261" s="173">
        <v>0</v>
      </c>
      <c r="X261" s="173">
        <v>64</v>
      </c>
      <c r="Y261" s="173">
        <v>0</v>
      </c>
      <c r="Z261" s="174">
        <f t="shared" si="45"/>
        <v>0</v>
      </c>
      <c r="AA261" s="315"/>
    </row>
    <row r="262" spans="1:27" ht="13.5" customHeight="1" x14ac:dyDescent="0.15">
      <c r="A262" s="113"/>
      <c r="B262" s="112"/>
      <c r="C262" s="456" t="s">
        <v>174</v>
      </c>
      <c r="D262" s="124" t="s">
        <v>345</v>
      </c>
      <c r="E262" s="173">
        <v>3</v>
      </c>
      <c r="F262" s="173">
        <v>4</v>
      </c>
      <c r="G262" s="173">
        <v>2</v>
      </c>
      <c r="H262" s="173">
        <v>0</v>
      </c>
      <c r="I262" s="173">
        <v>0</v>
      </c>
      <c r="J262" s="173">
        <v>0</v>
      </c>
      <c r="K262" s="173">
        <v>0</v>
      </c>
      <c r="L262" s="173">
        <v>0</v>
      </c>
      <c r="M262" s="173">
        <v>0</v>
      </c>
      <c r="N262" s="173">
        <v>0</v>
      </c>
      <c r="O262" s="173">
        <v>0</v>
      </c>
      <c r="P262" s="173">
        <v>0</v>
      </c>
      <c r="Q262" s="173">
        <v>0</v>
      </c>
      <c r="R262" s="173">
        <v>0</v>
      </c>
      <c r="S262" s="173">
        <v>0</v>
      </c>
      <c r="T262" s="173">
        <v>0</v>
      </c>
      <c r="U262" s="173">
        <v>0</v>
      </c>
      <c r="V262" s="173">
        <v>0</v>
      </c>
      <c r="W262" s="173">
        <v>0</v>
      </c>
      <c r="X262" s="173">
        <v>9</v>
      </c>
      <c r="Y262" s="173">
        <v>0</v>
      </c>
      <c r="Z262" s="174">
        <f t="shared" si="45"/>
        <v>0</v>
      </c>
      <c r="AA262" s="315"/>
    </row>
    <row r="263" spans="1:27" ht="13.5" customHeight="1" x14ac:dyDescent="0.15">
      <c r="A263" s="113"/>
      <c r="B263" s="112"/>
      <c r="C263" s="456"/>
      <c r="D263" s="124" t="s">
        <v>77</v>
      </c>
      <c r="E263" s="173">
        <v>3</v>
      </c>
      <c r="F263" s="173">
        <v>4</v>
      </c>
      <c r="G263" s="173">
        <v>2</v>
      </c>
      <c r="H263" s="173">
        <v>0</v>
      </c>
      <c r="I263" s="173">
        <v>0</v>
      </c>
      <c r="J263" s="173">
        <v>0</v>
      </c>
      <c r="K263" s="173">
        <v>0</v>
      </c>
      <c r="L263" s="173">
        <v>0</v>
      </c>
      <c r="M263" s="173">
        <v>0</v>
      </c>
      <c r="N263" s="173">
        <v>0</v>
      </c>
      <c r="O263" s="173">
        <v>0</v>
      </c>
      <c r="P263" s="173">
        <v>0</v>
      </c>
      <c r="Q263" s="173">
        <v>0</v>
      </c>
      <c r="R263" s="173">
        <v>0</v>
      </c>
      <c r="S263" s="173">
        <v>0</v>
      </c>
      <c r="T263" s="173">
        <v>0</v>
      </c>
      <c r="U263" s="173">
        <v>0</v>
      </c>
      <c r="V263" s="173">
        <v>0</v>
      </c>
      <c r="W263" s="173">
        <v>0</v>
      </c>
      <c r="X263" s="173">
        <v>9</v>
      </c>
      <c r="Y263" s="173">
        <v>0</v>
      </c>
      <c r="Z263" s="174">
        <f t="shared" si="45"/>
        <v>0</v>
      </c>
      <c r="AA263" s="315"/>
    </row>
    <row r="264" spans="1:27" ht="13.5" customHeight="1" x14ac:dyDescent="0.15">
      <c r="A264" s="113"/>
      <c r="B264" s="114"/>
      <c r="C264" s="456" t="s">
        <v>141</v>
      </c>
      <c r="D264" s="124" t="s">
        <v>345</v>
      </c>
      <c r="E264" s="173">
        <v>0</v>
      </c>
      <c r="F264" s="173">
        <v>38</v>
      </c>
      <c r="G264" s="173">
        <v>83</v>
      </c>
      <c r="H264" s="173">
        <v>28</v>
      </c>
      <c r="I264" s="173">
        <v>0</v>
      </c>
      <c r="J264" s="173">
        <v>0</v>
      </c>
      <c r="K264" s="173">
        <v>0</v>
      </c>
      <c r="L264" s="173">
        <v>0</v>
      </c>
      <c r="M264" s="173">
        <v>0</v>
      </c>
      <c r="N264" s="173">
        <v>0</v>
      </c>
      <c r="O264" s="173">
        <v>0</v>
      </c>
      <c r="P264" s="173">
        <v>1</v>
      </c>
      <c r="Q264" s="173">
        <v>0</v>
      </c>
      <c r="R264" s="173">
        <v>3</v>
      </c>
      <c r="S264" s="173">
        <v>1</v>
      </c>
      <c r="T264" s="173">
        <v>1</v>
      </c>
      <c r="U264" s="173">
        <v>0</v>
      </c>
      <c r="V264" s="173">
        <v>0</v>
      </c>
      <c r="W264" s="173">
        <v>7</v>
      </c>
      <c r="X264" s="173">
        <v>162</v>
      </c>
      <c r="Y264" s="173">
        <v>69</v>
      </c>
      <c r="Z264" s="174">
        <f t="shared" si="45"/>
        <v>2.347826086956522</v>
      </c>
      <c r="AA264" s="315"/>
    </row>
    <row r="265" spans="1:27" ht="13.5" customHeight="1" thickBot="1" x14ac:dyDescent="0.2">
      <c r="A265" s="113"/>
      <c r="B265" s="114"/>
      <c r="C265" s="458"/>
      <c r="D265" s="126" t="s">
        <v>77</v>
      </c>
      <c r="E265" s="175">
        <v>0</v>
      </c>
      <c r="F265" s="175">
        <v>40</v>
      </c>
      <c r="G265" s="175">
        <v>83</v>
      </c>
      <c r="H265" s="175">
        <v>28</v>
      </c>
      <c r="I265" s="175">
        <v>0</v>
      </c>
      <c r="J265" s="175">
        <v>0</v>
      </c>
      <c r="K265" s="175">
        <v>0</v>
      </c>
      <c r="L265" s="175">
        <v>0</v>
      </c>
      <c r="M265" s="175">
        <v>0</v>
      </c>
      <c r="N265" s="175">
        <v>0</v>
      </c>
      <c r="O265" s="175">
        <v>0</v>
      </c>
      <c r="P265" s="175">
        <v>1</v>
      </c>
      <c r="Q265" s="175">
        <v>0</v>
      </c>
      <c r="R265" s="175">
        <v>3</v>
      </c>
      <c r="S265" s="175">
        <v>1</v>
      </c>
      <c r="T265" s="175">
        <v>2</v>
      </c>
      <c r="U265" s="175">
        <v>0</v>
      </c>
      <c r="V265" s="175">
        <v>0</v>
      </c>
      <c r="W265" s="175">
        <v>7</v>
      </c>
      <c r="X265" s="175">
        <v>165</v>
      </c>
      <c r="Y265" s="175">
        <v>94</v>
      </c>
      <c r="Z265" s="176">
        <f t="shared" si="45"/>
        <v>1.7553191489361701</v>
      </c>
      <c r="AA265" s="315"/>
    </row>
    <row r="266" spans="1:27" ht="13.5" customHeight="1" x14ac:dyDescent="0.15">
      <c r="A266" s="113"/>
      <c r="B266" s="440" t="s">
        <v>339</v>
      </c>
      <c r="C266" s="441"/>
      <c r="D266" s="121" t="s">
        <v>345</v>
      </c>
      <c r="E266" s="69">
        <f t="shared" ref="E266:Y266" si="46">E268+E270+E272+E274+E276+E278+E280+E282</f>
        <v>77</v>
      </c>
      <c r="F266" s="69">
        <f t="shared" si="46"/>
        <v>60</v>
      </c>
      <c r="G266" s="69">
        <f t="shared" si="46"/>
        <v>127</v>
      </c>
      <c r="H266" s="69">
        <f t="shared" si="46"/>
        <v>18</v>
      </c>
      <c r="I266" s="69">
        <f t="shared" si="46"/>
        <v>8</v>
      </c>
      <c r="J266" s="69">
        <f t="shared" si="46"/>
        <v>0</v>
      </c>
      <c r="K266" s="69">
        <f t="shared" si="46"/>
        <v>1</v>
      </c>
      <c r="L266" s="69">
        <f t="shared" si="46"/>
        <v>0</v>
      </c>
      <c r="M266" s="69">
        <f t="shared" ref="M266:O267" si="47">M268+M270+M272+M274+M276+M278+M280+M282</f>
        <v>8</v>
      </c>
      <c r="N266" s="69">
        <f t="shared" si="47"/>
        <v>0</v>
      </c>
      <c r="O266" s="69">
        <f t="shared" si="47"/>
        <v>0</v>
      </c>
      <c r="P266" s="69">
        <f t="shared" si="46"/>
        <v>87</v>
      </c>
      <c r="Q266" s="69">
        <f t="shared" si="46"/>
        <v>1</v>
      </c>
      <c r="R266" s="69">
        <f t="shared" si="46"/>
        <v>3</v>
      </c>
      <c r="S266" s="69">
        <f t="shared" si="46"/>
        <v>1</v>
      </c>
      <c r="T266" s="69">
        <f t="shared" si="46"/>
        <v>15</v>
      </c>
      <c r="U266" s="69">
        <f t="shared" si="46"/>
        <v>3</v>
      </c>
      <c r="V266" s="69">
        <f t="shared" si="46"/>
        <v>0</v>
      </c>
      <c r="W266" s="69">
        <f t="shared" si="46"/>
        <v>7</v>
      </c>
      <c r="X266" s="69">
        <f t="shared" si="46"/>
        <v>416</v>
      </c>
      <c r="Y266" s="69">
        <f t="shared" si="46"/>
        <v>174</v>
      </c>
      <c r="Z266" s="137">
        <f t="shared" ref="Z266:Z305" si="48">IF(Y266=0,0,X266/Y266)</f>
        <v>2.3908045977011496</v>
      </c>
      <c r="AA266" s="170"/>
    </row>
    <row r="267" spans="1:27" ht="13.5" customHeight="1" thickBot="1" x14ac:dyDescent="0.2">
      <c r="A267" s="113"/>
      <c r="B267" s="442"/>
      <c r="C267" s="441"/>
      <c r="D267" s="122" t="s">
        <v>77</v>
      </c>
      <c r="E267" s="132">
        <f t="shared" ref="E267:Y267" si="49">E269+E271+E273+E275+E277+E279+E281+E283</f>
        <v>81</v>
      </c>
      <c r="F267" s="132">
        <f t="shared" si="49"/>
        <v>112</v>
      </c>
      <c r="G267" s="132">
        <f t="shared" si="49"/>
        <v>129</v>
      </c>
      <c r="H267" s="132">
        <f t="shared" si="49"/>
        <v>18</v>
      </c>
      <c r="I267" s="132">
        <f t="shared" si="49"/>
        <v>8</v>
      </c>
      <c r="J267" s="132">
        <f t="shared" si="49"/>
        <v>0</v>
      </c>
      <c r="K267" s="132">
        <f t="shared" si="49"/>
        <v>1</v>
      </c>
      <c r="L267" s="132">
        <f t="shared" si="49"/>
        <v>0</v>
      </c>
      <c r="M267" s="132">
        <f t="shared" si="47"/>
        <v>16</v>
      </c>
      <c r="N267" s="132">
        <f t="shared" si="47"/>
        <v>0</v>
      </c>
      <c r="O267" s="132">
        <f t="shared" si="47"/>
        <v>0</v>
      </c>
      <c r="P267" s="132">
        <f t="shared" si="49"/>
        <v>282</v>
      </c>
      <c r="Q267" s="132">
        <f t="shared" si="49"/>
        <v>1</v>
      </c>
      <c r="R267" s="132">
        <f t="shared" si="49"/>
        <v>3</v>
      </c>
      <c r="S267" s="132">
        <f t="shared" si="49"/>
        <v>1</v>
      </c>
      <c r="T267" s="132">
        <f t="shared" si="49"/>
        <v>21</v>
      </c>
      <c r="U267" s="132">
        <f t="shared" si="49"/>
        <v>3</v>
      </c>
      <c r="V267" s="132">
        <f t="shared" si="49"/>
        <v>0</v>
      </c>
      <c r="W267" s="132">
        <f t="shared" si="49"/>
        <v>9</v>
      </c>
      <c r="X267" s="132">
        <f t="shared" si="49"/>
        <v>685</v>
      </c>
      <c r="Y267" s="132">
        <f t="shared" si="49"/>
        <v>185</v>
      </c>
      <c r="Z267" s="138">
        <f t="shared" si="48"/>
        <v>3.7027027027027026</v>
      </c>
      <c r="AA267" s="170"/>
    </row>
    <row r="268" spans="1:27" ht="13.5" customHeight="1" x14ac:dyDescent="0.15">
      <c r="A268" s="113"/>
      <c r="B268" s="113"/>
      <c r="C268" s="457" t="s">
        <v>175</v>
      </c>
      <c r="D268" s="127" t="s">
        <v>345</v>
      </c>
      <c r="E268" s="173">
        <v>45</v>
      </c>
      <c r="F268" s="173">
        <v>37</v>
      </c>
      <c r="G268" s="173">
        <v>62</v>
      </c>
      <c r="H268" s="173">
        <v>3</v>
      </c>
      <c r="I268" s="173">
        <v>1</v>
      </c>
      <c r="J268" s="173">
        <v>0</v>
      </c>
      <c r="K268" s="173">
        <v>0</v>
      </c>
      <c r="L268" s="173">
        <v>0</v>
      </c>
      <c r="M268" s="173">
        <v>8</v>
      </c>
      <c r="N268" s="173">
        <v>0</v>
      </c>
      <c r="O268" s="173">
        <v>0</v>
      </c>
      <c r="P268" s="173">
        <v>1</v>
      </c>
      <c r="Q268" s="173">
        <v>1</v>
      </c>
      <c r="R268" s="173">
        <v>3</v>
      </c>
      <c r="S268" s="173">
        <v>1</v>
      </c>
      <c r="T268" s="173">
        <v>6</v>
      </c>
      <c r="U268" s="173">
        <v>3</v>
      </c>
      <c r="V268" s="173">
        <v>0</v>
      </c>
      <c r="W268" s="173">
        <v>1</v>
      </c>
      <c r="X268" s="173">
        <v>172</v>
      </c>
      <c r="Y268" s="173">
        <v>46</v>
      </c>
      <c r="Z268" s="174">
        <f t="shared" si="48"/>
        <v>3.7391304347826089</v>
      </c>
      <c r="AA268" s="315"/>
    </row>
    <row r="269" spans="1:27" ht="13.5" customHeight="1" x14ac:dyDescent="0.15">
      <c r="A269" s="113"/>
      <c r="B269" s="112"/>
      <c r="C269" s="456"/>
      <c r="D269" s="124" t="s">
        <v>77</v>
      </c>
      <c r="E269" s="173">
        <v>49</v>
      </c>
      <c r="F269" s="173">
        <v>84</v>
      </c>
      <c r="G269" s="173">
        <v>64</v>
      </c>
      <c r="H269" s="173">
        <v>3</v>
      </c>
      <c r="I269" s="173">
        <v>1</v>
      </c>
      <c r="J269" s="173">
        <v>0</v>
      </c>
      <c r="K269" s="173">
        <v>0</v>
      </c>
      <c r="L269" s="173">
        <v>0</v>
      </c>
      <c r="M269" s="173">
        <v>16</v>
      </c>
      <c r="N269" s="173">
        <v>0</v>
      </c>
      <c r="O269" s="173">
        <v>0</v>
      </c>
      <c r="P269" s="173">
        <v>1</v>
      </c>
      <c r="Q269" s="173">
        <v>1</v>
      </c>
      <c r="R269" s="173">
        <v>3</v>
      </c>
      <c r="S269" s="173">
        <v>1</v>
      </c>
      <c r="T269" s="173">
        <v>12</v>
      </c>
      <c r="U269" s="173">
        <v>3</v>
      </c>
      <c r="V269" s="173">
        <v>0</v>
      </c>
      <c r="W269" s="173">
        <v>1</v>
      </c>
      <c r="X269" s="173">
        <v>239</v>
      </c>
      <c r="Y269" s="173">
        <v>53</v>
      </c>
      <c r="Z269" s="174">
        <f t="shared" si="48"/>
        <v>4.5094339622641506</v>
      </c>
      <c r="AA269" s="315"/>
    </row>
    <row r="270" spans="1:27" ht="13.5" customHeight="1" x14ac:dyDescent="0.15">
      <c r="A270" s="113"/>
      <c r="B270" s="112"/>
      <c r="C270" s="456" t="s">
        <v>176</v>
      </c>
      <c r="D270" s="124" t="s">
        <v>345</v>
      </c>
      <c r="E270" s="173">
        <v>7</v>
      </c>
      <c r="F270" s="173">
        <v>3</v>
      </c>
      <c r="G270" s="173">
        <v>22</v>
      </c>
      <c r="H270" s="173">
        <v>0</v>
      </c>
      <c r="I270" s="173">
        <v>4</v>
      </c>
      <c r="J270" s="173">
        <v>0</v>
      </c>
      <c r="K270" s="173">
        <v>0</v>
      </c>
      <c r="L270" s="173">
        <v>0</v>
      </c>
      <c r="M270" s="173">
        <v>0</v>
      </c>
      <c r="N270" s="173">
        <v>0</v>
      </c>
      <c r="O270" s="173">
        <v>0</v>
      </c>
      <c r="P270" s="173">
        <v>86</v>
      </c>
      <c r="Q270" s="173">
        <v>0</v>
      </c>
      <c r="R270" s="173">
        <v>0</v>
      </c>
      <c r="S270" s="173">
        <v>0</v>
      </c>
      <c r="T270" s="173">
        <v>0</v>
      </c>
      <c r="U270" s="173">
        <v>0</v>
      </c>
      <c r="V270" s="173">
        <v>0</v>
      </c>
      <c r="W270" s="173">
        <v>2</v>
      </c>
      <c r="X270" s="173">
        <v>124</v>
      </c>
      <c r="Y270" s="173">
        <v>75</v>
      </c>
      <c r="Z270" s="174">
        <f t="shared" si="48"/>
        <v>1.6533333333333333</v>
      </c>
      <c r="AA270" s="315"/>
    </row>
    <row r="271" spans="1:27" ht="13.5" customHeight="1" x14ac:dyDescent="0.15">
      <c r="A271" s="113"/>
      <c r="B271" s="112"/>
      <c r="C271" s="456"/>
      <c r="D271" s="124" t="s">
        <v>77</v>
      </c>
      <c r="E271" s="173">
        <v>7</v>
      </c>
      <c r="F271" s="173">
        <v>3</v>
      </c>
      <c r="G271" s="173">
        <v>22</v>
      </c>
      <c r="H271" s="173">
        <v>0</v>
      </c>
      <c r="I271" s="173">
        <v>4</v>
      </c>
      <c r="J271" s="173">
        <v>0</v>
      </c>
      <c r="K271" s="173">
        <v>0</v>
      </c>
      <c r="L271" s="173">
        <v>0</v>
      </c>
      <c r="M271" s="173">
        <v>0</v>
      </c>
      <c r="N271" s="173">
        <v>0</v>
      </c>
      <c r="O271" s="173">
        <v>0</v>
      </c>
      <c r="P271" s="173">
        <v>281</v>
      </c>
      <c r="Q271" s="173">
        <v>0</v>
      </c>
      <c r="R271" s="173">
        <v>0</v>
      </c>
      <c r="S271" s="173">
        <v>0</v>
      </c>
      <c r="T271" s="173">
        <v>0</v>
      </c>
      <c r="U271" s="173">
        <v>0</v>
      </c>
      <c r="V271" s="173">
        <v>0</v>
      </c>
      <c r="W271" s="173">
        <v>2</v>
      </c>
      <c r="X271" s="173">
        <v>319</v>
      </c>
      <c r="Y271" s="173">
        <v>75</v>
      </c>
      <c r="Z271" s="174">
        <f t="shared" si="48"/>
        <v>4.253333333333333</v>
      </c>
      <c r="AA271" s="315"/>
    </row>
    <row r="272" spans="1:27" ht="13.5" customHeight="1" x14ac:dyDescent="0.15">
      <c r="A272" s="113"/>
      <c r="B272" s="112"/>
      <c r="C272" s="456" t="s">
        <v>177</v>
      </c>
      <c r="D272" s="124" t="s">
        <v>345</v>
      </c>
      <c r="E272" s="173">
        <v>0</v>
      </c>
      <c r="F272" s="173">
        <v>0</v>
      </c>
      <c r="G272" s="173">
        <v>18</v>
      </c>
      <c r="H272" s="173">
        <v>4</v>
      </c>
      <c r="I272" s="173">
        <v>0</v>
      </c>
      <c r="J272" s="173">
        <v>0</v>
      </c>
      <c r="K272" s="173">
        <v>0</v>
      </c>
      <c r="L272" s="173">
        <v>0</v>
      </c>
      <c r="M272" s="173">
        <v>0</v>
      </c>
      <c r="N272" s="173">
        <v>0</v>
      </c>
      <c r="O272" s="173">
        <v>0</v>
      </c>
      <c r="P272" s="173">
        <v>0</v>
      </c>
      <c r="Q272" s="173">
        <v>0</v>
      </c>
      <c r="R272" s="173">
        <v>0</v>
      </c>
      <c r="S272" s="173">
        <v>0</v>
      </c>
      <c r="T272" s="173">
        <v>0</v>
      </c>
      <c r="U272" s="173">
        <v>0</v>
      </c>
      <c r="V272" s="173">
        <v>0</v>
      </c>
      <c r="W272" s="173">
        <v>0</v>
      </c>
      <c r="X272" s="173">
        <v>22</v>
      </c>
      <c r="Y272" s="173">
        <v>3</v>
      </c>
      <c r="Z272" s="174">
        <f t="shared" si="48"/>
        <v>7.333333333333333</v>
      </c>
      <c r="AA272" s="315"/>
    </row>
    <row r="273" spans="1:27" ht="13.5" customHeight="1" x14ac:dyDescent="0.15">
      <c r="A273" s="113"/>
      <c r="B273" s="112"/>
      <c r="C273" s="456"/>
      <c r="D273" s="124" t="s">
        <v>77</v>
      </c>
      <c r="E273" s="173">
        <v>0</v>
      </c>
      <c r="F273" s="173">
        <v>0</v>
      </c>
      <c r="G273" s="173">
        <v>18</v>
      </c>
      <c r="H273" s="173">
        <v>4</v>
      </c>
      <c r="I273" s="173">
        <v>0</v>
      </c>
      <c r="J273" s="173">
        <v>0</v>
      </c>
      <c r="K273" s="173">
        <v>0</v>
      </c>
      <c r="L273" s="173">
        <v>0</v>
      </c>
      <c r="M273" s="173">
        <v>0</v>
      </c>
      <c r="N273" s="173">
        <v>0</v>
      </c>
      <c r="O273" s="173">
        <v>0</v>
      </c>
      <c r="P273" s="173">
        <v>0</v>
      </c>
      <c r="Q273" s="173">
        <v>0</v>
      </c>
      <c r="R273" s="173">
        <v>0</v>
      </c>
      <c r="S273" s="173">
        <v>0</v>
      </c>
      <c r="T273" s="173">
        <v>0</v>
      </c>
      <c r="U273" s="173">
        <v>0</v>
      </c>
      <c r="V273" s="173">
        <v>0</v>
      </c>
      <c r="W273" s="173">
        <v>0</v>
      </c>
      <c r="X273" s="173">
        <v>22</v>
      </c>
      <c r="Y273" s="173">
        <v>3</v>
      </c>
      <c r="Z273" s="174">
        <f t="shared" si="48"/>
        <v>7.333333333333333</v>
      </c>
      <c r="AA273" s="315"/>
    </row>
    <row r="274" spans="1:27" ht="13.5" customHeight="1" x14ac:dyDescent="0.15">
      <c r="A274" s="113"/>
      <c r="B274" s="112"/>
      <c r="C274" s="456" t="s">
        <v>178</v>
      </c>
      <c r="D274" s="124" t="s">
        <v>345</v>
      </c>
      <c r="E274" s="173">
        <v>8</v>
      </c>
      <c r="F274" s="173">
        <v>12</v>
      </c>
      <c r="G274" s="173">
        <v>0</v>
      </c>
      <c r="H274" s="173">
        <v>0</v>
      </c>
      <c r="I274" s="173">
        <v>3</v>
      </c>
      <c r="J274" s="173">
        <v>0</v>
      </c>
      <c r="K274" s="173">
        <v>0</v>
      </c>
      <c r="L274" s="173">
        <v>0</v>
      </c>
      <c r="M274" s="173">
        <v>0</v>
      </c>
      <c r="N274" s="173">
        <v>0</v>
      </c>
      <c r="O274" s="173">
        <v>0</v>
      </c>
      <c r="P274" s="173">
        <v>0</v>
      </c>
      <c r="Q274" s="173">
        <v>0</v>
      </c>
      <c r="R274" s="173">
        <v>0</v>
      </c>
      <c r="S274" s="173">
        <v>0</v>
      </c>
      <c r="T274" s="173">
        <v>4</v>
      </c>
      <c r="U274" s="173">
        <v>0</v>
      </c>
      <c r="V274" s="173">
        <v>0</v>
      </c>
      <c r="W274" s="173">
        <v>0</v>
      </c>
      <c r="X274" s="173">
        <v>27</v>
      </c>
      <c r="Y274" s="173">
        <v>2</v>
      </c>
      <c r="Z274" s="174">
        <f t="shared" si="48"/>
        <v>13.5</v>
      </c>
      <c r="AA274" s="315"/>
    </row>
    <row r="275" spans="1:27" ht="13.5" customHeight="1" x14ac:dyDescent="0.15">
      <c r="A275" s="113"/>
      <c r="B275" s="112"/>
      <c r="C275" s="456"/>
      <c r="D275" s="124" t="s">
        <v>77</v>
      </c>
      <c r="E275" s="173">
        <v>8</v>
      </c>
      <c r="F275" s="173">
        <v>12</v>
      </c>
      <c r="G275" s="173">
        <v>0</v>
      </c>
      <c r="H275" s="173">
        <v>0</v>
      </c>
      <c r="I275" s="173">
        <v>3</v>
      </c>
      <c r="J275" s="173">
        <v>0</v>
      </c>
      <c r="K275" s="173">
        <v>0</v>
      </c>
      <c r="L275" s="173">
        <v>0</v>
      </c>
      <c r="M275" s="173">
        <v>0</v>
      </c>
      <c r="N275" s="173">
        <v>0</v>
      </c>
      <c r="O275" s="173">
        <v>0</v>
      </c>
      <c r="P275" s="173">
        <v>0</v>
      </c>
      <c r="Q275" s="173">
        <v>0</v>
      </c>
      <c r="R275" s="173">
        <v>0</v>
      </c>
      <c r="S275" s="173">
        <v>0</v>
      </c>
      <c r="T275" s="173">
        <v>4</v>
      </c>
      <c r="U275" s="173">
        <v>0</v>
      </c>
      <c r="V275" s="173">
        <v>0</v>
      </c>
      <c r="W275" s="173">
        <v>0</v>
      </c>
      <c r="X275" s="173">
        <v>27</v>
      </c>
      <c r="Y275" s="173">
        <v>2</v>
      </c>
      <c r="Z275" s="174">
        <f t="shared" si="48"/>
        <v>13.5</v>
      </c>
      <c r="AA275" s="315"/>
    </row>
    <row r="276" spans="1:27" ht="13.5" customHeight="1" x14ac:dyDescent="0.15">
      <c r="A276" s="113"/>
      <c r="B276" s="112"/>
      <c r="C276" s="456" t="s">
        <v>179</v>
      </c>
      <c r="D276" s="124" t="s">
        <v>345</v>
      </c>
      <c r="E276" s="173">
        <v>7</v>
      </c>
      <c r="F276" s="173">
        <v>7</v>
      </c>
      <c r="G276" s="173">
        <v>25</v>
      </c>
      <c r="H276" s="173">
        <v>11</v>
      </c>
      <c r="I276" s="173">
        <v>0</v>
      </c>
      <c r="J276" s="173">
        <v>0</v>
      </c>
      <c r="K276" s="173">
        <v>0</v>
      </c>
      <c r="L276" s="173">
        <v>0</v>
      </c>
      <c r="M276" s="173">
        <v>0</v>
      </c>
      <c r="N276" s="173">
        <v>0</v>
      </c>
      <c r="O276" s="173">
        <v>0</v>
      </c>
      <c r="P276" s="173">
        <v>0</v>
      </c>
      <c r="Q276" s="173">
        <v>0</v>
      </c>
      <c r="R276" s="173">
        <v>0</v>
      </c>
      <c r="S276" s="173">
        <v>0</v>
      </c>
      <c r="T276" s="173">
        <v>4</v>
      </c>
      <c r="U276" s="173">
        <v>0</v>
      </c>
      <c r="V276" s="173">
        <v>0</v>
      </c>
      <c r="W276" s="173">
        <v>4</v>
      </c>
      <c r="X276" s="173">
        <v>58</v>
      </c>
      <c r="Y276" s="173">
        <v>32</v>
      </c>
      <c r="Z276" s="174">
        <f t="shared" si="48"/>
        <v>1.8125</v>
      </c>
      <c r="AA276" s="315"/>
    </row>
    <row r="277" spans="1:27" ht="13.5" customHeight="1" x14ac:dyDescent="0.15">
      <c r="A277" s="113"/>
      <c r="B277" s="112"/>
      <c r="C277" s="456"/>
      <c r="D277" s="124" t="s">
        <v>77</v>
      </c>
      <c r="E277" s="173">
        <v>7</v>
      </c>
      <c r="F277" s="173">
        <v>12</v>
      </c>
      <c r="G277" s="173">
        <v>25</v>
      </c>
      <c r="H277" s="173">
        <v>11</v>
      </c>
      <c r="I277" s="173">
        <v>0</v>
      </c>
      <c r="J277" s="173">
        <v>0</v>
      </c>
      <c r="K277" s="173">
        <v>0</v>
      </c>
      <c r="L277" s="173">
        <v>0</v>
      </c>
      <c r="M277" s="173">
        <v>0</v>
      </c>
      <c r="N277" s="173">
        <v>0</v>
      </c>
      <c r="O277" s="173">
        <v>0</v>
      </c>
      <c r="P277" s="173">
        <v>0</v>
      </c>
      <c r="Q277" s="173">
        <v>0</v>
      </c>
      <c r="R277" s="173">
        <v>0</v>
      </c>
      <c r="S277" s="173">
        <v>0</v>
      </c>
      <c r="T277" s="173">
        <v>4</v>
      </c>
      <c r="U277" s="173">
        <v>0</v>
      </c>
      <c r="V277" s="173">
        <v>0</v>
      </c>
      <c r="W277" s="173">
        <v>6</v>
      </c>
      <c r="X277" s="173">
        <v>65</v>
      </c>
      <c r="Y277" s="173">
        <v>36</v>
      </c>
      <c r="Z277" s="174">
        <f t="shared" si="48"/>
        <v>1.8055555555555556</v>
      </c>
      <c r="AA277" s="315"/>
    </row>
    <row r="278" spans="1:27" ht="13.5" customHeight="1" x14ac:dyDescent="0.15">
      <c r="A278" s="113"/>
      <c r="B278" s="112"/>
      <c r="C278" s="456" t="s">
        <v>180</v>
      </c>
      <c r="D278" s="124" t="s">
        <v>345</v>
      </c>
      <c r="E278" s="173">
        <v>0</v>
      </c>
      <c r="F278" s="173">
        <v>0</v>
      </c>
      <c r="G278" s="173">
        <v>0</v>
      </c>
      <c r="H278" s="173">
        <v>0</v>
      </c>
      <c r="I278" s="173">
        <v>0</v>
      </c>
      <c r="J278" s="173">
        <v>0</v>
      </c>
      <c r="K278" s="173">
        <v>0</v>
      </c>
      <c r="L278" s="173">
        <v>0</v>
      </c>
      <c r="M278" s="173">
        <v>0</v>
      </c>
      <c r="N278" s="173">
        <v>0</v>
      </c>
      <c r="O278" s="173">
        <v>0</v>
      </c>
      <c r="P278" s="173">
        <v>0</v>
      </c>
      <c r="Q278" s="173">
        <v>0</v>
      </c>
      <c r="R278" s="173">
        <v>0</v>
      </c>
      <c r="S278" s="173">
        <v>0</v>
      </c>
      <c r="T278" s="173">
        <v>0</v>
      </c>
      <c r="U278" s="173">
        <v>0</v>
      </c>
      <c r="V278" s="173">
        <v>0</v>
      </c>
      <c r="W278" s="173">
        <v>0</v>
      </c>
      <c r="X278" s="173">
        <v>0</v>
      </c>
      <c r="Y278" s="173">
        <v>0</v>
      </c>
      <c r="Z278" s="174">
        <f t="shared" si="48"/>
        <v>0</v>
      </c>
      <c r="AA278" s="315"/>
    </row>
    <row r="279" spans="1:27" ht="13.5" customHeight="1" x14ac:dyDescent="0.15">
      <c r="A279" s="113"/>
      <c r="B279" s="112"/>
      <c r="C279" s="456"/>
      <c r="D279" s="124" t="s">
        <v>77</v>
      </c>
      <c r="E279" s="173">
        <v>0</v>
      </c>
      <c r="F279" s="173">
        <v>0</v>
      </c>
      <c r="G279" s="173">
        <v>0</v>
      </c>
      <c r="H279" s="173">
        <v>0</v>
      </c>
      <c r="I279" s="173">
        <v>0</v>
      </c>
      <c r="J279" s="173">
        <v>0</v>
      </c>
      <c r="K279" s="173">
        <v>0</v>
      </c>
      <c r="L279" s="173">
        <v>0</v>
      </c>
      <c r="M279" s="173">
        <v>0</v>
      </c>
      <c r="N279" s="173">
        <v>0</v>
      </c>
      <c r="O279" s="173">
        <v>0</v>
      </c>
      <c r="P279" s="173">
        <v>0</v>
      </c>
      <c r="Q279" s="173">
        <v>0</v>
      </c>
      <c r="R279" s="173">
        <v>0</v>
      </c>
      <c r="S279" s="173">
        <v>0</v>
      </c>
      <c r="T279" s="173">
        <v>0</v>
      </c>
      <c r="U279" s="173">
        <v>0</v>
      </c>
      <c r="V279" s="173">
        <v>0</v>
      </c>
      <c r="W279" s="173">
        <v>0</v>
      </c>
      <c r="X279" s="173">
        <v>0</v>
      </c>
      <c r="Y279" s="173">
        <v>0</v>
      </c>
      <c r="Z279" s="174">
        <f t="shared" si="48"/>
        <v>0</v>
      </c>
      <c r="AA279" s="315"/>
    </row>
    <row r="280" spans="1:27" ht="13.5" customHeight="1" x14ac:dyDescent="0.15">
      <c r="A280" s="113"/>
      <c r="B280" s="112"/>
      <c r="C280" s="456" t="s">
        <v>181</v>
      </c>
      <c r="D280" s="124" t="s">
        <v>345</v>
      </c>
      <c r="E280" s="173">
        <v>0</v>
      </c>
      <c r="F280" s="173">
        <v>0</v>
      </c>
      <c r="G280" s="173">
        <v>0</v>
      </c>
      <c r="H280" s="173">
        <v>0</v>
      </c>
      <c r="I280" s="173">
        <v>0</v>
      </c>
      <c r="J280" s="173">
        <v>0</v>
      </c>
      <c r="K280" s="173">
        <v>0</v>
      </c>
      <c r="L280" s="173">
        <v>0</v>
      </c>
      <c r="M280" s="173">
        <v>0</v>
      </c>
      <c r="N280" s="173">
        <v>0</v>
      </c>
      <c r="O280" s="173">
        <v>0</v>
      </c>
      <c r="P280" s="173">
        <v>0</v>
      </c>
      <c r="Q280" s="173">
        <v>0</v>
      </c>
      <c r="R280" s="173">
        <v>0</v>
      </c>
      <c r="S280" s="173">
        <v>0</v>
      </c>
      <c r="T280" s="173">
        <v>0</v>
      </c>
      <c r="U280" s="173">
        <v>0</v>
      </c>
      <c r="V280" s="173">
        <v>0</v>
      </c>
      <c r="W280" s="173">
        <v>0</v>
      </c>
      <c r="X280" s="173">
        <v>0</v>
      </c>
      <c r="Y280" s="173">
        <v>0</v>
      </c>
      <c r="Z280" s="174">
        <f t="shared" si="48"/>
        <v>0</v>
      </c>
      <c r="AA280" s="315"/>
    </row>
    <row r="281" spans="1:27" ht="13.5" customHeight="1" x14ac:dyDescent="0.15">
      <c r="A281" s="113"/>
      <c r="B281" s="112"/>
      <c r="C281" s="456"/>
      <c r="D281" s="124" t="s">
        <v>77</v>
      </c>
      <c r="E281" s="173">
        <v>0</v>
      </c>
      <c r="F281" s="173">
        <v>0</v>
      </c>
      <c r="G281" s="173">
        <v>0</v>
      </c>
      <c r="H281" s="173">
        <v>0</v>
      </c>
      <c r="I281" s="173">
        <v>0</v>
      </c>
      <c r="J281" s="173">
        <v>0</v>
      </c>
      <c r="K281" s="173">
        <v>0</v>
      </c>
      <c r="L281" s="173">
        <v>0</v>
      </c>
      <c r="M281" s="173">
        <v>0</v>
      </c>
      <c r="N281" s="173">
        <v>0</v>
      </c>
      <c r="O281" s="173">
        <v>0</v>
      </c>
      <c r="P281" s="173">
        <v>0</v>
      </c>
      <c r="Q281" s="173">
        <v>0</v>
      </c>
      <c r="R281" s="173">
        <v>0</v>
      </c>
      <c r="S281" s="173">
        <v>0</v>
      </c>
      <c r="T281" s="173">
        <v>0</v>
      </c>
      <c r="U281" s="173">
        <v>0</v>
      </c>
      <c r="V281" s="173">
        <v>0</v>
      </c>
      <c r="W281" s="173">
        <v>0</v>
      </c>
      <c r="X281" s="173">
        <v>0</v>
      </c>
      <c r="Y281" s="173">
        <v>0</v>
      </c>
      <c r="Z281" s="174">
        <f t="shared" si="48"/>
        <v>0</v>
      </c>
      <c r="AA281" s="315"/>
    </row>
    <row r="282" spans="1:27" ht="13.5" customHeight="1" x14ac:dyDescent="0.15">
      <c r="A282" s="113"/>
      <c r="B282" s="112"/>
      <c r="C282" s="456" t="s">
        <v>182</v>
      </c>
      <c r="D282" s="124" t="s">
        <v>345</v>
      </c>
      <c r="E282" s="173">
        <v>10</v>
      </c>
      <c r="F282" s="173">
        <v>1</v>
      </c>
      <c r="G282" s="173">
        <v>0</v>
      </c>
      <c r="H282" s="173">
        <v>0</v>
      </c>
      <c r="I282" s="173">
        <v>0</v>
      </c>
      <c r="J282" s="173">
        <v>0</v>
      </c>
      <c r="K282" s="173">
        <v>1</v>
      </c>
      <c r="L282" s="173">
        <v>0</v>
      </c>
      <c r="M282" s="173">
        <v>0</v>
      </c>
      <c r="N282" s="173">
        <v>0</v>
      </c>
      <c r="O282" s="173">
        <v>0</v>
      </c>
      <c r="P282" s="173">
        <v>0</v>
      </c>
      <c r="Q282" s="173">
        <v>0</v>
      </c>
      <c r="R282" s="173">
        <v>0</v>
      </c>
      <c r="S282" s="173">
        <v>0</v>
      </c>
      <c r="T282" s="173">
        <v>1</v>
      </c>
      <c r="U282" s="173">
        <v>0</v>
      </c>
      <c r="V282" s="173">
        <v>0</v>
      </c>
      <c r="W282" s="173">
        <v>0</v>
      </c>
      <c r="X282" s="173">
        <v>13</v>
      </c>
      <c r="Y282" s="173">
        <v>16</v>
      </c>
      <c r="Z282" s="174">
        <f t="shared" si="48"/>
        <v>0.8125</v>
      </c>
      <c r="AA282" s="315"/>
    </row>
    <row r="283" spans="1:27" ht="13.5" customHeight="1" thickBot="1" x14ac:dyDescent="0.2">
      <c r="A283" s="113"/>
      <c r="B283" s="112"/>
      <c r="C283" s="458"/>
      <c r="D283" s="126" t="s">
        <v>77</v>
      </c>
      <c r="E283" s="175">
        <v>10</v>
      </c>
      <c r="F283" s="175">
        <v>1</v>
      </c>
      <c r="G283" s="175">
        <v>0</v>
      </c>
      <c r="H283" s="175">
        <v>0</v>
      </c>
      <c r="I283" s="175">
        <v>0</v>
      </c>
      <c r="J283" s="175">
        <v>0</v>
      </c>
      <c r="K283" s="175">
        <v>1</v>
      </c>
      <c r="L283" s="175">
        <v>0</v>
      </c>
      <c r="M283" s="175">
        <v>0</v>
      </c>
      <c r="N283" s="175">
        <v>0</v>
      </c>
      <c r="O283" s="175">
        <v>0</v>
      </c>
      <c r="P283" s="175">
        <v>0</v>
      </c>
      <c r="Q283" s="175">
        <v>0</v>
      </c>
      <c r="R283" s="175">
        <v>0</v>
      </c>
      <c r="S283" s="175">
        <v>0</v>
      </c>
      <c r="T283" s="175">
        <v>1</v>
      </c>
      <c r="U283" s="175">
        <v>0</v>
      </c>
      <c r="V283" s="175">
        <v>0</v>
      </c>
      <c r="W283" s="175">
        <v>0</v>
      </c>
      <c r="X283" s="175">
        <v>13</v>
      </c>
      <c r="Y283" s="175">
        <v>16</v>
      </c>
      <c r="Z283" s="176">
        <f t="shared" si="48"/>
        <v>0.8125</v>
      </c>
      <c r="AA283" s="315"/>
    </row>
    <row r="284" spans="1:27" ht="13.5" customHeight="1" x14ac:dyDescent="0.15">
      <c r="A284" s="113"/>
      <c r="B284" s="440" t="s">
        <v>340</v>
      </c>
      <c r="C284" s="441"/>
      <c r="D284" s="121" t="s">
        <v>345</v>
      </c>
      <c r="E284" s="69">
        <f t="shared" ref="E284:Y284" si="50">E286+E288+E290+E292+E294+E296+E298+E300+E302+E304</f>
        <v>1227</v>
      </c>
      <c r="F284" s="69">
        <f t="shared" si="50"/>
        <v>631</v>
      </c>
      <c r="G284" s="69">
        <f t="shared" si="50"/>
        <v>4271</v>
      </c>
      <c r="H284" s="69">
        <f t="shared" si="50"/>
        <v>1351</v>
      </c>
      <c r="I284" s="69">
        <f t="shared" si="50"/>
        <v>501</v>
      </c>
      <c r="J284" s="69">
        <f t="shared" si="50"/>
        <v>133</v>
      </c>
      <c r="K284" s="69">
        <f t="shared" si="50"/>
        <v>1137</v>
      </c>
      <c r="L284" s="69">
        <f t="shared" si="50"/>
        <v>20</v>
      </c>
      <c r="M284" s="69">
        <f t="shared" ref="M284:O285" si="51">M286+M288+M290+M292+M294+M296+M298+M300+M302+M304</f>
        <v>23</v>
      </c>
      <c r="N284" s="69">
        <f t="shared" si="51"/>
        <v>24</v>
      </c>
      <c r="O284" s="69">
        <f t="shared" si="51"/>
        <v>13</v>
      </c>
      <c r="P284" s="69">
        <f t="shared" si="50"/>
        <v>816</v>
      </c>
      <c r="Q284" s="69">
        <f t="shared" si="50"/>
        <v>130</v>
      </c>
      <c r="R284" s="69">
        <f t="shared" si="50"/>
        <v>215</v>
      </c>
      <c r="S284" s="69">
        <f t="shared" si="50"/>
        <v>234</v>
      </c>
      <c r="T284" s="69">
        <f t="shared" si="50"/>
        <v>559</v>
      </c>
      <c r="U284" s="69">
        <f t="shared" si="50"/>
        <v>99</v>
      </c>
      <c r="V284" s="69">
        <f t="shared" si="50"/>
        <v>239</v>
      </c>
      <c r="W284" s="69">
        <f t="shared" si="50"/>
        <v>1475</v>
      </c>
      <c r="X284" s="69">
        <f t="shared" si="50"/>
        <v>13098</v>
      </c>
      <c r="Y284" s="69">
        <f t="shared" si="50"/>
        <v>11892</v>
      </c>
      <c r="Z284" s="137">
        <f t="shared" si="48"/>
        <v>1.1014127144298689</v>
      </c>
      <c r="AA284" s="170"/>
    </row>
    <row r="285" spans="1:27" ht="13.5" customHeight="1" thickBot="1" x14ac:dyDescent="0.2">
      <c r="A285" s="113"/>
      <c r="B285" s="442"/>
      <c r="C285" s="441"/>
      <c r="D285" s="122" t="s">
        <v>77</v>
      </c>
      <c r="E285" s="132">
        <f t="shared" ref="E285:Y285" si="52">E287+E289+E291+E293+E295+E297+E299+E301+E303+E305</f>
        <v>1553</v>
      </c>
      <c r="F285" s="132">
        <f t="shared" si="52"/>
        <v>803</v>
      </c>
      <c r="G285" s="132">
        <f t="shared" si="52"/>
        <v>5016</v>
      </c>
      <c r="H285" s="132">
        <f t="shared" si="52"/>
        <v>1745</v>
      </c>
      <c r="I285" s="132">
        <f t="shared" si="52"/>
        <v>627</v>
      </c>
      <c r="J285" s="132">
        <f t="shared" si="52"/>
        <v>157</v>
      </c>
      <c r="K285" s="132">
        <f t="shared" si="52"/>
        <v>1197</v>
      </c>
      <c r="L285" s="132">
        <f t="shared" si="52"/>
        <v>46</v>
      </c>
      <c r="M285" s="132">
        <f t="shared" si="51"/>
        <v>50</v>
      </c>
      <c r="N285" s="132">
        <f t="shared" si="51"/>
        <v>27</v>
      </c>
      <c r="O285" s="132">
        <f t="shared" si="51"/>
        <v>13</v>
      </c>
      <c r="P285" s="132">
        <f t="shared" si="52"/>
        <v>1559</v>
      </c>
      <c r="Q285" s="132">
        <f t="shared" si="52"/>
        <v>174</v>
      </c>
      <c r="R285" s="132">
        <f t="shared" si="52"/>
        <v>335</v>
      </c>
      <c r="S285" s="132">
        <f t="shared" si="52"/>
        <v>322</v>
      </c>
      <c r="T285" s="132">
        <f t="shared" si="52"/>
        <v>743</v>
      </c>
      <c r="U285" s="132">
        <f t="shared" si="52"/>
        <v>125</v>
      </c>
      <c r="V285" s="132">
        <f t="shared" si="52"/>
        <v>340</v>
      </c>
      <c r="W285" s="132">
        <f t="shared" si="52"/>
        <v>1926</v>
      </c>
      <c r="X285" s="132">
        <f t="shared" si="52"/>
        <v>16758</v>
      </c>
      <c r="Y285" s="132">
        <f t="shared" si="52"/>
        <v>15324</v>
      </c>
      <c r="Z285" s="138">
        <f t="shared" si="48"/>
        <v>1.0935787000783086</v>
      </c>
      <c r="AA285" s="170"/>
    </row>
    <row r="286" spans="1:27" ht="13.5" customHeight="1" x14ac:dyDescent="0.15">
      <c r="A286" s="113"/>
      <c r="B286" s="113"/>
      <c r="C286" s="457" t="s">
        <v>184</v>
      </c>
      <c r="D286" s="123" t="s">
        <v>345</v>
      </c>
      <c r="E286" s="177">
        <v>988</v>
      </c>
      <c r="F286" s="177">
        <v>411</v>
      </c>
      <c r="G286" s="177">
        <v>3169</v>
      </c>
      <c r="H286" s="177">
        <v>1115</v>
      </c>
      <c r="I286" s="177">
        <v>436</v>
      </c>
      <c r="J286" s="177">
        <v>97</v>
      </c>
      <c r="K286" s="177">
        <v>154</v>
      </c>
      <c r="L286" s="177">
        <v>14</v>
      </c>
      <c r="M286" s="177">
        <v>23</v>
      </c>
      <c r="N286" s="177">
        <v>24</v>
      </c>
      <c r="O286" s="177">
        <v>2</v>
      </c>
      <c r="P286" s="177">
        <v>809</v>
      </c>
      <c r="Q286" s="177">
        <v>59</v>
      </c>
      <c r="R286" s="177">
        <v>121</v>
      </c>
      <c r="S286" s="177">
        <v>157</v>
      </c>
      <c r="T286" s="177">
        <v>397</v>
      </c>
      <c r="U286" s="177">
        <v>55</v>
      </c>
      <c r="V286" s="177">
        <v>129</v>
      </c>
      <c r="W286" s="177">
        <v>1145</v>
      </c>
      <c r="X286" s="177">
        <v>9305</v>
      </c>
      <c r="Y286" s="177">
        <v>8711</v>
      </c>
      <c r="Z286" s="178">
        <f t="shared" si="48"/>
        <v>1.0681896452760877</v>
      </c>
      <c r="AA286" s="315"/>
    </row>
    <row r="287" spans="1:27" ht="13.5" customHeight="1" x14ac:dyDescent="0.15">
      <c r="A287" s="113"/>
      <c r="B287" s="112"/>
      <c r="C287" s="456"/>
      <c r="D287" s="124" t="s">
        <v>77</v>
      </c>
      <c r="E287" s="173">
        <v>1293</v>
      </c>
      <c r="F287" s="173">
        <v>555</v>
      </c>
      <c r="G287" s="173">
        <v>3790</v>
      </c>
      <c r="H287" s="173">
        <v>1480</v>
      </c>
      <c r="I287" s="173">
        <v>534</v>
      </c>
      <c r="J287" s="173">
        <v>115</v>
      </c>
      <c r="K287" s="173">
        <v>197</v>
      </c>
      <c r="L287" s="173">
        <v>39</v>
      </c>
      <c r="M287" s="173">
        <v>50</v>
      </c>
      <c r="N287" s="173">
        <v>27</v>
      </c>
      <c r="O287" s="173">
        <v>2</v>
      </c>
      <c r="P287" s="173">
        <v>1540</v>
      </c>
      <c r="Q287" s="173">
        <v>80</v>
      </c>
      <c r="R287" s="173">
        <v>186</v>
      </c>
      <c r="S287" s="173">
        <v>198</v>
      </c>
      <c r="T287" s="173">
        <v>555</v>
      </c>
      <c r="U287" s="173">
        <v>68</v>
      </c>
      <c r="V287" s="173">
        <v>177</v>
      </c>
      <c r="W287" s="173">
        <v>1437</v>
      </c>
      <c r="X287" s="173">
        <v>12323</v>
      </c>
      <c r="Y287" s="173">
        <v>11675</v>
      </c>
      <c r="Z287" s="174">
        <f t="shared" si="48"/>
        <v>1.0555032119914347</v>
      </c>
      <c r="AA287" s="315"/>
    </row>
    <row r="288" spans="1:27" ht="13.5" customHeight="1" x14ac:dyDescent="0.15">
      <c r="A288" s="113"/>
      <c r="B288" s="112"/>
      <c r="C288" s="456" t="s">
        <v>183</v>
      </c>
      <c r="D288" s="124" t="s">
        <v>345</v>
      </c>
      <c r="E288" s="173">
        <v>0</v>
      </c>
      <c r="F288" s="173">
        <v>0</v>
      </c>
      <c r="G288" s="173">
        <v>0</v>
      </c>
      <c r="H288" s="173">
        <v>0</v>
      </c>
      <c r="I288" s="173">
        <v>0</v>
      </c>
      <c r="J288" s="173">
        <v>0</v>
      </c>
      <c r="K288" s="173">
        <v>0</v>
      </c>
      <c r="L288" s="173">
        <v>0</v>
      </c>
      <c r="M288" s="173">
        <v>0</v>
      </c>
      <c r="N288" s="173">
        <v>0</v>
      </c>
      <c r="O288" s="173">
        <v>0</v>
      </c>
      <c r="P288" s="173">
        <v>0</v>
      </c>
      <c r="Q288" s="173">
        <v>0</v>
      </c>
      <c r="R288" s="173">
        <v>0</v>
      </c>
      <c r="S288" s="173">
        <v>0</v>
      </c>
      <c r="T288" s="173">
        <v>0</v>
      </c>
      <c r="U288" s="173">
        <v>0</v>
      </c>
      <c r="V288" s="173">
        <v>0</v>
      </c>
      <c r="W288" s="173">
        <v>0</v>
      </c>
      <c r="X288" s="173">
        <v>0</v>
      </c>
      <c r="Y288" s="173">
        <v>0</v>
      </c>
      <c r="Z288" s="174">
        <f t="shared" si="48"/>
        <v>0</v>
      </c>
      <c r="AA288" s="315"/>
    </row>
    <row r="289" spans="1:27" ht="13.5" customHeight="1" x14ac:dyDescent="0.15">
      <c r="A289" s="113"/>
      <c r="B289" s="112"/>
      <c r="C289" s="456"/>
      <c r="D289" s="124" t="s">
        <v>77</v>
      </c>
      <c r="E289" s="173">
        <v>0</v>
      </c>
      <c r="F289" s="173">
        <v>0</v>
      </c>
      <c r="G289" s="173">
        <v>0</v>
      </c>
      <c r="H289" s="173">
        <v>0</v>
      </c>
      <c r="I289" s="173">
        <v>0</v>
      </c>
      <c r="J289" s="173">
        <v>0</v>
      </c>
      <c r="K289" s="173">
        <v>0</v>
      </c>
      <c r="L289" s="173">
        <v>0</v>
      </c>
      <c r="M289" s="173">
        <v>0</v>
      </c>
      <c r="N289" s="173">
        <v>0</v>
      </c>
      <c r="O289" s="173">
        <v>0</v>
      </c>
      <c r="P289" s="173">
        <v>0</v>
      </c>
      <c r="Q289" s="173">
        <v>0</v>
      </c>
      <c r="R289" s="173">
        <v>0</v>
      </c>
      <c r="S289" s="173">
        <v>0</v>
      </c>
      <c r="T289" s="173">
        <v>0</v>
      </c>
      <c r="U289" s="173">
        <v>0</v>
      </c>
      <c r="V289" s="173">
        <v>0</v>
      </c>
      <c r="W289" s="173">
        <v>0</v>
      </c>
      <c r="X289" s="173">
        <v>0</v>
      </c>
      <c r="Y289" s="173">
        <v>0</v>
      </c>
      <c r="Z289" s="174">
        <f t="shared" si="48"/>
        <v>0</v>
      </c>
      <c r="AA289" s="315"/>
    </row>
    <row r="290" spans="1:27" ht="13.5" customHeight="1" x14ac:dyDescent="0.15">
      <c r="A290" s="113"/>
      <c r="B290" s="112"/>
      <c r="C290" s="456" t="s">
        <v>185</v>
      </c>
      <c r="D290" s="124" t="s">
        <v>345</v>
      </c>
      <c r="E290" s="173">
        <v>5</v>
      </c>
      <c r="F290" s="173">
        <v>10</v>
      </c>
      <c r="G290" s="173">
        <v>10</v>
      </c>
      <c r="H290" s="173">
        <v>0</v>
      </c>
      <c r="I290" s="173">
        <v>0</v>
      </c>
      <c r="J290" s="173">
        <v>0</v>
      </c>
      <c r="K290" s="173">
        <v>0</v>
      </c>
      <c r="L290" s="173">
        <v>0</v>
      </c>
      <c r="M290" s="173">
        <v>0</v>
      </c>
      <c r="N290" s="173">
        <v>0</v>
      </c>
      <c r="O290" s="173">
        <v>8</v>
      </c>
      <c r="P290" s="173">
        <v>0</v>
      </c>
      <c r="Q290" s="173">
        <v>0</v>
      </c>
      <c r="R290" s="173">
        <v>0</v>
      </c>
      <c r="S290" s="173">
        <v>0</v>
      </c>
      <c r="T290" s="173">
        <v>20</v>
      </c>
      <c r="U290" s="173">
        <v>0</v>
      </c>
      <c r="V290" s="173">
        <v>0</v>
      </c>
      <c r="W290" s="173">
        <v>0</v>
      </c>
      <c r="X290" s="173">
        <v>53</v>
      </c>
      <c r="Y290" s="173">
        <v>0</v>
      </c>
      <c r="Z290" s="174">
        <f t="shared" si="48"/>
        <v>0</v>
      </c>
      <c r="AA290" s="315"/>
    </row>
    <row r="291" spans="1:27" ht="13.5" customHeight="1" x14ac:dyDescent="0.15">
      <c r="A291" s="113"/>
      <c r="B291" s="112"/>
      <c r="C291" s="456"/>
      <c r="D291" s="124" t="s">
        <v>77</v>
      </c>
      <c r="E291" s="173">
        <v>5</v>
      </c>
      <c r="F291" s="173">
        <v>10</v>
      </c>
      <c r="G291" s="173">
        <v>10</v>
      </c>
      <c r="H291" s="173">
        <v>0</v>
      </c>
      <c r="I291" s="173">
        <v>0</v>
      </c>
      <c r="J291" s="173">
        <v>0</v>
      </c>
      <c r="K291" s="173">
        <v>0</v>
      </c>
      <c r="L291" s="173">
        <v>0</v>
      </c>
      <c r="M291" s="173">
        <v>0</v>
      </c>
      <c r="N291" s="173">
        <v>0</v>
      </c>
      <c r="O291" s="173">
        <v>8</v>
      </c>
      <c r="P291" s="173">
        <v>0</v>
      </c>
      <c r="Q291" s="173">
        <v>0</v>
      </c>
      <c r="R291" s="173">
        <v>0</v>
      </c>
      <c r="S291" s="173">
        <v>0</v>
      </c>
      <c r="T291" s="173">
        <v>20</v>
      </c>
      <c r="U291" s="173">
        <v>0</v>
      </c>
      <c r="V291" s="173">
        <v>0</v>
      </c>
      <c r="W291" s="173">
        <v>0</v>
      </c>
      <c r="X291" s="173">
        <v>53</v>
      </c>
      <c r="Y291" s="173">
        <v>0</v>
      </c>
      <c r="Z291" s="174">
        <f t="shared" si="48"/>
        <v>0</v>
      </c>
      <c r="AA291" s="315"/>
    </row>
    <row r="292" spans="1:27" ht="13.5" customHeight="1" x14ac:dyDescent="0.15">
      <c r="A292" s="113"/>
      <c r="B292" s="112"/>
      <c r="C292" s="456" t="s">
        <v>186</v>
      </c>
      <c r="D292" s="124" t="s">
        <v>345</v>
      </c>
      <c r="E292" s="173">
        <v>17</v>
      </c>
      <c r="F292" s="173">
        <v>6</v>
      </c>
      <c r="G292" s="173">
        <v>0</v>
      </c>
      <c r="H292" s="173">
        <v>0</v>
      </c>
      <c r="I292" s="173">
        <v>0</v>
      </c>
      <c r="J292" s="173">
        <v>0</v>
      </c>
      <c r="K292" s="173">
        <v>0</v>
      </c>
      <c r="L292" s="173">
        <v>0</v>
      </c>
      <c r="M292" s="173">
        <v>0</v>
      </c>
      <c r="N292" s="173">
        <v>0</v>
      </c>
      <c r="O292" s="173">
        <v>0</v>
      </c>
      <c r="P292" s="173">
        <v>0</v>
      </c>
      <c r="Q292" s="173">
        <v>0</v>
      </c>
      <c r="R292" s="173">
        <v>0</v>
      </c>
      <c r="S292" s="173">
        <v>0</v>
      </c>
      <c r="T292" s="173">
        <v>4</v>
      </c>
      <c r="U292" s="173">
        <v>0</v>
      </c>
      <c r="V292" s="173">
        <v>7</v>
      </c>
      <c r="W292" s="173">
        <v>2</v>
      </c>
      <c r="X292" s="173">
        <v>36</v>
      </c>
      <c r="Y292" s="173">
        <v>2</v>
      </c>
      <c r="Z292" s="174">
        <f t="shared" si="48"/>
        <v>18</v>
      </c>
      <c r="AA292" s="315"/>
    </row>
    <row r="293" spans="1:27" ht="13.5" customHeight="1" x14ac:dyDescent="0.15">
      <c r="A293" s="113"/>
      <c r="B293" s="112"/>
      <c r="C293" s="456"/>
      <c r="D293" s="124" t="s">
        <v>77</v>
      </c>
      <c r="E293" s="173">
        <v>17</v>
      </c>
      <c r="F293" s="173">
        <v>6</v>
      </c>
      <c r="G293" s="173">
        <v>0</v>
      </c>
      <c r="H293" s="173">
        <v>0</v>
      </c>
      <c r="I293" s="173">
        <v>0</v>
      </c>
      <c r="J293" s="173">
        <v>0</v>
      </c>
      <c r="K293" s="173">
        <v>0</v>
      </c>
      <c r="L293" s="173">
        <v>0</v>
      </c>
      <c r="M293" s="173">
        <v>0</v>
      </c>
      <c r="N293" s="173">
        <v>0</v>
      </c>
      <c r="O293" s="173">
        <v>0</v>
      </c>
      <c r="P293" s="173">
        <v>0</v>
      </c>
      <c r="Q293" s="173">
        <v>0</v>
      </c>
      <c r="R293" s="173">
        <v>0</v>
      </c>
      <c r="S293" s="173">
        <v>0</v>
      </c>
      <c r="T293" s="173">
        <v>4</v>
      </c>
      <c r="U293" s="173">
        <v>0</v>
      </c>
      <c r="V293" s="173">
        <v>7</v>
      </c>
      <c r="W293" s="173">
        <v>2</v>
      </c>
      <c r="X293" s="173">
        <v>36</v>
      </c>
      <c r="Y293" s="173">
        <v>2</v>
      </c>
      <c r="Z293" s="174">
        <f t="shared" si="48"/>
        <v>18</v>
      </c>
      <c r="AA293" s="315"/>
    </row>
    <row r="294" spans="1:27" ht="13.5" customHeight="1" x14ac:dyDescent="0.15">
      <c r="A294" s="113"/>
      <c r="B294" s="112"/>
      <c r="C294" s="456" t="s">
        <v>187</v>
      </c>
      <c r="D294" s="124" t="s">
        <v>345</v>
      </c>
      <c r="E294" s="173">
        <v>0</v>
      </c>
      <c r="F294" s="173">
        <v>0</v>
      </c>
      <c r="G294" s="173">
        <v>0</v>
      </c>
      <c r="H294" s="173">
        <v>0</v>
      </c>
      <c r="I294" s="173">
        <v>0</v>
      </c>
      <c r="J294" s="173">
        <v>0</v>
      </c>
      <c r="K294" s="173">
        <v>0</v>
      </c>
      <c r="L294" s="173">
        <v>0</v>
      </c>
      <c r="M294" s="173">
        <v>0</v>
      </c>
      <c r="N294" s="173">
        <v>0</v>
      </c>
      <c r="O294" s="173">
        <v>0</v>
      </c>
      <c r="P294" s="173">
        <v>0</v>
      </c>
      <c r="Q294" s="173">
        <v>0</v>
      </c>
      <c r="R294" s="173">
        <v>0</v>
      </c>
      <c r="S294" s="173">
        <v>0</v>
      </c>
      <c r="T294" s="173">
        <v>0</v>
      </c>
      <c r="U294" s="173">
        <v>0</v>
      </c>
      <c r="V294" s="173">
        <v>1</v>
      </c>
      <c r="W294" s="173">
        <v>2</v>
      </c>
      <c r="X294" s="173">
        <v>3</v>
      </c>
      <c r="Y294" s="173">
        <v>5</v>
      </c>
      <c r="Z294" s="174">
        <f t="shared" si="48"/>
        <v>0.6</v>
      </c>
      <c r="AA294" s="315"/>
    </row>
    <row r="295" spans="1:27" ht="13.5" customHeight="1" x14ac:dyDescent="0.15">
      <c r="A295" s="113"/>
      <c r="B295" s="112"/>
      <c r="C295" s="456"/>
      <c r="D295" s="124" t="s">
        <v>77</v>
      </c>
      <c r="E295" s="173">
        <v>0</v>
      </c>
      <c r="F295" s="173">
        <v>0</v>
      </c>
      <c r="G295" s="173">
        <v>0</v>
      </c>
      <c r="H295" s="173">
        <v>0</v>
      </c>
      <c r="I295" s="173">
        <v>0</v>
      </c>
      <c r="J295" s="173">
        <v>0</v>
      </c>
      <c r="K295" s="173">
        <v>0</v>
      </c>
      <c r="L295" s="173">
        <v>0</v>
      </c>
      <c r="M295" s="173">
        <v>0</v>
      </c>
      <c r="N295" s="173">
        <v>0</v>
      </c>
      <c r="O295" s="173">
        <v>0</v>
      </c>
      <c r="P295" s="173">
        <v>0</v>
      </c>
      <c r="Q295" s="173">
        <v>0</v>
      </c>
      <c r="R295" s="173">
        <v>0</v>
      </c>
      <c r="S295" s="173">
        <v>0</v>
      </c>
      <c r="T295" s="173">
        <v>0</v>
      </c>
      <c r="U295" s="173">
        <v>0</v>
      </c>
      <c r="V295" s="173">
        <v>1</v>
      </c>
      <c r="W295" s="173">
        <v>2</v>
      </c>
      <c r="X295" s="173">
        <v>3</v>
      </c>
      <c r="Y295" s="173">
        <v>15</v>
      </c>
      <c r="Z295" s="174">
        <f t="shared" si="48"/>
        <v>0.2</v>
      </c>
      <c r="AA295" s="315"/>
    </row>
    <row r="296" spans="1:27" ht="13.5" customHeight="1" x14ac:dyDescent="0.15">
      <c r="A296" s="113"/>
      <c r="B296" s="112"/>
      <c r="C296" s="456" t="s">
        <v>293</v>
      </c>
      <c r="D296" s="124" t="s">
        <v>345</v>
      </c>
      <c r="E296" s="173">
        <v>38</v>
      </c>
      <c r="F296" s="173">
        <v>13</v>
      </c>
      <c r="G296" s="173">
        <v>0</v>
      </c>
      <c r="H296" s="173">
        <v>2</v>
      </c>
      <c r="I296" s="173">
        <v>6</v>
      </c>
      <c r="J296" s="173">
        <v>0</v>
      </c>
      <c r="K296" s="173">
        <v>929</v>
      </c>
      <c r="L296" s="173">
        <v>0</v>
      </c>
      <c r="M296" s="173">
        <v>0</v>
      </c>
      <c r="N296" s="173">
        <v>0</v>
      </c>
      <c r="O296" s="173">
        <v>0</v>
      </c>
      <c r="P296" s="173">
        <v>0</v>
      </c>
      <c r="Q296" s="173">
        <v>0</v>
      </c>
      <c r="R296" s="173">
        <v>0</v>
      </c>
      <c r="S296" s="173">
        <v>0</v>
      </c>
      <c r="T296" s="173">
        <v>14</v>
      </c>
      <c r="U296" s="173">
        <v>0</v>
      </c>
      <c r="V296" s="173">
        <v>1</v>
      </c>
      <c r="W296" s="173">
        <v>27</v>
      </c>
      <c r="X296" s="173">
        <v>1030</v>
      </c>
      <c r="Y296" s="173">
        <v>1366</v>
      </c>
      <c r="Z296" s="174">
        <f t="shared" si="48"/>
        <v>0.75402635431918008</v>
      </c>
      <c r="AA296" s="315"/>
    </row>
    <row r="297" spans="1:27" ht="13.5" customHeight="1" x14ac:dyDescent="0.15">
      <c r="A297" s="113"/>
      <c r="B297" s="112"/>
      <c r="C297" s="456"/>
      <c r="D297" s="124" t="s">
        <v>77</v>
      </c>
      <c r="E297" s="173">
        <v>38</v>
      </c>
      <c r="F297" s="173">
        <v>13</v>
      </c>
      <c r="G297" s="173">
        <v>0</v>
      </c>
      <c r="H297" s="173">
        <v>2</v>
      </c>
      <c r="I297" s="173">
        <v>6</v>
      </c>
      <c r="J297" s="173">
        <v>0</v>
      </c>
      <c r="K297" s="173">
        <v>929</v>
      </c>
      <c r="L297" s="173">
        <v>0</v>
      </c>
      <c r="M297" s="173">
        <v>0</v>
      </c>
      <c r="N297" s="173">
        <v>0</v>
      </c>
      <c r="O297" s="173">
        <v>0</v>
      </c>
      <c r="P297" s="173">
        <v>0</v>
      </c>
      <c r="Q297" s="173">
        <v>0</v>
      </c>
      <c r="R297" s="173">
        <v>0</v>
      </c>
      <c r="S297" s="173">
        <v>0</v>
      </c>
      <c r="T297" s="173">
        <v>14</v>
      </c>
      <c r="U297" s="173">
        <v>0</v>
      </c>
      <c r="V297" s="173">
        <v>1</v>
      </c>
      <c r="W297" s="173">
        <v>27</v>
      </c>
      <c r="X297" s="173">
        <v>1030</v>
      </c>
      <c r="Y297" s="173">
        <v>1366</v>
      </c>
      <c r="Z297" s="174">
        <f t="shared" si="48"/>
        <v>0.75402635431918008</v>
      </c>
      <c r="AA297" s="315"/>
    </row>
    <row r="298" spans="1:27" ht="13.5" customHeight="1" x14ac:dyDescent="0.15">
      <c r="A298" s="113"/>
      <c r="B298" s="112"/>
      <c r="C298" s="456" t="s">
        <v>188</v>
      </c>
      <c r="D298" s="124" t="s">
        <v>345</v>
      </c>
      <c r="E298" s="173">
        <v>1</v>
      </c>
      <c r="F298" s="173">
        <v>0</v>
      </c>
      <c r="G298" s="173">
        <v>233</v>
      </c>
      <c r="H298" s="173">
        <v>3</v>
      </c>
      <c r="I298" s="173">
        <v>0</v>
      </c>
      <c r="J298" s="173">
        <v>0</v>
      </c>
      <c r="K298" s="173">
        <v>0</v>
      </c>
      <c r="L298" s="173">
        <v>0</v>
      </c>
      <c r="M298" s="173">
        <v>0</v>
      </c>
      <c r="N298" s="173">
        <v>0</v>
      </c>
      <c r="O298" s="173">
        <v>0</v>
      </c>
      <c r="P298" s="173">
        <v>0</v>
      </c>
      <c r="Q298" s="173">
        <v>0</v>
      </c>
      <c r="R298" s="173">
        <v>0</v>
      </c>
      <c r="S298" s="173">
        <v>0</v>
      </c>
      <c r="T298" s="173">
        <v>1</v>
      </c>
      <c r="U298" s="173">
        <v>0</v>
      </c>
      <c r="V298" s="173">
        <v>0</v>
      </c>
      <c r="W298" s="173">
        <v>12</v>
      </c>
      <c r="X298" s="173">
        <v>250</v>
      </c>
      <c r="Y298" s="173">
        <v>291</v>
      </c>
      <c r="Z298" s="174">
        <f t="shared" si="48"/>
        <v>0.85910652920962194</v>
      </c>
      <c r="AA298" s="315"/>
    </row>
    <row r="299" spans="1:27" ht="13.5" customHeight="1" x14ac:dyDescent="0.15">
      <c r="A299" s="113"/>
      <c r="B299" s="112"/>
      <c r="C299" s="456"/>
      <c r="D299" s="124" t="s">
        <v>77</v>
      </c>
      <c r="E299" s="173">
        <v>1</v>
      </c>
      <c r="F299" s="173">
        <v>0</v>
      </c>
      <c r="G299" s="173">
        <v>264</v>
      </c>
      <c r="H299" s="173">
        <v>3</v>
      </c>
      <c r="I299" s="173">
        <v>0</v>
      </c>
      <c r="J299" s="173">
        <v>0</v>
      </c>
      <c r="K299" s="173">
        <v>0</v>
      </c>
      <c r="L299" s="173">
        <v>0</v>
      </c>
      <c r="M299" s="173">
        <v>0</v>
      </c>
      <c r="N299" s="173">
        <v>0</v>
      </c>
      <c r="O299" s="173">
        <v>0</v>
      </c>
      <c r="P299" s="173">
        <v>0</v>
      </c>
      <c r="Q299" s="173">
        <v>0</v>
      </c>
      <c r="R299" s="173">
        <v>0</v>
      </c>
      <c r="S299" s="173">
        <v>0</v>
      </c>
      <c r="T299" s="173">
        <v>1</v>
      </c>
      <c r="U299" s="173">
        <v>0</v>
      </c>
      <c r="V299" s="173">
        <v>0</v>
      </c>
      <c r="W299" s="173">
        <v>16</v>
      </c>
      <c r="X299" s="173">
        <v>285</v>
      </c>
      <c r="Y299" s="173">
        <v>365</v>
      </c>
      <c r="Z299" s="174">
        <f t="shared" si="48"/>
        <v>0.78082191780821919</v>
      </c>
      <c r="AA299" s="315"/>
    </row>
    <row r="300" spans="1:27" ht="13.5" customHeight="1" x14ac:dyDescent="0.15">
      <c r="A300" s="113"/>
      <c r="B300" s="112"/>
      <c r="C300" s="456" t="s">
        <v>189</v>
      </c>
      <c r="D300" s="124" t="s">
        <v>345</v>
      </c>
      <c r="E300" s="173">
        <v>36</v>
      </c>
      <c r="F300" s="173">
        <v>74</v>
      </c>
      <c r="G300" s="173">
        <v>409</v>
      </c>
      <c r="H300" s="173">
        <v>91</v>
      </c>
      <c r="I300" s="173">
        <v>15</v>
      </c>
      <c r="J300" s="173">
        <v>17</v>
      </c>
      <c r="K300" s="173">
        <v>15</v>
      </c>
      <c r="L300" s="173">
        <v>4</v>
      </c>
      <c r="M300" s="173">
        <v>0</v>
      </c>
      <c r="N300" s="173">
        <v>0</v>
      </c>
      <c r="O300" s="173">
        <v>3</v>
      </c>
      <c r="P300" s="173">
        <v>6</v>
      </c>
      <c r="Q300" s="173">
        <v>28</v>
      </c>
      <c r="R300" s="173">
        <v>40</v>
      </c>
      <c r="S300" s="173">
        <v>15</v>
      </c>
      <c r="T300" s="173">
        <v>50</v>
      </c>
      <c r="U300" s="173">
        <v>11</v>
      </c>
      <c r="V300" s="173">
        <v>50</v>
      </c>
      <c r="W300" s="173">
        <v>69</v>
      </c>
      <c r="X300" s="173">
        <v>933</v>
      </c>
      <c r="Y300" s="173">
        <v>355</v>
      </c>
      <c r="Z300" s="174">
        <f t="shared" si="48"/>
        <v>2.6281690140845071</v>
      </c>
      <c r="AA300" s="315"/>
    </row>
    <row r="301" spans="1:27" ht="13.5" customHeight="1" x14ac:dyDescent="0.15">
      <c r="A301" s="113"/>
      <c r="B301" s="112"/>
      <c r="C301" s="456"/>
      <c r="D301" s="124" t="s">
        <v>77</v>
      </c>
      <c r="E301" s="173">
        <v>54</v>
      </c>
      <c r="F301" s="173">
        <v>97</v>
      </c>
      <c r="G301" s="173">
        <v>432</v>
      </c>
      <c r="H301" s="173">
        <v>104</v>
      </c>
      <c r="I301" s="173">
        <v>23</v>
      </c>
      <c r="J301" s="173">
        <v>21</v>
      </c>
      <c r="K301" s="173">
        <v>21</v>
      </c>
      <c r="L301" s="173">
        <v>5</v>
      </c>
      <c r="M301" s="173">
        <v>0</v>
      </c>
      <c r="N301" s="173">
        <v>0</v>
      </c>
      <c r="O301" s="173">
        <v>3</v>
      </c>
      <c r="P301" s="173">
        <v>16</v>
      </c>
      <c r="Q301" s="173">
        <v>33</v>
      </c>
      <c r="R301" s="173">
        <v>59</v>
      </c>
      <c r="S301" s="173">
        <v>21</v>
      </c>
      <c r="T301" s="173">
        <v>63</v>
      </c>
      <c r="U301" s="173">
        <v>15</v>
      </c>
      <c r="V301" s="173">
        <v>57</v>
      </c>
      <c r="W301" s="173">
        <v>113</v>
      </c>
      <c r="X301" s="173">
        <v>1137</v>
      </c>
      <c r="Y301" s="173">
        <v>432</v>
      </c>
      <c r="Z301" s="174">
        <f t="shared" si="48"/>
        <v>2.6319444444444446</v>
      </c>
      <c r="AA301" s="315"/>
    </row>
    <row r="302" spans="1:27" ht="13.5" customHeight="1" x14ac:dyDescent="0.15">
      <c r="A302" s="113"/>
      <c r="B302" s="114"/>
      <c r="C302" s="456" t="s">
        <v>190</v>
      </c>
      <c r="D302" s="124" t="s">
        <v>345</v>
      </c>
      <c r="E302" s="173">
        <v>42</v>
      </c>
      <c r="F302" s="173">
        <v>19</v>
      </c>
      <c r="G302" s="173">
        <v>24</v>
      </c>
      <c r="H302" s="173">
        <v>28</v>
      </c>
      <c r="I302" s="173">
        <v>4</v>
      </c>
      <c r="J302" s="173">
        <v>2</v>
      </c>
      <c r="K302" s="173">
        <v>6</v>
      </c>
      <c r="L302" s="173">
        <v>2</v>
      </c>
      <c r="M302" s="173">
        <v>0</v>
      </c>
      <c r="N302" s="173">
        <v>0</v>
      </c>
      <c r="O302" s="173">
        <v>0</v>
      </c>
      <c r="P302" s="173">
        <v>0</v>
      </c>
      <c r="Q302" s="173">
        <v>6</v>
      </c>
      <c r="R302" s="173">
        <v>18</v>
      </c>
      <c r="S302" s="173">
        <v>19</v>
      </c>
      <c r="T302" s="173">
        <v>17</v>
      </c>
      <c r="U302" s="173">
        <v>8</v>
      </c>
      <c r="V302" s="173">
        <v>7</v>
      </c>
      <c r="W302" s="173">
        <v>57</v>
      </c>
      <c r="X302" s="173">
        <v>259</v>
      </c>
      <c r="Y302" s="173">
        <v>99</v>
      </c>
      <c r="Z302" s="174">
        <f t="shared" si="48"/>
        <v>2.6161616161616164</v>
      </c>
      <c r="AA302" s="315"/>
    </row>
    <row r="303" spans="1:27" ht="13.5" customHeight="1" x14ac:dyDescent="0.15">
      <c r="A303" s="113"/>
      <c r="B303" s="114"/>
      <c r="C303" s="456"/>
      <c r="D303" s="124" t="s">
        <v>77</v>
      </c>
      <c r="E303" s="173">
        <v>42</v>
      </c>
      <c r="F303" s="173">
        <v>19</v>
      </c>
      <c r="G303" s="173">
        <v>24</v>
      </c>
      <c r="H303" s="173">
        <v>28</v>
      </c>
      <c r="I303" s="173">
        <v>4</v>
      </c>
      <c r="J303" s="173">
        <v>2</v>
      </c>
      <c r="K303" s="173">
        <v>6</v>
      </c>
      <c r="L303" s="173">
        <v>2</v>
      </c>
      <c r="M303" s="173">
        <v>0</v>
      </c>
      <c r="N303" s="173">
        <v>0</v>
      </c>
      <c r="O303" s="173">
        <v>0</v>
      </c>
      <c r="P303" s="173">
        <v>0</v>
      </c>
      <c r="Q303" s="173">
        <v>6</v>
      </c>
      <c r="R303" s="173">
        <v>18</v>
      </c>
      <c r="S303" s="173">
        <v>19</v>
      </c>
      <c r="T303" s="173">
        <v>17</v>
      </c>
      <c r="U303" s="173">
        <v>8</v>
      </c>
      <c r="V303" s="173">
        <v>7</v>
      </c>
      <c r="W303" s="173">
        <v>57</v>
      </c>
      <c r="X303" s="173">
        <v>259</v>
      </c>
      <c r="Y303" s="173">
        <v>99</v>
      </c>
      <c r="Z303" s="174">
        <f t="shared" si="48"/>
        <v>2.6161616161616164</v>
      </c>
      <c r="AA303" s="315"/>
    </row>
    <row r="304" spans="1:27" ht="13.5" customHeight="1" x14ac:dyDescent="0.15">
      <c r="A304" s="113"/>
      <c r="B304" s="114"/>
      <c r="C304" s="456" t="s">
        <v>191</v>
      </c>
      <c r="D304" s="124" t="s">
        <v>345</v>
      </c>
      <c r="E304" s="173">
        <v>100</v>
      </c>
      <c r="F304" s="173">
        <v>98</v>
      </c>
      <c r="G304" s="173">
        <v>426</v>
      </c>
      <c r="H304" s="173">
        <v>112</v>
      </c>
      <c r="I304" s="173">
        <v>40</v>
      </c>
      <c r="J304" s="173">
        <v>17</v>
      </c>
      <c r="K304" s="173">
        <v>33</v>
      </c>
      <c r="L304" s="173">
        <v>0</v>
      </c>
      <c r="M304" s="173">
        <v>0</v>
      </c>
      <c r="N304" s="173">
        <v>0</v>
      </c>
      <c r="O304" s="173">
        <v>0</v>
      </c>
      <c r="P304" s="173">
        <v>1</v>
      </c>
      <c r="Q304" s="173">
        <v>37</v>
      </c>
      <c r="R304" s="173">
        <v>36</v>
      </c>
      <c r="S304" s="173">
        <v>43</v>
      </c>
      <c r="T304" s="173">
        <v>56</v>
      </c>
      <c r="U304" s="173">
        <v>25</v>
      </c>
      <c r="V304" s="173">
        <v>44</v>
      </c>
      <c r="W304" s="173">
        <v>161</v>
      </c>
      <c r="X304" s="173">
        <v>1229</v>
      </c>
      <c r="Y304" s="173">
        <v>1063</v>
      </c>
      <c r="Z304" s="174">
        <f t="shared" si="48"/>
        <v>1.1561618062088428</v>
      </c>
      <c r="AA304" s="315"/>
    </row>
    <row r="305" spans="1:27" ht="13.5" customHeight="1" thickBot="1" x14ac:dyDescent="0.2">
      <c r="A305" s="113"/>
      <c r="B305" s="114"/>
      <c r="C305" s="458"/>
      <c r="D305" s="126" t="s">
        <v>77</v>
      </c>
      <c r="E305" s="175">
        <v>103</v>
      </c>
      <c r="F305" s="175">
        <v>103</v>
      </c>
      <c r="G305" s="175">
        <v>496</v>
      </c>
      <c r="H305" s="175">
        <v>128</v>
      </c>
      <c r="I305" s="175">
        <v>60</v>
      </c>
      <c r="J305" s="175">
        <v>19</v>
      </c>
      <c r="K305" s="175">
        <v>44</v>
      </c>
      <c r="L305" s="175">
        <v>0</v>
      </c>
      <c r="M305" s="175">
        <v>0</v>
      </c>
      <c r="N305" s="175">
        <v>0</v>
      </c>
      <c r="O305" s="175">
        <v>0</v>
      </c>
      <c r="P305" s="175">
        <v>3</v>
      </c>
      <c r="Q305" s="175">
        <v>55</v>
      </c>
      <c r="R305" s="175">
        <v>72</v>
      </c>
      <c r="S305" s="175">
        <v>84</v>
      </c>
      <c r="T305" s="175">
        <v>69</v>
      </c>
      <c r="U305" s="175">
        <v>34</v>
      </c>
      <c r="V305" s="175">
        <v>90</v>
      </c>
      <c r="W305" s="175">
        <v>272</v>
      </c>
      <c r="X305" s="175">
        <v>1632</v>
      </c>
      <c r="Y305" s="175">
        <v>1370</v>
      </c>
      <c r="Z305" s="176">
        <f t="shared" si="48"/>
        <v>1.1912408759124087</v>
      </c>
      <c r="AA305" s="315"/>
    </row>
    <row r="306" spans="1:27" ht="13.5" customHeight="1" x14ac:dyDescent="0.15">
      <c r="A306" s="440" t="s">
        <v>18</v>
      </c>
      <c r="B306" s="444"/>
      <c r="C306" s="441"/>
      <c r="D306" s="121" t="s">
        <v>345</v>
      </c>
      <c r="E306" s="69">
        <f t="shared" ref="E306:Y306" si="53">E308</f>
        <v>17993</v>
      </c>
      <c r="F306" s="69">
        <f t="shared" si="53"/>
        <v>3606</v>
      </c>
      <c r="G306" s="69">
        <f t="shared" si="53"/>
        <v>35871</v>
      </c>
      <c r="H306" s="69">
        <f t="shared" si="53"/>
        <v>24129</v>
      </c>
      <c r="I306" s="69">
        <f t="shared" si="53"/>
        <v>9953</v>
      </c>
      <c r="J306" s="69">
        <f t="shared" si="53"/>
        <v>3112</v>
      </c>
      <c r="K306" s="69">
        <f t="shared" si="53"/>
        <v>4245</v>
      </c>
      <c r="L306" s="69">
        <f t="shared" si="53"/>
        <v>29</v>
      </c>
      <c r="M306" s="69">
        <f t="shared" ref="M306:O307" si="54">M308</f>
        <v>378</v>
      </c>
      <c r="N306" s="69">
        <f t="shared" si="54"/>
        <v>127</v>
      </c>
      <c r="O306" s="69">
        <f t="shared" si="54"/>
        <v>55</v>
      </c>
      <c r="P306" s="69">
        <f t="shared" si="53"/>
        <v>97</v>
      </c>
      <c r="Q306" s="69">
        <f t="shared" si="53"/>
        <v>527</v>
      </c>
      <c r="R306" s="69">
        <f t="shared" si="53"/>
        <v>537</v>
      </c>
      <c r="S306" s="69">
        <f t="shared" si="53"/>
        <v>434</v>
      </c>
      <c r="T306" s="69">
        <f t="shared" si="53"/>
        <v>2227</v>
      </c>
      <c r="U306" s="69">
        <f t="shared" si="53"/>
        <v>193</v>
      </c>
      <c r="V306" s="69">
        <f t="shared" si="53"/>
        <v>971</v>
      </c>
      <c r="W306" s="69">
        <f t="shared" si="53"/>
        <v>3698</v>
      </c>
      <c r="X306" s="69">
        <f t="shared" si="53"/>
        <v>108182</v>
      </c>
      <c r="Y306" s="69">
        <f t="shared" si="53"/>
        <v>84748</v>
      </c>
      <c r="Z306" s="137">
        <f t="shared" ref="Z306:Z319" si="55">IF(Y306=0,0,X306/Y306)</f>
        <v>1.2765139000330392</v>
      </c>
      <c r="AA306" s="170"/>
    </row>
    <row r="307" spans="1:27" ht="13.5" customHeight="1" thickBot="1" x14ac:dyDescent="0.2">
      <c r="A307" s="442"/>
      <c r="B307" s="445"/>
      <c r="C307" s="441"/>
      <c r="D307" s="122" t="s">
        <v>77</v>
      </c>
      <c r="E307" s="74">
        <f t="shared" ref="E307:Y307" si="56">E309</f>
        <v>19556</v>
      </c>
      <c r="F307" s="74">
        <f t="shared" si="56"/>
        <v>4407</v>
      </c>
      <c r="G307" s="74">
        <f t="shared" si="56"/>
        <v>38258</v>
      </c>
      <c r="H307" s="74">
        <f t="shared" si="56"/>
        <v>26663</v>
      </c>
      <c r="I307" s="74">
        <f t="shared" si="56"/>
        <v>10843</v>
      </c>
      <c r="J307" s="74">
        <f t="shared" si="56"/>
        <v>3286</v>
      </c>
      <c r="K307" s="74">
        <f t="shared" si="56"/>
        <v>4587</v>
      </c>
      <c r="L307" s="74">
        <f t="shared" si="56"/>
        <v>111</v>
      </c>
      <c r="M307" s="74">
        <f t="shared" si="54"/>
        <v>453</v>
      </c>
      <c r="N307" s="74">
        <f t="shared" si="54"/>
        <v>181</v>
      </c>
      <c r="O307" s="74">
        <f t="shared" si="54"/>
        <v>105</v>
      </c>
      <c r="P307" s="74">
        <f t="shared" si="56"/>
        <v>141</v>
      </c>
      <c r="Q307" s="74">
        <f t="shared" si="56"/>
        <v>618</v>
      </c>
      <c r="R307" s="74">
        <f t="shared" si="56"/>
        <v>680</v>
      </c>
      <c r="S307" s="74">
        <f t="shared" si="56"/>
        <v>682</v>
      </c>
      <c r="T307" s="74">
        <f t="shared" si="56"/>
        <v>2539</v>
      </c>
      <c r="U307" s="74">
        <f t="shared" si="56"/>
        <v>232</v>
      </c>
      <c r="V307" s="74">
        <f t="shared" si="56"/>
        <v>1170</v>
      </c>
      <c r="W307" s="74">
        <f t="shared" si="56"/>
        <v>4728</v>
      </c>
      <c r="X307" s="74">
        <f t="shared" si="56"/>
        <v>119240</v>
      </c>
      <c r="Y307" s="74">
        <f t="shared" si="56"/>
        <v>96805</v>
      </c>
      <c r="Z307" s="138">
        <f t="shared" si="55"/>
        <v>1.2317545581323279</v>
      </c>
      <c r="AA307" s="170"/>
    </row>
    <row r="308" spans="1:27" ht="13.5" customHeight="1" x14ac:dyDescent="0.15">
      <c r="A308" s="113"/>
      <c r="B308" s="450" t="s">
        <v>341</v>
      </c>
      <c r="C308" s="451"/>
      <c r="D308" s="121" t="s">
        <v>345</v>
      </c>
      <c r="E308" s="69">
        <f t="shared" ref="E308:Y308" si="57">E310+E312+E314+E316+E318+E324+E326+E328+E330+E332+E334+E336+E338+E340+E342+E344+E346+E348</f>
        <v>17993</v>
      </c>
      <c r="F308" s="69">
        <f t="shared" si="57"/>
        <v>3606</v>
      </c>
      <c r="G308" s="69">
        <f t="shared" si="57"/>
        <v>35871</v>
      </c>
      <c r="H308" s="69">
        <f t="shared" si="57"/>
        <v>24129</v>
      </c>
      <c r="I308" s="69">
        <f t="shared" si="57"/>
        <v>9953</v>
      </c>
      <c r="J308" s="69">
        <f t="shared" si="57"/>
        <v>3112</v>
      </c>
      <c r="K308" s="69">
        <f t="shared" si="57"/>
        <v>4245</v>
      </c>
      <c r="L308" s="69">
        <f t="shared" si="57"/>
        <v>29</v>
      </c>
      <c r="M308" s="69">
        <f t="shared" ref="M308:O309" si="58">M310+M312+M314+M316+M318+M324+M326+M328+M330+M332+M334+M336+M338+M340+M342+M344+M346+M348</f>
        <v>378</v>
      </c>
      <c r="N308" s="69">
        <f t="shared" si="58"/>
        <v>127</v>
      </c>
      <c r="O308" s="69">
        <f t="shared" si="58"/>
        <v>55</v>
      </c>
      <c r="P308" s="69">
        <f t="shared" si="57"/>
        <v>97</v>
      </c>
      <c r="Q308" s="69">
        <f t="shared" si="57"/>
        <v>527</v>
      </c>
      <c r="R308" s="69">
        <f t="shared" si="57"/>
        <v>537</v>
      </c>
      <c r="S308" s="69">
        <f t="shared" si="57"/>
        <v>434</v>
      </c>
      <c r="T308" s="69">
        <f t="shared" si="57"/>
        <v>2227</v>
      </c>
      <c r="U308" s="69">
        <f t="shared" si="57"/>
        <v>193</v>
      </c>
      <c r="V308" s="69">
        <f t="shared" si="57"/>
        <v>971</v>
      </c>
      <c r="W308" s="69">
        <f t="shared" si="57"/>
        <v>3698</v>
      </c>
      <c r="X308" s="69">
        <f t="shared" si="57"/>
        <v>108182</v>
      </c>
      <c r="Y308" s="69">
        <f t="shared" si="57"/>
        <v>84748</v>
      </c>
      <c r="Z308" s="137">
        <f t="shared" si="55"/>
        <v>1.2765139000330392</v>
      </c>
      <c r="AA308" s="170"/>
    </row>
    <row r="309" spans="1:27" ht="13.5" customHeight="1" thickBot="1" x14ac:dyDescent="0.2">
      <c r="A309" s="113"/>
      <c r="B309" s="452"/>
      <c r="C309" s="453"/>
      <c r="D309" s="122" t="s">
        <v>77</v>
      </c>
      <c r="E309" s="74">
        <f t="shared" ref="E309:Y309" si="59">E311+E313+E315+E317+E319+E325+E327+E329+E331+E333+E335+E337+E339+E341+E343+E345+E347+E349</f>
        <v>19556</v>
      </c>
      <c r="F309" s="74">
        <f t="shared" si="59"/>
        <v>4407</v>
      </c>
      <c r="G309" s="74">
        <f t="shared" si="59"/>
        <v>38258</v>
      </c>
      <c r="H309" s="74">
        <f t="shared" si="59"/>
        <v>26663</v>
      </c>
      <c r="I309" s="74">
        <f t="shared" si="59"/>
        <v>10843</v>
      </c>
      <c r="J309" s="74">
        <f t="shared" si="59"/>
        <v>3286</v>
      </c>
      <c r="K309" s="74">
        <f t="shared" si="59"/>
        <v>4587</v>
      </c>
      <c r="L309" s="74">
        <f t="shared" si="59"/>
        <v>111</v>
      </c>
      <c r="M309" s="74">
        <f t="shared" si="58"/>
        <v>453</v>
      </c>
      <c r="N309" s="74">
        <f t="shared" si="58"/>
        <v>181</v>
      </c>
      <c r="O309" s="74">
        <f t="shared" si="58"/>
        <v>105</v>
      </c>
      <c r="P309" s="74">
        <f t="shared" si="59"/>
        <v>141</v>
      </c>
      <c r="Q309" s="74">
        <f t="shared" si="59"/>
        <v>618</v>
      </c>
      <c r="R309" s="74">
        <f t="shared" si="59"/>
        <v>680</v>
      </c>
      <c r="S309" s="74">
        <f t="shared" si="59"/>
        <v>682</v>
      </c>
      <c r="T309" s="74">
        <f t="shared" si="59"/>
        <v>2539</v>
      </c>
      <c r="U309" s="74">
        <f t="shared" si="59"/>
        <v>232</v>
      </c>
      <c r="V309" s="74">
        <f t="shared" si="59"/>
        <v>1170</v>
      </c>
      <c r="W309" s="74">
        <f t="shared" si="59"/>
        <v>4728</v>
      </c>
      <c r="X309" s="74">
        <f t="shared" si="59"/>
        <v>119240</v>
      </c>
      <c r="Y309" s="74">
        <f t="shared" si="59"/>
        <v>96805</v>
      </c>
      <c r="Z309" s="138">
        <f t="shared" si="55"/>
        <v>1.2317545581323279</v>
      </c>
      <c r="AA309" s="170"/>
    </row>
    <row r="310" spans="1:27" ht="13.5" customHeight="1" x14ac:dyDescent="0.15">
      <c r="A310" s="113"/>
      <c r="B310" s="113"/>
      <c r="C310" s="457" t="s">
        <v>294</v>
      </c>
      <c r="D310" s="123" t="s">
        <v>345</v>
      </c>
      <c r="E310" s="173">
        <v>2440</v>
      </c>
      <c r="F310" s="173">
        <v>970</v>
      </c>
      <c r="G310" s="173">
        <v>10155</v>
      </c>
      <c r="H310" s="173">
        <v>4453</v>
      </c>
      <c r="I310" s="173">
        <v>1041</v>
      </c>
      <c r="J310" s="173">
        <v>425</v>
      </c>
      <c r="K310" s="173">
        <v>992</v>
      </c>
      <c r="L310" s="173">
        <v>0</v>
      </c>
      <c r="M310" s="173">
        <v>129</v>
      </c>
      <c r="N310" s="173">
        <v>44</v>
      </c>
      <c r="O310" s="173">
        <v>12</v>
      </c>
      <c r="P310" s="173">
        <v>36</v>
      </c>
      <c r="Q310" s="173">
        <v>32</v>
      </c>
      <c r="R310" s="173">
        <v>46</v>
      </c>
      <c r="S310" s="173">
        <v>57</v>
      </c>
      <c r="T310" s="173">
        <v>221</v>
      </c>
      <c r="U310" s="173">
        <v>20</v>
      </c>
      <c r="V310" s="173">
        <v>54</v>
      </c>
      <c r="W310" s="173">
        <v>192</v>
      </c>
      <c r="X310" s="173">
        <v>21319</v>
      </c>
      <c r="Y310" s="173">
        <v>17328</v>
      </c>
      <c r="Z310" s="174">
        <f t="shared" si="55"/>
        <v>1.230320867959372</v>
      </c>
      <c r="AA310" s="315"/>
    </row>
    <row r="311" spans="1:27" ht="13.5" customHeight="1" x14ac:dyDescent="0.15">
      <c r="A311" s="113"/>
      <c r="B311" s="112"/>
      <c r="C311" s="456"/>
      <c r="D311" s="124" t="s">
        <v>77</v>
      </c>
      <c r="E311" s="173">
        <v>2621</v>
      </c>
      <c r="F311" s="173">
        <v>1493</v>
      </c>
      <c r="G311" s="173">
        <v>10367</v>
      </c>
      <c r="H311" s="173">
        <v>5361</v>
      </c>
      <c r="I311" s="173">
        <v>1109</v>
      </c>
      <c r="J311" s="173">
        <v>473</v>
      </c>
      <c r="K311" s="173">
        <v>1082</v>
      </c>
      <c r="L311" s="173">
        <v>0</v>
      </c>
      <c r="M311" s="173">
        <v>180</v>
      </c>
      <c r="N311" s="173">
        <v>96</v>
      </c>
      <c r="O311" s="173">
        <v>60</v>
      </c>
      <c r="P311" s="173">
        <v>78</v>
      </c>
      <c r="Q311" s="173">
        <v>54</v>
      </c>
      <c r="R311" s="173">
        <v>74</v>
      </c>
      <c r="S311" s="173">
        <v>180</v>
      </c>
      <c r="T311" s="173">
        <v>245</v>
      </c>
      <c r="U311" s="173">
        <v>30</v>
      </c>
      <c r="V311" s="173">
        <v>79</v>
      </c>
      <c r="W311" s="173">
        <v>574</v>
      </c>
      <c r="X311" s="173">
        <v>24156</v>
      </c>
      <c r="Y311" s="173">
        <v>19561</v>
      </c>
      <c r="Z311" s="174">
        <f t="shared" si="55"/>
        <v>1.2349061908900363</v>
      </c>
      <c r="AA311" s="315"/>
    </row>
    <row r="312" spans="1:27" ht="13.5" customHeight="1" x14ac:dyDescent="0.15">
      <c r="A312" s="113"/>
      <c r="B312" s="112"/>
      <c r="C312" s="456" t="s">
        <v>192</v>
      </c>
      <c r="D312" s="124" t="s">
        <v>345</v>
      </c>
      <c r="E312" s="173">
        <v>7263</v>
      </c>
      <c r="F312" s="173">
        <v>1422</v>
      </c>
      <c r="G312" s="173">
        <v>9640</v>
      </c>
      <c r="H312" s="173">
        <v>9911</v>
      </c>
      <c r="I312" s="173">
        <v>1946</v>
      </c>
      <c r="J312" s="173">
        <v>777</v>
      </c>
      <c r="K312" s="173">
        <v>1680</v>
      </c>
      <c r="L312" s="173">
        <v>15</v>
      </c>
      <c r="M312" s="173">
        <v>167</v>
      </c>
      <c r="N312" s="173">
        <v>40</v>
      </c>
      <c r="O312" s="173">
        <v>31</v>
      </c>
      <c r="P312" s="173">
        <v>13</v>
      </c>
      <c r="Q312" s="173">
        <v>225</v>
      </c>
      <c r="R312" s="173">
        <v>143</v>
      </c>
      <c r="S312" s="173">
        <v>84</v>
      </c>
      <c r="T312" s="173">
        <v>788</v>
      </c>
      <c r="U312" s="173">
        <v>73</v>
      </c>
      <c r="V312" s="173">
        <v>372</v>
      </c>
      <c r="W312" s="173">
        <v>904</v>
      </c>
      <c r="X312" s="173">
        <v>35494</v>
      </c>
      <c r="Y312" s="173">
        <v>31651</v>
      </c>
      <c r="Z312" s="174">
        <f t="shared" si="55"/>
        <v>1.1214179646772613</v>
      </c>
      <c r="AA312" s="315"/>
    </row>
    <row r="313" spans="1:27" ht="13.5" customHeight="1" x14ac:dyDescent="0.15">
      <c r="A313" s="113"/>
      <c r="B313" s="112"/>
      <c r="C313" s="456"/>
      <c r="D313" s="124" t="s">
        <v>77</v>
      </c>
      <c r="E313" s="173">
        <v>7905</v>
      </c>
      <c r="F313" s="173">
        <v>1583</v>
      </c>
      <c r="G313" s="173">
        <v>10218</v>
      </c>
      <c r="H313" s="173">
        <v>10586</v>
      </c>
      <c r="I313" s="173">
        <v>2203</v>
      </c>
      <c r="J313" s="173">
        <v>874</v>
      </c>
      <c r="K313" s="173">
        <v>1796</v>
      </c>
      <c r="L313" s="173">
        <v>17</v>
      </c>
      <c r="M313" s="173">
        <v>177</v>
      </c>
      <c r="N313" s="173">
        <v>41</v>
      </c>
      <c r="O313" s="173">
        <v>32</v>
      </c>
      <c r="P313" s="173">
        <v>13</v>
      </c>
      <c r="Q313" s="173">
        <v>251</v>
      </c>
      <c r="R313" s="173">
        <v>174</v>
      </c>
      <c r="S313" s="173">
        <v>106</v>
      </c>
      <c r="T313" s="173">
        <v>898</v>
      </c>
      <c r="U313" s="173">
        <v>87</v>
      </c>
      <c r="V313" s="173">
        <v>477</v>
      </c>
      <c r="W313" s="173">
        <v>1100</v>
      </c>
      <c r="X313" s="173">
        <v>38538</v>
      </c>
      <c r="Y313" s="173">
        <v>34996</v>
      </c>
      <c r="Z313" s="174">
        <f t="shared" si="55"/>
        <v>1.1012115670362328</v>
      </c>
      <c r="AA313" s="315"/>
    </row>
    <row r="314" spans="1:27" ht="13.5" customHeight="1" x14ac:dyDescent="0.15">
      <c r="A314" s="113"/>
      <c r="B314" s="112"/>
      <c r="C314" s="456" t="s">
        <v>193</v>
      </c>
      <c r="D314" s="124" t="s">
        <v>345</v>
      </c>
      <c r="E314" s="173">
        <v>220</v>
      </c>
      <c r="F314" s="173">
        <v>89</v>
      </c>
      <c r="G314" s="173">
        <v>502</v>
      </c>
      <c r="H314" s="173">
        <v>407</v>
      </c>
      <c r="I314" s="173">
        <v>2407</v>
      </c>
      <c r="J314" s="173">
        <v>1488</v>
      </c>
      <c r="K314" s="173">
        <v>572</v>
      </c>
      <c r="L314" s="173">
        <v>0</v>
      </c>
      <c r="M314" s="173">
        <v>75</v>
      </c>
      <c r="N314" s="173">
        <v>33</v>
      </c>
      <c r="O314" s="173">
        <v>7</v>
      </c>
      <c r="P314" s="173">
        <v>43</v>
      </c>
      <c r="Q314" s="173">
        <v>6</v>
      </c>
      <c r="R314" s="173">
        <v>4</v>
      </c>
      <c r="S314" s="173">
        <v>13</v>
      </c>
      <c r="T314" s="173">
        <v>61</v>
      </c>
      <c r="U314" s="173">
        <v>18</v>
      </c>
      <c r="V314" s="173">
        <v>35</v>
      </c>
      <c r="W314" s="173">
        <v>71</v>
      </c>
      <c r="X314" s="173">
        <v>6051</v>
      </c>
      <c r="Y314" s="173">
        <v>4981</v>
      </c>
      <c r="Z314" s="174">
        <f t="shared" si="55"/>
        <v>1.2148163019474001</v>
      </c>
      <c r="AA314" s="315"/>
    </row>
    <row r="315" spans="1:27" ht="13.5" customHeight="1" x14ac:dyDescent="0.15">
      <c r="A315" s="113"/>
      <c r="B315" s="112"/>
      <c r="C315" s="456"/>
      <c r="D315" s="124" t="s">
        <v>77</v>
      </c>
      <c r="E315" s="173">
        <v>220</v>
      </c>
      <c r="F315" s="173">
        <v>91</v>
      </c>
      <c r="G315" s="173">
        <v>502</v>
      </c>
      <c r="H315" s="173">
        <v>407</v>
      </c>
      <c r="I315" s="173">
        <v>2407</v>
      </c>
      <c r="J315" s="173">
        <v>1488</v>
      </c>
      <c r="K315" s="173">
        <v>573</v>
      </c>
      <c r="L315" s="173">
        <v>0</v>
      </c>
      <c r="M315" s="173">
        <v>75</v>
      </c>
      <c r="N315" s="173">
        <v>33</v>
      </c>
      <c r="O315" s="173">
        <v>7</v>
      </c>
      <c r="P315" s="173">
        <v>43</v>
      </c>
      <c r="Q315" s="173">
        <v>6</v>
      </c>
      <c r="R315" s="173">
        <v>4</v>
      </c>
      <c r="S315" s="173">
        <v>13</v>
      </c>
      <c r="T315" s="173">
        <v>61</v>
      </c>
      <c r="U315" s="173">
        <v>18</v>
      </c>
      <c r="V315" s="173">
        <v>35</v>
      </c>
      <c r="W315" s="173">
        <v>75</v>
      </c>
      <c r="X315" s="173">
        <v>6058</v>
      </c>
      <c r="Y315" s="173">
        <v>5007</v>
      </c>
      <c r="Z315" s="174">
        <f t="shared" si="55"/>
        <v>1.2099061314160175</v>
      </c>
      <c r="AA315" s="315"/>
    </row>
    <row r="316" spans="1:27" ht="13.5" customHeight="1" x14ac:dyDescent="0.15">
      <c r="A316" s="113"/>
      <c r="B316" s="112"/>
      <c r="C316" s="456" t="s">
        <v>194</v>
      </c>
      <c r="D316" s="124" t="s">
        <v>345</v>
      </c>
      <c r="E316" s="173">
        <v>8</v>
      </c>
      <c r="F316" s="173">
        <v>0</v>
      </c>
      <c r="G316" s="173">
        <v>5</v>
      </c>
      <c r="H316" s="173">
        <v>2</v>
      </c>
      <c r="I316" s="173">
        <v>0</v>
      </c>
      <c r="J316" s="173">
        <v>19</v>
      </c>
      <c r="K316" s="173">
        <v>0</v>
      </c>
      <c r="L316" s="173">
        <v>0</v>
      </c>
      <c r="M316" s="173">
        <v>0</v>
      </c>
      <c r="N316" s="173">
        <v>0</v>
      </c>
      <c r="O316" s="173">
        <v>0</v>
      </c>
      <c r="P316" s="173">
        <v>0</v>
      </c>
      <c r="Q316" s="173">
        <v>0</v>
      </c>
      <c r="R316" s="173">
        <v>1</v>
      </c>
      <c r="S316" s="173">
        <v>4</v>
      </c>
      <c r="T316" s="173">
        <v>3</v>
      </c>
      <c r="U316" s="173">
        <v>0</v>
      </c>
      <c r="V316" s="173">
        <v>4</v>
      </c>
      <c r="W316" s="173">
        <v>4</v>
      </c>
      <c r="X316" s="173">
        <v>50</v>
      </c>
      <c r="Y316" s="173">
        <v>34</v>
      </c>
      <c r="Z316" s="174">
        <f t="shared" si="55"/>
        <v>1.4705882352941178</v>
      </c>
      <c r="AA316" s="315"/>
    </row>
    <row r="317" spans="1:27" ht="13.5" customHeight="1" x14ac:dyDescent="0.15">
      <c r="A317" s="113"/>
      <c r="B317" s="112"/>
      <c r="C317" s="456"/>
      <c r="D317" s="124" t="s">
        <v>77</v>
      </c>
      <c r="E317" s="173">
        <v>8</v>
      </c>
      <c r="F317" s="173">
        <v>0</v>
      </c>
      <c r="G317" s="173">
        <v>5</v>
      </c>
      <c r="H317" s="173">
        <v>2</v>
      </c>
      <c r="I317" s="173">
        <v>0</v>
      </c>
      <c r="J317" s="173">
        <v>19</v>
      </c>
      <c r="K317" s="173">
        <v>0</v>
      </c>
      <c r="L317" s="173">
        <v>0</v>
      </c>
      <c r="M317" s="173">
        <v>0</v>
      </c>
      <c r="N317" s="173">
        <v>0</v>
      </c>
      <c r="O317" s="173">
        <v>0</v>
      </c>
      <c r="P317" s="173">
        <v>0</v>
      </c>
      <c r="Q317" s="173">
        <v>0</v>
      </c>
      <c r="R317" s="173">
        <v>2</v>
      </c>
      <c r="S317" s="173">
        <v>7</v>
      </c>
      <c r="T317" s="173">
        <v>5</v>
      </c>
      <c r="U317" s="173">
        <v>0</v>
      </c>
      <c r="V317" s="173">
        <v>6</v>
      </c>
      <c r="W317" s="173">
        <v>4</v>
      </c>
      <c r="X317" s="173">
        <v>58</v>
      </c>
      <c r="Y317" s="173">
        <v>86</v>
      </c>
      <c r="Z317" s="174">
        <f t="shared" si="55"/>
        <v>0.67441860465116277</v>
      </c>
      <c r="AA317" s="315"/>
    </row>
    <row r="318" spans="1:27" ht="13.5" customHeight="1" x14ac:dyDescent="0.15">
      <c r="A318" s="113"/>
      <c r="B318" s="114"/>
      <c r="C318" s="456" t="s">
        <v>195</v>
      </c>
      <c r="D318" s="124" t="s">
        <v>345</v>
      </c>
      <c r="E318" s="173">
        <v>292</v>
      </c>
      <c r="F318" s="173">
        <v>20</v>
      </c>
      <c r="G318" s="173">
        <v>33</v>
      </c>
      <c r="H318" s="173">
        <v>59</v>
      </c>
      <c r="I318" s="173">
        <v>22</v>
      </c>
      <c r="J318" s="173">
        <v>2</v>
      </c>
      <c r="K318" s="173">
        <v>11</v>
      </c>
      <c r="L318" s="173">
        <v>0</v>
      </c>
      <c r="M318" s="173">
        <v>0</v>
      </c>
      <c r="N318" s="173">
        <v>0</v>
      </c>
      <c r="O318" s="173">
        <v>0</v>
      </c>
      <c r="P318" s="173">
        <v>0</v>
      </c>
      <c r="Q318" s="173">
        <v>2</v>
      </c>
      <c r="R318" s="173">
        <v>1</v>
      </c>
      <c r="S318" s="173">
        <v>2</v>
      </c>
      <c r="T318" s="173">
        <v>35</v>
      </c>
      <c r="U318" s="173">
        <v>0</v>
      </c>
      <c r="V318" s="173">
        <v>4</v>
      </c>
      <c r="W318" s="173">
        <v>25</v>
      </c>
      <c r="X318" s="173">
        <v>508</v>
      </c>
      <c r="Y318" s="173">
        <v>119</v>
      </c>
      <c r="Z318" s="174">
        <f t="shared" si="55"/>
        <v>4.26890756302521</v>
      </c>
      <c r="AA318" s="315"/>
    </row>
    <row r="319" spans="1:27" ht="13.5" customHeight="1" x14ac:dyDescent="0.15">
      <c r="A319" s="113"/>
      <c r="B319" s="114"/>
      <c r="C319" s="456"/>
      <c r="D319" s="124" t="s">
        <v>77</v>
      </c>
      <c r="E319" s="173">
        <v>306</v>
      </c>
      <c r="F319" s="173">
        <v>20</v>
      </c>
      <c r="G319" s="173">
        <v>34</v>
      </c>
      <c r="H319" s="173">
        <v>69</v>
      </c>
      <c r="I319" s="173">
        <v>26</v>
      </c>
      <c r="J319" s="173">
        <v>2</v>
      </c>
      <c r="K319" s="173">
        <v>11</v>
      </c>
      <c r="L319" s="173">
        <v>0</v>
      </c>
      <c r="M319" s="173">
        <v>0</v>
      </c>
      <c r="N319" s="173">
        <v>0</v>
      </c>
      <c r="O319" s="173">
        <v>0</v>
      </c>
      <c r="P319" s="173">
        <v>0</v>
      </c>
      <c r="Q319" s="173">
        <v>2</v>
      </c>
      <c r="R319" s="173">
        <v>1</v>
      </c>
      <c r="S319" s="173">
        <v>4</v>
      </c>
      <c r="T319" s="173">
        <v>52</v>
      </c>
      <c r="U319" s="173">
        <v>0</v>
      </c>
      <c r="V319" s="173">
        <v>12</v>
      </c>
      <c r="W319" s="173">
        <v>69</v>
      </c>
      <c r="X319" s="173">
        <v>608</v>
      </c>
      <c r="Y319" s="173">
        <v>150</v>
      </c>
      <c r="Z319" s="174">
        <f t="shared" si="55"/>
        <v>4.0533333333333337</v>
      </c>
      <c r="AA319" s="315"/>
    </row>
    <row r="320" spans="1:27" s="94" customFormat="1" ht="13.5" customHeight="1" x14ac:dyDescent="0.15">
      <c r="A320" s="112"/>
      <c r="B320" s="112"/>
      <c r="C320" s="313"/>
      <c r="D320" s="130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46"/>
      <c r="AA320" s="170"/>
    </row>
    <row r="321" spans="1:27" ht="21" customHeight="1" x14ac:dyDescent="0.15">
      <c r="A321" s="156" t="str">
        <f>$A$1</f>
        <v>６　平成27年度市町村別・国別訪日外国人宿泊者数（延べ人数）</v>
      </c>
    </row>
    <row r="322" spans="1:27" ht="13.5" customHeight="1" thickBot="1" x14ac:dyDescent="0.2">
      <c r="A322" s="116"/>
      <c r="Z322" s="158" t="s">
        <v>380</v>
      </c>
      <c r="AA322" s="158"/>
    </row>
    <row r="323" spans="1:27" s="147" customFormat="1" ht="13.5" customHeight="1" thickBot="1" x14ac:dyDescent="0.2">
      <c r="A323" s="159" t="s">
        <v>58</v>
      </c>
      <c r="B323" s="159" t="s">
        <v>355</v>
      </c>
      <c r="C323" s="312" t="s">
        <v>59</v>
      </c>
      <c r="D323" s="163" t="s">
        <v>60</v>
      </c>
      <c r="E323" s="164" t="s">
        <v>381</v>
      </c>
      <c r="F323" s="164" t="s">
        <v>382</v>
      </c>
      <c r="G323" s="164" t="s">
        <v>383</v>
      </c>
      <c r="H323" s="164" t="s">
        <v>384</v>
      </c>
      <c r="I323" s="164" t="s">
        <v>247</v>
      </c>
      <c r="J323" s="164" t="s">
        <v>314</v>
      </c>
      <c r="K323" s="164" t="s">
        <v>315</v>
      </c>
      <c r="L323" s="164" t="s">
        <v>316</v>
      </c>
      <c r="M323" s="164" t="s">
        <v>399</v>
      </c>
      <c r="N323" s="164" t="s">
        <v>397</v>
      </c>
      <c r="O323" s="164" t="s">
        <v>398</v>
      </c>
      <c r="P323" s="164" t="s">
        <v>248</v>
      </c>
      <c r="Q323" s="164" t="s">
        <v>249</v>
      </c>
      <c r="R323" s="164" t="s">
        <v>250</v>
      </c>
      <c r="S323" s="164" t="s">
        <v>251</v>
      </c>
      <c r="T323" s="164" t="s">
        <v>378</v>
      </c>
      <c r="U323" s="164" t="s">
        <v>252</v>
      </c>
      <c r="V323" s="164" t="s">
        <v>379</v>
      </c>
      <c r="W323" s="164" t="s">
        <v>319</v>
      </c>
      <c r="X323" s="165" t="s">
        <v>349</v>
      </c>
      <c r="Y323" s="166" t="str">
        <f>$Y$3</f>
        <v>26年度</v>
      </c>
      <c r="Z323" s="167" t="s">
        <v>71</v>
      </c>
      <c r="AA323" s="314"/>
    </row>
    <row r="324" spans="1:27" ht="13.5" customHeight="1" x14ac:dyDescent="0.15">
      <c r="A324" s="454" t="s">
        <v>350</v>
      </c>
      <c r="B324" s="454" t="s">
        <v>350</v>
      </c>
      <c r="C324" s="456" t="s">
        <v>196</v>
      </c>
      <c r="D324" s="124" t="s">
        <v>345</v>
      </c>
      <c r="E324" s="173">
        <v>7399</v>
      </c>
      <c r="F324" s="173">
        <v>957</v>
      </c>
      <c r="G324" s="173">
        <v>15187</v>
      </c>
      <c r="H324" s="173">
        <v>9059</v>
      </c>
      <c r="I324" s="173">
        <v>4389</v>
      </c>
      <c r="J324" s="173">
        <v>350</v>
      </c>
      <c r="K324" s="173">
        <v>774</v>
      </c>
      <c r="L324" s="173">
        <v>0</v>
      </c>
      <c r="M324" s="173">
        <v>0</v>
      </c>
      <c r="N324" s="173">
        <v>10</v>
      </c>
      <c r="O324" s="173">
        <v>0</v>
      </c>
      <c r="P324" s="173">
        <v>1</v>
      </c>
      <c r="Q324" s="173">
        <v>219</v>
      </c>
      <c r="R324" s="173">
        <v>316</v>
      </c>
      <c r="S324" s="173">
        <v>209</v>
      </c>
      <c r="T324" s="173">
        <v>1092</v>
      </c>
      <c r="U324" s="173">
        <v>75</v>
      </c>
      <c r="V324" s="173">
        <v>483</v>
      </c>
      <c r="W324" s="173">
        <v>2348</v>
      </c>
      <c r="X324" s="173">
        <v>42868</v>
      </c>
      <c r="Y324" s="173">
        <v>29839</v>
      </c>
      <c r="Z324" s="174">
        <f t="shared" ref="Z324:Z349" si="60">IF(Y324=0,0,X324/Y324)</f>
        <v>1.4366433191460839</v>
      </c>
      <c r="AA324" s="315"/>
    </row>
    <row r="325" spans="1:27" ht="13.5" customHeight="1" x14ac:dyDescent="0.15">
      <c r="A325" s="455"/>
      <c r="B325" s="455"/>
      <c r="C325" s="456"/>
      <c r="D325" s="124" t="s">
        <v>77</v>
      </c>
      <c r="E325" s="173">
        <v>8078</v>
      </c>
      <c r="F325" s="173">
        <v>1067</v>
      </c>
      <c r="G325" s="173">
        <v>16742</v>
      </c>
      <c r="H325" s="173">
        <v>9978</v>
      </c>
      <c r="I325" s="173">
        <v>4918</v>
      </c>
      <c r="J325" s="173">
        <v>379</v>
      </c>
      <c r="K325" s="173">
        <v>880</v>
      </c>
      <c r="L325" s="173">
        <v>0</v>
      </c>
      <c r="M325" s="173">
        <v>0</v>
      </c>
      <c r="N325" s="173">
        <v>11</v>
      </c>
      <c r="O325" s="173">
        <v>0</v>
      </c>
      <c r="P325" s="173">
        <v>1</v>
      </c>
      <c r="Q325" s="173">
        <v>249</v>
      </c>
      <c r="R325" s="173">
        <v>372</v>
      </c>
      <c r="S325" s="173">
        <v>245</v>
      </c>
      <c r="T325" s="173">
        <v>1229</v>
      </c>
      <c r="U325" s="173">
        <v>88</v>
      </c>
      <c r="V325" s="173">
        <v>542</v>
      </c>
      <c r="W325" s="173">
        <v>2693</v>
      </c>
      <c r="X325" s="173">
        <v>47472</v>
      </c>
      <c r="Y325" s="173">
        <v>35923</v>
      </c>
      <c r="Z325" s="174">
        <f t="shared" si="60"/>
        <v>1.3214931937755756</v>
      </c>
      <c r="AA325" s="315"/>
    </row>
    <row r="326" spans="1:27" ht="13.5" customHeight="1" x14ac:dyDescent="0.15">
      <c r="A326" s="113"/>
      <c r="B326" s="112"/>
      <c r="C326" s="456" t="s">
        <v>197</v>
      </c>
      <c r="D326" s="124" t="s">
        <v>345</v>
      </c>
      <c r="E326" s="173">
        <v>94</v>
      </c>
      <c r="F326" s="173">
        <v>20</v>
      </c>
      <c r="G326" s="173">
        <v>128</v>
      </c>
      <c r="H326" s="173">
        <v>61</v>
      </c>
      <c r="I326" s="173">
        <v>42</v>
      </c>
      <c r="J326" s="173">
        <v>1</v>
      </c>
      <c r="K326" s="173">
        <v>9</v>
      </c>
      <c r="L326" s="173">
        <v>0</v>
      </c>
      <c r="M326" s="173">
        <v>0</v>
      </c>
      <c r="N326" s="173">
        <v>0</v>
      </c>
      <c r="O326" s="173">
        <v>0</v>
      </c>
      <c r="P326" s="173">
        <v>0</v>
      </c>
      <c r="Q326" s="173">
        <v>4</v>
      </c>
      <c r="R326" s="173">
        <v>4</v>
      </c>
      <c r="S326" s="173">
        <v>7</v>
      </c>
      <c r="T326" s="173">
        <v>2</v>
      </c>
      <c r="U326" s="173">
        <v>0</v>
      </c>
      <c r="V326" s="173">
        <v>10</v>
      </c>
      <c r="W326" s="173">
        <v>33</v>
      </c>
      <c r="X326" s="173">
        <v>415</v>
      </c>
      <c r="Y326" s="173">
        <v>202</v>
      </c>
      <c r="Z326" s="174">
        <f t="shared" si="60"/>
        <v>2.0544554455445545</v>
      </c>
      <c r="AA326" s="315"/>
    </row>
    <row r="327" spans="1:27" ht="13.5" customHeight="1" x14ac:dyDescent="0.15">
      <c r="A327" s="113"/>
      <c r="B327" s="112"/>
      <c r="C327" s="456"/>
      <c r="D327" s="124" t="s">
        <v>77</v>
      </c>
      <c r="E327" s="173">
        <v>94</v>
      </c>
      <c r="F327" s="173">
        <v>20</v>
      </c>
      <c r="G327" s="173">
        <v>142</v>
      </c>
      <c r="H327" s="173">
        <v>73</v>
      </c>
      <c r="I327" s="173">
        <v>51</v>
      </c>
      <c r="J327" s="173">
        <v>1</v>
      </c>
      <c r="K327" s="173">
        <v>14</v>
      </c>
      <c r="L327" s="173">
        <v>0</v>
      </c>
      <c r="M327" s="173">
        <v>0</v>
      </c>
      <c r="N327" s="173">
        <v>0</v>
      </c>
      <c r="O327" s="173">
        <v>0</v>
      </c>
      <c r="P327" s="173">
        <v>0</v>
      </c>
      <c r="Q327" s="173">
        <v>4</v>
      </c>
      <c r="R327" s="173">
        <v>10</v>
      </c>
      <c r="S327" s="173">
        <v>27</v>
      </c>
      <c r="T327" s="173">
        <v>2</v>
      </c>
      <c r="U327" s="173">
        <v>0</v>
      </c>
      <c r="V327" s="173">
        <v>10</v>
      </c>
      <c r="W327" s="173">
        <v>39</v>
      </c>
      <c r="X327" s="173">
        <v>487</v>
      </c>
      <c r="Y327" s="173">
        <v>277</v>
      </c>
      <c r="Z327" s="174">
        <f t="shared" si="60"/>
        <v>1.7581227436823104</v>
      </c>
      <c r="AA327" s="315"/>
    </row>
    <row r="328" spans="1:27" ht="13.5" customHeight="1" x14ac:dyDescent="0.15">
      <c r="A328" s="113"/>
      <c r="B328" s="112"/>
      <c r="C328" s="456" t="s">
        <v>198</v>
      </c>
      <c r="D328" s="124" t="s">
        <v>345</v>
      </c>
      <c r="E328" s="173">
        <v>16</v>
      </c>
      <c r="F328" s="173">
        <v>2</v>
      </c>
      <c r="G328" s="173">
        <v>59</v>
      </c>
      <c r="H328" s="173">
        <v>12</v>
      </c>
      <c r="I328" s="173">
        <v>11</v>
      </c>
      <c r="J328" s="173">
        <v>0</v>
      </c>
      <c r="K328" s="173">
        <v>26</v>
      </c>
      <c r="L328" s="173">
        <v>0</v>
      </c>
      <c r="M328" s="173">
        <v>7</v>
      </c>
      <c r="N328" s="173">
        <v>0</v>
      </c>
      <c r="O328" s="173">
        <v>0</v>
      </c>
      <c r="P328" s="173">
        <v>0</v>
      </c>
      <c r="Q328" s="173">
        <v>19</v>
      </c>
      <c r="R328" s="173">
        <v>14</v>
      </c>
      <c r="S328" s="173">
        <v>10</v>
      </c>
      <c r="T328" s="173">
        <v>0</v>
      </c>
      <c r="U328" s="173">
        <v>2</v>
      </c>
      <c r="V328" s="173">
        <v>0</v>
      </c>
      <c r="W328" s="173">
        <v>27</v>
      </c>
      <c r="X328" s="173">
        <v>205</v>
      </c>
      <c r="Y328" s="173">
        <v>45</v>
      </c>
      <c r="Z328" s="174">
        <f t="shared" si="60"/>
        <v>4.5555555555555554</v>
      </c>
      <c r="AA328" s="315"/>
    </row>
    <row r="329" spans="1:27" ht="13.5" customHeight="1" x14ac:dyDescent="0.15">
      <c r="A329" s="113"/>
      <c r="B329" s="112"/>
      <c r="C329" s="456"/>
      <c r="D329" s="124" t="s">
        <v>77</v>
      </c>
      <c r="E329" s="173">
        <v>36</v>
      </c>
      <c r="F329" s="173">
        <v>2</v>
      </c>
      <c r="G329" s="173">
        <v>80</v>
      </c>
      <c r="H329" s="173">
        <v>17</v>
      </c>
      <c r="I329" s="173">
        <v>16</v>
      </c>
      <c r="J329" s="173">
        <v>0</v>
      </c>
      <c r="K329" s="173">
        <v>39</v>
      </c>
      <c r="L329" s="173">
        <v>0</v>
      </c>
      <c r="M329" s="173">
        <v>21</v>
      </c>
      <c r="N329" s="173">
        <v>0</v>
      </c>
      <c r="O329" s="173">
        <v>0</v>
      </c>
      <c r="P329" s="173">
        <v>0</v>
      </c>
      <c r="Q329" s="173">
        <v>28</v>
      </c>
      <c r="R329" s="173">
        <v>35</v>
      </c>
      <c r="S329" s="173">
        <v>52</v>
      </c>
      <c r="T329" s="173">
        <v>0</v>
      </c>
      <c r="U329" s="173">
        <v>4</v>
      </c>
      <c r="V329" s="173">
        <v>0</v>
      </c>
      <c r="W329" s="173">
        <v>70</v>
      </c>
      <c r="X329" s="173">
        <v>400</v>
      </c>
      <c r="Y329" s="173">
        <v>120</v>
      </c>
      <c r="Z329" s="174">
        <f t="shared" si="60"/>
        <v>3.3333333333333335</v>
      </c>
      <c r="AA329" s="315"/>
    </row>
    <row r="330" spans="1:27" ht="13.5" customHeight="1" x14ac:dyDescent="0.15">
      <c r="A330" s="113"/>
      <c r="B330" s="112"/>
      <c r="C330" s="456" t="s">
        <v>199</v>
      </c>
      <c r="D330" s="124" t="s">
        <v>345</v>
      </c>
      <c r="E330" s="173">
        <v>0</v>
      </c>
      <c r="F330" s="173">
        <v>0</v>
      </c>
      <c r="G330" s="173">
        <v>0</v>
      </c>
      <c r="H330" s="173">
        <v>0</v>
      </c>
      <c r="I330" s="173">
        <v>0</v>
      </c>
      <c r="J330" s="173">
        <v>0</v>
      </c>
      <c r="K330" s="173">
        <v>0</v>
      </c>
      <c r="L330" s="173">
        <v>0</v>
      </c>
      <c r="M330" s="173">
        <v>0</v>
      </c>
      <c r="N330" s="173">
        <v>0</v>
      </c>
      <c r="O330" s="173">
        <v>0</v>
      </c>
      <c r="P330" s="173">
        <v>0</v>
      </c>
      <c r="Q330" s="173">
        <v>0</v>
      </c>
      <c r="R330" s="173">
        <v>0</v>
      </c>
      <c r="S330" s="173">
        <v>0</v>
      </c>
      <c r="T330" s="173">
        <v>0</v>
      </c>
      <c r="U330" s="173">
        <v>0</v>
      </c>
      <c r="V330" s="173">
        <v>0</v>
      </c>
      <c r="W330" s="173">
        <v>0</v>
      </c>
      <c r="X330" s="173">
        <v>0</v>
      </c>
      <c r="Y330" s="173">
        <v>0</v>
      </c>
      <c r="Z330" s="174">
        <f t="shared" si="60"/>
        <v>0</v>
      </c>
      <c r="AA330" s="315"/>
    </row>
    <row r="331" spans="1:27" ht="13.5" customHeight="1" x14ac:dyDescent="0.15">
      <c r="A331" s="113"/>
      <c r="B331" s="112"/>
      <c r="C331" s="456"/>
      <c r="D331" s="124" t="s">
        <v>77</v>
      </c>
      <c r="E331" s="173">
        <v>0</v>
      </c>
      <c r="F331" s="173">
        <v>0</v>
      </c>
      <c r="G331" s="173">
        <v>0</v>
      </c>
      <c r="H331" s="173">
        <v>0</v>
      </c>
      <c r="I331" s="173">
        <v>0</v>
      </c>
      <c r="J331" s="173">
        <v>0</v>
      </c>
      <c r="K331" s="173">
        <v>0</v>
      </c>
      <c r="L331" s="173">
        <v>0</v>
      </c>
      <c r="M331" s="173">
        <v>0</v>
      </c>
      <c r="N331" s="173">
        <v>0</v>
      </c>
      <c r="O331" s="173">
        <v>0</v>
      </c>
      <c r="P331" s="173">
        <v>0</v>
      </c>
      <c r="Q331" s="173">
        <v>0</v>
      </c>
      <c r="R331" s="173">
        <v>0</v>
      </c>
      <c r="S331" s="173">
        <v>0</v>
      </c>
      <c r="T331" s="173">
        <v>0</v>
      </c>
      <c r="U331" s="173">
        <v>0</v>
      </c>
      <c r="V331" s="173">
        <v>0</v>
      </c>
      <c r="W331" s="173">
        <v>0</v>
      </c>
      <c r="X331" s="173">
        <v>0</v>
      </c>
      <c r="Y331" s="173">
        <v>0</v>
      </c>
      <c r="Z331" s="174">
        <f t="shared" si="60"/>
        <v>0</v>
      </c>
      <c r="AA331" s="315"/>
    </row>
    <row r="332" spans="1:27" ht="13.5" customHeight="1" x14ac:dyDescent="0.15">
      <c r="A332" s="113"/>
      <c r="B332" s="112"/>
      <c r="C332" s="456" t="s">
        <v>200</v>
      </c>
      <c r="D332" s="124" t="s">
        <v>345</v>
      </c>
      <c r="E332" s="173">
        <v>0</v>
      </c>
      <c r="F332" s="173">
        <v>0</v>
      </c>
      <c r="G332" s="173">
        <v>0</v>
      </c>
      <c r="H332" s="173">
        <v>0</v>
      </c>
      <c r="I332" s="173">
        <v>0</v>
      </c>
      <c r="J332" s="173">
        <v>0</v>
      </c>
      <c r="K332" s="173">
        <v>0</v>
      </c>
      <c r="L332" s="173">
        <v>0</v>
      </c>
      <c r="M332" s="173">
        <v>0</v>
      </c>
      <c r="N332" s="173">
        <v>0</v>
      </c>
      <c r="O332" s="173">
        <v>0</v>
      </c>
      <c r="P332" s="173">
        <v>0</v>
      </c>
      <c r="Q332" s="173">
        <v>0</v>
      </c>
      <c r="R332" s="173">
        <v>0</v>
      </c>
      <c r="S332" s="173">
        <v>0</v>
      </c>
      <c r="T332" s="173">
        <v>0</v>
      </c>
      <c r="U332" s="173">
        <v>0</v>
      </c>
      <c r="V332" s="173">
        <v>0</v>
      </c>
      <c r="W332" s="173">
        <v>0</v>
      </c>
      <c r="X332" s="173">
        <v>0</v>
      </c>
      <c r="Y332" s="173">
        <v>0</v>
      </c>
      <c r="Z332" s="174">
        <f t="shared" si="60"/>
        <v>0</v>
      </c>
      <c r="AA332" s="315"/>
    </row>
    <row r="333" spans="1:27" ht="13.5" customHeight="1" x14ac:dyDescent="0.15">
      <c r="A333" s="113"/>
      <c r="B333" s="112"/>
      <c r="C333" s="456"/>
      <c r="D333" s="124" t="s">
        <v>77</v>
      </c>
      <c r="E333" s="173">
        <v>0</v>
      </c>
      <c r="F333" s="173">
        <v>0</v>
      </c>
      <c r="G333" s="173">
        <v>0</v>
      </c>
      <c r="H333" s="173">
        <v>0</v>
      </c>
      <c r="I333" s="173">
        <v>0</v>
      </c>
      <c r="J333" s="173">
        <v>0</v>
      </c>
      <c r="K333" s="173">
        <v>0</v>
      </c>
      <c r="L333" s="173">
        <v>0</v>
      </c>
      <c r="M333" s="173">
        <v>0</v>
      </c>
      <c r="N333" s="173">
        <v>0</v>
      </c>
      <c r="O333" s="173">
        <v>0</v>
      </c>
      <c r="P333" s="173">
        <v>0</v>
      </c>
      <c r="Q333" s="173">
        <v>0</v>
      </c>
      <c r="R333" s="173">
        <v>0</v>
      </c>
      <c r="S333" s="173">
        <v>0</v>
      </c>
      <c r="T333" s="173">
        <v>0</v>
      </c>
      <c r="U333" s="173">
        <v>0</v>
      </c>
      <c r="V333" s="173">
        <v>0</v>
      </c>
      <c r="W333" s="173">
        <v>0</v>
      </c>
      <c r="X333" s="173">
        <v>0</v>
      </c>
      <c r="Y333" s="173">
        <v>0</v>
      </c>
      <c r="Z333" s="174">
        <f t="shared" si="60"/>
        <v>0</v>
      </c>
      <c r="AA333" s="315"/>
    </row>
    <row r="334" spans="1:27" ht="13.5" customHeight="1" x14ac:dyDescent="0.15">
      <c r="A334" s="113"/>
      <c r="B334" s="112"/>
      <c r="C334" s="456" t="s">
        <v>201</v>
      </c>
      <c r="D334" s="124" t="s">
        <v>345</v>
      </c>
      <c r="E334" s="173">
        <v>169</v>
      </c>
      <c r="F334" s="173">
        <v>0</v>
      </c>
      <c r="G334" s="173">
        <v>73</v>
      </c>
      <c r="H334" s="173">
        <v>47</v>
      </c>
      <c r="I334" s="173">
        <v>14</v>
      </c>
      <c r="J334" s="173">
        <v>27</v>
      </c>
      <c r="K334" s="173">
        <v>34</v>
      </c>
      <c r="L334" s="173">
        <v>0</v>
      </c>
      <c r="M334" s="173">
        <v>0</v>
      </c>
      <c r="N334" s="173">
        <v>0</v>
      </c>
      <c r="O334" s="173">
        <v>0</v>
      </c>
      <c r="P334" s="173">
        <v>0</v>
      </c>
      <c r="Q334" s="173">
        <v>0</v>
      </c>
      <c r="R334" s="173">
        <v>3</v>
      </c>
      <c r="S334" s="173">
        <v>6</v>
      </c>
      <c r="T334" s="173">
        <v>0</v>
      </c>
      <c r="U334" s="173">
        <v>0</v>
      </c>
      <c r="V334" s="173">
        <v>0</v>
      </c>
      <c r="W334" s="173">
        <v>3</v>
      </c>
      <c r="X334" s="173">
        <v>376</v>
      </c>
      <c r="Y334" s="173">
        <v>66</v>
      </c>
      <c r="Z334" s="174">
        <f t="shared" si="60"/>
        <v>5.6969696969696972</v>
      </c>
      <c r="AA334" s="315"/>
    </row>
    <row r="335" spans="1:27" ht="13.5" customHeight="1" x14ac:dyDescent="0.15">
      <c r="A335" s="113"/>
      <c r="B335" s="112"/>
      <c r="C335" s="456"/>
      <c r="D335" s="124" t="s">
        <v>77</v>
      </c>
      <c r="E335" s="173">
        <v>169</v>
      </c>
      <c r="F335" s="173">
        <v>0</v>
      </c>
      <c r="G335" s="173">
        <v>73</v>
      </c>
      <c r="H335" s="173">
        <v>47</v>
      </c>
      <c r="I335" s="173">
        <v>14</v>
      </c>
      <c r="J335" s="173">
        <v>27</v>
      </c>
      <c r="K335" s="173">
        <v>34</v>
      </c>
      <c r="L335" s="173">
        <v>0</v>
      </c>
      <c r="M335" s="173">
        <v>0</v>
      </c>
      <c r="N335" s="173">
        <v>0</v>
      </c>
      <c r="O335" s="173">
        <v>0</v>
      </c>
      <c r="P335" s="173">
        <v>0</v>
      </c>
      <c r="Q335" s="173">
        <v>0</v>
      </c>
      <c r="R335" s="173">
        <v>3</v>
      </c>
      <c r="S335" s="173">
        <v>6</v>
      </c>
      <c r="T335" s="173">
        <v>0</v>
      </c>
      <c r="U335" s="173">
        <v>0</v>
      </c>
      <c r="V335" s="173">
        <v>0</v>
      </c>
      <c r="W335" s="173">
        <v>3</v>
      </c>
      <c r="X335" s="173">
        <v>376</v>
      </c>
      <c r="Y335" s="173">
        <v>74</v>
      </c>
      <c r="Z335" s="174">
        <f t="shared" si="60"/>
        <v>5.0810810810810807</v>
      </c>
      <c r="AA335" s="315"/>
    </row>
    <row r="336" spans="1:27" ht="13.5" customHeight="1" x14ac:dyDescent="0.15">
      <c r="A336" s="113"/>
      <c r="B336" s="112"/>
      <c r="C336" s="456" t="s">
        <v>295</v>
      </c>
      <c r="D336" s="124" t="s">
        <v>345</v>
      </c>
      <c r="E336" s="173">
        <v>47</v>
      </c>
      <c r="F336" s="173">
        <v>25</v>
      </c>
      <c r="G336" s="173">
        <v>54</v>
      </c>
      <c r="H336" s="173">
        <v>63</v>
      </c>
      <c r="I336" s="173">
        <v>53</v>
      </c>
      <c r="J336" s="173">
        <v>2</v>
      </c>
      <c r="K336" s="173">
        <v>43</v>
      </c>
      <c r="L336" s="173">
        <v>0</v>
      </c>
      <c r="M336" s="173">
        <v>0</v>
      </c>
      <c r="N336" s="173">
        <v>0</v>
      </c>
      <c r="O336" s="173">
        <v>5</v>
      </c>
      <c r="P336" s="173">
        <v>1</v>
      </c>
      <c r="Q336" s="173">
        <v>0</v>
      </c>
      <c r="R336" s="173">
        <v>2</v>
      </c>
      <c r="S336" s="173">
        <v>3</v>
      </c>
      <c r="T336" s="173">
        <v>12</v>
      </c>
      <c r="U336" s="173">
        <v>4</v>
      </c>
      <c r="V336" s="173">
        <v>8</v>
      </c>
      <c r="W336" s="173">
        <v>16</v>
      </c>
      <c r="X336" s="173">
        <v>338</v>
      </c>
      <c r="Y336" s="173">
        <v>136</v>
      </c>
      <c r="Z336" s="174">
        <f t="shared" si="60"/>
        <v>2.4852941176470589</v>
      </c>
      <c r="AA336" s="315"/>
    </row>
    <row r="337" spans="1:27" ht="13.5" customHeight="1" x14ac:dyDescent="0.15">
      <c r="A337" s="113"/>
      <c r="B337" s="112"/>
      <c r="C337" s="456"/>
      <c r="D337" s="124" t="s">
        <v>77</v>
      </c>
      <c r="E337" s="173">
        <v>56</v>
      </c>
      <c r="F337" s="173">
        <v>25</v>
      </c>
      <c r="G337" s="173">
        <v>60</v>
      </c>
      <c r="H337" s="173">
        <v>66</v>
      </c>
      <c r="I337" s="173">
        <v>71</v>
      </c>
      <c r="J337" s="173">
        <v>2</v>
      </c>
      <c r="K337" s="173">
        <v>46</v>
      </c>
      <c r="L337" s="173">
        <v>0</v>
      </c>
      <c r="M337" s="173">
        <v>0</v>
      </c>
      <c r="N337" s="173">
        <v>0</v>
      </c>
      <c r="O337" s="173">
        <v>6</v>
      </c>
      <c r="P337" s="173">
        <v>1</v>
      </c>
      <c r="Q337" s="173">
        <v>0</v>
      </c>
      <c r="R337" s="173">
        <v>2</v>
      </c>
      <c r="S337" s="173">
        <v>3</v>
      </c>
      <c r="T337" s="173">
        <v>14</v>
      </c>
      <c r="U337" s="173">
        <v>4</v>
      </c>
      <c r="V337" s="173">
        <v>8</v>
      </c>
      <c r="W337" s="173">
        <v>20</v>
      </c>
      <c r="X337" s="173">
        <v>384</v>
      </c>
      <c r="Y337" s="173">
        <v>170</v>
      </c>
      <c r="Z337" s="174">
        <f t="shared" si="60"/>
        <v>2.2588235294117647</v>
      </c>
      <c r="AA337" s="315"/>
    </row>
    <row r="338" spans="1:27" ht="13.5" customHeight="1" x14ac:dyDescent="0.15">
      <c r="A338" s="113"/>
      <c r="B338" s="112"/>
      <c r="C338" s="456" t="s">
        <v>202</v>
      </c>
      <c r="D338" s="124" t="s">
        <v>345</v>
      </c>
      <c r="E338" s="173">
        <v>0</v>
      </c>
      <c r="F338" s="173">
        <v>0</v>
      </c>
      <c r="G338" s="173">
        <v>0</v>
      </c>
      <c r="H338" s="173">
        <v>0</v>
      </c>
      <c r="I338" s="173">
        <v>0</v>
      </c>
      <c r="J338" s="173">
        <v>0</v>
      </c>
      <c r="K338" s="173">
        <v>0</v>
      </c>
      <c r="L338" s="173">
        <v>0</v>
      </c>
      <c r="M338" s="173">
        <v>0</v>
      </c>
      <c r="N338" s="173">
        <v>0</v>
      </c>
      <c r="O338" s="173">
        <v>0</v>
      </c>
      <c r="P338" s="173">
        <v>0</v>
      </c>
      <c r="Q338" s="173">
        <v>0</v>
      </c>
      <c r="R338" s="173">
        <v>0</v>
      </c>
      <c r="S338" s="173">
        <v>0</v>
      </c>
      <c r="T338" s="173">
        <v>0</v>
      </c>
      <c r="U338" s="173">
        <v>0</v>
      </c>
      <c r="V338" s="173">
        <v>0</v>
      </c>
      <c r="W338" s="173">
        <v>0</v>
      </c>
      <c r="X338" s="173">
        <v>0</v>
      </c>
      <c r="Y338" s="173">
        <v>0</v>
      </c>
      <c r="Z338" s="174">
        <f t="shared" si="60"/>
        <v>0</v>
      </c>
      <c r="AA338" s="315"/>
    </row>
    <row r="339" spans="1:27" ht="13.5" customHeight="1" x14ac:dyDescent="0.15">
      <c r="A339" s="113"/>
      <c r="B339" s="112"/>
      <c r="C339" s="456"/>
      <c r="D339" s="124" t="s">
        <v>77</v>
      </c>
      <c r="E339" s="173">
        <v>0</v>
      </c>
      <c r="F339" s="173">
        <v>0</v>
      </c>
      <c r="G339" s="173">
        <v>0</v>
      </c>
      <c r="H339" s="173">
        <v>0</v>
      </c>
      <c r="I339" s="173">
        <v>0</v>
      </c>
      <c r="J339" s="173">
        <v>0</v>
      </c>
      <c r="K339" s="173">
        <v>0</v>
      </c>
      <c r="L339" s="173">
        <v>0</v>
      </c>
      <c r="M339" s="173">
        <v>0</v>
      </c>
      <c r="N339" s="173">
        <v>0</v>
      </c>
      <c r="O339" s="173">
        <v>0</v>
      </c>
      <c r="P339" s="173">
        <v>0</v>
      </c>
      <c r="Q339" s="173">
        <v>0</v>
      </c>
      <c r="R339" s="173">
        <v>0</v>
      </c>
      <c r="S339" s="173">
        <v>0</v>
      </c>
      <c r="T339" s="173">
        <v>0</v>
      </c>
      <c r="U339" s="173">
        <v>0</v>
      </c>
      <c r="V339" s="173">
        <v>0</v>
      </c>
      <c r="W339" s="173">
        <v>0</v>
      </c>
      <c r="X339" s="173">
        <v>0</v>
      </c>
      <c r="Y339" s="173">
        <v>0</v>
      </c>
      <c r="Z339" s="174">
        <f t="shared" si="60"/>
        <v>0</v>
      </c>
      <c r="AA339" s="315"/>
    </row>
    <row r="340" spans="1:27" ht="13.5" customHeight="1" x14ac:dyDescent="0.15">
      <c r="A340" s="113"/>
      <c r="B340" s="112"/>
      <c r="C340" s="456" t="s">
        <v>203</v>
      </c>
      <c r="D340" s="124" t="s">
        <v>345</v>
      </c>
      <c r="E340" s="173">
        <v>0</v>
      </c>
      <c r="F340" s="173">
        <v>79</v>
      </c>
      <c r="G340" s="173">
        <v>7</v>
      </c>
      <c r="H340" s="173">
        <v>49</v>
      </c>
      <c r="I340" s="173">
        <v>24</v>
      </c>
      <c r="J340" s="173">
        <v>21</v>
      </c>
      <c r="K340" s="173">
        <v>104</v>
      </c>
      <c r="L340" s="173">
        <v>0</v>
      </c>
      <c r="M340" s="173">
        <v>0</v>
      </c>
      <c r="N340" s="173">
        <v>0</v>
      </c>
      <c r="O340" s="173">
        <v>0</v>
      </c>
      <c r="P340" s="173">
        <v>0</v>
      </c>
      <c r="Q340" s="173">
        <v>3</v>
      </c>
      <c r="R340" s="173">
        <v>0</v>
      </c>
      <c r="S340" s="173">
        <v>0</v>
      </c>
      <c r="T340" s="173">
        <v>2</v>
      </c>
      <c r="U340" s="173">
        <v>0</v>
      </c>
      <c r="V340" s="173">
        <v>0</v>
      </c>
      <c r="W340" s="173">
        <v>0</v>
      </c>
      <c r="X340" s="173">
        <v>289</v>
      </c>
      <c r="Y340" s="173">
        <v>90</v>
      </c>
      <c r="Z340" s="174">
        <f t="shared" si="60"/>
        <v>3.2111111111111112</v>
      </c>
      <c r="AA340" s="315"/>
    </row>
    <row r="341" spans="1:27" ht="13.5" customHeight="1" x14ac:dyDescent="0.15">
      <c r="A341" s="113"/>
      <c r="B341" s="112"/>
      <c r="C341" s="456"/>
      <c r="D341" s="124" t="s">
        <v>77</v>
      </c>
      <c r="E341" s="173">
        <v>0</v>
      </c>
      <c r="F341" s="173">
        <v>79</v>
      </c>
      <c r="G341" s="173">
        <v>7</v>
      </c>
      <c r="H341" s="173">
        <v>49</v>
      </c>
      <c r="I341" s="173">
        <v>24</v>
      </c>
      <c r="J341" s="173">
        <v>21</v>
      </c>
      <c r="K341" s="173">
        <v>112</v>
      </c>
      <c r="L341" s="173">
        <v>0</v>
      </c>
      <c r="M341" s="173">
        <v>0</v>
      </c>
      <c r="N341" s="173">
        <v>0</v>
      </c>
      <c r="O341" s="173">
        <v>0</v>
      </c>
      <c r="P341" s="173">
        <v>0</v>
      </c>
      <c r="Q341" s="173">
        <v>3</v>
      </c>
      <c r="R341" s="173">
        <v>0</v>
      </c>
      <c r="S341" s="173">
        <v>0</v>
      </c>
      <c r="T341" s="173">
        <v>2</v>
      </c>
      <c r="U341" s="173">
        <v>0</v>
      </c>
      <c r="V341" s="173">
        <v>0</v>
      </c>
      <c r="W341" s="173">
        <v>0</v>
      </c>
      <c r="X341" s="173">
        <v>297</v>
      </c>
      <c r="Y341" s="173">
        <v>94</v>
      </c>
      <c r="Z341" s="174">
        <f t="shared" si="60"/>
        <v>3.1595744680851063</v>
      </c>
      <c r="AA341" s="315"/>
    </row>
    <row r="342" spans="1:27" ht="13.5" customHeight="1" x14ac:dyDescent="0.15">
      <c r="A342" s="113"/>
      <c r="B342" s="112"/>
      <c r="C342" s="456" t="s">
        <v>204</v>
      </c>
      <c r="D342" s="124" t="s">
        <v>345</v>
      </c>
      <c r="E342" s="173">
        <v>0</v>
      </c>
      <c r="F342" s="173">
        <v>4</v>
      </c>
      <c r="G342" s="173">
        <v>2</v>
      </c>
      <c r="H342" s="173">
        <v>4</v>
      </c>
      <c r="I342" s="173">
        <v>0</v>
      </c>
      <c r="J342" s="173">
        <v>0</v>
      </c>
      <c r="K342" s="173">
        <v>0</v>
      </c>
      <c r="L342" s="173">
        <v>0</v>
      </c>
      <c r="M342" s="173">
        <v>0</v>
      </c>
      <c r="N342" s="173">
        <v>0</v>
      </c>
      <c r="O342" s="173">
        <v>0</v>
      </c>
      <c r="P342" s="173">
        <v>0</v>
      </c>
      <c r="Q342" s="173">
        <v>2</v>
      </c>
      <c r="R342" s="173">
        <v>0</v>
      </c>
      <c r="S342" s="173">
        <v>0</v>
      </c>
      <c r="T342" s="173">
        <v>0</v>
      </c>
      <c r="U342" s="173">
        <v>0</v>
      </c>
      <c r="V342" s="173">
        <v>0</v>
      </c>
      <c r="W342" s="173">
        <v>2</v>
      </c>
      <c r="X342" s="173">
        <v>14</v>
      </c>
      <c r="Y342" s="173">
        <v>6</v>
      </c>
      <c r="Z342" s="174">
        <f t="shared" si="60"/>
        <v>2.3333333333333335</v>
      </c>
      <c r="AA342" s="315"/>
    </row>
    <row r="343" spans="1:27" ht="13.5" customHeight="1" x14ac:dyDescent="0.15">
      <c r="A343" s="113"/>
      <c r="B343" s="112"/>
      <c r="C343" s="456"/>
      <c r="D343" s="124" t="s">
        <v>77</v>
      </c>
      <c r="E343" s="173">
        <v>0</v>
      </c>
      <c r="F343" s="173">
        <v>4</v>
      </c>
      <c r="G343" s="173">
        <v>2</v>
      </c>
      <c r="H343" s="173">
        <v>4</v>
      </c>
      <c r="I343" s="173">
        <v>0</v>
      </c>
      <c r="J343" s="173">
        <v>0</v>
      </c>
      <c r="K343" s="173">
        <v>0</v>
      </c>
      <c r="L343" s="173">
        <v>0</v>
      </c>
      <c r="M343" s="173">
        <v>0</v>
      </c>
      <c r="N343" s="173">
        <v>0</v>
      </c>
      <c r="O343" s="173">
        <v>0</v>
      </c>
      <c r="P343" s="173">
        <v>0</v>
      </c>
      <c r="Q343" s="173">
        <v>2</v>
      </c>
      <c r="R343" s="173">
        <v>0</v>
      </c>
      <c r="S343" s="173">
        <v>0</v>
      </c>
      <c r="T343" s="173">
        <v>0</v>
      </c>
      <c r="U343" s="173">
        <v>0</v>
      </c>
      <c r="V343" s="173">
        <v>0</v>
      </c>
      <c r="W343" s="173">
        <v>2</v>
      </c>
      <c r="X343" s="173">
        <v>14</v>
      </c>
      <c r="Y343" s="173">
        <v>6</v>
      </c>
      <c r="Z343" s="174">
        <f t="shared" si="60"/>
        <v>2.3333333333333335</v>
      </c>
      <c r="AA343" s="315"/>
    </row>
    <row r="344" spans="1:27" ht="13.5" customHeight="1" x14ac:dyDescent="0.15">
      <c r="A344" s="113"/>
      <c r="B344" s="112"/>
      <c r="C344" s="456" t="s">
        <v>205</v>
      </c>
      <c r="D344" s="124" t="s">
        <v>345</v>
      </c>
      <c r="E344" s="173">
        <v>0</v>
      </c>
      <c r="F344" s="173">
        <v>0</v>
      </c>
      <c r="G344" s="173">
        <v>5</v>
      </c>
      <c r="H344" s="173">
        <v>0</v>
      </c>
      <c r="I344" s="173">
        <v>4</v>
      </c>
      <c r="J344" s="173">
        <v>0</v>
      </c>
      <c r="K344" s="173">
        <v>0</v>
      </c>
      <c r="L344" s="173">
        <v>0</v>
      </c>
      <c r="M344" s="173">
        <v>0</v>
      </c>
      <c r="N344" s="173">
        <v>0</v>
      </c>
      <c r="O344" s="173">
        <v>0</v>
      </c>
      <c r="P344" s="173">
        <v>3</v>
      </c>
      <c r="Q344" s="173">
        <v>4</v>
      </c>
      <c r="R344" s="173">
        <v>3</v>
      </c>
      <c r="S344" s="173">
        <v>0</v>
      </c>
      <c r="T344" s="173">
        <v>5</v>
      </c>
      <c r="U344" s="173">
        <v>0</v>
      </c>
      <c r="V344" s="173">
        <v>1</v>
      </c>
      <c r="W344" s="173">
        <v>1</v>
      </c>
      <c r="X344" s="173">
        <v>26</v>
      </c>
      <c r="Y344" s="173">
        <v>1</v>
      </c>
      <c r="Z344" s="174">
        <f t="shared" si="60"/>
        <v>26</v>
      </c>
      <c r="AA344" s="315"/>
    </row>
    <row r="345" spans="1:27" ht="13.5" customHeight="1" x14ac:dyDescent="0.15">
      <c r="A345" s="113"/>
      <c r="B345" s="112"/>
      <c r="C345" s="456"/>
      <c r="D345" s="124" t="s">
        <v>77</v>
      </c>
      <c r="E345" s="173">
        <v>0</v>
      </c>
      <c r="F345" s="173">
        <v>0</v>
      </c>
      <c r="G345" s="173">
        <v>5</v>
      </c>
      <c r="H345" s="173">
        <v>0</v>
      </c>
      <c r="I345" s="173">
        <v>4</v>
      </c>
      <c r="J345" s="173">
        <v>0</v>
      </c>
      <c r="K345" s="173">
        <v>0</v>
      </c>
      <c r="L345" s="173">
        <v>0</v>
      </c>
      <c r="M345" s="173">
        <v>0</v>
      </c>
      <c r="N345" s="173">
        <v>0</v>
      </c>
      <c r="O345" s="173">
        <v>0</v>
      </c>
      <c r="P345" s="173">
        <v>5</v>
      </c>
      <c r="Q345" s="173">
        <v>4</v>
      </c>
      <c r="R345" s="173">
        <v>3</v>
      </c>
      <c r="S345" s="173">
        <v>0</v>
      </c>
      <c r="T345" s="173">
        <v>13</v>
      </c>
      <c r="U345" s="173">
        <v>0</v>
      </c>
      <c r="V345" s="173">
        <v>1</v>
      </c>
      <c r="W345" s="173">
        <v>1</v>
      </c>
      <c r="X345" s="173">
        <v>36</v>
      </c>
      <c r="Y345" s="173">
        <v>2</v>
      </c>
      <c r="Z345" s="174">
        <f t="shared" si="60"/>
        <v>18</v>
      </c>
      <c r="AA345" s="315"/>
    </row>
    <row r="346" spans="1:27" ht="13.5" customHeight="1" x14ac:dyDescent="0.15">
      <c r="A346" s="113"/>
      <c r="B346" s="114"/>
      <c r="C346" s="456" t="s">
        <v>206</v>
      </c>
      <c r="D346" s="124" t="s">
        <v>345</v>
      </c>
      <c r="E346" s="173">
        <v>36</v>
      </c>
      <c r="F346" s="173">
        <v>4</v>
      </c>
      <c r="G346" s="173">
        <v>9</v>
      </c>
      <c r="H346" s="173">
        <v>0</v>
      </c>
      <c r="I346" s="173">
        <v>0</v>
      </c>
      <c r="J346" s="173">
        <v>0</v>
      </c>
      <c r="K346" s="173">
        <v>0</v>
      </c>
      <c r="L346" s="173">
        <v>0</v>
      </c>
      <c r="M346" s="173">
        <v>0</v>
      </c>
      <c r="N346" s="173">
        <v>0</v>
      </c>
      <c r="O346" s="173">
        <v>0</v>
      </c>
      <c r="P346" s="173">
        <v>0</v>
      </c>
      <c r="Q346" s="173">
        <v>11</v>
      </c>
      <c r="R346" s="173">
        <v>0</v>
      </c>
      <c r="S346" s="173">
        <v>0</v>
      </c>
      <c r="T346" s="173">
        <v>6</v>
      </c>
      <c r="U346" s="173">
        <v>1</v>
      </c>
      <c r="V346" s="173">
        <v>0</v>
      </c>
      <c r="W346" s="173">
        <v>3</v>
      </c>
      <c r="X346" s="173">
        <v>70</v>
      </c>
      <c r="Y346" s="173">
        <v>76</v>
      </c>
      <c r="Z346" s="174">
        <f t="shared" si="60"/>
        <v>0.92105263157894735</v>
      </c>
      <c r="AA346" s="315"/>
    </row>
    <row r="347" spans="1:27" ht="13.5" customHeight="1" x14ac:dyDescent="0.15">
      <c r="A347" s="113"/>
      <c r="B347" s="114"/>
      <c r="C347" s="456"/>
      <c r="D347" s="124" t="s">
        <v>77</v>
      </c>
      <c r="E347" s="173">
        <v>38</v>
      </c>
      <c r="F347" s="173">
        <v>9</v>
      </c>
      <c r="G347" s="173">
        <v>9</v>
      </c>
      <c r="H347" s="173">
        <v>0</v>
      </c>
      <c r="I347" s="173">
        <v>0</v>
      </c>
      <c r="J347" s="173">
        <v>0</v>
      </c>
      <c r="K347" s="173">
        <v>0</v>
      </c>
      <c r="L347" s="173">
        <v>0</v>
      </c>
      <c r="M347" s="173">
        <v>0</v>
      </c>
      <c r="N347" s="173">
        <v>0</v>
      </c>
      <c r="O347" s="173">
        <v>0</v>
      </c>
      <c r="P347" s="173">
        <v>0</v>
      </c>
      <c r="Q347" s="173">
        <v>15</v>
      </c>
      <c r="R347" s="173">
        <v>0</v>
      </c>
      <c r="S347" s="173">
        <v>0</v>
      </c>
      <c r="T347" s="173">
        <v>18</v>
      </c>
      <c r="U347" s="173">
        <v>1</v>
      </c>
      <c r="V347" s="173">
        <v>0</v>
      </c>
      <c r="W347" s="173">
        <v>9</v>
      </c>
      <c r="X347" s="173">
        <v>99</v>
      </c>
      <c r="Y347" s="173">
        <v>100</v>
      </c>
      <c r="Z347" s="174">
        <f t="shared" si="60"/>
        <v>0.99</v>
      </c>
      <c r="AA347" s="315"/>
    </row>
    <row r="348" spans="1:27" ht="13.5" customHeight="1" x14ac:dyDescent="0.15">
      <c r="A348" s="113"/>
      <c r="B348" s="114"/>
      <c r="C348" s="456" t="s">
        <v>305</v>
      </c>
      <c r="D348" s="124" t="s">
        <v>345</v>
      </c>
      <c r="E348" s="173">
        <v>9</v>
      </c>
      <c r="F348" s="173">
        <v>14</v>
      </c>
      <c r="G348" s="173">
        <v>12</v>
      </c>
      <c r="H348" s="173">
        <v>2</v>
      </c>
      <c r="I348" s="173">
        <v>0</v>
      </c>
      <c r="J348" s="173">
        <v>0</v>
      </c>
      <c r="K348" s="173">
        <v>0</v>
      </c>
      <c r="L348" s="173">
        <v>14</v>
      </c>
      <c r="M348" s="173">
        <v>0</v>
      </c>
      <c r="N348" s="173">
        <v>0</v>
      </c>
      <c r="O348" s="173">
        <v>0</v>
      </c>
      <c r="P348" s="173">
        <v>0</v>
      </c>
      <c r="Q348" s="173">
        <v>0</v>
      </c>
      <c r="R348" s="173">
        <v>0</v>
      </c>
      <c r="S348" s="173">
        <v>39</v>
      </c>
      <c r="T348" s="173">
        <v>0</v>
      </c>
      <c r="U348" s="173">
        <v>0</v>
      </c>
      <c r="V348" s="173">
        <v>0</v>
      </c>
      <c r="W348" s="173">
        <v>69</v>
      </c>
      <c r="X348" s="173">
        <v>159</v>
      </c>
      <c r="Y348" s="173">
        <v>174</v>
      </c>
      <c r="Z348" s="174">
        <f t="shared" si="60"/>
        <v>0.91379310344827591</v>
      </c>
      <c r="AA348" s="315"/>
    </row>
    <row r="349" spans="1:27" ht="13.5" customHeight="1" thickBot="1" x14ac:dyDescent="0.2">
      <c r="A349" s="113"/>
      <c r="B349" s="114"/>
      <c r="C349" s="458"/>
      <c r="D349" s="126" t="s">
        <v>77</v>
      </c>
      <c r="E349" s="175">
        <v>25</v>
      </c>
      <c r="F349" s="175">
        <v>14</v>
      </c>
      <c r="G349" s="175">
        <v>12</v>
      </c>
      <c r="H349" s="175">
        <v>4</v>
      </c>
      <c r="I349" s="175">
        <v>0</v>
      </c>
      <c r="J349" s="175">
        <v>0</v>
      </c>
      <c r="K349" s="175">
        <v>0</v>
      </c>
      <c r="L349" s="175">
        <v>94</v>
      </c>
      <c r="M349" s="175">
        <v>0</v>
      </c>
      <c r="N349" s="175">
        <v>0</v>
      </c>
      <c r="O349" s="175">
        <v>0</v>
      </c>
      <c r="P349" s="175">
        <v>0</v>
      </c>
      <c r="Q349" s="175">
        <v>0</v>
      </c>
      <c r="R349" s="175">
        <v>0</v>
      </c>
      <c r="S349" s="175">
        <v>39</v>
      </c>
      <c r="T349" s="175">
        <v>0</v>
      </c>
      <c r="U349" s="175">
        <v>0</v>
      </c>
      <c r="V349" s="175">
        <v>0</v>
      </c>
      <c r="W349" s="175">
        <v>69</v>
      </c>
      <c r="X349" s="175">
        <v>257</v>
      </c>
      <c r="Y349" s="175">
        <v>239</v>
      </c>
      <c r="Z349" s="176">
        <f t="shared" si="60"/>
        <v>1.0753138075313808</v>
      </c>
      <c r="AA349" s="315"/>
    </row>
    <row r="350" spans="1:27" ht="13.5" customHeight="1" x14ac:dyDescent="0.15">
      <c r="A350" s="440" t="s">
        <v>19</v>
      </c>
      <c r="B350" s="444"/>
      <c r="C350" s="441"/>
      <c r="D350" s="121" t="s">
        <v>345</v>
      </c>
      <c r="E350" s="69">
        <f t="shared" ref="E350:Y350" si="61">E352</f>
        <v>21737</v>
      </c>
      <c r="F350" s="69">
        <f t="shared" si="61"/>
        <v>3172</v>
      </c>
      <c r="G350" s="69">
        <f t="shared" si="61"/>
        <v>61577</v>
      </c>
      <c r="H350" s="69">
        <f t="shared" si="61"/>
        <v>20468</v>
      </c>
      <c r="I350" s="69">
        <f t="shared" si="61"/>
        <v>7227</v>
      </c>
      <c r="J350" s="69">
        <f t="shared" si="61"/>
        <v>3041</v>
      </c>
      <c r="K350" s="69">
        <f t="shared" si="61"/>
        <v>2265</v>
      </c>
      <c r="L350" s="69">
        <f t="shared" si="61"/>
        <v>92</v>
      </c>
      <c r="M350" s="69">
        <f t="shared" ref="M350:O351" si="62">M352</f>
        <v>1110</v>
      </c>
      <c r="N350" s="69">
        <f t="shared" si="62"/>
        <v>70</v>
      </c>
      <c r="O350" s="69">
        <f t="shared" si="62"/>
        <v>18</v>
      </c>
      <c r="P350" s="69">
        <f t="shared" si="61"/>
        <v>19</v>
      </c>
      <c r="Q350" s="69">
        <f t="shared" si="61"/>
        <v>163</v>
      </c>
      <c r="R350" s="69">
        <f t="shared" si="61"/>
        <v>128</v>
      </c>
      <c r="S350" s="69">
        <f t="shared" si="61"/>
        <v>154</v>
      </c>
      <c r="T350" s="69">
        <f t="shared" si="61"/>
        <v>1698</v>
      </c>
      <c r="U350" s="69">
        <f t="shared" si="61"/>
        <v>102</v>
      </c>
      <c r="V350" s="69">
        <f t="shared" si="61"/>
        <v>2096</v>
      </c>
      <c r="W350" s="69">
        <f t="shared" si="61"/>
        <v>7252</v>
      </c>
      <c r="X350" s="69">
        <f t="shared" si="61"/>
        <v>132389</v>
      </c>
      <c r="Y350" s="69">
        <f t="shared" si="61"/>
        <v>91013</v>
      </c>
      <c r="Z350" s="137">
        <f t="shared" ref="Z350:Z383" si="63">IF(Y350=0,0,X350/Y350)</f>
        <v>1.4546163734851065</v>
      </c>
      <c r="AA350" s="170"/>
    </row>
    <row r="351" spans="1:27" ht="13.5" customHeight="1" thickBot="1" x14ac:dyDescent="0.2">
      <c r="A351" s="442"/>
      <c r="B351" s="445"/>
      <c r="C351" s="441"/>
      <c r="D351" s="122" t="s">
        <v>77</v>
      </c>
      <c r="E351" s="74">
        <f t="shared" ref="E351:Y351" si="64">E353</f>
        <v>26305</v>
      </c>
      <c r="F351" s="74">
        <f t="shared" si="64"/>
        <v>4334</v>
      </c>
      <c r="G351" s="74">
        <f t="shared" si="64"/>
        <v>65877</v>
      </c>
      <c r="H351" s="74">
        <f t="shared" si="64"/>
        <v>28888</v>
      </c>
      <c r="I351" s="74">
        <f t="shared" si="64"/>
        <v>15378</v>
      </c>
      <c r="J351" s="74">
        <f t="shared" si="64"/>
        <v>5268</v>
      </c>
      <c r="K351" s="74">
        <f t="shared" si="64"/>
        <v>2987</v>
      </c>
      <c r="L351" s="74">
        <f t="shared" si="64"/>
        <v>96</v>
      </c>
      <c r="M351" s="74">
        <f t="shared" si="62"/>
        <v>1268</v>
      </c>
      <c r="N351" s="74">
        <f t="shared" si="62"/>
        <v>83</v>
      </c>
      <c r="O351" s="74">
        <f t="shared" si="62"/>
        <v>18</v>
      </c>
      <c r="P351" s="74">
        <f t="shared" si="64"/>
        <v>19</v>
      </c>
      <c r="Q351" s="74">
        <f t="shared" si="64"/>
        <v>355</v>
      </c>
      <c r="R351" s="74">
        <f t="shared" si="64"/>
        <v>380</v>
      </c>
      <c r="S351" s="74">
        <f t="shared" si="64"/>
        <v>197</v>
      </c>
      <c r="T351" s="74">
        <f t="shared" si="64"/>
        <v>2556</v>
      </c>
      <c r="U351" s="74">
        <f t="shared" si="64"/>
        <v>156</v>
      </c>
      <c r="V351" s="74">
        <f t="shared" si="64"/>
        <v>13181</v>
      </c>
      <c r="W351" s="74">
        <f t="shared" si="64"/>
        <v>17592</v>
      </c>
      <c r="X351" s="74">
        <f t="shared" si="64"/>
        <v>184938</v>
      </c>
      <c r="Y351" s="74">
        <f t="shared" si="64"/>
        <v>125229</v>
      </c>
      <c r="Z351" s="138">
        <f t="shared" si="63"/>
        <v>1.4767985051385861</v>
      </c>
      <c r="AA351" s="170"/>
    </row>
    <row r="352" spans="1:27" ht="13.5" customHeight="1" x14ac:dyDescent="0.15">
      <c r="A352" s="113"/>
      <c r="B352" s="440" t="s">
        <v>342</v>
      </c>
      <c r="C352" s="446"/>
      <c r="D352" s="121" t="s">
        <v>345</v>
      </c>
      <c r="E352" s="69">
        <f t="shared" ref="E352:Y352" si="65">E354+E356+E358+E360+E362+E364+E366+E368+E370+E372+E374+E376+E378+E380+E382+E388+E390+E392+E394</f>
        <v>21737</v>
      </c>
      <c r="F352" s="69">
        <f t="shared" si="65"/>
        <v>3172</v>
      </c>
      <c r="G352" s="69">
        <f t="shared" si="65"/>
        <v>61577</v>
      </c>
      <c r="H352" s="69">
        <f t="shared" si="65"/>
        <v>20468</v>
      </c>
      <c r="I352" s="69">
        <f t="shared" si="65"/>
        <v>7227</v>
      </c>
      <c r="J352" s="69">
        <f t="shared" si="65"/>
        <v>3041</v>
      </c>
      <c r="K352" s="69">
        <f t="shared" si="65"/>
        <v>2265</v>
      </c>
      <c r="L352" s="69">
        <f t="shared" si="65"/>
        <v>92</v>
      </c>
      <c r="M352" s="69">
        <f t="shared" ref="M352:O353" si="66">M354+M356+M358+M360+M362+M364+M366+M368+M370+M372+M374+M376+M378+M380+M382+M388+M390+M392+M394</f>
        <v>1110</v>
      </c>
      <c r="N352" s="69">
        <f t="shared" si="66"/>
        <v>70</v>
      </c>
      <c r="O352" s="69">
        <f t="shared" si="66"/>
        <v>18</v>
      </c>
      <c r="P352" s="69">
        <f t="shared" si="65"/>
        <v>19</v>
      </c>
      <c r="Q352" s="69">
        <f t="shared" si="65"/>
        <v>163</v>
      </c>
      <c r="R352" s="69">
        <f t="shared" si="65"/>
        <v>128</v>
      </c>
      <c r="S352" s="69">
        <f t="shared" si="65"/>
        <v>154</v>
      </c>
      <c r="T352" s="69">
        <f t="shared" si="65"/>
        <v>1698</v>
      </c>
      <c r="U352" s="69">
        <f t="shared" si="65"/>
        <v>102</v>
      </c>
      <c r="V352" s="69">
        <f t="shared" si="65"/>
        <v>2096</v>
      </c>
      <c r="W352" s="69">
        <f t="shared" si="65"/>
        <v>7252</v>
      </c>
      <c r="X352" s="69">
        <f t="shared" si="65"/>
        <v>132389</v>
      </c>
      <c r="Y352" s="69">
        <f t="shared" si="65"/>
        <v>91013</v>
      </c>
      <c r="Z352" s="137">
        <f t="shared" si="63"/>
        <v>1.4546163734851065</v>
      </c>
      <c r="AA352" s="170"/>
    </row>
    <row r="353" spans="1:27" ht="13.5" customHeight="1" thickBot="1" x14ac:dyDescent="0.2">
      <c r="A353" s="113"/>
      <c r="B353" s="442"/>
      <c r="C353" s="441"/>
      <c r="D353" s="122" t="s">
        <v>77</v>
      </c>
      <c r="E353" s="74">
        <f t="shared" ref="E353:Y353" si="67">E355+E357+E359+E361+E363+E365+E367+E369+E371+E373+E375+E377+E379+E381+E383+E389+E391+E393+E395</f>
        <v>26305</v>
      </c>
      <c r="F353" s="74">
        <f t="shared" si="67"/>
        <v>4334</v>
      </c>
      <c r="G353" s="74">
        <f t="shared" si="67"/>
        <v>65877</v>
      </c>
      <c r="H353" s="74">
        <f t="shared" si="67"/>
        <v>28888</v>
      </c>
      <c r="I353" s="74">
        <f t="shared" si="67"/>
        <v>15378</v>
      </c>
      <c r="J353" s="74">
        <f t="shared" si="67"/>
        <v>5268</v>
      </c>
      <c r="K353" s="74">
        <f t="shared" si="67"/>
        <v>2987</v>
      </c>
      <c r="L353" s="74">
        <f t="shared" si="67"/>
        <v>96</v>
      </c>
      <c r="M353" s="74">
        <f t="shared" si="66"/>
        <v>1268</v>
      </c>
      <c r="N353" s="74">
        <f t="shared" si="66"/>
        <v>83</v>
      </c>
      <c r="O353" s="74">
        <f t="shared" si="66"/>
        <v>18</v>
      </c>
      <c r="P353" s="74">
        <f t="shared" si="67"/>
        <v>19</v>
      </c>
      <c r="Q353" s="74">
        <f t="shared" si="67"/>
        <v>355</v>
      </c>
      <c r="R353" s="74">
        <f t="shared" si="67"/>
        <v>380</v>
      </c>
      <c r="S353" s="74">
        <f t="shared" si="67"/>
        <v>197</v>
      </c>
      <c r="T353" s="74">
        <f t="shared" si="67"/>
        <v>2556</v>
      </c>
      <c r="U353" s="74">
        <f t="shared" si="67"/>
        <v>156</v>
      </c>
      <c r="V353" s="74">
        <f t="shared" si="67"/>
        <v>13181</v>
      </c>
      <c r="W353" s="74">
        <f t="shared" si="67"/>
        <v>17592</v>
      </c>
      <c r="X353" s="74">
        <f t="shared" si="67"/>
        <v>184938</v>
      </c>
      <c r="Y353" s="74">
        <f t="shared" si="67"/>
        <v>125229</v>
      </c>
      <c r="Z353" s="138">
        <f t="shared" si="63"/>
        <v>1.4767985051385861</v>
      </c>
      <c r="AA353" s="170"/>
    </row>
    <row r="354" spans="1:27" ht="13.5" customHeight="1" x14ac:dyDescent="0.15">
      <c r="A354" s="113"/>
      <c r="B354" s="113"/>
      <c r="C354" s="457" t="s">
        <v>207</v>
      </c>
      <c r="D354" s="123" t="s">
        <v>345</v>
      </c>
      <c r="E354" s="173">
        <v>2304</v>
      </c>
      <c r="F354" s="173">
        <v>648</v>
      </c>
      <c r="G354" s="173">
        <v>2088</v>
      </c>
      <c r="H354" s="173">
        <v>1073</v>
      </c>
      <c r="I354" s="173">
        <v>1138</v>
      </c>
      <c r="J354" s="173">
        <v>160</v>
      </c>
      <c r="K354" s="173">
        <v>211</v>
      </c>
      <c r="L354" s="173">
        <v>62</v>
      </c>
      <c r="M354" s="173">
        <v>153</v>
      </c>
      <c r="N354" s="173">
        <v>39</v>
      </c>
      <c r="O354" s="173">
        <v>5</v>
      </c>
      <c r="P354" s="173">
        <v>19</v>
      </c>
      <c r="Q354" s="173">
        <v>106</v>
      </c>
      <c r="R354" s="173">
        <v>54</v>
      </c>
      <c r="S354" s="173">
        <v>90</v>
      </c>
      <c r="T354" s="173">
        <v>534</v>
      </c>
      <c r="U354" s="173">
        <v>74</v>
      </c>
      <c r="V354" s="173">
        <v>119</v>
      </c>
      <c r="W354" s="173">
        <v>2995</v>
      </c>
      <c r="X354" s="173">
        <v>11872</v>
      </c>
      <c r="Y354" s="173">
        <v>9467</v>
      </c>
      <c r="Z354" s="174">
        <f t="shared" si="63"/>
        <v>1.2540403506918771</v>
      </c>
      <c r="AA354" s="315"/>
    </row>
    <row r="355" spans="1:27" ht="13.5" customHeight="1" x14ac:dyDescent="0.15">
      <c r="A355" s="113"/>
      <c r="B355" s="112"/>
      <c r="C355" s="456"/>
      <c r="D355" s="124" t="s">
        <v>77</v>
      </c>
      <c r="E355" s="173">
        <v>2484</v>
      </c>
      <c r="F355" s="173">
        <v>693</v>
      </c>
      <c r="G355" s="173">
        <v>2205</v>
      </c>
      <c r="H355" s="173">
        <v>1187</v>
      </c>
      <c r="I355" s="173">
        <v>1212</v>
      </c>
      <c r="J355" s="173">
        <v>181</v>
      </c>
      <c r="K355" s="173">
        <v>235</v>
      </c>
      <c r="L355" s="173">
        <v>63</v>
      </c>
      <c r="M355" s="173">
        <v>159</v>
      </c>
      <c r="N355" s="173">
        <v>44</v>
      </c>
      <c r="O355" s="173">
        <v>5</v>
      </c>
      <c r="P355" s="173">
        <v>19</v>
      </c>
      <c r="Q355" s="173">
        <v>117</v>
      </c>
      <c r="R355" s="173">
        <v>57</v>
      </c>
      <c r="S355" s="173">
        <v>128</v>
      </c>
      <c r="T355" s="173">
        <v>733</v>
      </c>
      <c r="U355" s="173">
        <v>75</v>
      </c>
      <c r="V355" s="173">
        <v>130</v>
      </c>
      <c r="W355" s="173">
        <v>4068</v>
      </c>
      <c r="X355" s="173">
        <v>13795</v>
      </c>
      <c r="Y355" s="173">
        <v>11044</v>
      </c>
      <c r="Z355" s="174">
        <f t="shared" si="63"/>
        <v>1.2490945309670409</v>
      </c>
      <c r="AA355" s="315"/>
    </row>
    <row r="356" spans="1:27" ht="13.5" customHeight="1" x14ac:dyDescent="0.15">
      <c r="A356" s="113"/>
      <c r="B356" s="112"/>
      <c r="C356" s="456" t="s">
        <v>208</v>
      </c>
      <c r="D356" s="124" t="s">
        <v>345</v>
      </c>
      <c r="E356" s="173">
        <v>11806</v>
      </c>
      <c r="F356" s="173">
        <v>1676</v>
      </c>
      <c r="G356" s="173">
        <v>39917</v>
      </c>
      <c r="H356" s="173">
        <v>11185</v>
      </c>
      <c r="I356" s="173">
        <v>3411</v>
      </c>
      <c r="J356" s="173">
        <v>2035</v>
      </c>
      <c r="K356" s="173">
        <v>1097</v>
      </c>
      <c r="L356" s="173">
        <v>29</v>
      </c>
      <c r="M356" s="173">
        <v>592</v>
      </c>
      <c r="N356" s="173">
        <v>25</v>
      </c>
      <c r="O356" s="173">
        <v>13</v>
      </c>
      <c r="P356" s="173">
        <v>0</v>
      </c>
      <c r="Q356" s="173">
        <v>17</v>
      </c>
      <c r="R356" s="173">
        <v>6</v>
      </c>
      <c r="S356" s="173">
        <v>27</v>
      </c>
      <c r="T356" s="173">
        <v>704</v>
      </c>
      <c r="U356" s="173">
        <v>0</v>
      </c>
      <c r="V356" s="173">
        <v>70</v>
      </c>
      <c r="W356" s="173">
        <v>425</v>
      </c>
      <c r="X356" s="173">
        <v>73035</v>
      </c>
      <c r="Y356" s="173">
        <v>46633</v>
      </c>
      <c r="Z356" s="174">
        <f t="shared" si="63"/>
        <v>1.5661655908905709</v>
      </c>
      <c r="AA356" s="315"/>
    </row>
    <row r="357" spans="1:27" ht="13.5" customHeight="1" x14ac:dyDescent="0.15">
      <c r="A357" s="113"/>
      <c r="B357" s="112"/>
      <c r="C357" s="456"/>
      <c r="D357" s="124" t="s">
        <v>77</v>
      </c>
      <c r="E357" s="173">
        <v>12040</v>
      </c>
      <c r="F357" s="173">
        <v>1719</v>
      </c>
      <c r="G357" s="173">
        <v>40014</v>
      </c>
      <c r="H357" s="173">
        <v>11407</v>
      </c>
      <c r="I357" s="173">
        <v>3616</v>
      </c>
      <c r="J357" s="173">
        <v>2039</v>
      </c>
      <c r="K357" s="173">
        <v>1097</v>
      </c>
      <c r="L357" s="173">
        <v>29</v>
      </c>
      <c r="M357" s="173">
        <v>592</v>
      </c>
      <c r="N357" s="173">
        <v>25</v>
      </c>
      <c r="O357" s="173">
        <v>13</v>
      </c>
      <c r="P357" s="173">
        <v>0</v>
      </c>
      <c r="Q357" s="173">
        <v>19</v>
      </c>
      <c r="R357" s="173">
        <v>6</v>
      </c>
      <c r="S357" s="173">
        <v>30</v>
      </c>
      <c r="T357" s="173">
        <v>704</v>
      </c>
      <c r="U357" s="173">
        <v>0</v>
      </c>
      <c r="V357" s="173">
        <v>116</v>
      </c>
      <c r="W357" s="173">
        <v>425</v>
      </c>
      <c r="X357" s="173">
        <v>73891</v>
      </c>
      <c r="Y357" s="173">
        <v>47249</v>
      </c>
      <c r="Z357" s="174">
        <f t="shared" si="63"/>
        <v>1.5638637854769413</v>
      </c>
      <c r="AA357" s="315"/>
    </row>
    <row r="358" spans="1:27" ht="13.5" customHeight="1" x14ac:dyDescent="0.15">
      <c r="A358" s="113"/>
      <c r="B358" s="112"/>
      <c r="C358" s="456" t="s">
        <v>209</v>
      </c>
      <c r="D358" s="124" t="s">
        <v>345</v>
      </c>
      <c r="E358" s="173">
        <v>25</v>
      </c>
      <c r="F358" s="173">
        <v>12</v>
      </c>
      <c r="G358" s="173">
        <v>7</v>
      </c>
      <c r="H358" s="173">
        <v>10</v>
      </c>
      <c r="I358" s="173">
        <v>0</v>
      </c>
      <c r="J358" s="173">
        <v>0</v>
      </c>
      <c r="K358" s="173">
        <v>0</v>
      </c>
      <c r="L358" s="173">
        <v>0</v>
      </c>
      <c r="M358" s="173">
        <v>0</v>
      </c>
      <c r="N358" s="173">
        <v>0</v>
      </c>
      <c r="O358" s="173">
        <v>0</v>
      </c>
      <c r="P358" s="173">
        <v>0</v>
      </c>
      <c r="Q358" s="173">
        <v>0</v>
      </c>
      <c r="R358" s="173">
        <v>0</v>
      </c>
      <c r="S358" s="173">
        <v>0</v>
      </c>
      <c r="T358" s="173">
        <v>0</v>
      </c>
      <c r="U358" s="173">
        <v>0</v>
      </c>
      <c r="V358" s="173">
        <v>2</v>
      </c>
      <c r="W358" s="173">
        <v>3</v>
      </c>
      <c r="X358" s="173">
        <v>59</v>
      </c>
      <c r="Y358" s="173">
        <v>10</v>
      </c>
      <c r="Z358" s="174">
        <f t="shared" si="63"/>
        <v>5.9</v>
      </c>
      <c r="AA358" s="315"/>
    </row>
    <row r="359" spans="1:27" ht="13.5" customHeight="1" x14ac:dyDescent="0.15">
      <c r="A359" s="113"/>
      <c r="B359" s="112"/>
      <c r="C359" s="456"/>
      <c r="D359" s="124" t="s">
        <v>77</v>
      </c>
      <c r="E359" s="173">
        <v>25</v>
      </c>
      <c r="F359" s="173">
        <v>102</v>
      </c>
      <c r="G359" s="173">
        <v>7</v>
      </c>
      <c r="H359" s="173">
        <v>10</v>
      </c>
      <c r="I359" s="173">
        <v>0</v>
      </c>
      <c r="J359" s="173">
        <v>0</v>
      </c>
      <c r="K359" s="173">
        <v>0</v>
      </c>
      <c r="L359" s="173">
        <v>0</v>
      </c>
      <c r="M359" s="173">
        <v>0</v>
      </c>
      <c r="N359" s="173">
        <v>0</v>
      </c>
      <c r="O359" s="173">
        <v>0</v>
      </c>
      <c r="P359" s="173">
        <v>0</v>
      </c>
      <c r="Q359" s="173">
        <v>0</v>
      </c>
      <c r="R359" s="173">
        <v>0</v>
      </c>
      <c r="S359" s="173">
        <v>0</v>
      </c>
      <c r="T359" s="173">
        <v>0</v>
      </c>
      <c r="U359" s="173">
        <v>0</v>
      </c>
      <c r="V359" s="173">
        <v>3</v>
      </c>
      <c r="W359" s="173">
        <v>7</v>
      </c>
      <c r="X359" s="173">
        <v>154</v>
      </c>
      <c r="Y359" s="173">
        <v>99</v>
      </c>
      <c r="Z359" s="174">
        <f t="shared" si="63"/>
        <v>1.5555555555555556</v>
      </c>
      <c r="AA359" s="315"/>
    </row>
    <row r="360" spans="1:27" ht="13.5" customHeight="1" x14ac:dyDescent="0.15">
      <c r="A360" s="113"/>
      <c r="B360" s="112"/>
      <c r="C360" s="456" t="s">
        <v>210</v>
      </c>
      <c r="D360" s="124" t="s">
        <v>345</v>
      </c>
      <c r="E360" s="173">
        <v>1589</v>
      </c>
      <c r="F360" s="173">
        <v>9</v>
      </c>
      <c r="G360" s="173">
        <v>0</v>
      </c>
      <c r="H360" s="173">
        <v>0</v>
      </c>
      <c r="I360" s="173">
        <v>4</v>
      </c>
      <c r="J360" s="173">
        <v>0</v>
      </c>
      <c r="K360" s="173">
        <v>0</v>
      </c>
      <c r="L360" s="173">
        <v>0</v>
      </c>
      <c r="M360" s="173">
        <v>0</v>
      </c>
      <c r="N360" s="173">
        <v>0</v>
      </c>
      <c r="O360" s="173">
        <v>0</v>
      </c>
      <c r="P360" s="173">
        <v>0</v>
      </c>
      <c r="Q360" s="173">
        <v>0</v>
      </c>
      <c r="R360" s="173">
        <v>4</v>
      </c>
      <c r="S360" s="173">
        <v>0</v>
      </c>
      <c r="T360" s="173">
        <v>7</v>
      </c>
      <c r="U360" s="173">
        <v>0</v>
      </c>
      <c r="V360" s="173">
        <v>25</v>
      </c>
      <c r="W360" s="173">
        <v>0</v>
      </c>
      <c r="X360" s="173">
        <v>1638</v>
      </c>
      <c r="Y360" s="173">
        <v>1155</v>
      </c>
      <c r="Z360" s="174">
        <f t="shared" si="63"/>
        <v>1.4181818181818182</v>
      </c>
      <c r="AA360" s="315"/>
    </row>
    <row r="361" spans="1:27" ht="13.5" customHeight="1" x14ac:dyDescent="0.15">
      <c r="A361" s="113"/>
      <c r="B361" s="112"/>
      <c r="C361" s="456"/>
      <c r="D361" s="124" t="s">
        <v>77</v>
      </c>
      <c r="E361" s="173">
        <v>1589</v>
      </c>
      <c r="F361" s="173">
        <v>9</v>
      </c>
      <c r="G361" s="173">
        <v>0</v>
      </c>
      <c r="H361" s="173">
        <v>0</v>
      </c>
      <c r="I361" s="173">
        <v>4</v>
      </c>
      <c r="J361" s="173">
        <v>0</v>
      </c>
      <c r="K361" s="173">
        <v>0</v>
      </c>
      <c r="L361" s="173">
        <v>0</v>
      </c>
      <c r="M361" s="173">
        <v>0</v>
      </c>
      <c r="N361" s="173">
        <v>0</v>
      </c>
      <c r="O361" s="173">
        <v>0</v>
      </c>
      <c r="P361" s="173">
        <v>0</v>
      </c>
      <c r="Q361" s="173">
        <v>0</v>
      </c>
      <c r="R361" s="173">
        <v>4</v>
      </c>
      <c r="S361" s="173">
        <v>0</v>
      </c>
      <c r="T361" s="173">
        <v>7</v>
      </c>
      <c r="U361" s="173">
        <v>0</v>
      </c>
      <c r="V361" s="173">
        <v>25</v>
      </c>
      <c r="W361" s="173">
        <v>0</v>
      </c>
      <c r="X361" s="173">
        <v>1638</v>
      </c>
      <c r="Y361" s="173">
        <v>1198</v>
      </c>
      <c r="Z361" s="174">
        <f t="shared" si="63"/>
        <v>1.3672787979966612</v>
      </c>
      <c r="AA361" s="315"/>
    </row>
    <row r="362" spans="1:27" ht="13.5" customHeight="1" x14ac:dyDescent="0.15">
      <c r="A362" s="113"/>
      <c r="B362" s="112"/>
      <c r="C362" s="456" t="s">
        <v>211</v>
      </c>
      <c r="D362" s="124" t="s">
        <v>345</v>
      </c>
      <c r="E362" s="173">
        <v>1590</v>
      </c>
      <c r="F362" s="173">
        <v>18</v>
      </c>
      <c r="G362" s="173">
        <v>2421</v>
      </c>
      <c r="H362" s="173">
        <v>259</v>
      </c>
      <c r="I362" s="173">
        <v>55</v>
      </c>
      <c r="J362" s="173">
        <v>34</v>
      </c>
      <c r="K362" s="173">
        <v>44</v>
      </c>
      <c r="L362" s="173">
        <v>0</v>
      </c>
      <c r="M362" s="173">
        <v>0</v>
      </c>
      <c r="N362" s="173">
        <v>0</v>
      </c>
      <c r="O362" s="173">
        <v>0</v>
      </c>
      <c r="P362" s="173">
        <v>0</v>
      </c>
      <c r="Q362" s="173">
        <v>0</v>
      </c>
      <c r="R362" s="173">
        <v>3</v>
      </c>
      <c r="S362" s="173">
        <v>0</v>
      </c>
      <c r="T362" s="173">
        <v>187</v>
      </c>
      <c r="U362" s="173">
        <v>0</v>
      </c>
      <c r="V362" s="173">
        <v>10</v>
      </c>
      <c r="W362" s="173">
        <v>4</v>
      </c>
      <c r="X362" s="173">
        <v>4625</v>
      </c>
      <c r="Y362" s="173">
        <v>4623</v>
      </c>
      <c r="Z362" s="174">
        <f t="shared" si="63"/>
        <v>1.0004326195111399</v>
      </c>
      <c r="AA362" s="315"/>
    </row>
    <row r="363" spans="1:27" ht="13.5" customHeight="1" x14ac:dyDescent="0.15">
      <c r="A363" s="113"/>
      <c r="B363" s="112"/>
      <c r="C363" s="456"/>
      <c r="D363" s="124" t="s">
        <v>77</v>
      </c>
      <c r="E363" s="173">
        <v>1632</v>
      </c>
      <c r="F363" s="173">
        <v>27</v>
      </c>
      <c r="G363" s="173">
        <v>2442</v>
      </c>
      <c r="H363" s="173">
        <v>280</v>
      </c>
      <c r="I363" s="173">
        <v>57</v>
      </c>
      <c r="J363" s="173">
        <v>34</v>
      </c>
      <c r="K363" s="173">
        <v>46</v>
      </c>
      <c r="L363" s="173">
        <v>0</v>
      </c>
      <c r="M363" s="173">
        <v>0</v>
      </c>
      <c r="N363" s="173">
        <v>0</v>
      </c>
      <c r="O363" s="173">
        <v>0</v>
      </c>
      <c r="P363" s="173">
        <v>0</v>
      </c>
      <c r="Q363" s="173">
        <v>0</v>
      </c>
      <c r="R363" s="173">
        <v>3</v>
      </c>
      <c r="S363" s="173">
        <v>0</v>
      </c>
      <c r="T363" s="173">
        <v>187</v>
      </c>
      <c r="U363" s="173">
        <v>0</v>
      </c>
      <c r="V363" s="173">
        <v>10</v>
      </c>
      <c r="W363" s="173">
        <v>6</v>
      </c>
      <c r="X363" s="173">
        <v>4724</v>
      </c>
      <c r="Y363" s="173">
        <v>4706</v>
      </c>
      <c r="Z363" s="174">
        <f t="shared" si="63"/>
        <v>1.0038249043773906</v>
      </c>
      <c r="AA363" s="315"/>
    </row>
    <row r="364" spans="1:27" ht="13.5" customHeight="1" x14ac:dyDescent="0.15">
      <c r="A364" s="113"/>
      <c r="B364" s="112"/>
      <c r="C364" s="456" t="s">
        <v>212</v>
      </c>
      <c r="D364" s="124" t="s">
        <v>345</v>
      </c>
      <c r="E364" s="173">
        <v>3191</v>
      </c>
      <c r="F364" s="173">
        <v>538</v>
      </c>
      <c r="G364" s="173">
        <v>8263</v>
      </c>
      <c r="H364" s="173">
        <v>5923</v>
      </c>
      <c r="I364" s="173">
        <v>2239</v>
      </c>
      <c r="J364" s="173">
        <v>754</v>
      </c>
      <c r="K364" s="173">
        <v>854</v>
      </c>
      <c r="L364" s="173">
        <v>0</v>
      </c>
      <c r="M364" s="173">
        <v>172</v>
      </c>
      <c r="N364" s="173">
        <v>6</v>
      </c>
      <c r="O364" s="173">
        <v>0</v>
      </c>
      <c r="P364" s="173">
        <v>0</v>
      </c>
      <c r="Q364" s="173">
        <v>33</v>
      </c>
      <c r="R364" s="173">
        <v>58</v>
      </c>
      <c r="S364" s="173">
        <v>0</v>
      </c>
      <c r="T364" s="173">
        <v>201</v>
      </c>
      <c r="U364" s="173">
        <v>23</v>
      </c>
      <c r="V364" s="173">
        <v>1853</v>
      </c>
      <c r="W364" s="173">
        <v>3801</v>
      </c>
      <c r="X364" s="173">
        <v>27909</v>
      </c>
      <c r="Y364" s="173">
        <v>18875</v>
      </c>
      <c r="Z364" s="174">
        <f t="shared" si="63"/>
        <v>1.4786225165562914</v>
      </c>
      <c r="AA364" s="315"/>
    </row>
    <row r="365" spans="1:27" ht="13.5" customHeight="1" x14ac:dyDescent="0.15">
      <c r="A365" s="113"/>
      <c r="B365" s="112"/>
      <c r="C365" s="456"/>
      <c r="D365" s="124" t="s">
        <v>77</v>
      </c>
      <c r="E365" s="173">
        <v>7300</v>
      </c>
      <c r="F365" s="173">
        <v>1513</v>
      </c>
      <c r="G365" s="173">
        <v>12310</v>
      </c>
      <c r="H365" s="173">
        <v>13986</v>
      </c>
      <c r="I365" s="173">
        <v>10109</v>
      </c>
      <c r="J365" s="173">
        <v>2956</v>
      </c>
      <c r="K365" s="173">
        <v>1550</v>
      </c>
      <c r="L365" s="173">
        <v>0</v>
      </c>
      <c r="M365" s="173">
        <v>324</v>
      </c>
      <c r="N365" s="173">
        <v>14</v>
      </c>
      <c r="O365" s="173">
        <v>0</v>
      </c>
      <c r="P365" s="173">
        <v>0</v>
      </c>
      <c r="Q365" s="173">
        <v>167</v>
      </c>
      <c r="R365" s="173">
        <v>307</v>
      </c>
      <c r="S365" s="173">
        <v>0</v>
      </c>
      <c r="T365" s="173">
        <v>764</v>
      </c>
      <c r="U365" s="173">
        <v>70</v>
      </c>
      <c r="V365" s="173">
        <v>12837</v>
      </c>
      <c r="W365" s="173">
        <v>12939</v>
      </c>
      <c r="X365" s="173">
        <v>77146</v>
      </c>
      <c r="Y365" s="173">
        <v>50343</v>
      </c>
      <c r="Z365" s="174">
        <f t="shared" si="63"/>
        <v>1.5324076832926128</v>
      </c>
      <c r="AA365" s="315"/>
    </row>
    <row r="366" spans="1:27" ht="13.5" customHeight="1" x14ac:dyDescent="0.15">
      <c r="A366" s="113"/>
      <c r="B366" s="112"/>
      <c r="C366" s="456" t="s">
        <v>213</v>
      </c>
      <c r="D366" s="124" t="s">
        <v>345</v>
      </c>
      <c r="E366" s="173">
        <v>0</v>
      </c>
      <c r="F366" s="173">
        <v>0</v>
      </c>
      <c r="G366" s="173">
        <v>0</v>
      </c>
      <c r="H366" s="173">
        <v>0</v>
      </c>
      <c r="I366" s="173">
        <v>0</v>
      </c>
      <c r="J366" s="173">
        <v>0</v>
      </c>
      <c r="K366" s="173">
        <v>0</v>
      </c>
      <c r="L366" s="173">
        <v>0</v>
      </c>
      <c r="M366" s="173">
        <v>0</v>
      </c>
      <c r="N366" s="173">
        <v>0</v>
      </c>
      <c r="O366" s="173">
        <v>0</v>
      </c>
      <c r="P366" s="173">
        <v>0</v>
      </c>
      <c r="Q366" s="173">
        <v>0</v>
      </c>
      <c r="R366" s="173">
        <v>0</v>
      </c>
      <c r="S366" s="173">
        <v>0</v>
      </c>
      <c r="T366" s="173">
        <v>0</v>
      </c>
      <c r="U366" s="173">
        <v>0</v>
      </c>
      <c r="V366" s="173">
        <v>0</v>
      </c>
      <c r="W366" s="173">
        <v>0</v>
      </c>
      <c r="X366" s="173">
        <v>0</v>
      </c>
      <c r="Y366" s="173">
        <v>0</v>
      </c>
      <c r="Z366" s="174">
        <f t="shared" si="63"/>
        <v>0</v>
      </c>
      <c r="AA366" s="315"/>
    </row>
    <row r="367" spans="1:27" ht="13.5" customHeight="1" x14ac:dyDescent="0.15">
      <c r="A367" s="113"/>
      <c r="B367" s="114"/>
      <c r="C367" s="456"/>
      <c r="D367" s="124" t="s">
        <v>77</v>
      </c>
      <c r="E367" s="173">
        <v>0</v>
      </c>
      <c r="F367" s="173">
        <v>0</v>
      </c>
      <c r="G367" s="173">
        <v>0</v>
      </c>
      <c r="H367" s="173">
        <v>0</v>
      </c>
      <c r="I367" s="173">
        <v>0</v>
      </c>
      <c r="J367" s="173">
        <v>0</v>
      </c>
      <c r="K367" s="173">
        <v>0</v>
      </c>
      <c r="L367" s="173">
        <v>0</v>
      </c>
      <c r="M367" s="173">
        <v>0</v>
      </c>
      <c r="N367" s="173">
        <v>0</v>
      </c>
      <c r="O367" s="173">
        <v>0</v>
      </c>
      <c r="P367" s="173">
        <v>0</v>
      </c>
      <c r="Q367" s="173">
        <v>0</v>
      </c>
      <c r="R367" s="173">
        <v>0</v>
      </c>
      <c r="S367" s="173">
        <v>0</v>
      </c>
      <c r="T367" s="173">
        <v>0</v>
      </c>
      <c r="U367" s="173">
        <v>0</v>
      </c>
      <c r="V367" s="173">
        <v>0</v>
      </c>
      <c r="W367" s="173">
        <v>0</v>
      </c>
      <c r="X367" s="173">
        <v>0</v>
      </c>
      <c r="Y367" s="173">
        <v>0</v>
      </c>
      <c r="Z367" s="174">
        <f t="shared" si="63"/>
        <v>0</v>
      </c>
      <c r="AA367" s="315"/>
    </row>
    <row r="368" spans="1:27" ht="13.5" customHeight="1" x14ac:dyDescent="0.15">
      <c r="A368" s="113"/>
      <c r="B368" s="114"/>
      <c r="C368" s="456" t="s">
        <v>214</v>
      </c>
      <c r="D368" s="124" t="s">
        <v>345</v>
      </c>
      <c r="E368" s="173">
        <v>0</v>
      </c>
      <c r="F368" s="173">
        <v>3</v>
      </c>
      <c r="G368" s="173">
        <v>0</v>
      </c>
      <c r="H368" s="173">
        <v>0</v>
      </c>
      <c r="I368" s="173">
        <v>0</v>
      </c>
      <c r="J368" s="173">
        <v>0</v>
      </c>
      <c r="K368" s="173">
        <v>0</v>
      </c>
      <c r="L368" s="173">
        <v>0</v>
      </c>
      <c r="M368" s="173">
        <v>0</v>
      </c>
      <c r="N368" s="173">
        <v>0</v>
      </c>
      <c r="O368" s="173">
        <v>0</v>
      </c>
      <c r="P368" s="173">
        <v>0</v>
      </c>
      <c r="Q368" s="173">
        <v>0</v>
      </c>
      <c r="R368" s="173">
        <v>0</v>
      </c>
      <c r="S368" s="173">
        <v>0</v>
      </c>
      <c r="T368" s="173">
        <v>2</v>
      </c>
      <c r="U368" s="173">
        <v>0</v>
      </c>
      <c r="V368" s="173">
        <v>0</v>
      </c>
      <c r="W368" s="173">
        <v>1</v>
      </c>
      <c r="X368" s="173">
        <v>6</v>
      </c>
      <c r="Y368" s="173">
        <v>54</v>
      </c>
      <c r="Z368" s="174">
        <f t="shared" si="63"/>
        <v>0.1111111111111111</v>
      </c>
      <c r="AA368" s="315"/>
    </row>
    <row r="369" spans="1:27" ht="13.5" customHeight="1" x14ac:dyDescent="0.15">
      <c r="A369" s="113"/>
      <c r="B369" s="114"/>
      <c r="C369" s="456"/>
      <c r="D369" s="124" t="s">
        <v>77</v>
      </c>
      <c r="E369" s="173">
        <v>0</v>
      </c>
      <c r="F369" s="173">
        <v>3</v>
      </c>
      <c r="G369" s="173">
        <v>0</v>
      </c>
      <c r="H369" s="173">
        <v>0</v>
      </c>
      <c r="I369" s="173">
        <v>0</v>
      </c>
      <c r="J369" s="173">
        <v>0</v>
      </c>
      <c r="K369" s="173">
        <v>0</v>
      </c>
      <c r="L369" s="173">
        <v>0</v>
      </c>
      <c r="M369" s="173">
        <v>0</v>
      </c>
      <c r="N369" s="173">
        <v>0</v>
      </c>
      <c r="O369" s="173">
        <v>0</v>
      </c>
      <c r="P369" s="173">
        <v>0</v>
      </c>
      <c r="Q369" s="173">
        <v>0</v>
      </c>
      <c r="R369" s="173">
        <v>0</v>
      </c>
      <c r="S369" s="173">
        <v>0</v>
      </c>
      <c r="T369" s="173">
        <v>10</v>
      </c>
      <c r="U369" s="173">
        <v>0</v>
      </c>
      <c r="V369" s="173">
        <v>0</v>
      </c>
      <c r="W369" s="173">
        <v>1</v>
      </c>
      <c r="X369" s="173">
        <v>14</v>
      </c>
      <c r="Y369" s="173">
        <v>152</v>
      </c>
      <c r="Z369" s="174">
        <f t="shared" si="63"/>
        <v>9.2105263157894732E-2</v>
      </c>
      <c r="AA369" s="315"/>
    </row>
    <row r="370" spans="1:27" ht="13.5" customHeight="1" x14ac:dyDescent="0.15">
      <c r="A370" s="113"/>
      <c r="B370" s="112"/>
      <c r="C370" s="456" t="s">
        <v>400</v>
      </c>
      <c r="D370" s="124" t="s">
        <v>345</v>
      </c>
      <c r="E370" s="173">
        <v>0</v>
      </c>
      <c r="F370" s="173">
        <v>0</v>
      </c>
      <c r="G370" s="173">
        <v>0</v>
      </c>
      <c r="H370" s="173">
        <v>0</v>
      </c>
      <c r="I370" s="173">
        <v>0</v>
      </c>
      <c r="J370" s="173">
        <v>0</v>
      </c>
      <c r="K370" s="173">
        <v>0</v>
      </c>
      <c r="L370" s="173">
        <v>0</v>
      </c>
      <c r="M370" s="173">
        <v>0</v>
      </c>
      <c r="N370" s="173">
        <v>0</v>
      </c>
      <c r="O370" s="173">
        <v>0</v>
      </c>
      <c r="P370" s="173">
        <v>0</v>
      </c>
      <c r="Q370" s="173">
        <v>0</v>
      </c>
      <c r="R370" s="173">
        <v>0</v>
      </c>
      <c r="S370" s="173">
        <v>0</v>
      </c>
      <c r="T370" s="173">
        <v>0</v>
      </c>
      <c r="U370" s="173">
        <v>0</v>
      </c>
      <c r="V370" s="173">
        <v>0</v>
      </c>
      <c r="W370" s="173">
        <v>0</v>
      </c>
      <c r="X370" s="173">
        <v>0</v>
      </c>
      <c r="Y370" s="173">
        <v>0</v>
      </c>
      <c r="Z370" s="174">
        <f t="shared" si="63"/>
        <v>0</v>
      </c>
      <c r="AA370" s="315"/>
    </row>
    <row r="371" spans="1:27" ht="13.5" customHeight="1" x14ac:dyDescent="0.15">
      <c r="A371" s="113"/>
      <c r="B371" s="112"/>
      <c r="C371" s="456"/>
      <c r="D371" s="124" t="s">
        <v>77</v>
      </c>
      <c r="E371" s="173">
        <v>0</v>
      </c>
      <c r="F371" s="173">
        <v>0</v>
      </c>
      <c r="G371" s="173">
        <v>0</v>
      </c>
      <c r="H371" s="173">
        <v>0</v>
      </c>
      <c r="I371" s="173">
        <v>0</v>
      </c>
      <c r="J371" s="173">
        <v>0</v>
      </c>
      <c r="K371" s="173">
        <v>0</v>
      </c>
      <c r="L371" s="173">
        <v>0</v>
      </c>
      <c r="M371" s="173">
        <v>0</v>
      </c>
      <c r="N371" s="173">
        <v>0</v>
      </c>
      <c r="O371" s="173">
        <v>0</v>
      </c>
      <c r="P371" s="173">
        <v>0</v>
      </c>
      <c r="Q371" s="173">
        <v>0</v>
      </c>
      <c r="R371" s="173">
        <v>0</v>
      </c>
      <c r="S371" s="173">
        <v>0</v>
      </c>
      <c r="T371" s="173">
        <v>0</v>
      </c>
      <c r="U371" s="173">
        <v>0</v>
      </c>
      <c r="V371" s="173">
        <v>0</v>
      </c>
      <c r="W371" s="173">
        <v>0</v>
      </c>
      <c r="X371" s="173">
        <v>0</v>
      </c>
      <c r="Y371" s="173">
        <v>0</v>
      </c>
      <c r="Z371" s="174">
        <f t="shared" si="63"/>
        <v>0</v>
      </c>
      <c r="AA371" s="315"/>
    </row>
    <row r="372" spans="1:27" ht="13.5" customHeight="1" x14ac:dyDescent="0.15">
      <c r="A372" s="113"/>
      <c r="B372" s="112"/>
      <c r="C372" s="456" t="s">
        <v>215</v>
      </c>
      <c r="D372" s="124" t="s">
        <v>345</v>
      </c>
      <c r="E372" s="173">
        <v>0</v>
      </c>
      <c r="F372" s="173">
        <v>0</v>
      </c>
      <c r="G372" s="173">
        <v>1</v>
      </c>
      <c r="H372" s="173">
        <v>0</v>
      </c>
      <c r="I372" s="173">
        <v>0</v>
      </c>
      <c r="J372" s="173">
        <v>0</v>
      </c>
      <c r="K372" s="173">
        <v>0</v>
      </c>
      <c r="L372" s="173">
        <v>0</v>
      </c>
      <c r="M372" s="173">
        <v>0</v>
      </c>
      <c r="N372" s="173">
        <v>0</v>
      </c>
      <c r="O372" s="173">
        <v>0</v>
      </c>
      <c r="P372" s="173">
        <v>0</v>
      </c>
      <c r="Q372" s="173">
        <v>0</v>
      </c>
      <c r="R372" s="173">
        <v>0</v>
      </c>
      <c r="S372" s="173">
        <v>0</v>
      </c>
      <c r="T372" s="173">
        <v>1</v>
      </c>
      <c r="U372" s="173">
        <v>0</v>
      </c>
      <c r="V372" s="173">
        <v>0</v>
      </c>
      <c r="W372" s="173">
        <v>0</v>
      </c>
      <c r="X372" s="173">
        <v>2</v>
      </c>
      <c r="Y372" s="173">
        <v>4</v>
      </c>
      <c r="Z372" s="174">
        <f t="shared" si="63"/>
        <v>0.5</v>
      </c>
      <c r="AA372" s="315"/>
    </row>
    <row r="373" spans="1:27" ht="13.5" customHeight="1" x14ac:dyDescent="0.15">
      <c r="A373" s="113"/>
      <c r="B373" s="112"/>
      <c r="C373" s="456"/>
      <c r="D373" s="124" t="s">
        <v>77</v>
      </c>
      <c r="E373" s="173">
        <v>0</v>
      </c>
      <c r="F373" s="173">
        <v>0</v>
      </c>
      <c r="G373" s="173">
        <v>1</v>
      </c>
      <c r="H373" s="173">
        <v>0</v>
      </c>
      <c r="I373" s="173">
        <v>0</v>
      </c>
      <c r="J373" s="173">
        <v>0</v>
      </c>
      <c r="K373" s="173">
        <v>0</v>
      </c>
      <c r="L373" s="173">
        <v>0</v>
      </c>
      <c r="M373" s="173">
        <v>0</v>
      </c>
      <c r="N373" s="173">
        <v>0</v>
      </c>
      <c r="O373" s="173">
        <v>0</v>
      </c>
      <c r="P373" s="173">
        <v>0</v>
      </c>
      <c r="Q373" s="173">
        <v>0</v>
      </c>
      <c r="R373" s="173">
        <v>0</v>
      </c>
      <c r="S373" s="173">
        <v>0</v>
      </c>
      <c r="T373" s="173">
        <v>1</v>
      </c>
      <c r="U373" s="173">
        <v>0</v>
      </c>
      <c r="V373" s="173">
        <v>0</v>
      </c>
      <c r="W373" s="173">
        <v>0</v>
      </c>
      <c r="X373" s="173">
        <v>2</v>
      </c>
      <c r="Y373" s="173">
        <v>6</v>
      </c>
      <c r="Z373" s="174">
        <f t="shared" si="63"/>
        <v>0.33333333333333331</v>
      </c>
      <c r="AA373" s="315"/>
    </row>
    <row r="374" spans="1:27" ht="13.5" customHeight="1" x14ac:dyDescent="0.15">
      <c r="A374" s="113"/>
      <c r="B374" s="112"/>
      <c r="C374" s="456" t="s">
        <v>216</v>
      </c>
      <c r="D374" s="124" t="s">
        <v>345</v>
      </c>
      <c r="E374" s="173">
        <v>15</v>
      </c>
      <c r="F374" s="173">
        <v>1</v>
      </c>
      <c r="G374" s="173">
        <v>14</v>
      </c>
      <c r="H374" s="173">
        <v>0</v>
      </c>
      <c r="I374" s="173">
        <v>0</v>
      </c>
      <c r="J374" s="173">
        <v>0</v>
      </c>
      <c r="K374" s="173">
        <v>0</v>
      </c>
      <c r="L374" s="173">
        <v>0</v>
      </c>
      <c r="M374" s="173">
        <v>0</v>
      </c>
      <c r="N374" s="173">
        <v>0</v>
      </c>
      <c r="O374" s="173">
        <v>0</v>
      </c>
      <c r="P374" s="173">
        <v>0</v>
      </c>
      <c r="Q374" s="173">
        <v>2</v>
      </c>
      <c r="R374" s="173">
        <v>0</v>
      </c>
      <c r="S374" s="173">
        <v>0</v>
      </c>
      <c r="T374" s="173">
        <v>4</v>
      </c>
      <c r="U374" s="173">
        <v>0</v>
      </c>
      <c r="V374" s="173">
        <v>2</v>
      </c>
      <c r="W374" s="173">
        <v>5</v>
      </c>
      <c r="X374" s="173">
        <v>43</v>
      </c>
      <c r="Y374" s="173">
        <v>12</v>
      </c>
      <c r="Z374" s="174">
        <f t="shared" si="63"/>
        <v>3.5833333333333335</v>
      </c>
      <c r="AA374" s="315"/>
    </row>
    <row r="375" spans="1:27" ht="13.5" customHeight="1" x14ac:dyDescent="0.15">
      <c r="A375" s="113"/>
      <c r="B375" s="112"/>
      <c r="C375" s="456"/>
      <c r="D375" s="124" t="s">
        <v>77</v>
      </c>
      <c r="E375" s="173">
        <v>15</v>
      </c>
      <c r="F375" s="173">
        <v>1</v>
      </c>
      <c r="G375" s="173">
        <v>28</v>
      </c>
      <c r="H375" s="173">
        <v>0</v>
      </c>
      <c r="I375" s="173">
        <v>0</v>
      </c>
      <c r="J375" s="173">
        <v>0</v>
      </c>
      <c r="K375" s="173">
        <v>0</v>
      </c>
      <c r="L375" s="173">
        <v>0</v>
      </c>
      <c r="M375" s="173">
        <v>0</v>
      </c>
      <c r="N375" s="173">
        <v>0</v>
      </c>
      <c r="O375" s="173">
        <v>0</v>
      </c>
      <c r="P375" s="173">
        <v>0</v>
      </c>
      <c r="Q375" s="173">
        <v>45</v>
      </c>
      <c r="R375" s="173">
        <v>0</v>
      </c>
      <c r="S375" s="173">
        <v>0</v>
      </c>
      <c r="T375" s="173">
        <v>90</v>
      </c>
      <c r="U375" s="173">
        <v>0</v>
      </c>
      <c r="V375" s="173">
        <v>35</v>
      </c>
      <c r="W375" s="173">
        <v>99</v>
      </c>
      <c r="X375" s="173">
        <v>313</v>
      </c>
      <c r="Y375" s="173">
        <v>198</v>
      </c>
      <c r="Z375" s="174">
        <f t="shared" si="63"/>
        <v>1.5808080808080809</v>
      </c>
      <c r="AA375" s="315"/>
    </row>
    <row r="376" spans="1:27" ht="13.5" customHeight="1" x14ac:dyDescent="0.15">
      <c r="A376" s="113"/>
      <c r="B376" s="112"/>
      <c r="C376" s="456" t="s">
        <v>217</v>
      </c>
      <c r="D376" s="124" t="s">
        <v>345</v>
      </c>
      <c r="E376" s="173">
        <v>0</v>
      </c>
      <c r="F376" s="173">
        <v>0</v>
      </c>
      <c r="G376" s="173">
        <v>0</v>
      </c>
      <c r="H376" s="173">
        <v>0</v>
      </c>
      <c r="I376" s="173">
        <v>0</v>
      </c>
      <c r="J376" s="173">
        <v>0</v>
      </c>
      <c r="K376" s="173">
        <v>0</v>
      </c>
      <c r="L376" s="173">
        <v>0</v>
      </c>
      <c r="M376" s="173">
        <v>0</v>
      </c>
      <c r="N376" s="173">
        <v>0</v>
      </c>
      <c r="O376" s="173">
        <v>0</v>
      </c>
      <c r="P376" s="173">
        <v>0</v>
      </c>
      <c r="Q376" s="173">
        <v>0</v>
      </c>
      <c r="R376" s="173">
        <v>0</v>
      </c>
      <c r="S376" s="173">
        <v>0</v>
      </c>
      <c r="T376" s="173">
        <v>0</v>
      </c>
      <c r="U376" s="173">
        <v>0</v>
      </c>
      <c r="V376" s="173">
        <v>0</v>
      </c>
      <c r="W376" s="173">
        <v>0</v>
      </c>
      <c r="X376" s="173">
        <v>0</v>
      </c>
      <c r="Y376" s="173">
        <v>0</v>
      </c>
      <c r="Z376" s="174">
        <f t="shared" si="63"/>
        <v>0</v>
      </c>
      <c r="AA376" s="315"/>
    </row>
    <row r="377" spans="1:27" ht="13.5" customHeight="1" x14ac:dyDescent="0.15">
      <c r="A377" s="113"/>
      <c r="B377" s="112"/>
      <c r="C377" s="456"/>
      <c r="D377" s="124" t="s">
        <v>77</v>
      </c>
      <c r="E377" s="173">
        <v>0</v>
      </c>
      <c r="F377" s="173">
        <v>0</v>
      </c>
      <c r="G377" s="173">
        <v>0</v>
      </c>
      <c r="H377" s="173">
        <v>0</v>
      </c>
      <c r="I377" s="173">
        <v>0</v>
      </c>
      <c r="J377" s="173">
        <v>0</v>
      </c>
      <c r="K377" s="173">
        <v>0</v>
      </c>
      <c r="L377" s="173">
        <v>0</v>
      </c>
      <c r="M377" s="173">
        <v>0</v>
      </c>
      <c r="N377" s="173">
        <v>0</v>
      </c>
      <c r="O377" s="173">
        <v>0</v>
      </c>
      <c r="P377" s="173">
        <v>0</v>
      </c>
      <c r="Q377" s="173">
        <v>0</v>
      </c>
      <c r="R377" s="173">
        <v>0</v>
      </c>
      <c r="S377" s="173">
        <v>0</v>
      </c>
      <c r="T377" s="173">
        <v>0</v>
      </c>
      <c r="U377" s="173">
        <v>0</v>
      </c>
      <c r="V377" s="173">
        <v>0</v>
      </c>
      <c r="W377" s="173">
        <v>0</v>
      </c>
      <c r="X377" s="173">
        <v>0</v>
      </c>
      <c r="Y377" s="173">
        <v>0</v>
      </c>
      <c r="Z377" s="174">
        <f t="shared" si="63"/>
        <v>0</v>
      </c>
      <c r="AA377" s="315"/>
    </row>
    <row r="378" spans="1:27" ht="13.5" customHeight="1" x14ac:dyDescent="0.15">
      <c r="A378" s="113"/>
      <c r="B378" s="112"/>
      <c r="C378" s="456" t="s">
        <v>296</v>
      </c>
      <c r="D378" s="124" t="s">
        <v>345</v>
      </c>
      <c r="E378" s="173">
        <v>1095</v>
      </c>
      <c r="F378" s="173">
        <v>267</v>
      </c>
      <c r="G378" s="173">
        <v>8862</v>
      </c>
      <c r="H378" s="173">
        <v>2015</v>
      </c>
      <c r="I378" s="173">
        <v>380</v>
      </c>
      <c r="J378" s="173">
        <v>52</v>
      </c>
      <c r="K378" s="173">
        <v>59</v>
      </c>
      <c r="L378" s="173">
        <v>0</v>
      </c>
      <c r="M378" s="173">
        <v>193</v>
      </c>
      <c r="N378" s="173">
        <v>0</v>
      </c>
      <c r="O378" s="173">
        <v>0</v>
      </c>
      <c r="P378" s="173">
        <v>0</v>
      </c>
      <c r="Q378" s="173">
        <v>2</v>
      </c>
      <c r="R378" s="173">
        <v>0</v>
      </c>
      <c r="S378" s="173">
        <v>34</v>
      </c>
      <c r="T378" s="173">
        <v>54</v>
      </c>
      <c r="U378" s="173">
        <v>0</v>
      </c>
      <c r="V378" s="173">
        <v>0</v>
      </c>
      <c r="W378" s="173">
        <v>1</v>
      </c>
      <c r="X378" s="173">
        <v>13014</v>
      </c>
      <c r="Y378" s="173">
        <v>10037</v>
      </c>
      <c r="Z378" s="174">
        <f t="shared" si="63"/>
        <v>1.2966025704891899</v>
      </c>
      <c r="AA378" s="315"/>
    </row>
    <row r="379" spans="1:27" ht="13.5" customHeight="1" x14ac:dyDescent="0.15">
      <c r="A379" s="113"/>
      <c r="B379" s="112"/>
      <c r="C379" s="456"/>
      <c r="D379" s="124" t="s">
        <v>77</v>
      </c>
      <c r="E379" s="173">
        <v>1095</v>
      </c>
      <c r="F379" s="173">
        <v>267</v>
      </c>
      <c r="G379" s="173">
        <v>8862</v>
      </c>
      <c r="H379" s="173">
        <v>2015</v>
      </c>
      <c r="I379" s="173">
        <v>380</v>
      </c>
      <c r="J379" s="173">
        <v>52</v>
      </c>
      <c r="K379" s="173">
        <v>59</v>
      </c>
      <c r="L379" s="173">
        <v>0</v>
      </c>
      <c r="M379" s="173">
        <v>193</v>
      </c>
      <c r="N379" s="173">
        <v>0</v>
      </c>
      <c r="O379" s="173">
        <v>0</v>
      </c>
      <c r="P379" s="173">
        <v>0</v>
      </c>
      <c r="Q379" s="173">
        <v>2</v>
      </c>
      <c r="R379" s="173">
        <v>0</v>
      </c>
      <c r="S379" s="173">
        <v>34</v>
      </c>
      <c r="T379" s="173">
        <v>54</v>
      </c>
      <c r="U379" s="173">
        <v>0</v>
      </c>
      <c r="V379" s="173">
        <v>0</v>
      </c>
      <c r="W379" s="173">
        <v>1</v>
      </c>
      <c r="X379" s="173">
        <v>13014</v>
      </c>
      <c r="Y379" s="173">
        <v>10037</v>
      </c>
      <c r="Z379" s="174">
        <f t="shared" si="63"/>
        <v>1.2966025704891899</v>
      </c>
      <c r="AA379" s="315"/>
    </row>
    <row r="380" spans="1:27" ht="13.5" customHeight="1" x14ac:dyDescent="0.15">
      <c r="A380" s="113"/>
      <c r="B380" s="112"/>
      <c r="C380" s="456" t="s">
        <v>218</v>
      </c>
      <c r="D380" s="124" t="s">
        <v>345</v>
      </c>
      <c r="E380" s="173">
        <v>121</v>
      </c>
      <c r="F380" s="173">
        <v>0</v>
      </c>
      <c r="G380" s="173">
        <v>3</v>
      </c>
      <c r="H380" s="173">
        <v>3</v>
      </c>
      <c r="I380" s="173">
        <v>0</v>
      </c>
      <c r="J380" s="173">
        <v>0</v>
      </c>
      <c r="K380" s="173">
        <v>0</v>
      </c>
      <c r="L380" s="173">
        <v>0</v>
      </c>
      <c r="M380" s="173">
        <v>0</v>
      </c>
      <c r="N380" s="173">
        <v>0</v>
      </c>
      <c r="O380" s="173">
        <v>0</v>
      </c>
      <c r="P380" s="173">
        <v>0</v>
      </c>
      <c r="Q380" s="173">
        <v>1</v>
      </c>
      <c r="R380" s="173">
        <v>3</v>
      </c>
      <c r="S380" s="173">
        <v>3</v>
      </c>
      <c r="T380" s="173">
        <v>0</v>
      </c>
      <c r="U380" s="173">
        <v>3</v>
      </c>
      <c r="V380" s="173">
        <v>5</v>
      </c>
      <c r="W380" s="173">
        <v>8</v>
      </c>
      <c r="X380" s="173">
        <v>150</v>
      </c>
      <c r="Y380" s="173">
        <v>116</v>
      </c>
      <c r="Z380" s="174">
        <f t="shared" si="63"/>
        <v>1.2931034482758621</v>
      </c>
      <c r="AA380" s="315"/>
    </row>
    <row r="381" spans="1:27" ht="13.5" customHeight="1" x14ac:dyDescent="0.15">
      <c r="A381" s="113"/>
      <c r="B381" s="112"/>
      <c r="C381" s="456"/>
      <c r="D381" s="124" t="s">
        <v>77</v>
      </c>
      <c r="E381" s="173">
        <v>121</v>
      </c>
      <c r="F381" s="173">
        <v>0</v>
      </c>
      <c r="G381" s="173">
        <v>3</v>
      </c>
      <c r="H381" s="173">
        <v>3</v>
      </c>
      <c r="I381" s="173">
        <v>0</v>
      </c>
      <c r="J381" s="173">
        <v>0</v>
      </c>
      <c r="K381" s="173">
        <v>0</v>
      </c>
      <c r="L381" s="173">
        <v>0</v>
      </c>
      <c r="M381" s="173">
        <v>0</v>
      </c>
      <c r="N381" s="173">
        <v>0</v>
      </c>
      <c r="O381" s="173">
        <v>0</v>
      </c>
      <c r="P381" s="173">
        <v>0</v>
      </c>
      <c r="Q381" s="173">
        <v>1</v>
      </c>
      <c r="R381" s="173">
        <v>3</v>
      </c>
      <c r="S381" s="173">
        <v>5</v>
      </c>
      <c r="T381" s="173">
        <v>0</v>
      </c>
      <c r="U381" s="173">
        <v>3</v>
      </c>
      <c r="V381" s="173">
        <v>5</v>
      </c>
      <c r="W381" s="173">
        <v>8</v>
      </c>
      <c r="X381" s="173">
        <v>152</v>
      </c>
      <c r="Y381" s="173">
        <v>134</v>
      </c>
      <c r="Z381" s="174">
        <f t="shared" si="63"/>
        <v>1.1343283582089552</v>
      </c>
      <c r="AA381" s="315"/>
    </row>
    <row r="382" spans="1:27" ht="13.5" customHeight="1" x14ac:dyDescent="0.15">
      <c r="A382" s="113"/>
      <c r="B382" s="112"/>
      <c r="C382" s="456" t="s">
        <v>219</v>
      </c>
      <c r="D382" s="124" t="s">
        <v>345</v>
      </c>
      <c r="E382" s="173">
        <v>0</v>
      </c>
      <c r="F382" s="173">
        <v>0</v>
      </c>
      <c r="G382" s="173">
        <v>0</v>
      </c>
      <c r="H382" s="173">
        <v>0</v>
      </c>
      <c r="I382" s="173">
        <v>0</v>
      </c>
      <c r="J382" s="173">
        <v>0</v>
      </c>
      <c r="K382" s="173">
        <v>0</v>
      </c>
      <c r="L382" s="173">
        <v>0</v>
      </c>
      <c r="M382" s="173">
        <v>0</v>
      </c>
      <c r="N382" s="173">
        <v>0</v>
      </c>
      <c r="O382" s="173">
        <v>0</v>
      </c>
      <c r="P382" s="173">
        <v>0</v>
      </c>
      <c r="Q382" s="173">
        <v>0</v>
      </c>
      <c r="R382" s="173">
        <v>0</v>
      </c>
      <c r="S382" s="173">
        <v>0</v>
      </c>
      <c r="T382" s="173">
        <v>0</v>
      </c>
      <c r="U382" s="173">
        <v>0</v>
      </c>
      <c r="V382" s="173">
        <v>0</v>
      </c>
      <c r="W382" s="173">
        <v>0</v>
      </c>
      <c r="X382" s="173">
        <v>0</v>
      </c>
      <c r="Y382" s="173">
        <v>0</v>
      </c>
      <c r="Z382" s="174">
        <f t="shared" si="63"/>
        <v>0</v>
      </c>
      <c r="AA382" s="315"/>
    </row>
    <row r="383" spans="1:27" ht="13.5" customHeight="1" x14ac:dyDescent="0.15">
      <c r="A383" s="113"/>
      <c r="B383" s="112"/>
      <c r="C383" s="456"/>
      <c r="D383" s="124" t="s">
        <v>77</v>
      </c>
      <c r="E383" s="173">
        <v>0</v>
      </c>
      <c r="F383" s="173">
        <v>0</v>
      </c>
      <c r="G383" s="173">
        <v>0</v>
      </c>
      <c r="H383" s="173">
        <v>0</v>
      </c>
      <c r="I383" s="173">
        <v>0</v>
      </c>
      <c r="J383" s="173">
        <v>0</v>
      </c>
      <c r="K383" s="173">
        <v>0</v>
      </c>
      <c r="L383" s="173">
        <v>0</v>
      </c>
      <c r="M383" s="173">
        <v>0</v>
      </c>
      <c r="N383" s="173">
        <v>0</v>
      </c>
      <c r="O383" s="173">
        <v>0</v>
      </c>
      <c r="P383" s="173">
        <v>0</v>
      </c>
      <c r="Q383" s="173">
        <v>0</v>
      </c>
      <c r="R383" s="173">
        <v>0</v>
      </c>
      <c r="S383" s="173">
        <v>0</v>
      </c>
      <c r="T383" s="173">
        <v>0</v>
      </c>
      <c r="U383" s="173">
        <v>0</v>
      </c>
      <c r="V383" s="173">
        <v>0</v>
      </c>
      <c r="W383" s="173">
        <v>0</v>
      </c>
      <c r="X383" s="173">
        <v>0</v>
      </c>
      <c r="Y383" s="173">
        <v>0</v>
      </c>
      <c r="Z383" s="174">
        <f t="shared" si="63"/>
        <v>0</v>
      </c>
      <c r="AA383" s="315"/>
    </row>
    <row r="384" spans="1:27" s="94" customFormat="1" ht="13.5" customHeight="1" x14ac:dyDescent="0.15">
      <c r="A384" s="112"/>
      <c r="B384" s="112"/>
      <c r="C384" s="313"/>
      <c r="D384" s="130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46"/>
      <c r="AA384" s="170"/>
    </row>
    <row r="385" spans="1:27" ht="21.75" customHeight="1" x14ac:dyDescent="0.15">
      <c r="A385" s="156" t="str">
        <f>$A$1</f>
        <v>６　平成27年度市町村別・国別訪日外国人宿泊者数（延べ人数）</v>
      </c>
    </row>
    <row r="386" spans="1:27" ht="13.5" customHeight="1" thickBot="1" x14ac:dyDescent="0.2">
      <c r="A386" s="116"/>
      <c r="Z386" s="158" t="s">
        <v>380</v>
      </c>
      <c r="AA386" s="158"/>
    </row>
    <row r="387" spans="1:27" s="147" customFormat="1" ht="13.5" customHeight="1" thickBot="1" x14ac:dyDescent="0.2">
      <c r="A387" s="159" t="s">
        <v>58</v>
      </c>
      <c r="B387" s="159" t="s">
        <v>355</v>
      </c>
      <c r="C387" s="312" t="s">
        <v>59</v>
      </c>
      <c r="D387" s="163" t="s">
        <v>60</v>
      </c>
      <c r="E387" s="164" t="s">
        <v>381</v>
      </c>
      <c r="F387" s="164" t="s">
        <v>382</v>
      </c>
      <c r="G387" s="164" t="s">
        <v>383</v>
      </c>
      <c r="H387" s="164" t="s">
        <v>384</v>
      </c>
      <c r="I387" s="164" t="s">
        <v>247</v>
      </c>
      <c r="J387" s="164" t="s">
        <v>314</v>
      </c>
      <c r="K387" s="164" t="s">
        <v>315</v>
      </c>
      <c r="L387" s="164" t="s">
        <v>316</v>
      </c>
      <c r="M387" s="164" t="s">
        <v>399</v>
      </c>
      <c r="N387" s="164" t="s">
        <v>397</v>
      </c>
      <c r="O387" s="164" t="s">
        <v>398</v>
      </c>
      <c r="P387" s="164" t="s">
        <v>248</v>
      </c>
      <c r="Q387" s="164" t="s">
        <v>249</v>
      </c>
      <c r="R387" s="164" t="s">
        <v>250</v>
      </c>
      <c r="S387" s="164" t="s">
        <v>251</v>
      </c>
      <c r="T387" s="164" t="s">
        <v>378</v>
      </c>
      <c r="U387" s="164" t="s">
        <v>252</v>
      </c>
      <c r="V387" s="164" t="s">
        <v>379</v>
      </c>
      <c r="W387" s="164" t="s">
        <v>319</v>
      </c>
      <c r="X387" s="165" t="s">
        <v>349</v>
      </c>
      <c r="Y387" s="166" t="str">
        <f>$Y$3</f>
        <v>26年度</v>
      </c>
      <c r="Z387" s="167" t="s">
        <v>71</v>
      </c>
      <c r="AA387" s="314"/>
    </row>
    <row r="388" spans="1:27" ht="13.5" customHeight="1" x14ac:dyDescent="0.15">
      <c r="A388" s="449" t="s">
        <v>1</v>
      </c>
      <c r="B388" s="449" t="s">
        <v>1</v>
      </c>
      <c r="C388" s="456" t="s">
        <v>220</v>
      </c>
      <c r="D388" s="124" t="s">
        <v>345</v>
      </c>
      <c r="E388" s="173">
        <v>0</v>
      </c>
      <c r="F388" s="173">
        <v>0</v>
      </c>
      <c r="G388" s="173">
        <v>1</v>
      </c>
      <c r="H388" s="173">
        <v>0</v>
      </c>
      <c r="I388" s="173">
        <v>0</v>
      </c>
      <c r="J388" s="173">
        <v>0</v>
      </c>
      <c r="K388" s="173">
        <v>0</v>
      </c>
      <c r="L388" s="173">
        <v>0</v>
      </c>
      <c r="M388" s="173">
        <v>0</v>
      </c>
      <c r="N388" s="173">
        <v>0</v>
      </c>
      <c r="O388" s="173">
        <v>0</v>
      </c>
      <c r="P388" s="173">
        <v>0</v>
      </c>
      <c r="Q388" s="173">
        <v>0</v>
      </c>
      <c r="R388" s="173">
        <v>0</v>
      </c>
      <c r="S388" s="173">
        <v>0</v>
      </c>
      <c r="T388" s="173">
        <v>4</v>
      </c>
      <c r="U388" s="173">
        <v>0</v>
      </c>
      <c r="V388" s="173">
        <v>10</v>
      </c>
      <c r="W388" s="173">
        <v>0</v>
      </c>
      <c r="X388" s="173">
        <v>15</v>
      </c>
      <c r="Y388" s="173">
        <v>0</v>
      </c>
      <c r="Z388" s="174">
        <f t="shared" ref="Z388:Z395" si="68">IF(Y388=0,0,X388/Y388)</f>
        <v>0</v>
      </c>
      <c r="AA388" s="315"/>
    </row>
    <row r="389" spans="1:27" ht="13.5" customHeight="1" x14ac:dyDescent="0.15">
      <c r="A389" s="447"/>
      <c r="B389" s="447"/>
      <c r="C389" s="456"/>
      <c r="D389" s="124" t="s">
        <v>77</v>
      </c>
      <c r="E389" s="173">
        <v>0</v>
      </c>
      <c r="F389" s="173">
        <v>0</v>
      </c>
      <c r="G389" s="173">
        <v>5</v>
      </c>
      <c r="H389" s="173">
        <v>0</v>
      </c>
      <c r="I389" s="173">
        <v>0</v>
      </c>
      <c r="J389" s="173">
        <v>0</v>
      </c>
      <c r="K389" s="173">
        <v>0</v>
      </c>
      <c r="L389" s="173">
        <v>0</v>
      </c>
      <c r="M389" s="173">
        <v>0</v>
      </c>
      <c r="N389" s="173">
        <v>0</v>
      </c>
      <c r="O389" s="173">
        <v>0</v>
      </c>
      <c r="P389" s="173">
        <v>0</v>
      </c>
      <c r="Q389" s="173">
        <v>0</v>
      </c>
      <c r="R389" s="173">
        <v>0</v>
      </c>
      <c r="S389" s="173">
        <v>0</v>
      </c>
      <c r="T389" s="173">
        <v>6</v>
      </c>
      <c r="U389" s="173">
        <v>0</v>
      </c>
      <c r="V389" s="173">
        <v>20</v>
      </c>
      <c r="W389" s="173">
        <v>0</v>
      </c>
      <c r="X389" s="173">
        <v>31</v>
      </c>
      <c r="Y389" s="173">
        <v>0</v>
      </c>
      <c r="Z389" s="174">
        <f t="shared" si="68"/>
        <v>0</v>
      </c>
      <c r="AA389" s="315"/>
    </row>
    <row r="390" spans="1:27" ht="13.5" customHeight="1" x14ac:dyDescent="0.15">
      <c r="A390" s="113"/>
      <c r="B390" s="112"/>
      <c r="C390" s="456" t="s">
        <v>221</v>
      </c>
      <c r="D390" s="124" t="s">
        <v>345</v>
      </c>
      <c r="E390" s="173">
        <v>1</v>
      </c>
      <c r="F390" s="173">
        <v>0</v>
      </c>
      <c r="G390" s="173">
        <v>0</v>
      </c>
      <c r="H390" s="173">
        <v>0</v>
      </c>
      <c r="I390" s="173">
        <v>0</v>
      </c>
      <c r="J390" s="173">
        <v>6</v>
      </c>
      <c r="K390" s="173">
        <v>0</v>
      </c>
      <c r="L390" s="173">
        <v>1</v>
      </c>
      <c r="M390" s="173">
        <v>0</v>
      </c>
      <c r="N390" s="173">
        <v>0</v>
      </c>
      <c r="O390" s="173">
        <v>0</v>
      </c>
      <c r="P390" s="173">
        <v>0</v>
      </c>
      <c r="Q390" s="173">
        <v>2</v>
      </c>
      <c r="R390" s="173">
        <v>0</v>
      </c>
      <c r="S390" s="173">
        <v>0</v>
      </c>
      <c r="T390" s="173">
        <v>0</v>
      </c>
      <c r="U390" s="173">
        <v>2</v>
      </c>
      <c r="V390" s="173">
        <v>0</v>
      </c>
      <c r="W390" s="173">
        <v>9</v>
      </c>
      <c r="X390" s="173">
        <v>21</v>
      </c>
      <c r="Y390" s="173">
        <v>27</v>
      </c>
      <c r="Z390" s="174">
        <f t="shared" si="68"/>
        <v>0.77777777777777779</v>
      </c>
      <c r="AA390" s="315"/>
    </row>
    <row r="391" spans="1:27" ht="13.5" customHeight="1" x14ac:dyDescent="0.15">
      <c r="A391" s="113"/>
      <c r="B391" s="112"/>
      <c r="C391" s="456"/>
      <c r="D391" s="124" t="s">
        <v>77</v>
      </c>
      <c r="E391" s="173">
        <v>4</v>
      </c>
      <c r="F391" s="173">
        <v>0</v>
      </c>
      <c r="G391" s="173">
        <v>0</v>
      </c>
      <c r="H391" s="173">
        <v>0</v>
      </c>
      <c r="I391" s="173">
        <v>0</v>
      </c>
      <c r="J391" s="173">
        <v>6</v>
      </c>
      <c r="K391" s="173">
        <v>0</v>
      </c>
      <c r="L391" s="173">
        <v>4</v>
      </c>
      <c r="M391" s="173">
        <v>0</v>
      </c>
      <c r="N391" s="173">
        <v>0</v>
      </c>
      <c r="O391" s="173">
        <v>0</v>
      </c>
      <c r="P391" s="173">
        <v>0</v>
      </c>
      <c r="Q391" s="173">
        <v>4</v>
      </c>
      <c r="R391" s="173">
        <v>0</v>
      </c>
      <c r="S391" s="173">
        <v>0</v>
      </c>
      <c r="T391" s="173">
        <v>0</v>
      </c>
      <c r="U391" s="173">
        <v>8</v>
      </c>
      <c r="V391" s="173">
        <v>0</v>
      </c>
      <c r="W391" s="173">
        <v>38</v>
      </c>
      <c r="X391" s="173">
        <v>64</v>
      </c>
      <c r="Y391" s="173">
        <v>63</v>
      </c>
      <c r="Z391" s="174">
        <f t="shared" si="68"/>
        <v>1.0158730158730158</v>
      </c>
      <c r="AA391" s="315"/>
    </row>
    <row r="392" spans="1:27" ht="13.5" customHeight="1" x14ac:dyDescent="0.15">
      <c r="A392" s="113"/>
      <c r="B392" s="112"/>
      <c r="C392" s="456" t="s">
        <v>222</v>
      </c>
      <c r="D392" s="124" t="s">
        <v>345</v>
      </c>
      <c r="E392" s="173">
        <v>0</v>
      </c>
      <c r="F392" s="173">
        <v>0</v>
      </c>
      <c r="G392" s="173">
        <v>0</v>
      </c>
      <c r="H392" s="173">
        <v>0</v>
      </c>
      <c r="I392" s="173">
        <v>0</v>
      </c>
      <c r="J392" s="173">
        <v>0</v>
      </c>
      <c r="K392" s="173">
        <v>0</v>
      </c>
      <c r="L392" s="173">
        <v>0</v>
      </c>
      <c r="M392" s="173">
        <v>0</v>
      </c>
      <c r="N392" s="173">
        <v>0</v>
      </c>
      <c r="O392" s="173">
        <v>0</v>
      </c>
      <c r="P392" s="173">
        <v>0</v>
      </c>
      <c r="Q392" s="173">
        <v>0</v>
      </c>
      <c r="R392" s="173">
        <v>0</v>
      </c>
      <c r="S392" s="173">
        <v>0</v>
      </c>
      <c r="T392" s="173">
        <v>0</v>
      </c>
      <c r="U392" s="173">
        <v>0</v>
      </c>
      <c r="V392" s="173">
        <v>0</v>
      </c>
      <c r="W392" s="173">
        <v>0</v>
      </c>
      <c r="X392" s="173">
        <v>0</v>
      </c>
      <c r="Y392" s="173">
        <v>0</v>
      </c>
      <c r="Z392" s="174">
        <f t="shared" si="68"/>
        <v>0</v>
      </c>
      <c r="AA392" s="315"/>
    </row>
    <row r="393" spans="1:27" ht="13.5" customHeight="1" x14ac:dyDescent="0.15">
      <c r="A393" s="113"/>
      <c r="B393" s="112"/>
      <c r="C393" s="456"/>
      <c r="D393" s="124" t="s">
        <v>77</v>
      </c>
      <c r="E393" s="173">
        <v>0</v>
      </c>
      <c r="F393" s="173">
        <v>0</v>
      </c>
      <c r="G393" s="173">
        <v>0</v>
      </c>
      <c r="H393" s="173">
        <v>0</v>
      </c>
      <c r="I393" s="173">
        <v>0</v>
      </c>
      <c r="J393" s="173">
        <v>0</v>
      </c>
      <c r="K393" s="173">
        <v>0</v>
      </c>
      <c r="L393" s="173">
        <v>0</v>
      </c>
      <c r="M393" s="173">
        <v>0</v>
      </c>
      <c r="N393" s="173">
        <v>0</v>
      </c>
      <c r="O393" s="173">
        <v>0</v>
      </c>
      <c r="P393" s="173">
        <v>0</v>
      </c>
      <c r="Q393" s="173">
        <v>0</v>
      </c>
      <c r="R393" s="173">
        <v>0</v>
      </c>
      <c r="S393" s="173">
        <v>0</v>
      </c>
      <c r="T393" s="173">
        <v>0</v>
      </c>
      <c r="U393" s="173">
        <v>0</v>
      </c>
      <c r="V393" s="173">
        <v>0</v>
      </c>
      <c r="W393" s="173">
        <v>0</v>
      </c>
      <c r="X393" s="173">
        <v>0</v>
      </c>
      <c r="Y393" s="173">
        <v>0</v>
      </c>
      <c r="Z393" s="174">
        <f t="shared" si="68"/>
        <v>0</v>
      </c>
      <c r="AA393" s="315"/>
    </row>
    <row r="394" spans="1:27" ht="13.5" customHeight="1" x14ac:dyDescent="0.15">
      <c r="A394" s="113"/>
      <c r="B394" s="112"/>
      <c r="C394" s="456" t="s">
        <v>223</v>
      </c>
      <c r="D394" s="124" t="s">
        <v>345</v>
      </c>
      <c r="E394" s="173">
        <v>0</v>
      </c>
      <c r="F394" s="173">
        <v>0</v>
      </c>
      <c r="G394" s="173">
        <v>0</v>
      </c>
      <c r="H394" s="173">
        <v>0</v>
      </c>
      <c r="I394" s="173">
        <v>0</v>
      </c>
      <c r="J394" s="173">
        <v>0</v>
      </c>
      <c r="K394" s="173">
        <v>0</v>
      </c>
      <c r="L394" s="173">
        <v>0</v>
      </c>
      <c r="M394" s="173">
        <v>0</v>
      </c>
      <c r="N394" s="173">
        <v>0</v>
      </c>
      <c r="O394" s="173">
        <v>0</v>
      </c>
      <c r="P394" s="173">
        <v>0</v>
      </c>
      <c r="Q394" s="173">
        <v>0</v>
      </c>
      <c r="R394" s="173">
        <v>0</v>
      </c>
      <c r="S394" s="173">
        <v>0</v>
      </c>
      <c r="T394" s="173">
        <v>0</v>
      </c>
      <c r="U394" s="173">
        <v>0</v>
      </c>
      <c r="V394" s="173">
        <v>0</v>
      </c>
      <c r="W394" s="173">
        <v>0</v>
      </c>
      <c r="X394" s="173">
        <v>0</v>
      </c>
      <c r="Y394" s="173">
        <v>0</v>
      </c>
      <c r="Z394" s="174">
        <f t="shared" si="68"/>
        <v>0</v>
      </c>
      <c r="AA394" s="315"/>
    </row>
    <row r="395" spans="1:27" ht="13.5" customHeight="1" thickBot="1" x14ac:dyDescent="0.2">
      <c r="A395" s="113"/>
      <c r="B395" s="112"/>
      <c r="C395" s="458"/>
      <c r="D395" s="126" t="s">
        <v>77</v>
      </c>
      <c r="E395" s="175">
        <v>0</v>
      </c>
      <c r="F395" s="175">
        <v>0</v>
      </c>
      <c r="G395" s="175">
        <v>0</v>
      </c>
      <c r="H395" s="175">
        <v>0</v>
      </c>
      <c r="I395" s="175">
        <v>0</v>
      </c>
      <c r="J395" s="175">
        <v>0</v>
      </c>
      <c r="K395" s="175">
        <v>0</v>
      </c>
      <c r="L395" s="175">
        <v>0</v>
      </c>
      <c r="M395" s="175">
        <v>0</v>
      </c>
      <c r="N395" s="175">
        <v>0</v>
      </c>
      <c r="O395" s="175">
        <v>0</v>
      </c>
      <c r="P395" s="175">
        <v>0</v>
      </c>
      <c r="Q395" s="175">
        <v>0</v>
      </c>
      <c r="R395" s="175">
        <v>0</v>
      </c>
      <c r="S395" s="175">
        <v>0</v>
      </c>
      <c r="T395" s="175">
        <v>0</v>
      </c>
      <c r="U395" s="175">
        <v>0</v>
      </c>
      <c r="V395" s="175">
        <v>0</v>
      </c>
      <c r="W395" s="175">
        <v>0</v>
      </c>
      <c r="X395" s="175">
        <v>0</v>
      </c>
      <c r="Y395" s="175">
        <v>0</v>
      </c>
      <c r="Z395" s="176">
        <f t="shared" si="68"/>
        <v>0</v>
      </c>
      <c r="AA395" s="315"/>
    </row>
    <row r="396" spans="1:27" ht="13.5" customHeight="1" x14ac:dyDescent="0.15">
      <c r="A396" s="440" t="s">
        <v>20</v>
      </c>
      <c r="B396" s="444"/>
      <c r="C396" s="441"/>
      <c r="D396" s="121" t="s">
        <v>345</v>
      </c>
      <c r="E396" s="69">
        <f t="shared" ref="E396:Y396" si="69">E398+E416</f>
        <v>36725</v>
      </c>
      <c r="F396" s="69">
        <f t="shared" si="69"/>
        <v>2667</v>
      </c>
      <c r="G396" s="69">
        <f t="shared" si="69"/>
        <v>77982</v>
      </c>
      <c r="H396" s="69">
        <f t="shared" si="69"/>
        <v>16082</v>
      </c>
      <c r="I396" s="69">
        <f t="shared" si="69"/>
        <v>8718</v>
      </c>
      <c r="J396" s="69">
        <f t="shared" si="69"/>
        <v>4200</v>
      </c>
      <c r="K396" s="69">
        <f t="shared" si="69"/>
        <v>2465</v>
      </c>
      <c r="L396" s="69">
        <f t="shared" si="69"/>
        <v>121</v>
      </c>
      <c r="M396" s="69">
        <f t="shared" ref="M396:O397" si="70">M398+M416</f>
        <v>474</v>
      </c>
      <c r="N396" s="69">
        <f t="shared" si="70"/>
        <v>275</v>
      </c>
      <c r="O396" s="69">
        <f t="shared" si="70"/>
        <v>108</v>
      </c>
      <c r="P396" s="69">
        <f t="shared" si="69"/>
        <v>771</v>
      </c>
      <c r="Q396" s="69">
        <f t="shared" si="69"/>
        <v>710</v>
      </c>
      <c r="R396" s="69">
        <f t="shared" si="69"/>
        <v>561</v>
      </c>
      <c r="S396" s="69">
        <f t="shared" si="69"/>
        <v>463</v>
      </c>
      <c r="T396" s="69">
        <f t="shared" si="69"/>
        <v>2836</v>
      </c>
      <c r="U396" s="69">
        <f t="shared" si="69"/>
        <v>249</v>
      </c>
      <c r="V396" s="69">
        <f t="shared" si="69"/>
        <v>1230</v>
      </c>
      <c r="W396" s="69">
        <f t="shared" si="69"/>
        <v>3186</v>
      </c>
      <c r="X396" s="69">
        <f t="shared" si="69"/>
        <v>159823</v>
      </c>
      <c r="Y396" s="69">
        <f t="shared" si="69"/>
        <v>113972</v>
      </c>
      <c r="Z396" s="137">
        <f t="shared" ref="Z396:Z427" si="71">IF(Y396=0,0,X396/Y396)</f>
        <v>1.4023005650510652</v>
      </c>
      <c r="AA396" s="170"/>
    </row>
    <row r="397" spans="1:27" ht="13.5" customHeight="1" thickBot="1" x14ac:dyDescent="0.2">
      <c r="A397" s="442"/>
      <c r="B397" s="445"/>
      <c r="C397" s="441"/>
      <c r="D397" s="122" t="s">
        <v>77</v>
      </c>
      <c r="E397" s="132">
        <f t="shared" ref="E397:Y397" si="72">E399+E417</f>
        <v>38753</v>
      </c>
      <c r="F397" s="132">
        <f t="shared" si="72"/>
        <v>3368</v>
      </c>
      <c r="G397" s="132">
        <f t="shared" si="72"/>
        <v>79476</v>
      </c>
      <c r="H397" s="132">
        <f t="shared" si="72"/>
        <v>17037</v>
      </c>
      <c r="I397" s="132">
        <f t="shared" si="72"/>
        <v>8988</v>
      </c>
      <c r="J397" s="132">
        <f t="shared" si="72"/>
        <v>4238</v>
      </c>
      <c r="K397" s="132">
        <f t="shared" si="72"/>
        <v>2625</v>
      </c>
      <c r="L397" s="132">
        <f t="shared" si="72"/>
        <v>130</v>
      </c>
      <c r="M397" s="132">
        <f t="shared" si="70"/>
        <v>488</v>
      </c>
      <c r="N397" s="132">
        <f t="shared" si="70"/>
        <v>295</v>
      </c>
      <c r="O397" s="132">
        <f t="shared" si="70"/>
        <v>153</v>
      </c>
      <c r="P397" s="132">
        <f t="shared" si="72"/>
        <v>1183</v>
      </c>
      <c r="Q397" s="132">
        <f t="shared" si="72"/>
        <v>982</v>
      </c>
      <c r="R397" s="132">
        <f t="shared" si="72"/>
        <v>719</v>
      </c>
      <c r="S397" s="132">
        <f t="shared" si="72"/>
        <v>583</v>
      </c>
      <c r="T397" s="132">
        <f t="shared" si="72"/>
        <v>3525</v>
      </c>
      <c r="U397" s="132">
        <f t="shared" si="72"/>
        <v>283</v>
      </c>
      <c r="V397" s="132">
        <f t="shared" si="72"/>
        <v>1428</v>
      </c>
      <c r="W397" s="132">
        <f t="shared" si="72"/>
        <v>3606</v>
      </c>
      <c r="X397" s="132">
        <f t="shared" si="72"/>
        <v>167860</v>
      </c>
      <c r="Y397" s="132">
        <f t="shared" si="72"/>
        <v>121387</v>
      </c>
      <c r="Z397" s="138">
        <f t="shared" si="71"/>
        <v>1.3828498933164177</v>
      </c>
      <c r="AA397" s="170"/>
    </row>
    <row r="398" spans="1:27" ht="13.5" customHeight="1" x14ac:dyDescent="0.15">
      <c r="A398" s="113"/>
      <c r="B398" s="440" t="s">
        <v>343</v>
      </c>
      <c r="C398" s="446"/>
      <c r="D398" s="121" t="s">
        <v>345</v>
      </c>
      <c r="E398" s="69">
        <f t="shared" ref="E398:Y398" si="73">E400+E402+E404+E406+E408+E410+E412+E414</f>
        <v>35773</v>
      </c>
      <c r="F398" s="69">
        <f t="shared" si="73"/>
        <v>2455</v>
      </c>
      <c r="G398" s="69">
        <f t="shared" si="73"/>
        <v>76981</v>
      </c>
      <c r="H398" s="69">
        <f t="shared" si="73"/>
        <v>15305</v>
      </c>
      <c r="I398" s="69">
        <f t="shared" si="73"/>
        <v>8584</v>
      </c>
      <c r="J398" s="69">
        <f t="shared" si="73"/>
        <v>4145</v>
      </c>
      <c r="K398" s="69">
        <f t="shared" si="73"/>
        <v>2306</v>
      </c>
      <c r="L398" s="69">
        <f t="shared" si="73"/>
        <v>113</v>
      </c>
      <c r="M398" s="69">
        <f t="shared" ref="M398:O399" si="74">M400+M402+M404+M406+M408+M410+M412+M414</f>
        <v>445</v>
      </c>
      <c r="N398" s="69">
        <f t="shared" si="74"/>
        <v>247</v>
      </c>
      <c r="O398" s="69">
        <f t="shared" si="74"/>
        <v>68</v>
      </c>
      <c r="P398" s="69">
        <f t="shared" si="73"/>
        <v>157</v>
      </c>
      <c r="Q398" s="69">
        <f t="shared" si="73"/>
        <v>466</v>
      </c>
      <c r="R398" s="69">
        <f t="shared" si="73"/>
        <v>438</v>
      </c>
      <c r="S398" s="69">
        <f t="shared" si="73"/>
        <v>339</v>
      </c>
      <c r="T398" s="69">
        <f t="shared" si="73"/>
        <v>2459</v>
      </c>
      <c r="U398" s="69">
        <f t="shared" si="73"/>
        <v>199</v>
      </c>
      <c r="V398" s="69">
        <f t="shared" si="73"/>
        <v>1097</v>
      </c>
      <c r="W398" s="69">
        <f t="shared" si="73"/>
        <v>3011</v>
      </c>
      <c r="X398" s="69">
        <f t="shared" si="73"/>
        <v>154588</v>
      </c>
      <c r="Y398" s="69">
        <f t="shared" si="73"/>
        <v>109737</v>
      </c>
      <c r="Z398" s="137">
        <f t="shared" si="71"/>
        <v>1.4087135606039896</v>
      </c>
      <c r="AA398" s="170"/>
    </row>
    <row r="399" spans="1:27" ht="13.5" customHeight="1" thickBot="1" x14ac:dyDescent="0.2">
      <c r="A399" s="113"/>
      <c r="B399" s="442"/>
      <c r="C399" s="441"/>
      <c r="D399" s="122" t="s">
        <v>77</v>
      </c>
      <c r="E399" s="74">
        <f t="shared" ref="E399:Y399" si="75">E401+E403+E405+E407+E409+E411+E413+E415</f>
        <v>37217</v>
      </c>
      <c r="F399" s="74">
        <f t="shared" si="75"/>
        <v>3128</v>
      </c>
      <c r="G399" s="74">
        <f t="shared" si="75"/>
        <v>78244</v>
      </c>
      <c r="H399" s="74">
        <f t="shared" si="75"/>
        <v>16026</v>
      </c>
      <c r="I399" s="74">
        <f t="shared" si="75"/>
        <v>8821</v>
      </c>
      <c r="J399" s="74">
        <f t="shared" si="75"/>
        <v>4172</v>
      </c>
      <c r="K399" s="74">
        <f t="shared" si="75"/>
        <v>2422</v>
      </c>
      <c r="L399" s="74">
        <f t="shared" si="75"/>
        <v>120</v>
      </c>
      <c r="M399" s="74">
        <f t="shared" si="74"/>
        <v>451</v>
      </c>
      <c r="N399" s="74">
        <f t="shared" si="74"/>
        <v>262</v>
      </c>
      <c r="O399" s="74">
        <f t="shared" si="74"/>
        <v>72</v>
      </c>
      <c r="P399" s="74">
        <f t="shared" si="75"/>
        <v>300</v>
      </c>
      <c r="Q399" s="74">
        <f t="shared" si="75"/>
        <v>563</v>
      </c>
      <c r="R399" s="74">
        <f t="shared" si="75"/>
        <v>543</v>
      </c>
      <c r="S399" s="74">
        <f t="shared" si="75"/>
        <v>378</v>
      </c>
      <c r="T399" s="74">
        <f t="shared" si="75"/>
        <v>2907</v>
      </c>
      <c r="U399" s="74">
        <f t="shared" si="75"/>
        <v>210</v>
      </c>
      <c r="V399" s="74">
        <f t="shared" si="75"/>
        <v>1192</v>
      </c>
      <c r="W399" s="74">
        <f t="shared" si="75"/>
        <v>3295</v>
      </c>
      <c r="X399" s="74">
        <f t="shared" si="75"/>
        <v>160323</v>
      </c>
      <c r="Y399" s="74">
        <f t="shared" si="75"/>
        <v>114857</v>
      </c>
      <c r="Z399" s="138">
        <f t="shared" si="71"/>
        <v>1.3958487510556605</v>
      </c>
      <c r="AA399" s="170"/>
    </row>
    <row r="400" spans="1:27" ht="13.5" customHeight="1" x14ac:dyDescent="0.15">
      <c r="A400" s="113"/>
      <c r="B400" s="113"/>
      <c r="C400" s="457" t="s">
        <v>297</v>
      </c>
      <c r="D400" s="123" t="s">
        <v>345</v>
      </c>
      <c r="E400" s="173">
        <v>30734</v>
      </c>
      <c r="F400" s="173">
        <v>1900</v>
      </c>
      <c r="G400" s="173">
        <v>71587</v>
      </c>
      <c r="H400" s="173">
        <v>12656</v>
      </c>
      <c r="I400" s="173">
        <v>8091</v>
      </c>
      <c r="J400" s="173">
        <v>3972</v>
      </c>
      <c r="K400" s="173">
        <v>2145</v>
      </c>
      <c r="L400" s="173">
        <v>84</v>
      </c>
      <c r="M400" s="173">
        <v>434</v>
      </c>
      <c r="N400" s="173">
        <v>247</v>
      </c>
      <c r="O400" s="173">
        <v>63</v>
      </c>
      <c r="P400" s="173">
        <v>146</v>
      </c>
      <c r="Q400" s="173">
        <v>317</v>
      </c>
      <c r="R400" s="173">
        <v>249</v>
      </c>
      <c r="S400" s="173">
        <v>265</v>
      </c>
      <c r="T400" s="173">
        <v>1825</v>
      </c>
      <c r="U400" s="173">
        <v>157</v>
      </c>
      <c r="V400" s="173">
        <v>935</v>
      </c>
      <c r="W400" s="173">
        <v>2704</v>
      </c>
      <c r="X400" s="173">
        <v>138511</v>
      </c>
      <c r="Y400" s="173">
        <v>98809</v>
      </c>
      <c r="Z400" s="174">
        <f t="shared" si="71"/>
        <v>1.4018055035472476</v>
      </c>
      <c r="AA400" s="315"/>
    </row>
    <row r="401" spans="1:27" ht="13.5" customHeight="1" x14ac:dyDescent="0.15">
      <c r="A401" s="113"/>
      <c r="B401" s="112"/>
      <c r="C401" s="456"/>
      <c r="D401" s="124" t="s">
        <v>77</v>
      </c>
      <c r="E401" s="173">
        <v>31914</v>
      </c>
      <c r="F401" s="173">
        <v>2294</v>
      </c>
      <c r="G401" s="173">
        <v>72509</v>
      </c>
      <c r="H401" s="173">
        <v>13169</v>
      </c>
      <c r="I401" s="173">
        <v>8257</v>
      </c>
      <c r="J401" s="173">
        <v>3996</v>
      </c>
      <c r="K401" s="173">
        <v>2260</v>
      </c>
      <c r="L401" s="173">
        <v>84</v>
      </c>
      <c r="M401" s="173">
        <v>440</v>
      </c>
      <c r="N401" s="173">
        <v>262</v>
      </c>
      <c r="O401" s="173">
        <v>67</v>
      </c>
      <c r="P401" s="173">
        <v>288</v>
      </c>
      <c r="Q401" s="173">
        <v>371</v>
      </c>
      <c r="R401" s="173">
        <v>275</v>
      </c>
      <c r="S401" s="173">
        <v>281</v>
      </c>
      <c r="T401" s="173">
        <v>2056</v>
      </c>
      <c r="U401" s="173">
        <v>168</v>
      </c>
      <c r="V401" s="173">
        <v>995</v>
      </c>
      <c r="W401" s="173">
        <v>2861</v>
      </c>
      <c r="X401" s="173">
        <v>142547</v>
      </c>
      <c r="Y401" s="173">
        <v>102978</v>
      </c>
      <c r="Z401" s="174">
        <f t="shared" si="71"/>
        <v>1.3842471207442366</v>
      </c>
      <c r="AA401" s="315"/>
    </row>
    <row r="402" spans="1:27" ht="13.5" customHeight="1" x14ac:dyDescent="0.15">
      <c r="A402" s="113"/>
      <c r="B402" s="112"/>
      <c r="C402" s="456" t="s">
        <v>224</v>
      </c>
      <c r="D402" s="124" t="s">
        <v>345</v>
      </c>
      <c r="E402" s="173">
        <v>0</v>
      </c>
      <c r="F402" s="173">
        <v>0</v>
      </c>
      <c r="G402" s="173">
        <v>0</v>
      </c>
      <c r="H402" s="173">
        <v>0</v>
      </c>
      <c r="I402" s="173">
        <v>0</v>
      </c>
      <c r="J402" s="173">
        <v>0</v>
      </c>
      <c r="K402" s="173">
        <v>0</v>
      </c>
      <c r="L402" s="173">
        <v>0</v>
      </c>
      <c r="M402" s="173">
        <v>0</v>
      </c>
      <c r="N402" s="173">
        <v>0</v>
      </c>
      <c r="O402" s="173">
        <v>0</v>
      </c>
      <c r="P402" s="173">
        <v>0</v>
      </c>
      <c r="Q402" s="173">
        <v>0</v>
      </c>
      <c r="R402" s="173">
        <v>0</v>
      </c>
      <c r="S402" s="173">
        <v>0</v>
      </c>
      <c r="T402" s="173">
        <v>0</v>
      </c>
      <c r="U402" s="173">
        <v>0</v>
      </c>
      <c r="V402" s="173">
        <v>0</v>
      </c>
      <c r="W402" s="173">
        <v>0</v>
      </c>
      <c r="X402" s="173">
        <v>0</v>
      </c>
      <c r="Y402" s="173">
        <v>0</v>
      </c>
      <c r="Z402" s="174">
        <f t="shared" si="71"/>
        <v>0</v>
      </c>
      <c r="AA402" s="315"/>
    </row>
    <row r="403" spans="1:27" ht="13.5" customHeight="1" x14ac:dyDescent="0.15">
      <c r="A403" s="113"/>
      <c r="B403" s="112"/>
      <c r="C403" s="456"/>
      <c r="D403" s="124" t="s">
        <v>77</v>
      </c>
      <c r="E403" s="173">
        <v>0</v>
      </c>
      <c r="F403" s="173">
        <v>0</v>
      </c>
      <c r="G403" s="173">
        <v>0</v>
      </c>
      <c r="H403" s="173">
        <v>0</v>
      </c>
      <c r="I403" s="173">
        <v>0</v>
      </c>
      <c r="J403" s="173">
        <v>0</v>
      </c>
      <c r="K403" s="173">
        <v>0</v>
      </c>
      <c r="L403" s="173">
        <v>0</v>
      </c>
      <c r="M403" s="173">
        <v>0</v>
      </c>
      <c r="N403" s="173">
        <v>0</v>
      </c>
      <c r="O403" s="173">
        <v>0</v>
      </c>
      <c r="P403" s="173">
        <v>0</v>
      </c>
      <c r="Q403" s="173">
        <v>0</v>
      </c>
      <c r="R403" s="173">
        <v>0</v>
      </c>
      <c r="S403" s="173">
        <v>0</v>
      </c>
      <c r="T403" s="173">
        <v>0</v>
      </c>
      <c r="U403" s="173">
        <v>0</v>
      </c>
      <c r="V403" s="173">
        <v>0</v>
      </c>
      <c r="W403" s="173">
        <v>0</v>
      </c>
      <c r="X403" s="173">
        <v>0</v>
      </c>
      <c r="Y403" s="173">
        <v>0</v>
      </c>
      <c r="Z403" s="174">
        <f t="shared" si="71"/>
        <v>0</v>
      </c>
      <c r="AA403" s="315"/>
    </row>
    <row r="404" spans="1:27" ht="13.5" customHeight="1" x14ac:dyDescent="0.15">
      <c r="A404" s="113"/>
      <c r="B404" s="112"/>
      <c r="C404" s="456" t="s">
        <v>225</v>
      </c>
      <c r="D404" s="124" t="s">
        <v>345</v>
      </c>
      <c r="E404" s="173">
        <v>2</v>
      </c>
      <c r="F404" s="173">
        <v>1</v>
      </c>
      <c r="G404" s="173">
        <v>25</v>
      </c>
      <c r="H404" s="173">
        <v>4</v>
      </c>
      <c r="I404" s="173">
        <v>0</v>
      </c>
      <c r="J404" s="173">
        <v>0</v>
      </c>
      <c r="K404" s="173">
        <v>0</v>
      </c>
      <c r="L404" s="173">
        <v>0</v>
      </c>
      <c r="M404" s="173">
        <v>0</v>
      </c>
      <c r="N404" s="173">
        <v>0</v>
      </c>
      <c r="O404" s="173">
        <v>0</v>
      </c>
      <c r="P404" s="173">
        <v>5</v>
      </c>
      <c r="Q404" s="173">
        <v>0</v>
      </c>
      <c r="R404" s="173">
        <v>3</v>
      </c>
      <c r="S404" s="173">
        <v>2</v>
      </c>
      <c r="T404" s="173">
        <v>1</v>
      </c>
      <c r="U404" s="173">
        <v>2</v>
      </c>
      <c r="V404" s="173">
        <v>1</v>
      </c>
      <c r="W404" s="173">
        <v>12</v>
      </c>
      <c r="X404" s="173">
        <v>58</v>
      </c>
      <c r="Y404" s="173">
        <v>30</v>
      </c>
      <c r="Z404" s="174">
        <f t="shared" si="71"/>
        <v>1.9333333333333333</v>
      </c>
      <c r="AA404" s="315"/>
    </row>
    <row r="405" spans="1:27" ht="13.5" customHeight="1" x14ac:dyDescent="0.15">
      <c r="A405" s="113"/>
      <c r="B405" s="112"/>
      <c r="C405" s="456"/>
      <c r="D405" s="124" t="s">
        <v>77</v>
      </c>
      <c r="E405" s="173">
        <v>2</v>
      </c>
      <c r="F405" s="173">
        <v>1</v>
      </c>
      <c r="G405" s="173">
        <v>25</v>
      </c>
      <c r="H405" s="173">
        <v>4</v>
      </c>
      <c r="I405" s="173">
        <v>0</v>
      </c>
      <c r="J405" s="173">
        <v>0</v>
      </c>
      <c r="K405" s="173">
        <v>0</v>
      </c>
      <c r="L405" s="173">
        <v>0</v>
      </c>
      <c r="M405" s="173">
        <v>0</v>
      </c>
      <c r="N405" s="173">
        <v>0</v>
      </c>
      <c r="O405" s="173">
        <v>0</v>
      </c>
      <c r="P405" s="173">
        <v>5</v>
      </c>
      <c r="Q405" s="173">
        <v>0</v>
      </c>
      <c r="R405" s="173">
        <v>3</v>
      </c>
      <c r="S405" s="173">
        <v>2</v>
      </c>
      <c r="T405" s="173">
        <v>1</v>
      </c>
      <c r="U405" s="173">
        <v>2</v>
      </c>
      <c r="V405" s="173">
        <v>7</v>
      </c>
      <c r="W405" s="173">
        <v>12</v>
      </c>
      <c r="X405" s="173">
        <v>64</v>
      </c>
      <c r="Y405" s="173">
        <v>52</v>
      </c>
      <c r="Z405" s="174">
        <f t="shared" si="71"/>
        <v>1.2307692307692308</v>
      </c>
      <c r="AA405" s="315"/>
    </row>
    <row r="406" spans="1:27" ht="13.5" customHeight="1" x14ac:dyDescent="0.15">
      <c r="A406" s="113"/>
      <c r="B406" s="112"/>
      <c r="C406" s="456" t="s">
        <v>226</v>
      </c>
      <c r="D406" s="124" t="s">
        <v>345</v>
      </c>
      <c r="E406" s="173">
        <v>4</v>
      </c>
      <c r="F406" s="173">
        <v>0</v>
      </c>
      <c r="G406" s="173">
        <v>10</v>
      </c>
      <c r="H406" s="173">
        <v>11</v>
      </c>
      <c r="I406" s="173">
        <v>0</v>
      </c>
      <c r="J406" s="173">
        <v>0</v>
      </c>
      <c r="K406" s="173">
        <v>0</v>
      </c>
      <c r="L406" s="173">
        <v>0</v>
      </c>
      <c r="M406" s="173">
        <v>0</v>
      </c>
      <c r="N406" s="173">
        <v>0</v>
      </c>
      <c r="O406" s="173">
        <v>0</v>
      </c>
      <c r="P406" s="173">
        <v>0</v>
      </c>
      <c r="Q406" s="173">
        <v>0</v>
      </c>
      <c r="R406" s="173">
        <v>0</v>
      </c>
      <c r="S406" s="173">
        <v>0</v>
      </c>
      <c r="T406" s="173">
        <v>0</v>
      </c>
      <c r="U406" s="173">
        <v>0</v>
      </c>
      <c r="V406" s="173">
        <v>0</v>
      </c>
      <c r="W406" s="173">
        <v>0</v>
      </c>
      <c r="X406" s="173">
        <v>25</v>
      </c>
      <c r="Y406" s="173">
        <v>47</v>
      </c>
      <c r="Z406" s="174">
        <f t="shared" si="71"/>
        <v>0.53191489361702127</v>
      </c>
      <c r="AA406" s="315"/>
    </row>
    <row r="407" spans="1:27" ht="13.5" customHeight="1" x14ac:dyDescent="0.15">
      <c r="A407" s="113"/>
      <c r="B407" s="112"/>
      <c r="C407" s="456"/>
      <c r="D407" s="124" t="s">
        <v>77</v>
      </c>
      <c r="E407" s="173">
        <v>4</v>
      </c>
      <c r="F407" s="173">
        <v>0</v>
      </c>
      <c r="G407" s="173">
        <v>10</v>
      </c>
      <c r="H407" s="173">
        <v>11</v>
      </c>
      <c r="I407" s="173">
        <v>0</v>
      </c>
      <c r="J407" s="173">
        <v>0</v>
      </c>
      <c r="K407" s="173">
        <v>0</v>
      </c>
      <c r="L407" s="173">
        <v>0</v>
      </c>
      <c r="M407" s="173">
        <v>0</v>
      </c>
      <c r="N407" s="173">
        <v>0</v>
      </c>
      <c r="O407" s="173">
        <v>0</v>
      </c>
      <c r="P407" s="173">
        <v>0</v>
      </c>
      <c r="Q407" s="173">
        <v>0</v>
      </c>
      <c r="R407" s="173">
        <v>0</v>
      </c>
      <c r="S407" s="173">
        <v>0</v>
      </c>
      <c r="T407" s="173">
        <v>0</v>
      </c>
      <c r="U407" s="173">
        <v>0</v>
      </c>
      <c r="V407" s="173">
        <v>0</v>
      </c>
      <c r="W407" s="173">
        <v>0</v>
      </c>
      <c r="X407" s="173">
        <v>25</v>
      </c>
      <c r="Y407" s="173">
        <v>64</v>
      </c>
      <c r="Z407" s="174">
        <f t="shared" si="71"/>
        <v>0.390625</v>
      </c>
      <c r="AA407" s="315"/>
    </row>
    <row r="408" spans="1:27" ht="13.5" customHeight="1" x14ac:dyDescent="0.15">
      <c r="A408" s="113"/>
      <c r="B408" s="112"/>
      <c r="C408" s="456" t="s">
        <v>227</v>
      </c>
      <c r="D408" s="124" t="s">
        <v>345</v>
      </c>
      <c r="E408" s="173">
        <v>12</v>
      </c>
      <c r="F408" s="173">
        <v>22</v>
      </c>
      <c r="G408" s="173">
        <v>92</v>
      </c>
      <c r="H408" s="173">
        <v>48</v>
      </c>
      <c r="I408" s="173">
        <v>1</v>
      </c>
      <c r="J408" s="173">
        <v>12</v>
      </c>
      <c r="K408" s="173">
        <v>18</v>
      </c>
      <c r="L408" s="173">
        <v>0</v>
      </c>
      <c r="M408" s="173">
        <v>0</v>
      </c>
      <c r="N408" s="173">
        <v>0</v>
      </c>
      <c r="O408" s="173">
        <v>0</v>
      </c>
      <c r="P408" s="173">
        <v>0</v>
      </c>
      <c r="Q408" s="173">
        <v>8</v>
      </c>
      <c r="R408" s="173">
        <v>15</v>
      </c>
      <c r="S408" s="173">
        <v>6</v>
      </c>
      <c r="T408" s="173">
        <v>15</v>
      </c>
      <c r="U408" s="173">
        <v>1</v>
      </c>
      <c r="V408" s="173">
        <v>2</v>
      </c>
      <c r="W408" s="173">
        <v>11</v>
      </c>
      <c r="X408" s="173">
        <v>263</v>
      </c>
      <c r="Y408" s="173">
        <v>249</v>
      </c>
      <c r="Z408" s="174">
        <f t="shared" si="71"/>
        <v>1.0562248995983936</v>
      </c>
      <c r="AA408" s="315"/>
    </row>
    <row r="409" spans="1:27" ht="13.5" customHeight="1" x14ac:dyDescent="0.15">
      <c r="A409" s="113"/>
      <c r="B409" s="112"/>
      <c r="C409" s="456"/>
      <c r="D409" s="124" t="s">
        <v>77</v>
      </c>
      <c r="E409" s="173">
        <v>12</v>
      </c>
      <c r="F409" s="173">
        <v>22</v>
      </c>
      <c r="G409" s="173">
        <v>104</v>
      </c>
      <c r="H409" s="173">
        <v>52</v>
      </c>
      <c r="I409" s="173">
        <v>1</v>
      </c>
      <c r="J409" s="173">
        <v>12</v>
      </c>
      <c r="K409" s="173">
        <v>18</v>
      </c>
      <c r="L409" s="173">
        <v>0</v>
      </c>
      <c r="M409" s="173">
        <v>0</v>
      </c>
      <c r="N409" s="173">
        <v>0</v>
      </c>
      <c r="O409" s="173">
        <v>0</v>
      </c>
      <c r="P409" s="173">
        <v>0</v>
      </c>
      <c r="Q409" s="173">
        <v>10</v>
      </c>
      <c r="R409" s="173">
        <v>28</v>
      </c>
      <c r="S409" s="173">
        <v>9</v>
      </c>
      <c r="T409" s="173">
        <v>15</v>
      </c>
      <c r="U409" s="173">
        <v>1</v>
      </c>
      <c r="V409" s="173">
        <v>2</v>
      </c>
      <c r="W409" s="173">
        <v>17</v>
      </c>
      <c r="X409" s="173">
        <v>303</v>
      </c>
      <c r="Y409" s="173">
        <v>322</v>
      </c>
      <c r="Z409" s="174">
        <f t="shared" si="71"/>
        <v>0.94099378881987583</v>
      </c>
      <c r="AA409" s="315"/>
    </row>
    <row r="410" spans="1:27" ht="13.5" customHeight="1" x14ac:dyDescent="0.15">
      <c r="A410" s="113"/>
      <c r="B410" s="112"/>
      <c r="C410" s="456" t="s">
        <v>228</v>
      </c>
      <c r="D410" s="124" t="s">
        <v>345</v>
      </c>
      <c r="E410" s="173">
        <v>4939</v>
      </c>
      <c r="F410" s="173">
        <v>400</v>
      </c>
      <c r="G410" s="173">
        <v>5158</v>
      </c>
      <c r="H410" s="173">
        <v>2499</v>
      </c>
      <c r="I410" s="173">
        <v>475</v>
      </c>
      <c r="J410" s="173">
        <v>161</v>
      </c>
      <c r="K410" s="173">
        <v>137</v>
      </c>
      <c r="L410" s="173">
        <v>22</v>
      </c>
      <c r="M410" s="173">
        <v>11</v>
      </c>
      <c r="N410" s="173">
        <v>0</v>
      </c>
      <c r="O410" s="173">
        <v>5</v>
      </c>
      <c r="P410" s="173">
        <v>4</v>
      </c>
      <c r="Q410" s="173">
        <v>120</v>
      </c>
      <c r="R410" s="173">
        <v>164</v>
      </c>
      <c r="S410" s="173">
        <v>66</v>
      </c>
      <c r="T410" s="173">
        <v>455</v>
      </c>
      <c r="U410" s="173">
        <v>39</v>
      </c>
      <c r="V410" s="173">
        <v>157</v>
      </c>
      <c r="W410" s="173">
        <v>251</v>
      </c>
      <c r="X410" s="173">
        <v>15063</v>
      </c>
      <c r="Y410" s="173">
        <v>10065</v>
      </c>
      <c r="Z410" s="174">
        <f t="shared" si="71"/>
        <v>1.4965722801788375</v>
      </c>
      <c r="AA410" s="315"/>
    </row>
    <row r="411" spans="1:27" ht="13.5" customHeight="1" x14ac:dyDescent="0.15">
      <c r="A411" s="113"/>
      <c r="B411" s="112"/>
      <c r="C411" s="456"/>
      <c r="D411" s="124" t="s">
        <v>77</v>
      </c>
      <c r="E411" s="173">
        <v>5146</v>
      </c>
      <c r="F411" s="173">
        <v>435</v>
      </c>
      <c r="G411" s="173">
        <v>5263</v>
      </c>
      <c r="H411" s="173">
        <v>2595</v>
      </c>
      <c r="I411" s="173">
        <v>520</v>
      </c>
      <c r="J411" s="173">
        <v>164</v>
      </c>
      <c r="K411" s="173">
        <v>137</v>
      </c>
      <c r="L411" s="173">
        <v>22</v>
      </c>
      <c r="M411" s="173">
        <v>11</v>
      </c>
      <c r="N411" s="173">
        <v>0</v>
      </c>
      <c r="O411" s="173">
        <v>5</v>
      </c>
      <c r="P411" s="173">
        <v>5</v>
      </c>
      <c r="Q411" s="173">
        <v>153</v>
      </c>
      <c r="R411" s="173">
        <v>228</v>
      </c>
      <c r="S411" s="173">
        <v>86</v>
      </c>
      <c r="T411" s="173">
        <v>511</v>
      </c>
      <c r="U411" s="173">
        <v>39</v>
      </c>
      <c r="V411" s="173">
        <v>186</v>
      </c>
      <c r="W411" s="173">
        <v>328</v>
      </c>
      <c r="X411" s="173">
        <v>15834</v>
      </c>
      <c r="Y411" s="173">
        <v>10630</v>
      </c>
      <c r="Z411" s="174">
        <f t="shared" si="71"/>
        <v>1.489557855126999</v>
      </c>
      <c r="AA411" s="315"/>
    </row>
    <row r="412" spans="1:27" ht="13.5" customHeight="1" x14ac:dyDescent="0.15">
      <c r="A412" s="113"/>
      <c r="B412" s="114"/>
      <c r="C412" s="456" t="s">
        <v>229</v>
      </c>
      <c r="D412" s="124" t="s">
        <v>345</v>
      </c>
      <c r="E412" s="173">
        <v>80</v>
      </c>
      <c r="F412" s="173">
        <v>132</v>
      </c>
      <c r="G412" s="173">
        <v>108</v>
      </c>
      <c r="H412" s="173">
        <v>87</v>
      </c>
      <c r="I412" s="173">
        <v>17</v>
      </c>
      <c r="J412" s="173">
        <v>0</v>
      </c>
      <c r="K412" s="173">
        <v>6</v>
      </c>
      <c r="L412" s="173">
        <v>7</v>
      </c>
      <c r="M412" s="173">
        <v>0</v>
      </c>
      <c r="N412" s="173">
        <v>0</v>
      </c>
      <c r="O412" s="173">
        <v>0</v>
      </c>
      <c r="P412" s="173">
        <v>0</v>
      </c>
      <c r="Q412" s="173">
        <v>21</v>
      </c>
      <c r="R412" s="173">
        <v>7</v>
      </c>
      <c r="S412" s="173">
        <v>0</v>
      </c>
      <c r="T412" s="173">
        <v>163</v>
      </c>
      <c r="U412" s="173">
        <v>0</v>
      </c>
      <c r="V412" s="173">
        <v>2</v>
      </c>
      <c r="W412" s="173">
        <v>31</v>
      </c>
      <c r="X412" s="173">
        <v>661</v>
      </c>
      <c r="Y412" s="173">
        <v>534</v>
      </c>
      <c r="Z412" s="174">
        <f t="shared" si="71"/>
        <v>1.2378277153558053</v>
      </c>
      <c r="AA412" s="315"/>
    </row>
    <row r="413" spans="1:27" ht="13.5" customHeight="1" x14ac:dyDescent="0.15">
      <c r="A413" s="113"/>
      <c r="B413" s="114"/>
      <c r="C413" s="456"/>
      <c r="D413" s="124" t="s">
        <v>77</v>
      </c>
      <c r="E413" s="173">
        <v>137</v>
      </c>
      <c r="F413" s="173">
        <v>376</v>
      </c>
      <c r="G413" s="173">
        <v>332</v>
      </c>
      <c r="H413" s="173">
        <v>195</v>
      </c>
      <c r="I413" s="173">
        <v>43</v>
      </c>
      <c r="J413" s="173">
        <v>0</v>
      </c>
      <c r="K413" s="173">
        <v>7</v>
      </c>
      <c r="L413" s="173">
        <v>14</v>
      </c>
      <c r="M413" s="173">
        <v>0</v>
      </c>
      <c r="N413" s="173">
        <v>0</v>
      </c>
      <c r="O413" s="173">
        <v>0</v>
      </c>
      <c r="P413" s="173">
        <v>0</v>
      </c>
      <c r="Q413" s="173">
        <v>29</v>
      </c>
      <c r="R413" s="173">
        <v>9</v>
      </c>
      <c r="S413" s="173">
        <v>0</v>
      </c>
      <c r="T413" s="173">
        <v>324</v>
      </c>
      <c r="U413" s="173">
        <v>0</v>
      </c>
      <c r="V413" s="173">
        <v>2</v>
      </c>
      <c r="W413" s="173">
        <v>75</v>
      </c>
      <c r="X413" s="173">
        <v>1543</v>
      </c>
      <c r="Y413" s="173">
        <v>808</v>
      </c>
      <c r="Z413" s="174">
        <f t="shared" si="71"/>
        <v>1.9096534653465347</v>
      </c>
      <c r="AA413" s="315"/>
    </row>
    <row r="414" spans="1:27" ht="13.5" customHeight="1" x14ac:dyDescent="0.15">
      <c r="A414" s="113"/>
      <c r="B414" s="114"/>
      <c r="C414" s="456" t="s">
        <v>230</v>
      </c>
      <c r="D414" s="124" t="s">
        <v>345</v>
      </c>
      <c r="E414" s="173">
        <v>2</v>
      </c>
      <c r="F414" s="173">
        <v>0</v>
      </c>
      <c r="G414" s="173">
        <v>1</v>
      </c>
      <c r="H414" s="173">
        <v>0</v>
      </c>
      <c r="I414" s="173">
        <v>0</v>
      </c>
      <c r="J414" s="173">
        <v>0</v>
      </c>
      <c r="K414" s="173">
        <v>0</v>
      </c>
      <c r="L414" s="173">
        <v>0</v>
      </c>
      <c r="M414" s="173">
        <v>0</v>
      </c>
      <c r="N414" s="173">
        <v>0</v>
      </c>
      <c r="O414" s="173">
        <v>0</v>
      </c>
      <c r="P414" s="173">
        <v>2</v>
      </c>
      <c r="Q414" s="173">
        <v>0</v>
      </c>
      <c r="R414" s="173">
        <v>0</v>
      </c>
      <c r="S414" s="173">
        <v>0</v>
      </c>
      <c r="T414" s="173">
        <v>0</v>
      </c>
      <c r="U414" s="173">
        <v>0</v>
      </c>
      <c r="V414" s="173">
        <v>0</v>
      </c>
      <c r="W414" s="173">
        <v>2</v>
      </c>
      <c r="X414" s="173">
        <v>7</v>
      </c>
      <c r="Y414" s="173">
        <v>3</v>
      </c>
      <c r="Z414" s="174">
        <f t="shared" si="71"/>
        <v>2.3333333333333335</v>
      </c>
      <c r="AA414" s="315"/>
    </row>
    <row r="415" spans="1:27" ht="13.5" customHeight="1" thickBot="1" x14ac:dyDescent="0.2">
      <c r="A415" s="113"/>
      <c r="B415" s="114"/>
      <c r="C415" s="458"/>
      <c r="D415" s="126" t="s">
        <v>77</v>
      </c>
      <c r="E415" s="175">
        <v>2</v>
      </c>
      <c r="F415" s="175">
        <v>0</v>
      </c>
      <c r="G415" s="175">
        <v>1</v>
      </c>
      <c r="H415" s="175">
        <v>0</v>
      </c>
      <c r="I415" s="175">
        <v>0</v>
      </c>
      <c r="J415" s="175">
        <v>0</v>
      </c>
      <c r="K415" s="175">
        <v>0</v>
      </c>
      <c r="L415" s="175">
        <v>0</v>
      </c>
      <c r="M415" s="175">
        <v>0</v>
      </c>
      <c r="N415" s="175">
        <v>0</v>
      </c>
      <c r="O415" s="175">
        <v>0</v>
      </c>
      <c r="P415" s="175">
        <v>2</v>
      </c>
      <c r="Q415" s="175">
        <v>0</v>
      </c>
      <c r="R415" s="175">
        <v>0</v>
      </c>
      <c r="S415" s="175">
        <v>0</v>
      </c>
      <c r="T415" s="175">
        <v>0</v>
      </c>
      <c r="U415" s="175">
        <v>0</v>
      </c>
      <c r="V415" s="175">
        <v>0</v>
      </c>
      <c r="W415" s="175">
        <v>2</v>
      </c>
      <c r="X415" s="175">
        <v>7</v>
      </c>
      <c r="Y415" s="175">
        <v>3</v>
      </c>
      <c r="Z415" s="176">
        <f t="shared" si="71"/>
        <v>2.3333333333333335</v>
      </c>
      <c r="AA415" s="315"/>
    </row>
    <row r="416" spans="1:27" ht="13.5" customHeight="1" x14ac:dyDescent="0.15">
      <c r="A416" s="113"/>
      <c r="B416" s="440" t="s">
        <v>344</v>
      </c>
      <c r="C416" s="441"/>
      <c r="D416" s="121" t="s">
        <v>345</v>
      </c>
      <c r="E416" s="69">
        <f t="shared" ref="E416:Y416" si="76">E418+E420+E422+E424+E426</f>
        <v>952</v>
      </c>
      <c r="F416" s="69">
        <f t="shared" si="76"/>
        <v>212</v>
      </c>
      <c r="G416" s="69">
        <f t="shared" si="76"/>
        <v>1001</v>
      </c>
      <c r="H416" s="69">
        <f t="shared" si="76"/>
        <v>777</v>
      </c>
      <c r="I416" s="69">
        <f t="shared" si="76"/>
        <v>134</v>
      </c>
      <c r="J416" s="69">
        <f t="shared" si="76"/>
        <v>55</v>
      </c>
      <c r="K416" s="69">
        <f t="shared" si="76"/>
        <v>159</v>
      </c>
      <c r="L416" s="69">
        <f t="shared" si="76"/>
        <v>8</v>
      </c>
      <c r="M416" s="69">
        <f t="shared" ref="M416:O417" si="77">M418+M420+M422+M424+M426</f>
        <v>29</v>
      </c>
      <c r="N416" s="69">
        <f t="shared" si="77"/>
        <v>28</v>
      </c>
      <c r="O416" s="69">
        <f t="shared" si="77"/>
        <v>40</v>
      </c>
      <c r="P416" s="69">
        <f t="shared" si="76"/>
        <v>614</v>
      </c>
      <c r="Q416" s="69">
        <f t="shared" si="76"/>
        <v>244</v>
      </c>
      <c r="R416" s="69">
        <f t="shared" si="76"/>
        <v>123</v>
      </c>
      <c r="S416" s="69">
        <f t="shared" si="76"/>
        <v>124</v>
      </c>
      <c r="T416" s="69">
        <f t="shared" si="76"/>
        <v>377</v>
      </c>
      <c r="U416" s="69">
        <f t="shared" si="76"/>
        <v>50</v>
      </c>
      <c r="V416" s="69">
        <f t="shared" si="76"/>
        <v>133</v>
      </c>
      <c r="W416" s="69">
        <f t="shared" si="76"/>
        <v>175</v>
      </c>
      <c r="X416" s="69">
        <f t="shared" si="76"/>
        <v>5235</v>
      </c>
      <c r="Y416" s="69">
        <f t="shared" si="76"/>
        <v>4235</v>
      </c>
      <c r="Z416" s="137">
        <f t="shared" si="71"/>
        <v>1.2361275088547816</v>
      </c>
      <c r="AA416" s="170"/>
    </row>
    <row r="417" spans="1:27" ht="13.5" customHeight="1" thickBot="1" x14ac:dyDescent="0.2">
      <c r="A417" s="113"/>
      <c r="B417" s="442"/>
      <c r="C417" s="441"/>
      <c r="D417" s="122" t="s">
        <v>77</v>
      </c>
      <c r="E417" s="132">
        <f t="shared" ref="E417:Y417" si="78">E419+E421+E423+E425+E427</f>
        <v>1536</v>
      </c>
      <c r="F417" s="132">
        <f t="shared" si="78"/>
        <v>240</v>
      </c>
      <c r="G417" s="132">
        <f t="shared" si="78"/>
        <v>1232</v>
      </c>
      <c r="H417" s="132">
        <f t="shared" si="78"/>
        <v>1011</v>
      </c>
      <c r="I417" s="132">
        <f t="shared" si="78"/>
        <v>167</v>
      </c>
      <c r="J417" s="132">
        <f t="shared" si="78"/>
        <v>66</v>
      </c>
      <c r="K417" s="132">
        <f t="shared" si="78"/>
        <v>203</v>
      </c>
      <c r="L417" s="132">
        <f t="shared" si="78"/>
        <v>10</v>
      </c>
      <c r="M417" s="132">
        <f t="shared" si="77"/>
        <v>37</v>
      </c>
      <c r="N417" s="132">
        <f t="shared" si="77"/>
        <v>33</v>
      </c>
      <c r="O417" s="132">
        <f t="shared" si="77"/>
        <v>81</v>
      </c>
      <c r="P417" s="132">
        <f t="shared" si="78"/>
        <v>883</v>
      </c>
      <c r="Q417" s="132">
        <f t="shared" si="78"/>
        <v>419</v>
      </c>
      <c r="R417" s="132">
        <f t="shared" si="78"/>
        <v>176</v>
      </c>
      <c r="S417" s="132">
        <f t="shared" si="78"/>
        <v>205</v>
      </c>
      <c r="T417" s="132">
        <f t="shared" si="78"/>
        <v>618</v>
      </c>
      <c r="U417" s="132">
        <f t="shared" si="78"/>
        <v>73</v>
      </c>
      <c r="V417" s="132">
        <f t="shared" si="78"/>
        <v>236</v>
      </c>
      <c r="W417" s="132">
        <f t="shared" si="78"/>
        <v>311</v>
      </c>
      <c r="X417" s="132">
        <f t="shared" si="78"/>
        <v>7537</v>
      </c>
      <c r="Y417" s="132">
        <f t="shared" si="78"/>
        <v>6530</v>
      </c>
      <c r="Z417" s="138">
        <f t="shared" si="71"/>
        <v>1.1542113323124044</v>
      </c>
      <c r="AA417" s="170"/>
    </row>
    <row r="418" spans="1:27" ht="13.5" customHeight="1" x14ac:dyDescent="0.15">
      <c r="A418" s="113"/>
      <c r="B418" s="113"/>
      <c r="C418" s="457" t="s">
        <v>231</v>
      </c>
      <c r="D418" s="127" t="s">
        <v>345</v>
      </c>
      <c r="E418" s="173">
        <v>214</v>
      </c>
      <c r="F418" s="173">
        <v>54</v>
      </c>
      <c r="G418" s="173">
        <v>373</v>
      </c>
      <c r="H418" s="173">
        <v>263</v>
      </c>
      <c r="I418" s="173">
        <v>46</v>
      </c>
      <c r="J418" s="173">
        <v>21</v>
      </c>
      <c r="K418" s="173">
        <v>57</v>
      </c>
      <c r="L418" s="173">
        <v>6</v>
      </c>
      <c r="M418" s="173">
        <v>1</v>
      </c>
      <c r="N418" s="173">
        <v>2</v>
      </c>
      <c r="O418" s="173">
        <v>26</v>
      </c>
      <c r="P418" s="173">
        <v>409</v>
      </c>
      <c r="Q418" s="173">
        <v>86</v>
      </c>
      <c r="R418" s="173">
        <v>14</v>
      </c>
      <c r="S418" s="173">
        <v>36</v>
      </c>
      <c r="T418" s="173">
        <v>88</v>
      </c>
      <c r="U418" s="173">
        <v>8</v>
      </c>
      <c r="V418" s="173">
        <v>42</v>
      </c>
      <c r="W418" s="173">
        <v>27</v>
      </c>
      <c r="X418" s="173">
        <v>1773</v>
      </c>
      <c r="Y418" s="173">
        <v>1579</v>
      </c>
      <c r="Z418" s="174">
        <f t="shared" si="71"/>
        <v>1.122862571247625</v>
      </c>
      <c r="AA418" s="315"/>
    </row>
    <row r="419" spans="1:27" ht="13.5" customHeight="1" x14ac:dyDescent="0.15">
      <c r="A419" s="113"/>
      <c r="B419" s="112"/>
      <c r="C419" s="456"/>
      <c r="D419" s="124" t="s">
        <v>77</v>
      </c>
      <c r="E419" s="173">
        <v>243</v>
      </c>
      <c r="F419" s="173">
        <v>67</v>
      </c>
      <c r="G419" s="173">
        <v>391</v>
      </c>
      <c r="H419" s="173">
        <v>289</v>
      </c>
      <c r="I419" s="173">
        <v>70</v>
      </c>
      <c r="J419" s="173">
        <v>24</v>
      </c>
      <c r="K419" s="173">
        <v>62</v>
      </c>
      <c r="L419" s="173">
        <v>8</v>
      </c>
      <c r="M419" s="173">
        <v>1</v>
      </c>
      <c r="N419" s="173">
        <v>3</v>
      </c>
      <c r="O419" s="173">
        <v>56</v>
      </c>
      <c r="P419" s="173">
        <v>548</v>
      </c>
      <c r="Q419" s="173">
        <v>167</v>
      </c>
      <c r="R419" s="173">
        <v>20</v>
      </c>
      <c r="S419" s="173">
        <v>60</v>
      </c>
      <c r="T419" s="173">
        <v>187</v>
      </c>
      <c r="U419" s="173">
        <v>10</v>
      </c>
      <c r="V419" s="173">
        <v>64</v>
      </c>
      <c r="W419" s="173">
        <v>35</v>
      </c>
      <c r="X419" s="173">
        <v>2305</v>
      </c>
      <c r="Y419" s="173">
        <v>2472</v>
      </c>
      <c r="Z419" s="174">
        <f t="shared" si="71"/>
        <v>0.93244336569579289</v>
      </c>
      <c r="AA419" s="315"/>
    </row>
    <row r="420" spans="1:27" ht="13.5" customHeight="1" x14ac:dyDescent="0.15">
      <c r="A420" s="113"/>
      <c r="B420" s="112"/>
      <c r="C420" s="456" t="s">
        <v>232</v>
      </c>
      <c r="D420" s="124" t="s">
        <v>345</v>
      </c>
      <c r="E420" s="173">
        <v>14</v>
      </c>
      <c r="F420" s="173">
        <v>6</v>
      </c>
      <c r="G420" s="173">
        <v>61</v>
      </c>
      <c r="H420" s="173">
        <v>35</v>
      </c>
      <c r="I420" s="173">
        <v>1</v>
      </c>
      <c r="J420" s="173">
        <v>0</v>
      </c>
      <c r="K420" s="173">
        <v>3</v>
      </c>
      <c r="L420" s="173">
        <v>0</v>
      </c>
      <c r="M420" s="173">
        <v>0</v>
      </c>
      <c r="N420" s="173">
        <v>0</v>
      </c>
      <c r="O420" s="173">
        <v>0</v>
      </c>
      <c r="P420" s="173">
        <v>5</v>
      </c>
      <c r="Q420" s="173">
        <v>4</v>
      </c>
      <c r="R420" s="173">
        <v>0</v>
      </c>
      <c r="S420" s="173">
        <v>0</v>
      </c>
      <c r="T420" s="173">
        <v>8</v>
      </c>
      <c r="U420" s="173">
        <v>2</v>
      </c>
      <c r="V420" s="173">
        <v>4</v>
      </c>
      <c r="W420" s="173">
        <v>12</v>
      </c>
      <c r="X420" s="173">
        <v>155</v>
      </c>
      <c r="Y420" s="173">
        <v>88</v>
      </c>
      <c r="Z420" s="174">
        <f t="shared" si="71"/>
        <v>1.7613636363636365</v>
      </c>
      <c r="AA420" s="315"/>
    </row>
    <row r="421" spans="1:27" ht="13.5" customHeight="1" x14ac:dyDescent="0.15">
      <c r="A421" s="113"/>
      <c r="B421" s="112"/>
      <c r="C421" s="456"/>
      <c r="D421" s="124" t="s">
        <v>77</v>
      </c>
      <c r="E421" s="173">
        <v>18</v>
      </c>
      <c r="F421" s="173">
        <v>6</v>
      </c>
      <c r="G421" s="173">
        <v>65</v>
      </c>
      <c r="H421" s="173">
        <v>35</v>
      </c>
      <c r="I421" s="173">
        <v>2</v>
      </c>
      <c r="J421" s="173">
        <v>0</v>
      </c>
      <c r="K421" s="173">
        <v>3</v>
      </c>
      <c r="L421" s="173">
        <v>0</v>
      </c>
      <c r="M421" s="173">
        <v>0</v>
      </c>
      <c r="N421" s="173">
        <v>0</v>
      </c>
      <c r="O421" s="173">
        <v>0</v>
      </c>
      <c r="P421" s="173">
        <v>5</v>
      </c>
      <c r="Q421" s="173">
        <v>4</v>
      </c>
      <c r="R421" s="173">
        <v>0</v>
      </c>
      <c r="S421" s="173">
        <v>0</v>
      </c>
      <c r="T421" s="173">
        <v>17</v>
      </c>
      <c r="U421" s="173">
        <v>4</v>
      </c>
      <c r="V421" s="173">
        <v>4</v>
      </c>
      <c r="W421" s="173">
        <v>14</v>
      </c>
      <c r="X421" s="173">
        <v>177</v>
      </c>
      <c r="Y421" s="173">
        <v>137</v>
      </c>
      <c r="Z421" s="174">
        <f t="shared" si="71"/>
        <v>1.2919708029197081</v>
      </c>
      <c r="AA421" s="315"/>
    </row>
    <row r="422" spans="1:27" ht="13.5" customHeight="1" x14ac:dyDescent="0.15">
      <c r="A422" s="113"/>
      <c r="B422" s="112"/>
      <c r="C422" s="456" t="s">
        <v>233</v>
      </c>
      <c r="D422" s="124" t="s">
        <v>345</v>
      </c>
      <c r="E422" s="173">
        <v>400</v>
      </c>
      <c r="F422" s="173">
        <v>37</v>
      </c>
      <c r="G422" s="173">
        <v>256</v>
      </c>
      <c r="H422" s="173">
        <v>245</v>
      </c>
      <c r="I422" s="173">
        <v>23</v>
      </c>
      <c r="J422" s="173">
        <v>26</v>
      </c>
      <c r="K422" s="173">
        <v>52</v>
      </c>
      <c r="L422" s="173">
        <v>2</v>
      </c>
      <c r="M422" s="173">
        <v>18</v>
      </c>
      <c r="N422" s="173">
        <v>26</v>
      </c>
      <c r="O422" s="173">
        <v>10</v>
      </c>
      <c r="P422" s="173">
        <v>124</v>
      </c>
      <c r="Q422" s="173">
        <v>66</v>
      </c>
      <c r="R422" s="173">
        <v>33</v>
      </c>
      <c r="S422" s="173">
        <v>42</v>
      </c>
      <c r="T422" s="173">
        <v>146</v>
      </c>
      <c r="U422" s="173">
        <v>29</v>
      </c>
      <c r="V422" s="173">
        <v>49</v>
      </c>
      <c r="W422" s="173">
        <v>40</v>
      </c>
      <c r="X422" s="173">
        <v>1624</v>
      </c>
      <c r="Y422" s="173">
        <v>1233</v>
      </c>
      <c r="Z422" s="174">
        <f t="shared" si="71"/>
        <v>1.3171127331711274</v>
      </c>
      <c r="AA422" s="315"/>
    </row>
    <row r="423" spans="1:27" ht="13.5" customHeight="1" x14ac:dyDescent="0.15">
      <c r="A423" s="113"/>
      <c r="B423" s="112"/>
      <c r="C423" s="456"/>
      <c r="D423" s="124" t="s">
        <v>77</v>
      </c>
      <c r="E423" s="173">
        <v>827</v>
      </c>
      <c r="F423" s="173">
        <v>44</v>
      </c>
      <c r="G423" s="173">
        <v>343</v>
      </c>
      <c r="H423" s="173">
        <v>377</v>
      </c>
      <c r="I423" s="173">
        <v>29</v>
      </c>
      <c r="J423" s="173">
        <v>34</v>
      </c>
      <c r="K423" s="173">
        <v>79</v>
      </c>
      <c r="L423" s="173">
        <v>2</v>
      </c>
      <c r="M423" s="173">
        <v>24</v>
      </c>
      <c r="N423" s="173">
        <v>30</v>
      </c>
      <c r="O423" s="173">
        <v>12</v>
      </c>
      <c r="P423" s="173">
        <v>199</v>
      </c>
      <c r="Q423" s="173">
        <v>94</v>
      </c>
      <c r="R423" s="173">
        <v>46</v>
      </c>
      <c r="S423" s="173">
        <v>89</v>
      </c>
      <c r="T423" s="173">
        <v>214</v>
      </c>
      <c r="U423" s="173">
        <v>48</v>
      </c>
      <c r="V423" s="173">
        <v>129</v>
      </c>
      <c r="W423" s="173">
        <v>75</v>
      </c>
      <c r="X423" s="173">
        <v>2695</v>
      </c>
      <c r="Y423" s="173">
        <v>1859</v>
      </c>
      <c r="Z423" s="174">
        <f t="shared" si="71"/>
        <v>1.4497041420118344</v>
      </c>
      <c r="AA423" s="315"/>
    </row>
    <row r="424" spans="1:27" ht="13.5" customHeight="1" x14ac:dyDescent="0.15">
      <c r="A424" s="113"/>
      <c r="B424" s="112"/>
      <c r="C424" s="456" t="s">
        <v>234</v>
      </c>
      <c r="D424" s="124" t="s">
        <v>345</v>
      </c>
      <c r="E424" s="173">
        <v>28</v>
      </c>
      <c r="F424" s="173">
        <v>0</v>
      </c>
      <c r="G424" s="173">
        <v>26</v>
      </c>
      <c r="H424" s="173">
        <v>0</v>
      </c>
      <c r="I424" s="173">
        <v>0</v>
      </c>
      <c r="J424" s="173">
        <v>0</v>
      </c>
      <c r="K424" s="173">
        <v>0</v>
      </c>
      <c r="L424" s="173">
        <v>0</v>
      </c>
      <c r="M424" s="173">
        <v>0</v>
      </c>
      <c r="N424" s="173">
        <v>0</v>
      </c>
      <c r="O424" s="173">
        <v>4</v>
      </c>
      <c r="P424" s="173">
        <v>54</v>
      </c>
      <c r="Q424" s="173">
        <v>5</v>
      </c>
      <c r="R424" s="173">
        <v>11</v>
      </c>
      <c r="S424" s="173">
        <v>0</v>
      </c>
      <c r="T424" s="173">
        <v>0</v>
      </c>
      <c r="U424" s="173">
        <v>0</v>
      </c>
      <c r="V424" s="173">
        <v>13</v>
      </c>
      <c r="W424" s="173">
        <v>3</v>
      </c>
      <c r="X424" s="173">
        <v>144</v>
      </c>
      <c r="Y424" s="173">
        <v>101</v>
      </c>
      <c r="Z424" s="174">
        <f t="shared" si="71"/>
        <v>1.4257425742574257</v>
      </c>
      <c r="AA424" s="315"/>
    </row>
    <row r="425" spans="1:27" ht="13.5" customHeight="1" x14ac:dyDescent="0.15">
      <c r="A425" s="113"/>
      <c r="B425" s="112"/>
      <c r="C425" s="456"/>
      <c r="D425" s="124" t="s">
        <v>77</v>
      </c>
      <c r="E425" s="173">
        <v>93</v>
      </c>
      <c r="F425" s="173">
        <v>0</v>
      </c>
      <c r="G425" s="173">
        <v>62</v>
      </c>
      <c r="H425" s="173">
        <v>0</v>
      </c>
      <c r="I425" s="173">
        <v>0</v>
      </c>
      <c r="J425" s="173">
        <v>0</v>
      </c>
      <c r="K425" s="173">
        <v>0</v>
      </c>
      <c r="L425" s="173">
        <v>0</v>
      </c>
      <c r="M425" s="173">
        <v>0</v>
      </c>
      <c r="N425" s="173">
        <v>0</v>
      </c>
      <c r="O425" s="173">
        <v>13</v>
      </c>
      <c r="P425" s="173">
        <v>54</v>
      </c>
      <c r="Q425" s="173">
        <v>10</v>
      </c>
      <c r="R425" s="173">
        <v>20</v>
      </c>
      <c r="S425" s="173">
        <v>0</v>
      </c>
      <c r="T425" s="173">
        <v>0</v>
      </c>
      <c r="U425" s="173">
        <v>0</v>
      </c>
      <c r="V425" s="173">
        <v>13</v>
      </c>
      <c r="W425" s="173">
        <v>12</v>
      </c>
      <c r="X425" s="173">
        <v>277</v>
      </c>
      <c r="Y425" s="173">
        <v>176</v>
      </c>
      <c r="Z425" s="174">
        <f t="shared" si="71"/>
        <v>1.5738636363636365</v>
      </c>
      <c r="AA425" s="315"/>
    </row>
    <row r="426" spans="1:27" ht="13.5" customHeight="1" x14ac:dyDescent="0.15">
      <c r="A426" s="113"/>
      <c r="B426" s="112"/>
      <c r="C426" s="456" t="s">
        <v>235</v>
      </c>
      <c r="D426" s="124" t="s">
        <v>345</v>
      </c>
      <c r="E426" s="173">
        <v>296</v>
      </c>
      <c r="F426" s="173">
        <v>115</v>
      </c>
      <c r="G426" s="173">
        <v>285</v>
      </c>
      <c r="H426" s="173">
        <v>234</v>
      </c>
      <c r="I426" s="173">
        <v>64</v>
      </c>
      <c r="J426" s="173">
        <v>8</v>
      </c>
      <c r="K426" s="173">
        <v>47</v>
      </c>
      <c r="L426" s="173">
        <v>0</v>
      </c>
      <c r="M426" s="173">
        <v>10</v>
      </c>
      <c r="N426" s="173">
        <v>0</v>
      </c>
      <c r="O426" s="173">
        <v>0</v>
      </c>
      <c r="P426" s="173">
        <v>22</v>
      </c>
      <c r="Q426" s="173">
        <v>83</v>
      </c>
      <c r="R426" s="173">
        <v>65</v>
      </c>
      <c r="S426" s="173">
        <v>46</v>
      </c>
      <c r="T426" s="173">
        <v>135</v>
      </c>
      <c r="U426" s="173">
        <v>11</v>
      </c>
      <c r="V426" s="173">
        <v>25</v>
      </c>
      <c r="W426" s="173">
        <v>93</v>
      </c>
      <c r="X426" s="173">
        <v>1539</v>
      </c>
      <c r="Y426" s="173">
        <v>1234</v>
      </c>
      <c r="Z426" s="174">
        <f t="shared" si="71"/>
        <v>1.2471636952998379</v>
      </c>
      <c r="AA426" s="315"/>
    </row>
    <row r="427" spans="1:27" ht="13.5" customHeight="1" thickBot="1" x14ac:dyDescent="0.2">
      <c r="A427" s="117"/>
      <c r="B427" s="119"/>
      <c r="C427" s="458"/>
      <c r="D427" s="125" t="s">
        <v>77</v>
      </c>
      <c r="E427" s="173">
        <v>355</v>
      </c>
      <c r="F427" s="173">
        <v>123</v>
      </c>
      <c r="G427" s="173">
        <v>371</v>
      </c>
      <c r="H427" s="173">
        <v>310</v>
      </c>
      <c r="I427" s="173">
        <v>66</v>
      </c>
      <c r="J427" s="173">
        <v>8</v>
      </c>
      <c r="K427" s="173">
        <v>59</v>
      </c>
      <c r="L427" s="173">
        <v>0</v>
      </c>
      <c r="M427" s="173">
        <v>12</v>
      </c>
      <c r="N427" s="173">
        <v>0</v>
      </c>
      <c r="O427" s="173">
        <v>0</v>
      </c>
      <c r="P427" s="173">
        <v>77</v>
      </c>
      <c r="Q427" s="173">
        <v>144</v>
      </c>
      <c r="R427" s="173">
        <v>90</v>
      </c>
      <c r="S427" s="173">
        <v>56</v>
      </c>
      <c r="T427" s="173">
        <v>200</v>
      </c>
      <c r="U427" s="173">
        <v>11</v>
      </c>
      <c r="V427" s="173">
        <v>26</v>
      </c>
      <c r="W427" s="173">
        <v>175</v>
      </c>
      <c r="X427" s="173">
        <v>2083</v>
      </c>
      <c r="Y427" s="173">
        <v>1886</v>
      </c>
      <c r="Z427" s="174">
        <f t="shared" si="71"/>
        <v>1.1044538706256628</v>
      </c>
      <c r="AA427" s="315"/>
    </row>
    <row r="429" spans="1:27" ht="13.5" customHeight="1" x14ac:dyDescent="0.15">
      <c r="A429" s="147">
        <v>1</v>
      </c>
      <c r="B429" s="116">
        <v>2</v>
      </c>
      <c r="C429" s="147">
        <v>3</v>
      </c>
      <c r="D429" s="116">
        <v>4</v>
      </c>
      <c r="E429" s="147">
        <v>5</v>
      </c>
      <c r="F429" s="116">
        <v>6</v>
      </c>
      <c r="G429" s="147">
        <v>7</v>
      </c>
      <c r="H429" s="116">
        <v>8</v>
      </c>
      <c r="I429" s="147">
        <v>9</v>
      </c>
      <c r="J429" s="116">
        <v>10</v>
      </c>
      <c r="K429" s="147">
        <v>11</v>
      </c>
      <c r="L429" s="116">
        <v>12</v>
      </c>
      <c r="M429" s="147">
        <v>13</v>
      </c>
      <c r="N429" s="116">
        <v>14</v>
      </c>
      <c r="O429" s="147">
        <v>15</v>
      </c>
      <c r="P429" s="116">
        <v>16</v>
      </c>
      <c r="Q429" s="147">
        <v>17</v>
      </c>
      <c r="R429" s="116">
        <v>18</v>
      </c>
      <c r="S429" s="147">
        <v>19</v>
      </c>
      <c r="T429" s="116">
        <v>20</v>
      </c>
      <c r="U429" s="147">
        <v>21</v>
      </c>
      <c r="V429" s="116">
        <v>22</v>
      </c>
      <c r="W429" s="147">
        <v>23</v>
      </c>
      <c r="X429" s="116">
        <v>24</v>
      </c>
      <c r="Y429" s="147">
        <v>25</v>
      </c>
      <c r="Z429" s="116">
        <v>26</v>
      </c>
    </row>
  </sheetData>
  <mergeCells count="211">
    <mergeCell ref="C412:C413"/>
    <mergeCell ref="C414:C415"/>
    <mergeCell ref="B416:C417"/>
    <mergeCell ref="C426:C427"/>
    <mergeCell ref="C418:C419"/>
    <mergeCell ref="C420:C421"/>
    <mergeCell ref="C422:C423"/>
    <mergeCell ref="C424:C425"/>
    <mergeCell ref="C404:C405"/>
    <mergeCell ref="C406:C407"/>
    <mergeCell ref="C408:C409"/>
    <mergeCell ref="C410:C411"/>
    <mergeCell ref="A396:C397"/>
    <mergeCell ref="B398:C399"/>
    <mergeCell ref="C400:C401"/>
    <mergeCell ref="C402:C403"/>
    <mergeCell ref="C388:C389"/>
    <mergeCell ref="C390:C391"/>
    <mergeCell ref="C392:C393"/>
    <mergeCell ref="C394:C395"/>
    <mergeCell ref="C376:C377"/>
    <mergeCell ref="C378:C379"/>
    <mergeCell ref="C380:C381"/>
    <mergeCell ref="C382:C383"/>
    <mergeCell ref="C372:C373"/>
    <mergeCell ref="C374:C375"/>
    <mergeCell ref="C360:C361"/>
    <mergeCell ref="C362:C363"/>
    <mergeCell ref="C364:C365"/>
    <mergeCell ref="C366:C367"/>
    <mergeCell ref="C370:C371"/>
    <mergeCell ref="C340:C341"/>
    <mergeCell ref="C342:C343"/>
    <mergeCell ref="C344:C345"/>
    <mergeCell ref="C346:C347"/>
    <mergeCell ref="C318:C319"/>
    <mergeCell ref="C324:C325"/>
    <mergeCell ref="C326:C327"/>
    <mergeCell ref="C338:C339"/>
    <mergeCell ref="C336:C337"/>
    <mergeCell ref="C328:C329"/>
    <mergeCell ref="C330:C331"/>
    <mergeCell ref="C332:C333"/>
    <mergeCell ref="C334:C335"/>
    <mergeCell ref="C298:C299"/>
    <mergeCell ref="C316:C317"/>
    <mergeCell ref="C300:C301"/>
    <mergeCell ref="C302:C303"/>
    <mergeCell ref="C304:C305"/>
    <mergeCell ref="A306:C307"/>
    <mergeCell ref="B308:C309"/>
    <mergeCell ref="C310:C311"/>
    <mergeCell ref="C312:C313"/>
    <mergeCell ref="C314:C315"/>
    <mergeCell ref="C290:C291"/>
    <mergeCell ref="C292:C293"/>
    <mergeCell ref="C294:C295"/>
    <mergeCell ref="C296:C297"/>
    <mergeCell ref="C282:C283"/>
    <mergeCell ref="C288:C289"/>
    <mergeCell ref="B284:C285"/>
    <mergeCell ref="C286:C287"/>
    <mergeCell ref="C274:C275"/>
    <mergeCell ref="C276:C277"/>
    <mergeCell ref="C278:C279"/>
    <mergeCell ref="C280:C281"/>
    <mergeCell ref="B266:C267"/>
    <mergeCell ref="C268:C269"/>
    <mergeCell ref="C270:C271"/>
    <mergeCell ref="C272:C273"/>
    <mergeCell ref="C252:C253"/>
    <mergeCell ref="C254:C255"/>
    <mergeCell ref="C260:C261"/>
    <mergeCell ref="C262:C263"/>
    <mergeCell ref="C264:C265"/>
    <mergeCell ref="C244:C245"/>
    <mergeCell ref="C246:C247"/>
    <mergeCell ref="C248:C249"/>
    <mergeCell ref="C250:C251"/>
    <mergeCell ref="C236:C237"/>
    <mergeCell ref="C238:C239"/>
    <mergeCell ref="C240:C241"/>
    <mergeCell ref="C242:C243"/>
    <mergeCell ref="C228:C229"/>
    <mergeCell ref="C230:C231"/>
    <mergeCell ref="C232:C233"/>
    <mergeCell ref="C234:C235"/>
    <mergeCell ref="C162:C163"/>
    <mergeCell ref="A212:C213"/>
    <mergeCell ref="C206:C207"/>
    <mergeCell ref="C210:C211"/>
    <mergeCell ref="C208:C209"/>
    <mergeCell ref="C200:C201"/>
    <mergeCell ref="C202:C203"/>
    <mergeCell ref="C204:C205"/>
    <mergeCell ref="C182:C183"/>
    <mergeCell ref="C184:C185"/>
    <mergeCell ref="C198:C199"/>
    <mergeCell ref="C186:C187"/>
    <mergeCell ref="C188:C189"/>
    <mergeCell ref="C190:C191"/>
    <mergeCell ref="B196:C197"/>
    <mergeCell ref="C180:C181"/>
    <mergeCell ref="C176:C177"/>
    <mergeCell ref="C178:C179"/>
    <mergeCell ref="C154:C155"/>
    <mergeCell ref="C156:C157"/>
    <mergeCell ref="C158:C159"/>
    <mergeCell ref="C160:C161"/>
    <mergeCell ref="C148:C149"/>
    <mergeCell ref="C146:C147"/>
    <mergeCell ref="B150:C151"/>
    <mergeCell ref="C152:C153"/>
    <mergeCell ref="C144:C145"/>
    <mergeCell ref="C132:C133"/>
    <mergeCell ref="C138:C139"/>
    <mergeCell ref="C140:C141"/>
    <mergeCell ref="C142:C143"/>
    <mergeCell ref="C52:C53"/>
    <mergeCell ref="C54:C55"/>
    <mergeCell ref="C56:C57"/>
    <mergeCell ref="B122:C123"/>
    <mergeCell ref="C124:C125"/>
    <mergeCell ref="C126:C127"/>
    <mergeCell ref="C136:C137"/>
    <mergeCell ref="C134:C135"/>
    <mergeCell ref="C118:C119"/>
    <mergeCell ref="C120:C121"/>
    <mergeCell ref="C94:C95"/>
    <mergeCell ref="C96:C97"/>
    <mergeCell ref="C98:C99"/>
    <mergeCell ref="C100:C101"/>
    <mergeCell ref="C72:C73"/>
    <mergeCell ref="C114:C115"/>
    <mergeCell ref="C116:C117"/>
    <mergeCell ref="C86:C87"/>
    <mergeCell ref="C88:C89"/>
    <mergeCell ref="C90:C91"/>
    <mergeCell ref="C92:C93"/>
    <mergeCell ref="C110:C111"/>
    <mergeCell ref="C112:C113"/>
    <mergeCell ref="C102:C103"/>
    <mergeCell ref="C104:C105"/>
    <mergeCell ref="C106:C107"/>
    <mergeCell ref="C108:C109"/>
    <mergeCell ref="C36:C37"/>
    <mergeCell ref="C38:C39"/>
    <mergeCell ref="C40:C41"/>
    <mergeCell ref="C42:C43"/>
    <mergeCell ref="C44:C45"/>
    <mergeCell ref="C46:C47"/>
    <mergeCell ref="C48:C49"/>
    <mergeCell ref="C50:C51"/>
    <mergeCell ref="C30:C31"/>
    <mergeCell ref="C32:C33"/>
    <mergeCell ref="C20:C21"/>
    <mergeCell ref="B8:C9"/>
    <mergeCell ref="C10:C11"/>
    <mergeCell ref="C12:C13"/>
    <mergeCell ref="C14:C15"/>
    <mergeCell ref="C16:C17"/>
    <mergeCell ref="C18:C19"/>
    <mergeCell ref="C22:C23"/>
    <mergeCell ref="A4:C5"/>
    <mergeCell ref="C164:C165"/>
    <mergeCell ref="A166:C167"/>
    <mergeCell ref="B168:C169"/>
    <mergeCell ref="C74:C75"/>
    <mergeCell ref="C34:C35"/>
    <mergeCell ref="C68:C69"/>
    <mergeCell ref="C70:C71"/>
    <mergeCell ref="C82:C83"/>
    <mergeCell ref="C84:C85"/>
    <mergeCell ref="A68:A69"/>
    <mergeCell ref="B68:B69"/>
    <mergeCell ref="A132:A133"/>
    <mergeCell ref="B132:B133"/>
    <mergeCell ref="C76:C77"/>
    <mergeCell ref="C78:C79"/>
    <mergeCell ref="B80:C81"/>
    <mergeCell ref="A6:C7"/>
    <mergeCell ref="B58:C59"/>
    <mergeCell ref="C60:C61"/>
    <mergeCell ref="C62:C63"/>
    <mergeCell ref="C24:C25"/>
    <mergeCell ref="C26:C27"/>
    <mergeCell ref="C28:C29"/>
    <mergeCell ref="A324:A325"/>
    <mergeCell ref="B324:B325"/>
    <mergeCell ref="A196:A197"/>
    <mergeCell ref="A260:A261"/>
    <mergeCell ref="B260:B261"/>
    <mergeCell ref="C172:C173"/>
    <mergeCell ref="C170:C171"/>
    <mergeCell ref="C174:C175"/>
    <mergeCell ref="A388:A389"/>
    <mergeCell ref="B388:B389"/>
    <mergeCell ref="A350:C351"/>
    <mergeCell ref="B352:C353"/>
    <mergeCell ref="C354:C355"/>
    <mergeCell ref="C348:C349"/>
    <mergeCell ref="C356:C357"/>
    <mergeCell ref="C358:C359"/>
    <mergeCell ref="C368:C369"/>
    <mergeCell ref="C218:C219"/>
    <mergeCell ref="B214:C215"/>
    <mergeCell ref="C216:C217"/>
    <mergeCell ref="C220:C221"/>
    <mergeCell ref="C222:C223"/>
    <mergeCell ref="C224:C225"/>
    <mergeCell ref="C226:C227"/>
  </mergeCells>
  <phoneticPr fontId="3"/>
  <pageMargins left="0.39370078740157483" right="0.31496062992125984" top="0.55118110236220474" bottom="0.47244094488188981" header="0.51181102362204722" footer="0.27559055118110237"/>
  <pageSetup paperSize="9" scale="64" firstPageNumber="41" orientation="landscape" useFirstPageNumber="1" r:id="rId1"/>
  <headerFooter alignWithMargins="0">
    <oddFooter>&amp;C&amp;P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</sheetPr>
  <dimension ref="A1"/>
  <sheetViews>
    <sheetView view="pageBreakPreview" zoomScale="115" zoomScaleNormal="100" workbookViewId="0">
      <selection activeCell="N11" sqref="N11"/>
    </sheetView>
  </sheetViews>
  <sheetFormatPr defaultRowHeight="13.5" x14ac:dyDescent="0.15"/>
  <cols>
    <col min="25" max="25" width="9.25" customWidth="1"/>
    <col min="26" max="26" width="8.25" customWidth="1"/>
  </cols>
  <sheetData/>
  <phoneticPr fontId="3"/>
  <pageMargins left="0.82677165354330717" right="0.39370078740157483" top="0.51181102362204722" bottom="0.59055118110236227" header="0.51181102362204722" footer="0.35433070866141736"/>
  <pageSetup paperSize="9" scale="73" firstPageNumber="6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R28"/>
  <sheetViews>
    <sheetView view="pageBreakPreview" zoomScale="70" zoomScaleNormal="85" zoomScaleSheetLayoutView="70" workbookViewId="0">
      <pane xSplit="2" ySplit="5" topLeftCell="C6" activePane="bottomRight" state="frozen"/>
      <selection activeCell="N11" sqref="N11"/>
      <selection pane="topRight" activeCell="N11" sqref="N11"/>
      <selection pane="bottomLeft" activeCell="N11" sqref="N11"/>
      <selection pane="bottomRight" activeCell="B7" sqref="B7"/>
    </sheetView>
  </sheetViews>
  <sheetFormatPr defaultRowHeight="13.5" customHeight="1" x14ac:dyDescent="0.15"/>
  <cols>
    <col min="1" max="1" width="15.625" customWidth="1"/>
    <col min="2" max="2" width="7.125" style="53" customWidth="1"/>
    <col min="3" max="3" width="13.125" customWidth="1"/>
    <col min="5" max="5" width="13.125" customWidth="1"/>
    <col min="8" max="8" width="13.125" customWidth="1"/>
    <col min="11" max="11" width="13.125" customWidth="1"/>
    <col min="14" max="14" width="13.125" customWidth="1"/>
    <col min="17" max="17" width="2.5" customWidth="1"/>
    <col min="18" max="18" width="9.875" bestFit="1" customWidth="1"/>
    <col min="25" max="25" width="9.25" customWidth="1"/>
    <col min="26" max="26" width="8.25" customWidth="1"/>
  </cols>
  <sheetData>
    <row r="1" spans="1:18" ht="23.25" customHeight="1" x14ac:dyDescent="0.2">
      <c r="A1" s="1" t="s">
        <v>404</v>
      </c>
    </row>
    <row r="2" spans="1:18" ht="18" customHeight="1" thickBot="1" x14ac:dyDescent="0.2">
      <c r="P2" s="10" t="s">
        <v>2</v>
      </c>
    </row>
    <row r="3" spans="1:18" ht="15.75" customHeight="1" thickBot="1" x14ac:dyDescent="0.2">
      <c r="A3" s="338" t="s">
        <v>3</v>
      </c>
      <c r="B3" s="338"/>
      <c r="C3" s="337" t="s">
        <v>4</v>
      </c>
      <c r="D3" s="2"/>
      <c r="E3" s="338" t="s">
        <v>5</v>
      </c>
      <c r="F3" s="338"/>
      <c r="G3" s="338"/>
      <c r="H3" s="338"/>
      <c r="I3" s="338"/>
      <c r="J3" s="338"/>
      <c r="K3" s="338" t="s">
        <v>5</v>
      </c>
      <c r="L3" s="338"/>
      <c r="M3" s="338"/>
      <c r="N3" s="338"/>
      <c r="O3" s="338"/>
      <c r="P3" s="338"/>
    </row>
    <row r="4" spans="1:18" ht="15.75" customHeight="1" thickBot="1" x14ac:dyDescent="0.2">
      <c r="A4" s="338"/>
      <c r="B4" s="338"/>
      <c r="C4" s="337"/>
      <c r="D4" s="3"/>
      <c r="E4" s="337" t="s">
        <v>6</v>
      </c>
      <c r="F4" s="4"/>
      <c r="G4" s="5"/>
      <c r="H4" s="337" t="s">
        <v>7</v>
      </c>
      <c r="I4" s="4"/>
      <c r="J4" s="5"/>
      <c r="K4" s="337" t="s">
        <v>8</v>
      </c>
      <c r="L4" s="4"/>
      <c r="M4" s="5"/>
      <c r="N4" s="337" t="s">
        <v>9</v>
      </c>
      <c r="O4" s="4"/>
      <c r="P4" s="5"/>
    </row>
    <row r="5" spans="1:18" ht="15.75" customHeight="1" thickBot="1" x14ac:dyDescent="0.2">
      <c r="A5" s="338"/>
      <c r="B5" s="338"/>
      <c r="C5" s="338"/>
      <c r="D5" s="106" t="s">
        <v>10</v>
      </c>
      <c r="E5" s="338"/>
      <c r="F5" s="106" t="s">
        <v>11</v>
      </c>
      <c r="G5" s="106" t="s">
        <v>10</v>
      </c>
      <c r="H5" s="338"/>
      <c r="I5" s="106" t="s">
        <v>11</v>
      </c>
      <c r="J5" s="106" t="s">
        <v>10</v>
      </c>
      <c r="K5" s="338"/>
      <c r="L5" s="106" t="s">
        <v>11</v>
      </c>
      <c r="M5" s="106" t="s">
        <v>10</v>
      </c>
      <c r="N5" s="338"/>
      <c r="O5" s="106" t="s">
        <v>11</v>
      </c>
      <c r="P5" s="106" t="s">
        <v>10</v>
      </c>
    </row>
    <row r="6" spans="1:18" ht="15.75" customHeight="1" x14ac:dyDescent="0.15">
      <c r="A6" s="339" t="s">
        <v>12</v>
      </c>
      <c r="B6" s="151" t="s">
        <v>408</v>
      </c>
      <c r="C6" s="6">
        <f t="shared" ref="C6:E7" si="0">C9+C12+C15+C18+C21+C24</f>
        <v>140821.20000000001</v>
      </c>
      <c r="D6" s="6">
        <f t="shared" si="0"/>
        <v>99.999999999999972</v>
      </c>
      <c r="E6" s="6">
        <f t="shared" si="0"/>
        <v>43676.9</v>
      </c>
      <c r="F6" s="6">
        <f>E6/$C6*100</f>
        <v>31.015855567201527</v>
      </c>
      <c r="G6" s="6">
        <f>G9+G12+G15+G18+G21+G24</f>
        <v>99.999999999999986</v>
      </c>
      <c r="H6" s="6">
        <f>H9+H12+H15+H18+H21+H24</f>
        <v>97144.300000000017</v>
      </c>
      <c r="I6" s="6">
        <f>H6/$C6*100</f>
        <v>68.984144432798473</v>
      </c>
      <c r="J6" s="6">
        <f>J9+J12+J15+J18+J21+J24</f>
        <v>100</v>
      </c>
      <c r="K6" s="6">
        <f>K9+K12+K15+K18+K21+K24</f>
        <v>115760.4</v>
      </c>
      <c r="L6" s="6">
        <f>K6/$C6*100</f>
        <v>82.203815902719185</v>
      </c>
      <c r="M6" s="6">
        <f>M9+M12+M15+M18+M21+M24</f>
        <v>100</v>
      </c>
      <c r="N6" s="6">
        <f>N9+N12+N15+N18+N21+N24</f>
        <v>25060.799999999999</v>
      </c>
      <c r="O6" s="6">
        <f>N6/$C6*100</f>
        <v>17.796184097280804</v>
      </c>
      <c r="P6" s="6">
        <f>P9+P12+P15+P18+P21+P24</f>
        <v>100.00000000000001</v>
      </c>
      <c r="R6" s="110"/>
    </row>
    <row r="7" spans="1:18" ht="15.75" customHeight="1" x14ac:dyDescent="0.15">
      <c r="A7" s="340"/>
      <c r="B7" s="99" t="s">
        <v>402</v>
      </c>
      <c r="C7" s="7">
        <f t="shared" si="0"/>
        <v>133406.39999999999</v>
      </c>
      <c r="D7" s="7">
        <f t="shared" si="0"/>
        <v>100.00000000000001</v>
      </c>
      <c r="E7" s="7">
        <f t="shared" si="0"/>
        <v>40512.899999999994</v>
      </c>
      <c r="F7" s="7">
        <f>E7/$C7*100</f>
        <v>30.368033317741876</v>
      </c>
      <c r="G7" s="7">
        <f>G10+G13+G16+G19+G22+G25</f>
        <v>100</v>
      </c>
      <c r="H7" s="7">
        <f>H10+H13+H16+H19+H22+H25</f>
        <v>92893.5</v>
      </c>
      <c r="I7" s="7">
        <f>H7/$C7*100</f>
        <v>69.631966682258124</v>
      </c>
      <c r="J7" s="7">
        <f>J10+J13+J16+J19+J22+J25</f>
        <v>100</v>
      </c>
      <c r="K7" s="7">
        <f>K10+K13+K16+K19+K22+K25</f>
        <v>109199.9</v>
      </c>
      <c r="L7" s="7">
        <f>K7/$C7*100</f>
        <v>81.855068422504459</v>
      </c>
      <c r="M7" s="7">
        <f>M10+M13+M16+M19+M22+M25</f>
        <v>100</v>
      </c>
      <c r="N7" s="7">
        <f>N10+N13+N16+N19+N22+N25</f>
        <v>24206.500000000004</v>
      </c>
      <c r="O7" s="7">
        <f>N7/$C7*100</f>
        <v>18.144931577495534</v>
      </c>
      <c r="P7" s="7">
        <f>P10+P13+P16+P19+P22+P25</f>
        <v>99.999999999999957</v>
      </c>
      <c r="R7" s="110"/>
    </row>
    <row r="8" spans="1:18" ht="15.75" customHeight="1" thickBot="1" x14ac:dyDescent="0.2">
      <c r="A8" s="341"/>
      <c r="B8" s="30" t="s">
        <v>13</v>
      </c>
      <c r="C8" s="109">
        <f>C6/C7*100</f>
        <v>105.55805418630592</v>
      </c>
      <c r="D8" s="9" t="s">
        <v>14</v>
      </c>
      <c r="E8" s="109">
        <f>E6/E7*100</f>
        <v>107.80985809458224</v>
      </c>
      <c r="F8" s="9" t="s">
        <v>14</v>
      </c>
      <c r="G8" s="9" t="s">
        <v>14</v>
      </c>
      <c r="H8" s="109">
        <f>H6/H7*100</f>
        <v>104.57599293814962</v>
      </c>
      <c r="I8" s="9" t="s">
        <v>14</v>
      </c>
      <c r="J8" s="9" t="s">
        <v>14</v>
      </c>
      <c r="K8" s="109">
        <f>K6/K7*100</f>
        <v>106.00778938442252</v>
      </c>
      <c r="L8" s="9" t="s">
        <v>14</v>
      </c>
      <c r="M8" s="9" t="s">
        <v>14</v>
      </c>
      <c r="N8" s="109">
        <f>N6/N7*100</f>
        <v>103.5292173589738</v>
      </c>
      <c r="O8" s="9" t="s">
        <v>14</v>
      </c>
      <c r="P8" s="9" t="s">
        <v>14</v>
      </c>
      <c r="R8" s="110"/>
    </row>
    <row r="9" spans="1:18" ht="15.75" customHeight="1" x14ac:dyDescent="0.15">
      <c r="A9" s="339" t="s">
        <v>16</v>
      </c>
      <c r="B9" s="151" t="str">
        <f>$B$6</f>
        <v>27年度</v>
      </c>
      <c r="C9" s="6">
        <f>E9+H9</f>
        <v>77932.800000000003</v>
      </c>
      <c r="D9" s="6">
        <f>C9/C$6*100</f>
        <v>55.341667305774976</v>
      </c>
      <c r="E9" s="6">
        <f>'2頁'!Q11</f>
        <v>20599.5</v>
      </c>
      <c r="F9" s="6">
        <f>E9/$C9*100</f>
        <v>26.432387903424488</v>
      </c>
      <c r="G9" s="6">
        <f>E9/E$6*100</f>
        <v>47.163374690053551</v>
      </c>
      <c r="H9" s="6">
        <f>'2頁'!Q12</f>
        <v>57333.3</v>
      </c>
      <c r="I9" s="6">
        <f>H9/$C9*100</f>
        <v>73.567612096575502</v>
      </c>
      <c r="J9" s="6">
        <f>H9/H$6*100</f>
        <v>59.018696928177974</v>
      </c>
      <c r="K9" s="6">
        <f>'2頁'!Q13</f>
        <v>65047.7</v>
      </c>
      <c r="L9" s="6">
        <f>K9/$C9*100</f>
        <v>83.466396690482043</v>
      </c>
      <c r="M9" s="6">
        <f>K9/K$6*100</f>
        <v>56.191668307987875</v>
      </c>
      <c r="N9" s="6">
        <f>'2頁'!Q14</f>
        <v>12885.1</v>
      </c>
      <c r="O9" s="6">
        <f>N9/$C9*100</f>
        <v>16.533603309517943</v>
      </c>
      <c r="P9" s="6">
        <f>N9/N$6*100</f>
        <v>51.415357849709508</v>
      </c>
      <c r="R9" s="110"/>
    </row>
    <row r="10" spans="1:18" ht="15.75" customHeight="1" x14ac:dyDescent="0.15">
      <c r="A10" s="340"/>
      <c r="B10" s="99" t="str">
        <f>$B$7</f>
        <v>26年度</v>
      </c>
      <c r="C10" s="7">
        <f>E10+H10</f>
        <v>73151.7</v>
      </c>
      <c r="D10" s="7">
        <f>C10/C$7*100</f>
        <v>54.833726118087291</v>
      </c>
      <c r="E10" s="7">
        <f>'2頁'!R11</f>
        <v>18735.3</v>
      </c>
      <c r="F10" s="7">
        <f>E10/$C10*100</f>
        <v>25.611571569765296</v>
      </c>
      <c r="G10" s="7">
        <f>E10/E$7*100</f>
        <v>46.245270025103117</v>
      </c>
      <c r="H10" s="7">
        <f>'2頁'!R12</f>
        <v>54416.4</v>
      </c>
      <c r="I10" s="7">
        <f>H10/$C10*100</f>
        <v>74.388428430234711</v>
      </c>
      <c r="J10" s="7">
        <f>H10/H$7*100</f>
        <v>58.579340858079419</v>
      </c>
      <c r="K10" s="7">
        <f>'2頁'!R13</f>
        <v>60753.999999999993</v>
      </c>
      <c r="L10" s="7">
        <f>K10/$C10*100</f>
        <v>83.052068509686023</v>
      </c>
      <c r="M10" s="7">
        <f>K10/K$7*100</f>
        <v>55.635582083866375</v>
      </c>
      <c r="N10" s="7">
        <f>'2頁'!R14</f>
        <v>12397.7</v>
      </c>
      <c r="O10" s="7">
        <f>N10/$C10*100</f>
        <v>16.947931490313966</v>
      </c>
      <c r="P10" s="7">
        <f>N10/N$7*100</f>
        <v>51.216408815813928</v>
      </c>
      <c r="R10" s="110"/>
    </row>
    <row r="11" spans="1:18" ht="15.75" customHeight="1" thickBot="1" x14ac:dyDescent="0.2">
      <c r="A11" s="341"/>
      <c r="B11" s="30" t="s">
        <v>13</v>
      </c>
      <c r="C11" s="109">
        <f>C9/C10*100</f>
        <v>106.53586997978175</v>
      </c>
      <c r="D11" s="9" t="s">
        <v>14</v>
      </c>
      <c r="E11" s="109">
        <f>E9/E10*100</f>
        <v>109.95020095755072</v>
      </c>
      <c r="F11" s="9" t="s">
        <v>14</v>
      </c>
      <c r="G11" s="9" t="s">
        <v>14</v>
      </c>
      <c r="H11" s="109">
        <f>H9/H10*100</f>
        <v>105.36033254680575</v>
      </c>
      <c r="I11" s="9" t="s">
        <v>14</v>
      </c>
      <c r="J11" s="9" t="s">
        <v>14</v>
      </c>
      <c r="K11" s="109">
        <f>K9/K10*100</f>
        <v>107.06735358988711</v>
      </c>
      <c r="L11" s="9" t="s">
        <v>14</v>
      </c>
      <c r="M11" s="9" t="s">
        <v>14</v>
      </c>
      <c r="N11" s="109">
        <f>N9/N10*100</f>
        <v>103.93137436782629</v>
      </c>
      <c r="O11" s="9" t="s">
        <v>14</v>
      </c>
      <c r="P11" s="9" t="s">
        <v>14</v>
      </c>
      <c r="R11" s="110"/>
    </row>
    <row r="12" spans="1:18" ht="16.5" customHeight="1" x14ac:dyDescent="0.15">
      <c r="A12" s="339" t="s">
        <v>15</v>
      </c>
      <c r="B12" s="151" t="str">
        <f>$B$6</f>
        <v>27年度</v>
      </c>
      <c r="C12" s="6">
        <f>E12+H12</f>
        <v>11945.699999999999</v>
      </c>
      <c r="D12" s="6">
        <f>C12/C$6*100</f>
        <v>8.4828846792954451</v>
      </c>
      <c r="E12" s="6">
        <f>'2頁'!Q17</f>
        <v>5443.9</v>
      </c>
      <c r="F12" s="6">
        <f>E12/$C12*100</f>
        <v>45.572046845308357</v>
      </c>
      <c r="G12" s="6">
        <f>E12/E$6*100</f>
        <v>12.464025606212894</v>
      </c>
      <c r="H12" s="6">
        <f>'2頁'!Q18</f>
        <v>6501.7999999999993</v>
      </c>
      <c r="I12" s="6">
        <f>H12/$C12*100</f>
        <v>54.427953154691643</v>
      </c>
      <c r="J12" s="6">
        <f>H12/H$6*100</f>
        <v>6.6929300020690849</v>
      </c>
      <c r="K12" s="6">
        <f>'2頁'!Q19</f>
        <v>8341</v>
      </c>
      <c r="L12" s="6">
        <f>K12/$C12*100</f>
        <v>69.824288237608528</v>
      </c>
      <c r="M12" s="6">
        <f>K12/K$6*100</f>
        <v>7.205400119557293</v>
      </c>
      <c r="N12" s="6">
        <f>'2頁'!Q20</f>
        <v>3604.7000000000003</v>
      </c>
      <c r="O12" s="6">
        <f>N12/$C12*100</f>
        <v>30.175711762391494</v>
      </c>
      <c r="P12" s="6">
        <f>N12/N$6*100</f>
        <v>14.383818553278429</v>
      </c>
      <c r="R12" s="110"/>
    </row>
    <row r="13" spans="1:18" ht="16.5" customHeight="1" x14ac:dyDescent="0.15">
      <c r="A13" s="340"/>
      <c r="B13" s="99" t="str">
        <f>$B$7</f>
        <v>26年度</v>
      </c>
      <c r="C13" s="7">
        <f>E13+H13</f>
        <v>11614.400000000001</v>
      </c>
      <c r="D13" s="7">
        <f>C13/C$7*100</f>
        <v>8.7060290960553637</v>
      </c>
      <c r="E13" s="7">
        <f>'2頁'!R17</f>
        <v>5316.5999999999995</v>
      </c>
      <c r="F13" s="7">
        <f>E13/$C13*100</f>
        <v>45.775933324149321</v>
      </c>
      <c r="G13" s="7">
        <f>E13/E$7*100</f>
        <v>13.123227416452538</v>
      </c>
      <c r="H13" s="7">
        <f>'2頁'!R18</f>
        <v>6297.8000000000011</v>
      </c>
      <c r="I13" s="7">
        <f>H13/$C13*100</f>
        <v>54.224066675850665</v>
      </c>
      <c r="J13" s="7">
        <f>H13/H$7*100</f>
        <v>6.7795916829487544</v>
      </c>
      <c r="K13" s="7">
        <f>'2頁'!R19</f>
        <v>8115.6999999999989</v>
      </c>
      <c r="L13" s="7">
        <f>K13/$C13*100</f>
        <v>69.876188180190084</v>
      </c>
      <c r="M13" s="7">
        <f>K13/K$7*100</f>
        <v>7.4319665127898462</v>
      </c>
      <c r="N13" s="7">
        <f>'2頁'!R20</f>
        <v>3498.7</v>
      </c>
      <c r="O13" s="7">
        <f>N13/$C13*100</f>
        <v>30.123811819809887</v>
      </c>
      <c r="P13" s="7">
        <f>N13/N$7*100</f>
        <v>14.453555863094619</v>
      </c>
      <c r="R13" s="110"/>
    </row>
    <row r="14" spans="1:18" ht="16.5" customHeight="1" thickBot="1" x14ac:dyDescent="0.2">
      <c r="A14" s="341"/>
      <c r="B14" s="30" t="s">
        <v>13</v>
      </c>
      <c r="C14" s="109">
        <f>C12/C13*100</f>
        <v>102.85249345639893</v>
      </c>
      <c r="D14" s="9" t="s">
        <v>14</v>
      </c>
      <c r="E14" s="109">
        <f>E12/E13*100</f>
        <v>102.39438739043749</v>
      </c>
      <c r="F14" s="9" t="s">
        <v>14</v>
      </c>
      <c r="G14" s="9" t="s">
        <v>14</v>
      </c>
      <c r="H14" s="109">
        <f>H12/H13*100</f>
        <v>103.23922639651938</v>
      </c>
      <c r="I14" s="9" t="s">
        <v>14</v>
      </c>
      <c r="J14" s="9" t="s">
        <v>14</v>
      </c>
      <c r="K14" s="109">
        <f>K12/K13*100</f>
        <v>102.77610064442995</v>
      </c>
      <c r="L14" s="9" t="s">
        <v>14</v>
      </c>
      <c r="M14" s="9" t="s">
        <v>14</v>
      </c>
      <c r="N14" s="109">
        <f>N12/N13*100</f>
        <v>103.0296967445051</v>
      </c>
      <c r="O14" s="9" t="s">
        <v>14</v>
      </c>
      <c r="P14" s="9" t="s">
        <v>14</v>
      </c>
      <c r="R14" s="110"/>
    </row>
    <row r="15" spans="1:18" ht="15.75" customHeight="1" x14ac:dyDescent="0.15">
      <c r="A15" s="339" t="s">
        <v>17</v>
      </c>
      <c r="B15" s="151" t="str">
        <f>$B$6</f>
        <v>27年度</v>
      </c>
      <c r="C15" s="6">
        <f>E15+H15</f>
        <v>22685.7</v>
      </c>
      <c r="D15" s="6">
        <f>C15/C$6*100</f>
        <v>16.109577251152523</v>
      </c>
      <c r="E15" s="6">
        <f>'2頁'!Q23</f>
        <v>8458.1</v>
      </c>
      <c r="F15" s="6">
        <f>E15/$C15*100</f>
        <v>37.283839599395215</v>
      </c>
      <c r="G15" s="6">
        <f>E15/E$6*100</f>
        <v>19.365156409910046</v>
      </c>
      <c r="H15" s="6">
        <f>'2頁'!Q24</f>
        <v>14227.6</v>
      </c>
      <c r="I15" s="6">
        <f>H15/$C15*100</f>
        <v>62.716160400604778</v>
      </c>
      <c r="J15" s="6">
        <f>H15/H$6*100</f>
        <v>14.645841289710255</v>
      </c>
      <c r="K15" s="6">
        <f>'2頁'!Q25</f>
        <v>19215.2</v>
      </c>
      <c r="L15" s="6">
        <f>K15/$C15*100</f>
        <v>84.701816562856777</v>
      </c>
      <c r="M15" s="6">
        <f>K15/K$6*100</f>
        <v>16.599113341004351</v>
      </c>
      <c r="N15" s="6">
        <f>'2頁'!Q26</f>
        <v>3470.5</v>
      </c>
      <c r="O15" s="6">
        <f>N15/$C15*100</f>
        <v>15.298183437143223</v>
      </c>
      <c r="P15" s="6">
        <f>N15/N$6*100</f>
        <v>13.848320883611059</v>
      </c>
      <c r="R15" s="110"/>
    </row>
    <row r="16" spans="1:18" ht="15.75" customHeight="1" x14ac:dyDescent="0.15">
      <c r="A16" s="340"/>
      <c r="B16" s="99" t="str">
        <f>$B$7</f>
        <v>26年度</v>
      </c>
      <c r="C16" s="7">
        <f>E16+H16</f>
        <v>21849.199999999997</v>
      </c>
      <c r="D16" s="7">
        <f>C16/C$7*100</f>
        <v>16.377924897156358</v>
      </c>
      <c r="E16" s="7">
        <f>'2頁'!R23</f>
        <v>7907.9999999999991</v>
      </c>
      <c r="F16" s="7">
        <f>E16/$C16*100</f>
        <v>36.193544843747141</v>
      </c>
      <c r="G16" s="7">
        <f>E16/E$7*100</f>
        <v>19.519708537280721</v>
      </c>
      <c r="H16" s="7">
        <f>'2頁'!R24</f>
        <v>13941.199999999999</v>
      </c>
      <c r="I16" s="7">
        <f>H16/$C16*100</f>
        <v>63.806455156252859</v>
      </c>
      <c r="J16" s="7">
        <f>H16/H$7*100</f>
        <v>15.00772389887344</v>
      </c>
      <c r="K16" s="7">
        <f>'2頁'!R25</f>
        <v>18497.700000000004</v>
      </c>
      <c r="L16" s="7">
        <f>K16/$C16*100</f>
        <v>84.660765611555604</v>
      </c>
      <c r="M16" s="7">
        <f>K16/K$7*100</f>
        <v>16.939301226466331</v>
      </c>
      <c r="N16" s="7">
        <f>'2頁'!R26</f>
        <v>3351.4999999999995</v>
      </c>
      <c r="O16" s="7">
        <f>N16/$C16*100</f>
        <v>15.339234388444428</v>
      </c>
      <c r="P16" s="7">
        <f>N16/N$7*100</f>
        <v>13.845454733232806</v>
      </c>
      <c r="R16" s="110"/>
    </row>
    <row r="17" spans="1:18" ht="15.75" customHeight="1" thickBot="1" x14ac:dyDescent="0.2">
      <c r="A17" s="341"/>
      <c r="B17" s="30" t="s">
        <v>13</v>
      </c>
      <c r="C17" s="109">
        <f>C15/C16*100</f>
        <v>103.82851546052032</v>
      </c>
      <c r="D17" s="9" t="s">
        <v>14</v>
      </c>
      <c r="E17" s="109">
        <f>E15/E16*100</f>
        <v>106.95624683864442</v>
      </c>
      <c r="F17" s="9" t="s">
        <v>14</v>
      </c>
      <c r="G17" s="9" t="s">
        <v>14</v>
      </c>
      <c r="H17" s="109">
        <f>H15/H16*100</f>
        <v>102.05434252431643</v>
      </c>
      <c r="I17" s="9" t="s">
        <v>14</v>
      </c>
      <c r="J17" s="9" t="s">
        <v>14</v>
      </c>
      <c r="K17" s="109">
        <f>K15/K16*100</f>
        <v>103.87886061510348</v>
      </c>
      <c r="L17" s="9" t="s">
        <v>14</v>
      </c>
      <c r="M17" s="9" t="s">
        <v>14</v>
      </c>
      <c r="N17" s="109">
        <f>N15/N16*100</f>
        <v>103.55064896315085</v>
      </c>
      <c r="O17" s="9" t="s">
        <v>14</v>
      </c>
      <c r="P17" s="9" t="s">
        <v>14</v>
      </c>
      <c r="R17" s="110"/>
    </row>
    <row r="18" spans="1:18" ht="15.75" customHeight="1" x14ac:dyDescent="0.15">
      <c r="A18" s="339" t="s">
        <v>18</v>
      </c>
      <c r="B18" s="151" t="str">
        <f>$B$6</f>
        <v>27年度</v>
      </c>
      <c r="C18" s="6">
        <f>E18+H18</f>
        <v>8716.5</v>
      </c>
      <c r="D18" s="6">
        <f>C18/C$6*100</f>
        <v>6.1897640412097035</v>
      </c>
      <c r="E18" s="6">
        <f>'2頁'!Q29</f>
        <v>3373.3999999999996</v>
      </c>
      <c r="F18" s="6">
        <f>E18/$C18*100</f>
        <v>38.701313600642457</v>
      </c>
      <c r="G18" s="6">
        <f>E18/E$6*100</f>
        <v>7.7235334925326651</v>
      </c>
      <c r="H18" s="6">
        <f>'2頁'!Q30</f>
        <v>5343.1</v>
      </c>
      <c r="I18" s="6">
        <f>H18/$C18*100</f>
        <v>61.29868639935755</v>
      </c>
      <c r="J18" s="6">
        <f>H18/H$6*100</f>
        <v>5.500168306323685</v>
      </c>
      <c r="K18" s="6">
        <f>'2頁'!Q31</f>
        <v>7063</v>
      </c>
      <c r="L18" s="6">
        <f>K18/$C18*100</f>
        <v>81.030230023518612</v>
      </c>
      <c r="M18" s="6">
        <f>K18/K$6*100</f>
        <v>6.101395641341945</v>
      </c>
      <c r="N18" s="6">
        <f>'2頁'!Q32</f>
        <v>1653.5</v>
      </c>
      <c r="O18" s="6">
        <f>N18/$C18*100</f>
        <v>18.969769976481384</v>
      </c>
      <c r="P18" s="6">
        <f>N18/N$6*100</f>
        <v>6.5979537764157579</v>
      </c>
      <c r="R18" s="110"/>
    </row>
    <row r="19" spans="1:18" ht="15.75" customHeight="1" x14ac:dyDescent="0.15">
      <c r="A19" s="340"/>
      <c r="B19" s="99" t="str">
        <f>$B$7</f>
        <v>26年度</v>
      </c>
      <c r="C19" s="7">
        <f>E19+H19</f>
        <v>8316.7000000000007</v>
      </c>
      <c r="D19" s="7">
        <f>C19/C$7*100</f>
        <v>6.2341087084277822</v>
      </c>
      <c r="E19" s="7">
        <f>'2頁'!R29</f>
        <v>3120.5</v>
      </c>
      <c r="F19" s="7">
        <f>E19/$C19*100</f>
        <v>37.520891699832866</v>
      </c>
      <c r="G19" s="7">
        <f>E19/E$7*100</f>
        <v>7.7024848875296525</v>
      </c>
      <c r="H19" s="7">
        <f>'2頁'!R30</f>
        <v>5196.2000000000007</v>
      </c>
      <c r="I19" s="7">
        <f>H19/$C19*100</f>
        <v>62.479108300167141</v>
      </c>
      <c r="J19" s="7">
        <f>H19/H$7*100</f>
        <v>5.5937175367490735</v>
      </c>
      <c r="K19" s="7">
        <f>'2頁'!R31</f>
        <v>6729.2000000000007</v>
      </c>
      <c r="L19" s="7">
        <f>K19/$C19*100</f>
        <v>80.911900152704803</v>
      </c>
      <c r="M19" s="7">
        <f>K19/K$7*100</f>
        <v>6.1622767053815997</v>
      </c>
      <c r="N19" s="7">
        <f>'2頁'!R32</f>
        <v>1587.4999999999998</v>
      </c>
      <c r="O19" s="7">
        <f>N19/$C19*100</f>
        <v>19.088099847295197</v>
      </c>
      <c r="P19" s="7">
        <f>N19/N$7*100</f>
        <v>6.558155867225743</v>
      </c>
      <c r="R19" s="110"/>
    </row>
    <row r="20" spans="1:18" ht="15.75" customHeight="1" thickBot="1" x14ac:dyDescent="0.2">
      <c r="A20" s="341"/>
      <c r="B20" s="30" t="s">
        <v>13</v>
      </c>
      <c r="C20" s="109">
        <f>C18/C19*100</f>
        <v>104.80719516154242</v>
      </c>
      <c r="D20" s="9" t="s">
        <v>14</v>
      </c>
      <c r="E20" s="109">
        <f>E18/E19*100</f>
        <v>108.10447043742988</v>
      </c>
      <c r="F20" s="9" t="s">
        <v>14</v>
      </c>
      <c r="G20" s="9" t="s">
        <v>14</v>
      </c>
      <c r="H20" s="109">
        <f>H18/H19*100</f>
        <v>102.82706593279704</v>
      </c>
      <c r="I20" s="9" t="s">
        <v>14</v>
      </c>
      <c r="J20" s="9" t="s">
        <v>14</v>
      </c>
      <c r="K20" s="109">
        <f>K18/K19*100</f>
        <v>104.96047078404564</v>
      </c>
      <c r="L20" s="9" t="s">
        <v>14</v>
      </c>
      <c r="M20" s="9" t="s">
        <v>14</v>
      </c>
      <c r="N20" s="109">
        <f>N18/N19*100</f>
        <v>104.15748031496064</v>
      </c>
      <c r="O20" s="9" t="s">
        <v>14</v>
      </c>
      <c r="P20" s="9" t="s">
        <v>14</v>
      </c>
      <c r="R20" s="110"/>
    </row>
    <row r="21" spans="1:18" ht="15.75" customHeight="1" x14ac:dyDescent="0.15">
      <c r="A21" s="339" t="s">
        <v>19</v>
      </c>
      <c r="B21" s="151" t="str">
        <f>$B$6</f>
        <v>27年度</v>
      </c>
      <c r="C21" s="6">
        <f>E21+H21</f>
        <v>10359.5</v>
      </c>
      <c r="D21" s="6">
        <f>C21/C$6*100</f>
        <v>7.3564917782265731</v>
      </c>
      <c r="E21" s="6">
        <f>'2頁'!Q35</f>
        <v>2624</v>
      </c>
      <c r="F21" s="6">
        <f>E21/$C21*100</f>
        <v>25.329407789951254</v>
      </c>
      <c r="G21" s="6">
        <f>E21/E$6*100</f>
        <v>6.0077523816937557</v>
      </c>
      <c r="H21" s="6">
        <f>'2頁'!Q36</f>
        <v>7735.5</v>
      </c>
      <c r="I21" s="6">
        <f>H21/$C21*100</f>
        <v>74.670592210048753</v>
      </c>
      <c r="J21" s="6">
        <f>H21/H$6*100</f>
        <v>7.9628964334500312</v>
      </c>
      <c r="K21" s="6">
        <f>'2頁'!Q37</f>
        <v>8662.4</v>
      </c>
      <c r="L21" s="6">
        <f>K21/$C21*100</f>
        <v>83.617935228534193</v>
      </c>
      <c r="M21" s="6">
        <f>K21/K$6*100</f>
        <v>7.4830425603228736</v>
      </c>
      <c r="N21" s="6">
        <f>'2頁'!Q38</f>
        <v>1697.1</v>
      </c>
      <c r="O21" s="6">
        <f>N21/$C21*100</f>
        <v>16.382064771465803</v>
      </c>
      <c r="P21" s="6">
        <f>N21/N$6*100</f>
        <v>6.7719306646236346</v>
      </c>
      <c r="R21" s="110"/>
    </row>
    <row r="22" spans="1:18" ht="15.75" customHeight="1" x14ac:dyDescent="0.15">
      <c r="A22" s="340"/>
      <c r="B22" s="99" t="str">
        <f>$B$7</f>
        <v>26年度</v>
      </c>
      <c r="C22" s="7">
        <f>E22+H22</f>
        <v>9931.4</v>
      </c>
      <c r="D22" s="7">
        <f>C22/C$7*100</f>
        <v>7.4444704302042473</v>
      </c>
      <c r="E22" s="7">
        <f>'2頁'!R35</f>
        <v>2448.5</v>
      </c>
      <c r="F22" s="7">
        <f>E22/$C22*100</f>
        <v>24.654127313369717</v>
      </c>
      <c r="G22" s="7">
        <f>E22/E$7*100</f>
        <v>6.0437539647865259</v>
      </c>
      <c r="H22" s="7">
        <f>'2頁'!R36</f>
        <v>7482.9</v>
      </c>
      <c r="I22" s="7">
        <f>H22/$C22*100</f>
        <v>75.345872686630273</v>
      </c>
      <c r="J22" s="7">
        <f>H22/H$7*100</f>
        <v>8.0553537115083387</v>
      </c>
      <c r="K22" s="7">
        <f>'2頁'!R37</f>
        <v>8246.5</v>
      </c>
      <c r="L22" s="7">
        <f>K22/$C22*100</f>
        <v>83.034617475884573</v>
      </c>
      <c r="M22" s="7">
        <f>K22/K$7*100</f>
        <v>7.5517468422590133</v>
      </c>
      <c r="N22" s="7">
        <f>'2頁'!R38</f>
        <v>1684.8999999999999</v>
      </c>
      <c r="O22" s="7">
        <f>N22/$C22*100</f>
        <v>16.96538252411543</v>
      </c>
      <c r="P22" s="7">
        <f>N22/N$7*100</f>
        <v>6.9605271311424604</v>
      </c>
      <c r="R22" s="110"/>
    </row>
    <row r="23" spans="1:18" ht="15.75" customHeight="1" thickBot="1" x14ac:dyDescent="0.2">
      <c r="A23" s="341"/>
      <c r="B23" s="30" t="s">
        <v>13</v>
      </c>
      <c r="C23" s="109">
        <f>C21/C22*100</f>
        <v>104.31057051372414</v>
      </c>
      <c r="D23" s="9" t="s">
        <v>14</v>
      </c>
      <c r="E23" s="109">
        <f>E21/E22*100</f>
        <v>107.16765366550949</v>
      </c>
      <c r="F23" s="9" t="s">
        <v>14</v>
      </c>
      <c r="G23" s="9" t="s">
        <v>14</v>
      </c>
      <c r="H23" s="109">
        <f>H21/H22*100</f>
        <v>103.37569658822115</v>
      </c>
      <c r="I23" s="9" t="s">
        <v>14</v>
      </c>
      <c r="J23" s="9" t="s">
        <v>14</v>
      </c>
      <c r="K23" s="109">
        <f>K21/K22*100</f>
        <v>105.04335172497423</v>
      </c>
      <c r="L23" s="9" t="s">
        <v>14</v>
      </c>
      <c r="M23" s="9" t="s">
        <v>14</v>
      </c>
      <c r="N23" s="109">
        <f>N21/N22*100</f>
        <v>100.7240785803312</v>
      </c>
      <c r="O23" s="9" t="s">
        <v>14</v>
      </c>
      <c r="P23" s="9" t="s">
        <v>14</v>
      </c>
      <c r="R23" s="110"/>
    </row>
    <row r="24" spans="1:18" ht="15.75" customHeight="1" x14ac:dyDescent="0.15">
      <c r="A24" s="339" t="s">
        <v>20</v>
      </c>
      <c r="B24" s="151" t="str">
        <f>$B$6</f>
        <v>27年度</v>
      </c>
      <c r="C24" s="6">
        <f>E24+H24</f>
        <v>9181</v>
      </c>
      <c r="D24" s="6">
        <f>C24/C$6*100</f>
        <v>6.5196149443407663</v>
      </c>
      <c r="E24" s="6">
        <f>'2頁'!Q41</f>
        <v>3178</v>
      </c>
      <c r="F24" s="6">
        <f>E24/$C24*100</f>
        <v>34.614965690011985</v>
      </c>
      <c r="G24" s="6">
        <f>E24/E$6*100</f>
        <v>7.2761574195970864</v>
      </c>
      <c r="H24" s="6">
        <f>'2頁'!Q42</f>
        <v>6003</v>
      </c>
      <c r="I24" s="6">
        <f>H24/$C24*100</f>
        <v>65.385034309988015</v>
      </c>
      <c r="J24" s="6">
        <f>H24/H$6*100</f>
        <v>6.1794670402689595</v>
      </c>
      <c r="K24" s="6">
        <f>'2頁'!Q43</f>
        <v>7431.1</v>
      </c>
      <c r="L24" s="6">
        <f>K24/$C24*100</f>
        <v>80.939984751116441</v>
      </c>
      <c r="M24" s="6">
        <f>K24/K$6*100</f>
        <v>6.4193800297856614</v>
      </c>
      <c r="N24" s="6">
        <f>'2頁'!Q44</f>
        <v>1749.9</v>
      </c>
      <c r="O24" s="6">
        <f>N24/$C24*100</f>
        <v>19.060015248883566</v>
      </c>
      <c r="P24" s="6">
        <f>N24/N$6*100</f>
        <v>6.9826182723616164</v>
      </c>
      <c r="R24" s="110"/>
    </row>
    <row r="25" spans="1:18" ht="15.75" customHeight="1" x14ac:dyDescent="0.15">
      <c r="A25" s="340"/>
      <c r="B25" s="99" t="str">
        <f>$B$7</f>
        <v>26年度</v>
      </c>
      <c r="C25" s="7">
        <f>E25+H25</f>
        <v>8543</v>
      </c>
      <c r="D25" s="7">
        <f>C25/C$7*100</f>
        <v>6.4037407500689616</v>
      </c>
      <c r="E25" s="7">
        <f>'2頁'!R41</f>
        <v>2984</v>
      </c>
      <c r="F25" s="7">
        <f>E25/$C25*100</f>
        <v>34.929181786257757</v>
      </c>
      <c r="G25" s="7">
        <f>E25/E$7*100</f>
        <v>7.3655551688474539</v>
      </c>
      <c r="H25" s="7">
        <f>'2頁'!R42</f>
        <v>5559</v>
      </c>
      <c r="I25" s="7">
        <f>H25/$C25*100</f>
        <v>65.070818213742243</v>
      </c>
      <c r="J25" s="7">
        <f>H25/H$7*100</f>
        <v>5.9842723118409786</v>
      </c>
      <c r="K25" s="7">
        <f>'2頁'!R43</f>
        <v>6856.7999999999993</v>
      </c>
      <c r="L25" s="7">
        <f>K25/$C25*100</f>
        <v>80.26220297319442</v>
      </c>
      <c r="M25" s="7">
        <f>K25/K$7*100</f>
        <v>6.2791266292368393</v>
      </c>
      <c r="N25" s="7">
        <f>'2頁'!R44</f>
        <v>1686.1999999999998</v>
      </c>
      <c r="O25" s="7">
        <f>N25/$C25*100</f>
        <v>19.73779702680557</v>
      </c>
      <c r="P25" s="7">
        <f>N25/N$7*100</f>
        <v>6.9658975894904245</v>
      </c>
      <c r="R25" s="110"/>
    </row>
    <row r="26" spans="1:18" ht="15.75" customHeight="1" thickBot="1" x14ac:dyDescent="0.2">
      <c r="A26" s="341"/>
      <c r="B26" s="30" t="s">
        <v>13</v>
      </c>
      <c r="C26" s="109">
        <f>C24/C25*100</f>
        <v>107.46810254009129</v>
      </c>
      <c r="D26" s="9" t="s">
        <v>14</v>
      </c>
      <c r="E26" s="109">
        <f>E24/E25*100</f>
        <v>106.50134048257374</v>
      </c>
      <c r="F26" s="9" t="s">
        <v>14</v>
      </c>
      <c r="G26" s="9" t="s">
        <v>14</v>
      </c>
      <c r="H26" s="109">
        <f>H24/H25*100</f>
        <v>107.98704803022126</v>
      </c>
      <c r="I26" s="9" t="s">
        <v>14</v>
      </c>
      <c r="J26" s="9" t="s">
        <v>14</v>
      </c>
      <c r="K26" s="109">
        <f>K24/K25*100</f>
        <v>108.37562711468908</v>
      </c>
      <c r="L26" s="9" t="s">
        <v>14</v>
      </c>
      <c r="M26" s="9" t="s">
        <v>14</v>
      </c>
      <c r="N26" s="109">
        <f>N24/N25*100</f>
        <v>103.77772506227021</v>
      </c>
      <c r="O26" s="9" t="s">
        <v>14</v>
      </c>
      <c r="P26" s="9" t="s">
        <v>14</v>
      </c>
      <c r="R26" s="110"/>
    </row>
    <row r="27" spans="1:18" ht="15.75" customHeight="1" x14ac:dyDescent="0.15">
      <c r="A27" t="s">
        <v>21</v>
      </c>
    </row>
    <row r="28" spans="1:18" ht="15.75" customHeight="1" x14ac:dyDescent="0.15"/>
  </sheetData>
  <mergeCells count="15">
    <mergeCell ref="A24:A26"/>
    <mergeCell ref="A6:A8"/>
    <mergeCell ref="A12:A14"/>
    <mergeCell ref="A9:A11"/>
    <mergeCell ref="A15:A17"/>
    <mergeCell ref="A18:A20"/>
    <mergeCell ref="A21:A23"/>
    <mergeCell ref="K4:K5"/>
    <mergeCell ref="N4:N5"/>
    <mergeCell ref="E3:J3"/>
    <mergeCell ref="K3:P3"/>
    <mergeCell ref="A3:B5"/>
    <mergeCell ref="C3:C5"/>
    <mergeCell ref="E4:E5"/>
    <mergeCell ref="H4:H5"/>
  </mergeCells>
  <phoneticPr fontId="3"/>
  <pageMargins left="0.82677165354330717" right="0.73" top="0.87" bottom="0.59055118110236227" header="0.51181102362204722" footer="0.35433070866141736"/>
  <pageSetup paperSize="9" scale="75" orientation="landscape" useFirstPageNumber="1" r:id="rId1"/>
  <headerFooter alignWithMargins="0"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34"/>
  </sheetPr>
  <dimension ref="A1:S45"/>
  <sheetViews>
    <sheetView view="pageBreakPreview" zoomScale="70" zoomScaleNormal="75" zoomScaleSheetLayoutView="70" workbookViewId="0">
      <pane xSplit="2" ySplit="3" topLeftCell="D4" activePane="bottomRight" state="frozen"/>
      <selection activeCell="N11" sqref="N11"/>
      <selection pane="topRight" activeCell="N11" sqref="N11"/>
      <selection pane="bottomLeft" activeCell="N11" sqref="N11"/>
      <selection pane="bottomRight" activeCell="E2" sqref="E2"/>
    </sheetView>
  </sheetViews>
  <sheetFormatPr defaultColWidth="9.5" defaultRowHeight="13.5" customHeight="1" x14ac:dyDescent="0.15"/>
  <cols>
    <col min="1" max="1" width="12.625" customWidth="1"/>
    <col min="2" max="2" width="11" customWidth="1"/>
    <col min="3" max="8" width="9.5" customWidth="1"/>
    <col min="9" max="9" width="11.125" customWidth="1"/>
    <col min="10" max="15" width="9.5" customWidth="1"/>
    <col min="16" max="16" width="11.125" customWidth="1"/>
    <col min="17" max="18" width="13.125" customWidth="1"/>
    <col min="25" max="25" width="9.25" customWidth="1"/>
    <col min="26" max="26" width="8.25" customWidth="1"/>
  </cols>
  <sheetData>
    <row r="1" spans="1:19" ht="18.75" customHeight="1" x14ac:dyDescent="0.2">
      <c r="A1" s="1" t="s">
        <v>405</v>
      </c>
    </row>
    <row r="2" spans="1:19" ht="15.75" customHeight="1" thickBot="1" x14ac:dyDescent="0.2">
      <c r="S2" s="97" t="s">
        <v>310</v>
      </c>
    </row>
    <row r="3" spans="1:19" ht="15.75" customHeight="1" thickBot="1" x14ac:dyDescent="0.2">
      <c r="A3" s="96" t="s">
        <v>24</v>
      </c>
      <c r="B3" s="19" t="s">
        <v>25</v>
      </c>
      <c r="C3" s="19" t="s">
        <v>26</v>
      </c>
      <c r="D3" s="19" t="s">
        <v>27</v>
      </c>
      <c r="E3" s="19" t="s">
        <v>28</v>
      </c>
      <c r="F3" s="19" t="s">
        <v>29</v>
      </c>
      <c r="G3" s="19" t="s">
        <v>30</v>
      </c>
      <c r="H3" s="19" t="s">
        <v>31</v>
      </c>
      <c r="I3" s="19" t="s">
        <v>32</v>
      </c>
      <c r="J3" s="19" t="s">
        <v>33</v>
      </c>
      <c r="K3" s="19" t="s">
        <v>34</v>
      </c>
      <c r="L3" s="19" t="s">
        <v>35</v>
      </c>
      <c r="M3" s="19" t="s">
        <v>36</v>
      </c>
      <c r="N3" s="19" t="s">
        <v>37</v>
      </c>
      <c r="O3" s="19" t="s">
        <v>38</v>
      </c>
      <c r="P3" s="19" t="s">
        <v>39</v>
      </c>
      <c r="Q3" s="19" t="s">
        <v>40</v>
      </c>
      <c r="R3" s="19" t="s">
        <v>402</v>
      </c>
      <c r="S3" s="20" t="s">
        <v>41</v>
      </c>
    </row>
    <row r="4" spans="1:19" ht="15.75" customHeight="1" x14ac:dyDescent="0.15">
      <c r="A4" s="342" t="s">
        <v>12</v>
      </c>
      <c r="B4" s="13" t="s">
        <v>42</v>
      </c>
      <c r="C4" s="21">
        <f t="shared" ref="C4:H7" si="0">C10+C16+C22+C28+C34+C40</f>
        <v>7788.8</v>
      </c>
      <c r="D4" s="21">
        <f t="shared" si="0"/>
        <v>14025.900000000001</v>
      </c>
      <c r="E4" s="21">
        <f t="shared" si="0"/>
        <v>12784.300000000001</v>
      </c>
      <c r="F4" s="21">
        <f t="shared" si="0"/>
        <v>18295.2</v>
      </c>
      <c r="G4" s="21">
        <f t="shared" si="0"/>
        <v>21532.299999999996</v>
      </c>
      <c r="H4" s="21">
        <f t="shared" si="0"/>
        <v>16201.7</v>
      </c>
      <c r="I4" s="21">
        <f>I10+I16+I22+I28+I34+I40</f>
        <v>90628.200000000012</v>
      </c>
      <c r="J4" s="21">
        <f t="shared" ref="J4:O7" si="1">J10+J16+J22+J28+J34+J40</f>
        <v>11778.599999999999</v>
      </c>
      <c r="K4" s="21">
        <f t="shared" si="1"/>
        <v>7015.2</v>
      </c>
      <c r="L4" s="21">
        <f t="shared" si="1"/>
        <v>7000.1</v>
      </c>
      <c r="M4" s="21">
        <f t="shared" si="1"/>
        <v>8015.2999999999993</v>
      </c>
      <c r="N4" s="21">
        <f t="shared" si="1"/>
        <v>8802.5</v>
      </c>
      <c r="O4" s="21">
        <f t="shared" si="1"/>
        <v>7581.3</v>
      </c>
      <c r="P4" s="21">
        <f>P10+P16+P22+P28+P34+P40</f>
        <v>50193.000000000007</v>
      </c>
      <c r="Q4" s="21">
        <f>Q10+Q16+Q22+Q28+Q34+Q40</f>
        <v>140821.19999999998</v>
      </c>
      <c r="R4" s="21">
        <f t="shared" ref="Q4:R9" si="2">R10+R16+R22+R28+R34+R40</f>
        <v>133406.39999999999</v>
      </c>
      <c r="S4" s="319">
        <f>Q4/R4*100</f>
        <v>105.55805418630591</v>
      </c>
    </row>
    <row r="5" spans="1:19" ht="15.75" customHeight="1" x14ac:dyDescent="0.15">
      <c r="A5" s="343"/>
      <c r="B5" s="23" t="s">
        <v>43</v>
      </c>
      <c r="C5" s="24">
        <f t="shared" si="0"/>
        <v>2026.2</v>
      </c>
      <c r="D5" s="24">
        <f t="shared" si="0"/>
        <v>3496</v>
      </c>
      <c r="E5" s="24">
        <f t="shared" si="0"/>
        <v>3973.2000000000003</v>
      </c>
      <c r="F5" s="24">
        <f t="shared" si="0"/>
        <v>5865.1</v>
      </c>
      <c r="G5" s="24">
        <f t="shared" si="0"/>
        <v>6701.8000000000011</v>
      </c>
      <c r="H5" s="24">
        <f t="shared" si="0"/>
        <v>5186.8</v>
      </c>
      <c r="I5" s="24">
        <f>I11+I17+I23+I29+I35+I41</f>
        <v>27249.100000000002</v>
      </c>
      <c r="J5" s="24">
        <f t="shared" si="1"/>
        <v>3855.0999999999995</v>
      </c>
      <c r="K5" s="24">
        <f t="shared" si="1"/>
        <v>2180</v>
      </c>
      <c r="L5" s="24">
        <f t="shared" si="1"/>
        <v>2536.3000000000002</v>
      </c>
      <c r="M5" s="24">
        <f t="shared" si="1"/>
        <v>2452.5</v>
      </c>
      <c r="N5" s="24">
        <f t="shared" si="1"/>
        <v>3008.9</v>
      </c>
      <c r="O5" s="24">
        <f t="shared" si="1"/>
        <v>2395.0000000000005</v>
      </c>
      <c r="P5" s="24">
        <f>P11+P17+P23+P29+P35+P41</f>
        <v>16427.8</v>
      </c>
      <c r="Q5" s="24">
        <f t="shared" si="2"/>
        <v>43676.9</v>
      </c>
      <c r="R5" s="24">
        <f t="shared" si="2"/>
        <v>40512.899999999994</v>
      </c>
      <c r="S5" s="320">
        <f t="shared" ref="S5:S45" si="3">Q5/R5*100</f>
        <v>107.80985809458224</v>
      </c>
    </row>
    <row r="6" spans="1:19" ht="15.75" customHeight="1" x14ac:dyDescent="0.15">
      <c r="A6" s="343"/>
      <c r="B6" s="23" t="s">
        <v>44</v>
      </c>
      <c r="C6" s="24">
        <f t="shared" si="0"/>
        <v>5762.5999999999995</v>
      </c>
      <c r="D6" s="24">
        <f t="shared" si="0"/>
        <v>10529.900000000001</v>
      </c>
      <c r="E6" s="24">
        <f t="shared" si="0"/>
        <v>8811.1000000000022</v>
      </c>
      <c r="F6" s="24">
        <f t="shared" si="0"/>
        <v>12430.100000000002</v>
      </c>
      <c r="G6" s="24">
        <f t="shared" si="0"/>
        <v>14830.500000000002</v>
      </c>
      <c r="H6" s="24">
        <f t="shared" si="0"/>
        <v>11014.9</v>
      </c>
      <c r="I6" s="24">
        <f>I12+I18+I24+I30+I36+I42</f>
        <v>63379.099999999991</v>
      </c>
      <c r="J6" s="24">
        <f t="shared" si="1"/>
        <v>7923.4999999999991</v>
      </c>
      <c r="K6" s="24">
        <f t="shared" si="1"/>
        <v>4835.1999999999989</v>
      </c>
      <c r="L6" s="24">
        <f t="shared" si="1"/>
        <v>4463.8</v>
      </c>
      <c r="M6" s="24">
        <f t="shared" si="1"/>
        <v>5562.8</v>
      </c>
      <c r="N6" s="24">
        <f t="shared" si="1"/>
        <v>5793.6</v>
      </c>
      <c r="O6" s="24">
        <f t="shared" si="1"/>
        <v>5186.2999999999993</v>
      </c>
      <c r="P6" s="24">
        <f>P12+P18+P24+P30+P36+P42</f>
        <v>33765.200000000004</v>
      </c>
      <c r="Q6" s="24">
        <f t="shared" si="2"/>
        <v>97144.300000000017</v>
      </c>
      <c r="R6" s="24">
        <f t="shared" si="2"/>
        <v>92893.5</v>
      </c>
      <c r="S6" s="320">
        <f t="shared" si="3"/>
        <v>104.57599293814962</v>
      </c>
    </row>
    <row r="7" spans="1:19" ht="15.75" customHeight="1" x14ac:dyDescent="0.15">
      <c r="A7" s="343"/>
      <c r="B7" s="23" t="s">
        <v>45</v>
      </c>
      <c r="C7" s="24">
        <f t="shared" si="0"/>
        <v>6326.9999999999991</v>
      </c>
      <c r="D7" s="24">
        <f t="shared" si="0"/>
        <v>11980.799999999997</v>
      </c>
      <c r="E7" s="24">
        <f t="shared" si="0"/>
        <v>10586.199999999999</v>
      </c>
      <c r="F7" s="24">
        <f t="shared" si="0"/>
        <v>15432.800000000001</v>
      </c>
      <c r="G7" s="24">
        <f t="shared" si="0"/>
        <v>18235.400000000001</v>
      </c>
      <c r="H7" s="24">
        <f t="shared" si="0"/>
        <v>13493.999999999998</v>
      </c>
      <c r="I7" s="24">
        <f>I13+I19+I25+I31+I37+I43</f>
        <v>76056.2</v>
      </c>
      <c r="J7" s="24">
        <f t="shared" si="1"/>
        <v>9723.5</v>
      </c>
      <c r="K7" s="24">
        <f t="shared" si="1"/>
        <v>5522.3</v>
      </c>
      <c r="L7" s="24">
        <f t="shared" si="1"/>
        <v>5386.7</v>
      </c>
      <c r="M7" s="24">
        <f t="shared" si="1"/>
        <v>6236.9999999999982</v>
      </c>
      <c r="N7" s="24">
        <f t="shared" si="1"/>
        <v>6982.7</v>
      </c>
      <c r="O7" s="24">
        <f t="shared" si="1"/>
        <v>5851.9999999999991</v>
      </c>
      <c r="P7" s="24">
        <f>P13+P19+P25+P31+P37+P43</f>
        <v>39704.199999999997</v>
      </c>
      <c r="Q7" s="24">
        <f t="shared" si="2"/>
        <v>115760.4</v>
      </c>
      <c r="R7" s="24">
        <f t="shared" si="2"/>
        <v>109199.9</v>
      </c>
      <c r="S7" s="320">
        <f t="shared" si="3"/>
        <v>106.00778938442252</v>
      </c>
    </row>
    <row r="8" spans="1:19" ht="15.75" customHeight="1" x14ac:dyDescent="0.15">
      <c r="A8" s="343"/>
      <c r="B8" s="23" t="s">
        <v>46</v>
      </c>
      <c r="C8" s="24">
        <f t="shared" ref="C8:I8" si="4">C14+C20+C26+C32+C38+C44</f>
        <v>1461.8</v>
      </c>
      <c r="D8" s="24">
        <f t="shared" si="4"/>
        <v>2045.1</v>
      </c>
      <c r="E8" s="24">
        <f t="shared" si="4"/>
        <v>2198.1</v>
      </c>
      <c r="F8" s="24">
        <f t="shared" si="4"/>
        <v>2862.4</v>
      </c>
      <c r="G8" s="24">
        <f t="shared" si="4"/>
        <v>3296.9</v>
      </c>
      <c r="H8" s="24">
        <f t="shared" si="4"/>
        <v>2707.7</v>
      </c>
      <c r="I8" s="24">
        <f t="shared" si="4"/>
        <v>14572</v>
      </c>
      <c r="J8" s="24">
        <f t="shared" ref="J8:O8" si="5">J14+J20+J26+J32+J38+J44</f>
        <v>2055.1</v>
      </c>
      <c r="K8" s="24">
        <f t="shared" si="5"/>
        <v>1492.8999999999996</v>
      </c>
      <c r="L8" s="24">
        <f t="shared" si="5"/>
        <v>1613.3999999999999</v>
      </c>
      <c r="M8" s="24">
        <f t="shared" si="5"/>
        <v>1778.3000000000002</v>
      </c>
      <c r="N8" s="24">
        <f t="shared" si="5"/>
        <v>1819.7999999999997</v>
      </c>
      <c r="O8" s="24">
        <f t="shared" si="5"/>
        <v>1729.2999999999995</v>
      </c>
      <c r="P8" s="24">
        <f>P14+P20+P26+P32+P38+P44</f>
        <v>10488.8</v>
      </c>
      <c r="Q8" s="24">
        <f t="shared" si="2"/>
        <v>25060.799999999999</v>
      </c>
      <c r="R8" s="24">
        <f t="shared" si="2"/>
        <v>24206.500000000004</v>
      </c>
      <c r="S8" s="320">
        <f t="shared" si="3"/>
        <v>103.5292173589738</v>
      </c>
    </row>
    <row r="9" spans="1:19" ht="15.75" customHeight="1" thickBot="1" x14ac:dyDescent="0.2">
      <c r="A9" s="344"/>
      <c r="B9" s="12" t="s">
        <v>47</v>
      </c>
      <c r="C9" s="26">
        <f t="shared" ref="C9:I9" si="6">C15+C21+C27+C33+C39+C45</f>
        <v>1939.5999999999997</v>
      </c>
      <c r="D9" s="26">
        <f t="shared" si="6"/>
        <v>2726.1</v>
      </c>
      <c r="E9" s="26">
        <f t="shared" si="6"/>
        <v>2932.0000000000005</v>
      </c>
      <c r="F9" s="26">
        <f t="shared" si="6"/>
        <v>3802.8999999999992</v>
      </c>
      <c r="G9" s="26">
        <f t="shared" si="6"/>
        <v>4349.7</v>
      </c>
      <c r="H9" s="26">
        <f t="shared" si="6"/>
        <v>3424.3</v>
      </c>
      <c r="I9" s="26">
        <f t="shared" si="6"/>
        <v>19174.599999999999</v>
      </c>
      <c r="J9" s="26">
        <f t="shared" ref="J9:O9" si="7">J15+J21+J27+J33+J39+J45</f>
        <v>2858.6999999999994</v>
      </c>
      <c r="K9" s="26">
        <f t="shared" si="7"/>
        <v>2132</v>
      </c>
      <c r="L9" s="26">
        <f t="shared" si="7"/>
        <v>2541.2999999999997</v>
      </c>
      <c r="M9" s="26">
        <f t="shared" si="7"/>
        <v>2723.9</v>
      </c>
      <c r="N9" s="26">
        <f t="shared" si="7"/>
        <v>2817.6</v>
      </c>
      <c r="O9" s="26">
        <f t="shared" si="7"/>
        <v>2463.4</v>
      </c>
      <c r="P9" s="26">
        <f>P15+P21+P27+P33+P39+P45</f>
        <v>15536.900000000001</v>
      </c>
      <c r="Q9" s="26">
        <f t="shared" si="2"/>
        <v>34711.5</v>
      </c>
      <c r="R9" s="26">
        <f t="shared" si="2"/>
        <v>32789.800000000003</v>
      </c>
      <c r="S9" s="321">
        <f t="shared" si="3"/>
        <v>105.86066398697156</v>
      </c>
    </row>
    <row r="10" spans="1:19" ht="15.75" customHeight="1" x14ac:dyDescent="0.15">
      <c r="A10" s="342" t="s">
        <v>312</v>
      </c>
      <c r="B10" s="13" t="s">
        <v>42</v>
      </c>
      <c r="C10" s="21">
        <f>'6～28頁'!E10</f>
        <v>4826.3</v>
      </c>
      <c r="D10" s="21">
        <f>'6～28頁'!F10</f>
        <v>7870.0000000000009</v>
      </c>
      <c r="E10" s="21">
        <f>'6～28頁'!G10</f>
        <v>6887.0000000000009</v>
      </c>
      <c r="F10" s="21">
        <f>'6～28頁'!H10</f>
        <v>9371.1</v>
      </c>
      <c r="G10" s="21">
        <f>'6～28頁'!I10</f>
        <v>11164.299999999997</v>
      </c>
      <c r="H10" s="21">
        <f>'6～28頁'!J10</f>
        <v>8296.5</v>
      </c>
      <c r="I10" s="21">
        <f>SUM(C10:H10)</f>
        <v>48415.199999999997</v>
      </c>
      <c r="J10" s="21">
        <f>'6～28頁'!K10</f>
        <v>6540.4000000000005</v>
      </c>
      <c r="K10" s="21">
        <f>'6～28頁'!L10</f>
        <v>4251.4999999999991</v>
      </c>
      <c r="L10" s="21">
        <f>'6～28頁'!M10</f>
        <v>4338.4999999999991</v>
      </c>
      <c r="M10" s="21">
        <f>'6～28頁'!N10</f>
        <v>4932.8999999999996</v>
      </c>
      <c r="N10" s="21">
        <f>'6～28頁'!O10</f>
        <v>4791.3999999999996</v>
      </c>
      <c r="O10" s="21">
        <f>'6～28頁'!P10</f>
        <v>4662.8999999999996</v>
      </c>
      <c r="P10" s="21">
        <f>SUM(J10:O10)</f>
        <v>29517.599999999999</v>
      </c>
      <c r="Q10" s="21">
        <f>I10+P10</f>
        <v>77932.799999999988</v>
      </c>
      <c r="R10" s="21">
        <f>'6～28頁'!R10</f>
        <v>73151.700000000012</v>
      </c>
      <c r="S10" s="319">
        <f>Q10/R10*100</f>
        <v>106.53586997978171</v>
      </c>
    </row>
    <row r="11" spans="1:19" ht="15.75" customHeight="1" x14ac:dyDescent="0.15">
      <c r="A11" s="343"/>
      <c r="B11" s="23" t="s">
        <v>43</v>
      </c>
      <c r="C11" s="24">
        <f>'6～28頁'!E11</f>
        <v>1110.3999999999999</v>
      </c>
      <c r="D11" s="24">
        <f>'6～28頁'!F11</f>
        <v>1659.4</v>
      </c>
      <c r="E11" s="24">
        <f>'6～28頁'!G11</f>
        <v>1739.6</v>
      </c>
      <c r="F11" s="24">
        <f>'6～28頁'!H11</f>
        <v>2194.6000000000008</v>
      </c>
      <c r="G11" s="24">
        <f>'6～28頁'!I11</f>
        <v>2667.1000000000004</v>
      </c>
      <c r="H11" s="24">
        <f>'6～28頁'!J11</f>
        <v>2025.6000000000001</v>
      </c>
      <c r="I11" s="24">
        <f t="shared" ref="I11:I45" si="8">SUM(C11:H11)</f>
        <v>11396.7</v>
      </c>
      <c r="J11" s="24">
        <f>'6～28頁'!K11</f>
        <v>1846.7</v>
      </c>
      <c r="K11" s="24">
        <f>'6～28頁'!L11</f>
        <v>1245.9000000000001</v>
      </c>
      <c r="L11" s="24">
        <f>'6～28頁'!M11</f>
        <v>1576.8000000000004</v>
      </c>
      <c r="M11" s="24">
        <f>'6～28頁'!N11</f>
        <v>1576.6999999999998</v>
      </c>
      <c r="N11" s="24">
        <f>'6～28頁'!O11</f>
        <v>1487.3000000000002</v>
      </c>
      <c r="O11" s="24">
        <f>'6～28頁'!P11</f>
        <v>1469.4</v>
      </c>
      <c r="P11" s="24">
        <f t="shared" ref="P11:P45" si="9">SUM(J11:O11)</f>
        <v>9202.8000000000011</v>
      </c>
      <c r="Q11" s="24">
        <f t="shared" ref="Q11:Q45" si="10">I11+P11</f>
        <v>20599.5</v>
      </c>
      <c r="R11" s="24">
        <f>'6～28頁'!R11</f>
        <v>18735.3</v>
      </c>
      <c r="S11" s="320">
        <f t="shared" si="3"/>
        <v>109.95020095755072</v>
      </c>
    </row>
    <row r="12" spans="1:19" ht="15.75" customHeight="1" x14ac:dyDescent="0.15">
      <c r="A12" s="343"/>
      <c r="B12" s="23" t="s">
        <v>44</v>
      </c>
      <c r="C12" s="24">
        <f>'6～28頁'!E12</f>
        <v>3715.9</v>
      </c>
      <c r="D12" s="24">
        <f>'6～28頁'!F12</f>
        <v>6210.5999999999985</v>
      </c>
      <c r="E12" s="24">
        <f>'6～28頁'!G12</f>
        <v>5147.4000000000005</v>
      </c>
      <c r="F12" s="24">
        <f>'6～28頁'!H12</f>
        <v>7176.5</v>
      </c>
      <c r="G12" s="24">
        <f>'6～28頁'!I12</f>
        <v>8497.2000000000007</v>
      </c>
      <c r="H12" s="24">
        <f>'6～28頁'!J12</f>
        <v>6270.9</v>
      </c>
      <c r="I12" s="24">
        <f t="shared" si="8"/>
        <v>37018.5</v>
      </c>
      <c r="J12" s="24">
        <f>'6～28頁'!K12</f>
        <v>4693.7</v>
      </c>
      <c r="K12" s="24">
        <f>'6～28頁'!L12</f>
        <v>3005.6</v>
      </c>
      <c r="L12" s="24">
        <f>'6～28頁'!M12</f>
        <v>2761.7</v>
      </c>
      <c r="M12" s="24">
        <f>'6～28頁'!N12</f>
        <v>3356.2000000000003</v>
      </c>
      <c r="N12" s="24">
        <f>'6～28頁'!O12</f>
        <v>3304.1000000000004</v>
      </c>
      <c r="O12" s="24">
        <f>'6～28頁'!P12</f>
        <v>3193.5</v>
      </c>
      <c r="P12" s="24">
        <f t="shared" si="9"/>
        <v>20314.800000000003</v>
      </c>
      <c r="Q12" s="24">
        <f t="shared" si="10"/>
        <v>57333.3</v>
      </c>
      <c r="R12" s="24">
        <f>'6～28頁'!R12</f>
        <v>54416.4</v>
      </c>
      <c r="S12" s="320">
        <f t="shared" si="3"/>
        <v>105.36033254680575</v>
      </c>
    </row>
    <row r="13" spans="1:19" ht="15.75" customHeight="1" x14ac:dyDescent="0.15">
      <c r="A13" s="343"/>
      <c r="B13" s="23" t="s">
        <v>45</v>
      </c>
      <c r="C13" s="24">
        <f>'6～28頁'!E13</f>
        <v>4027.7999999999997</v>
      </c>
      <c r="D13" s="24">
        <f>'6～28頁'!F13</f>
        <v>6858.7999999999993</v>
      </c>
      <c r="E13" s="24">
        <f>'6～28頁'!G13</f>
        <v>5842.0999999999985</v>
      </c>
      <c r="F13" s="24">
        <f>'6～28頁'!H13</f>
        <v>8006.9000000000005</v>
      </c>
      <c r="G13" s="24">
        <f>'6～28頁'!I13</f>
        <v>9554.4000000000015</v>
      </c>
      <c r="H13" s="24">
        <f>'6～28頁'!J13</f>
        <v>6960.6999999999989</v>
      </c>
      <c r="I13" s="24">
        <f t="shared" si="8"/>
        <v>41250.699999999997</v>
      </c>
      <c r="J13" s="24">
        <f>'6～28頁'!K13</f>
        <v>5528.7</v>
      </c>
      <c r="K13" s="24">
        <f>'6～28頁'!L13</f>
        <v>3475</v>
      </c>
      <c r="L13" s="24">
        <f>'6～28頁'!M13</f>
        <v>3439.2000000000003</v>
      </c>
      <c r="M13" s="24">
        <f>'6～28頁'!N13</f>
        <v>3874.4</v>
      </c>
      <c r="N13" s="24">
        <f>'6～28頁'!O13</f>
        <v>3825.8</v>
      </c>
      <c r="O13" s="24">
        <f>'6～28頁'!P13</f>
        <v>3653.8999999999996</v>
      </c>
      <c r="P13" s="24">
        <f t="shared" si="9"/>
        <v>23797</v>
      </c>
      <c r="Q13" s="24">
        <f t="shared" si="10"/>
        <v>65047.7</v>
      </c>
      <c r="R13" s="24">
        <f>'6～28頁'!R13</f>
        <v>60753.999999999993</v>
      </c>
      <c r="S13" s="320">
        <f t="shared" si="3"/>
        <v>107.06735358988711</v>
      </c>
    </row>
    <row r="14" spans="1:19" ht="15.75" customHeight="1" x14ac:dyDescent="0.15">
      <c r="A14" s="343"/>
      <c r="B14" s="23" t="s">
        <v>46</v>
      </c>
      <c r="C14" s="24">
        <f>'6～28頁'!E14</f>
        <v>798.5</v>
      </c>
      <c r="D14" s="24">
        <f>'6～28頁'!F14</f>
        <v>1011.1999999999999</v>
      </c>
      <c r="E14" s="24">
        <f>'6～28頁'!G14</f>
        <v>1044.8999999999999</v>
      </c>
      <c r="F14" s="24">
        <f>'6～28頁'!H14</f>
        <v>1364.1999999999998</v>
      </c>
      <c r="G14" s="24">
        <f>'6～28頁'!I14</f>
        <v>1609.9000000000003</v>
      </c>
      <c r="H14" s="24">
        <f>'6～28頁'!J14</f>
        <v>1335.8</v>
      </c>
      <c r="I14" s="24">
        <f t="shared" si="8"/>
        <v>7164.5</v>
      </c>
      <c r="J14" s="24">
        <f>'6～28頁'!K14</f>
        <v>1011.7</v>
      </c>
      <c r="K14" s="24">
        <f>'6～28頁'!L14</f>
        <v>776.49999999999989</v>
      </c>
      <c r="L14" s="24">
        <f>'6～28頁'!M14</f>
        <v>899.3</v>
      </c>
      <c r="M14" s="24">
        <f>'6～28頁'!N14</f>
        <v>1058.5000000000002</v>
      </c>
      <c r="N14" s="24">
        <f>'6～28頁'!O14</f>
        <v>965.59999999999991</v>
      </c>
      <c r="O14" s="24">
        <f>'6～28頁'!P14</f>
        <v>1008.9999999999998</v>
      </c>
      <c r="P14" s="24">
        <f t="shared" si="9"/>
        <v>5720.6</v>
      </c>
      <c r="Q14" s="24">
        <f t="shared" si="10"/>
        <v>12885.1</v>
      </c>
      <c r="R14" s="24">
        <f>'6～28頁'!R14</f>
        <v>12397.7</v>
      </c>
      <c r="S14" s="320">
        <f t="shared" si="3"/>
        <v>103.93137436782629</v>
      </c>
    </row>
    <row r="15" spans="1:19" ht="15.75" customHeight="1" thickBot="1" x14ac:dyDescent="0.2">
      <c r="A15" s="344"/>
      <c r="B15" s="12" t="s">
        <v>47</v>
      </c>
      <c r="C15" s="26">
        <f>'6～28頁'!E15</f>
        <v>1160.0999999999999</v>
      </c>
      <c r="D15" s="26">
        <f>'6～28頁'!F15</f>
        <v>1526.3999999999999</v>
      </c>
      <c r="E15" s="26">
        <f>'6～28頁'!G15</f>
        <v>1573.6</v>
      </c>
      <c r="F15" s="26">
        <f>'6～28頁'!H15</f>
        <v>2027.8999999999996</v>
      </c>
      <c r="G15" s="26">
        <f>'6～28頁'!I15</f>
        <v>2320.1999999999998</v>
      </c>
      <c r="H15" s="26">
        <f>'6～28頁'!J15</f>
        <v>1821.0000000000002</v>
      </c>
      <c r="I15" s="26">
        <f t="shared" si="8"/>
        <v>10429.200000000001</v>
      </c>
      <c r="J15" s="26">
        <f>'6～28頁'!K15</f>
        <v>1649.4999999999998</v>
      </c>
      <c r="K15" s="26">
        <f>'6～28頁'!L15</f>
        <v>1290.2</v>
      </c>
      <c r="L15" s="26">
        <f>'6～28頁'!M15</f>
        <v>1657.8999999999999</v>
      </c>
      <c r="M15" s="26">
        <f>'6～28頁'!N15</f>
        <v>1817.2</v>
      </c>
      <c r="N15" s="26">
        <f>'6～28頁'!O15</f>
        <v>1755</v>
      </c>
      <c r="O15" s="26">
        <f>'6～28頁'!P15</f>
        <v>1613.3</v>
      </c>
      <c r="P15" s="26">
        <f t="shared" si="9"/>
        <v>9783.0999999999985</v>
      </c>
      <c r="Q15" s="26">
        <f t="shared" si="10"/>
        <v>20212.3</v>
      </c>
      <c r="R15" s="26">
        <f>'6～28頁'!R15</f>
        <v>18793.700000000004</v>
      </c>
      <c r="S15" s="321">
        <f t="shared" si="3"/>
        <v>107.54827415570108</v>
      </c>
    </row>
    <row r="16" spans="1:19" ht="15.75" customHeight="1" x14ac:dyDescent="0.15">
      <c r="A16" s="342" t="s">
        <v>313</v>
      </c>
      <c r="B16" s="13" t="s">
        <v>42</v>
      </c>
      <c r="C16" s="21">
        <f>'6～28頁'!E490</f>
        <v>872.7</v>
      </c>
      <c r="D16" s="21">
        <f>'6～28頁'!F490</f>
        <v>1578.5</v>
      </c>
      <c r="E16" s="21">
        <f>'6～28頁'!G490</f>
        <v>1013.3999999999999</v>
      </c>
      <c r="F16" s="21">
        <f>'6～28頁'!H490</f>
        <v>1325.4</v>
      </c>
      <c r="G16" s="21">
        <f>'6～28頁'!I490</f>
        <v>1683.5</v>
      </c>
      <c r="H16" s="21">
        <f>'6～28頁'!J490</f>
        <v>1338.1</v>
      </c>
      <c r="I16" s="21">
        <f t="shared" si="8"/>
        <v>7811.6</v>
      </c>
      <c r="J16" s="21">
        <f>'6～28頁'!K490</f>
        <v>1051.7</v>
      </c>
      <c r="K16" s="21">
        <f>'6～28頁'!L490</f>
        <v>692.1</v>
      </c>
      <c r="L16" s="21">
        <f>'6～28頁'!M490</f>
        <v>618.90000000000009</v>
      </c>
      <c r="M16" s="21">
        <f>'6～28頁'!N490</f>
        <v>508.7</v>
      </c>
      <c r="N16" s="21">
        <f>'6～28頁'!O490</f>
        <v>569.90000000000009</v>
      </c>
      <c r="O16" s="21">
        <f>'6～28頁'!P490</f>
        <v>692.8</v>
      </c>
      <c r="P16" s="21">
        <f t="shared" si="9"/>
        <v>4134.1000000000004</v>
      </c>
      <c r="Q16" s="21">
        <f t="shared" si="10"/>
        <v>11945.7</v>
      </c>
      <c r="R16" s="21">
        <f>'6～28頁'!R490</f>
        <v>11614.400000000001</v>
      </c>
      <c r="S16" s="319">
        <f>Q16/R16*100</f>
        <v>102.85249345639895</v>
      </c>
    </row>
    <row r="17" spans="1:19" ht="15.75" customHeight="1" x14ac:dyDescent="0.15">
      <c r="A17" s="343"/>
      <c r="B17" s="23" t="s">
        <v>43</v>
      </c>
      <c r="C17" s="24">
        <f>'6～28頁'!E491</f>
        <v>398.29999999999995</v>
      </c>
      <c r="D17" s="24">
        <f>'6～28頁'!F491</f>
        <v>548.69999999999993</v>
      </c>
      <c r="E17" s="24">
        <f>'6～28頁'!G491</f>
        <v>472.40000000000009</v>
      </c>
      <c r="F17" s="24">
        <f>'6～28頁'!H491</f>
        <v>575.59999999999991</v>
      </c>
      <c r="G17" s="24">
        <f>'6～28頁'!I491</f>
        <v>767.49999999999989</v>
      </c>
      <c r="H17" s="24">
        <f>'6～28頁'!J491</f>
        <v>646.9000000000002</v>
      </c>
      <c r="I17" s="24">
        <f t="shared" si="8"/>
        <v>3409.4</v>
      </c>
      <c r="J17" s="24">
        <f>'6～28頁'!K491</f>
        <v>548</v>
      </c>
      <c r="K17" s="24">
        <f>'6～28頁'!L491</f>
        <v>361.9</v>
      </c>
      <c r="L17" s="24">
        <f>'6～28頁'!M491</f>
        <v>349.4</v>
      </c>
      <c r="M17" s="24">
        <f>'6～28頁'!N491</f>
        <v>228.20000000000002</v>
      </c>
      <c r="N17" s="24">
        <f>'6～28頁'!O491</f>
        <v>260.79999999999995</v>
      </c>
      <c r="O17" s="24">
        <f>'6～28頁'!P491</f>
        <v>286.20000000000005</v>
      </c>
      <c r="P17" s="24">
        <f t="shared" si="9"/>
        <v>2034.5</v>
      </c>
      <c r="Q17" s="24">
        <f t="shared" si="10"/>
        <v>5443.9</v>
      </c>
      <c r="R17" s="24">
        <f>'6～28頁'!R491</f>
        <v>5316.5999999999995</v>
      </c>
      <c r="S17" s="320">
        <f t="shared" si="3"/>
        <v>102.39438739043749</v>
      </c>
    </row>
    <row r="18" spans="1:19" ht="15.75" customHeight="1" x14ac:dyDescent="0.15">
      <c r="A18" s="343"/>
      <c r="B18" s="23" t="s">
        <v>44</v>
      </c>
      <c r="C18" s="24">
        <f>'6～28頁'!E492</f>
        <v>474.40000000000009</v>
      </c>
      <c r="D18" s="24">
        <f>'6～28頁'!F492</f>
        <v>1029.8</v>
      </c>
      <c r="E18" s="24">
        <f>'6～28頁'!G492</f>
        <v>541</v>
      </c>
      <c r="F18" s="24">
        <f>'6～28頁'!H492</f>
        <v>749.80000000000007</v>
      </c>
      <c r="G18" s="24">
        <f>'6～28頁'!I492</f>
        <v>915.99999999999989</v>
      </c>
      <c r="H18" s="24">
        <f>'6～28頁'!J492</f>
        <v>691.20000000000016</v>
      </c>
      <c r="I18" s="24">
        <f t="shared" si="8"/>
        <v>4402.2</v>
      </c>
      <c r="J18" s="24">
        <f>'6～28頁'!K492</f>
        <v>503.7000000000001</v>
      </c>
      <c r="K18" s="24">
        <f>'6～28頁'!L492</f>
        <v>330.2</v>
      </c>
      <c r="L18" s="24">
        <f>'6～28頁'!M492</f>
        <v>269.5</v>
      </c>
      <c r="M18" s="24">
        <f>'6～28頁'!N492</f>
        <v>280.5</v>
      </c>
      <c r="N18" s="24">
        <f>'6～28頁'!O492</f>
        <v>309.10000000000002</v>
      </c>
      <c r="O18" s="24">
        <f>'6～28頁'!P492</f>
        <v>406.59999999999997</v>
      </c>
      <c r="P18" s="24">
        <f t="shared" si="9"/>
        <v>2099.6</v>
      </c>
      <c r="Q18" s="24">
        <f t="shared" si="10"/>
        <v>6501.7999999999993</v>
      </c>
      <c r="R18" s="24">
        <f>'6～28頁'!R492</f>
        <v>6297.8000000000011</v>
      </c>
      <c r="S18" s="320">
        <f t="shared" si="3"/>
        <v>103.23922639651938</v>
      </c>
    </row>
    <row r="19" spans="1:19" ht="15.75" customHeight="1" x14ac:dyDescent="0.15">
      <c r="A19" s="343"/>
      <c r="B19" s="23" t="s">
        <v>45</v>
      </c>
      <c r="C19" s="24">
        <f>'6～28頁'!E493</f>
        <v>616.80000000000007</v>
      </c>
      <c r="D19" s="24">
        <f>'6～28頁'!F493</f>
        <v>1197.2</v>
      </c>
      <c r="E19" s="24">
        <f>'6～28頁'!G493</f>
        <v>663</v>
      </c>
      <c r="F19" s="24">
        <f>'6～28頁'!H493</f>
        <v>942.1</v>
      </c>
      <c r="G19" s="24">
        <f>'6～28頁'!I493</f>
        <v>1198.8</v>
      </c>
      <c r="H19" s="24">
        <f>'6～28頁'!J493</f>
        <v>947.1</v>
      </c>
      <c r="I19" s="24">
        <f t="shared" si="8"/>
        <v>5565</v>
      </c>
      <c r="J19" s="24">
        <f>'6～28頁'!K493</f>
        <v>759.90000000000009</v>
      </c>
      <c r="K19" s="24">
        <f>'6～28頁'!L493</f>
        <v>460.70000000000005</v>
      </c>
      <c r="L19" s="24">
        <f>'6～28頁'!M493</f>
        <v>383.2</v>
      </c>
      <c r="M19" s="24">
        <f>'6～28頁'!N493</f>
        <v>316.5</v>
      </c>
      <c r="N19" s="24">
        <f>'6～28頁'!O493</f>
        <v>371.8</v>
      </c>
      <c r="O19" s="24">
        <f>'6～28頁'!P493</f>
        <v>483.9</v>
      </c>
      <c r="P19" s="24">
        <f t="shared" si="9"/>
        <v>2776.0000000000005</v>
      </c>
      <c r="Q19" s="24">
        <f t="shared" si="10"/>
        <v>8341</v>
      </c>
      <c r="R19" s="24">
        <f>'6～28頁'!R493</f>
        <v>8115.6999999999989</v>
      </c>
      <c r="S19" s="320">
        <f t="shared" si="3"/>
        <v>102.77610064442995</v>
      </c>
    </row>
    <row r="20" spans="1:19" ht="15.75" customHeight="1" x14ac:dyDescent="0.15">
      <c r="A20" s="343"/>
      <c r="B20" s="23" t="s">
        <v>46</v>
      </c>
      <c r="C20" s="24">
        <f>'6～28頁'!E494</f>
        <v>255.90000000000003</v>
      </c>
      <c r="D20" s="24">
        <f>'6～28頁'!F494</f>
        <v>381.3</v>
      </c>
      <c r="E20" s="24">
        <f>'6～28頁'!G494</f>
        <v>350.39999999999992</v>
      </c>
      <c r="F20" s="24">
        <f>'6～28頁'!H494</f>
        <v>383.30000000000007</v>
      </c>
      <c r="G20" s="24">
        <f>'6～28頁'!I494</f>
        <v>484.69999999999987</v>
      </c>
      <c r="H20" s="24">
        <f>'6～28頁'!J494</f>
        <v>391</v>
      </c>
      <c r="I20" s="24">
        <f t="shared" si="8"/>
        <v>2246.6</v>
      </c>
      <c r="J20" s="24">
        <f>'6～28頁'!K494</f>
        <v>291.80000000000007</v>
      </c>
      <c r="K20" s="24">
        <f>'6～28頁'!L494</f>
        <v>231.39999999999998</v>
      </c>
      <c r="L20" s="24">
        <f>'6～28頁'!M494</f>
        <v>235.7</v>
      </c>
      <c r="M20" s="24">
        <f>'6～28頁'!N494</f>
        <v>192.2</v>
      </c>
      <c r="N20" s="24">
        <f>'6～28頁'!O494</f>
        <v>198.10000000000002</v>
      </c>
      <c r="O20" s="24">
        <f>'6～28頁'!P494</f>
        <v>208.89999999999998</v>
      </c>
      <c r="P20" s="24">
        <f t="shared" si="9"/>
        <v>1358.1000000000004</v>
      </c>
      <c r="Q20" s="24">
        <f t="shared" si="10"/>
        <v>3604.7000000000003</v>
      </c>
      <c r="R20" s="24">
        <f>'6～28頁'!R494</f>
        <v>3498.7</v>
      </c>
      <c r="S20" s="320">
        <f t="shared" si="3"/>
        <v>103.0296967445051</v>
      </c>
    </row>
    <row r="21" spans="1:19" ht="15.75" customHeight="1" thickBot="1" x14ac:dyDescent="0.2">
      <c r="A21" s="344"/>
      <c r="B21" s="12" t="s">
        <v>47</v>
      </c>
      <c r="C21" s="26">
        <f>'6～28頁'!E495</f>
        <v>302.59999999999991</v>
      </c>
      <c r="D21" s="26">
        <f>'6～28頁'!F495</f>
        <v>441.50000000000006</v>
      </c>
      <c r="E21" s="26">
        <f>'6～28頁'!G495</f>
        <v>419.99999999999994</v>
      </c>
      <c r="F21" s="26">
        <f>'6～28頁'!H495</f>
        <v>459.59999999999997</v>
      </c>
      <c r="G21" s="26">
        <f>'6～28頁'!I495</f>
        <v>574.20000000000005</v>
      </c>
      <c r="H21" s="26">
        <f>'6～28頁'!J495</f>
        <v>460.30000000000007</v>
      </c>
      <c r="I21" s="26">
        <f t="shared" si="8"/>
        <v>2658.2</v>
      </c>
      <c r="J21" s="26">
        <f>'6～28頁'!K495</f>
        <v>344.9</v>
      </c>
      <c r="K21" s="26">
        <f>'6～28頁'!L495</f>
        <v>276.19999999999993</v>
      </c>
      <c r="L21" s="26">
        <f>'6～28頁'!M495</f>
        <v>276.2999999999999</v>
      </c>
      <c r="M21" s="26">
        <f>'6～28頁'!N495</f>
        <v>230</v>
      </c>
      <c r="N21" s="26">
        <f>'6～28頁'!O495</f>
        <v>241.5</v>
      </c>
      <c r="O21" s="26">
        <f>'6～28頁'!P495</f>
        <v>240.7</v>
      </c>
      <c r="P21" s="26">
        <f t="shared" si="9"/>
        <v>1609.6</v>
      </c>
      <c r="Q21" s="26">
        <f t="shared" si="10"/>
        <v>4267.7999999999993</v>
      </c>
      <c r="R21" s="26">
        <f>'6～28頁'!R495</f>
        <v>4081.2000000000003</v>
      </c>
      <c r="S21" s="321">
        <f t="shared" si="3"/>
        <v>104.57218465157305</v>
      </c>
    </row>
    <row r="22" spans="1:19" ht="15.75" customHeight="1" x14ac:dyDescent="0.15">
      <c r="A22" s="342" t="s">
        <v>17</v>
      </c>
      <c r="B22" s="13" t="s">
        <v>42</v>
      </c>
      <c r="C22" s="21">
        <f>'6～28頁'!E622</f>
        <v>746.4000000000002</v>
      </c>
      <c r="D22" s="21">
        <f>'6～28頁'!F622</f>
        <v>1860.7</v>
      </c>
      <c r="E22" s="21">
        <f>'6～28頁'!G622</f>
        <v>2387.5</v>
      </c>
      <c r="F22" s="21">
        <f>'6～28頁'!H622</f>
        <v>3984.4999999999991</v>
      </c>
      <c r="G22" s="21">
        <f>'6～28頁'!I622</f>
        <v>3703.7000000000003</v>
      </c>
      <c r="H22" s="21">
        <f>'6～28頁'!J622</f>
        <v>2887.1</v>
      </c>
      <c r="I22" s="21">
        <f t="shared" si="8"/>
        <v>15569.9</v>
      </c>
      <c r="J22" s="21">
        <f>'6～28頁'!K622</f>
        <v>1735.6999999999998</v>
      </c>
      <c r="K22" s="21">
        <f>'6～28頁'!L622</f>
        <v>791.6</v>
      </c>
      <c r="L22" s="21">
        <f>'6～28頁'!M622</f>
        <v>946.80000000000007</v>
      </c>
      <c r="M22" s="21">
        <f>'6～28頁'!N622</f>
        <v>1201.9000000000001</v>
      </c>
      <c r="N22" s="21">
        <f>'6～28頁'!O622</f>
        <v>1465.1</v>
      </c>
      <c r="O22" s="21">
        <f>'6～28頁'!P622</f>
        <v>974.6999999999997</v>
      </c>
      <c r="P22" s="21">
        <f t="shared" si="9"/>
        <v>7115.8</v>
      </c>
      <c r="Q22" s="21">
        <f t="shared" si="10"/>
        <v>22685.7</v>
      </c>
      <c r="R22" s="21">
        <f>'6～28頁'!R622</f>
        <v>21849.200000000001</v>
      </c>
      <c r="S22" s="319">
        <f>Q22/R22*100</f>
        <v>103.82851546052029</v>
      </c>
    </row>
    <row r="23" spans="1:19" ht="15.75" customHeight="1" x14ac:dyDescent="0.15">
      <c r="A23" s="343"/>
      <c r="B23" s="23" t="s">
        <v>43</v>
      </c>
      <c r="C23" s="24">
        <f>'6～28頁'!E623</f>
        <v>189.89999999999998</v>
      </c>
      <c r="D23" s="24">
        <f>'6～28頁'!F623</f>
        <v>581.90000000000009</v>
      </c>
      <c r="E23" s="24">
        <f>'6～28頁'!G623</f>
        <v>893.10000000000048</v>
      </c>
      <c r="F23" s="24">
        <f>'6～28頁'!H623</f>
        <v>1763.6999999999998</v>
      </c>
      <c r="G23" s="24">
        <f>'6～28頁'!I623</f>
        <v>1415.3</v>
      </c>
      <c r="H23" s="24">
        <f>'6～28頁'!J623</f>
        <v>1185.8</v>
      </c>
      <c r="I23" s="24">
        <f t="shared" si="8"/>
        <v>6029.7000000000007</v>
      </c>
      <c r="J23" s="24">
        <f>'6～28頁'!K623</f>
        <v>667.99999999999989</v>
      </c>
      <c r="K23" s="24">
        <f>'6～28頁'!L623</f>
        <v>207.59999999999991</v>
      </c>
      <c r="L23" s="24">
        <f>'6～28頁'!M623</f>
        <v>334.2999999999999</v>
      </c>
      <c r="M23" s="24">
        <f>'6～28頁'!N623</f>
        <v>334.8</v>
      </c>
      <c r="N23" s="24">
        <f>'6～28頁'!O623</f>
        <v>608.80000000000007</v>
      </c>
      <c r="O23" s="24">
        <f>'6～28頁'!P623</f>
        <v>274.89999999999998</v>
      </c>
      <c r="P23" s="24">
        <f t="shared" si="9"/>
        <v>2428.3999999999996</v>
      </c>
      <c r="Q23" s="24">
        <f t="shared" si="10"/>
        <v>8458.1</v>
      </c>
      <c r="R23" s="24">
        <f>'6～28頁'!R623</f>
        <v>7907.9999999999991</v>
      </c>
      <c r="S23" s="320">
        <f t="shared" si="3"/>
        <v>106.95624683864442</v>
      </c>
    </row>
    <row r="24" spans="1:19" ht="15.75" customHeight="1" x14ac:dyDescent="0.15">
      <c r="A24" s="343"/>
      <c r="B24" s="23" t="s">
        <v>44</v>
      </c>
      <c r="C24" s="24">
        <f>'6～28頁'!E624</f>
        <v>556.49999999999989</v>
      </c>
      <c r="D24" s="24">
        <f>'6～28頁'!F624</f>
        <v>1278.8</v>
      </c>
      <c r="E24" s="24">
        <f>'6～28頁'!G624</f>
        <v>1494.4</v>
      </c>
      <c r="F24" s="24">
        <f>'6～28頁'!H624</f>
        <v>2220.7999999999997</v>
      </c>
      <c r="G24" s="24">
        <f>'6～28頁'!I624</f>
        <v>2288.4</v>
      </c>
      <c r="H24" s="24">
        <f>'6～28頁'!J624</f>
        <v>1701.3000000000002</v>
      </c>
      <c r="I24" s="24">
        <f t="shared" si="8"/>
        <v>9540.2000000000007</v>
      </c>
      <c r="J24" s="24">
        <f>'6～28頁'!K624</f>
        <v>1067.6999999999998</v>
      </c>
      <c r="K24" s="24">
        <f>'6～28頁'!L624</f>
        <v>584</v>
      </c>
      <c r="L24" s="24">
        <f>'6～28頁'!M624</f>
        <v>612.5</v>
      </c>
      <c r="M24" s="24">
        <f>'6～28頁'!N624</f>
        <v>867.09999999999991</v>
      </c>
      <c r="N24" s="24">
        <f>'6～28頁'!O624</f>
        <v>856.30000000000007</v>
      </c>
      <c r="O24" s="24">
        <f>'6～28頁'!P624</f>
        <v>699.79999999999984</v>
      </c>
      <c r="P24" s="24">
        <f t="shared" si="9"/>
        <v>4687.3999999999996</v>
      </c>
      <c r="Q24" s="24">
        <f t="shared" si="10"/>
        <v>14227.6</v>
      </c>
      <c r="R24" s="24">
        <f>'6～28頁'!R624</f>
        <v>13941.199999999999</v>
      </c>
      <c r="S24" s="320">
        <f t="shared" si="3"/>
        <v>102.05434252431643</v>
      </c>
    </row>
    <row r="25" spans="1:19" ht="15.75" customHeight="1" x14ac:dyDescent="0.15">
      <c r="A25" s="343"/>
      <c r="B25" s="23" t="s">
        <v>45</v>
      </c>
      <c r="C25" s="24">
        <f>'6～28頁'!E625</f>
        <v>626.9</v>
      </c>
      <c r="D25" s="24">
        <f>'6～28頁'!F625</f>
        <v>1599.4999999999998</v>
      </c>
      <c r="E25" s="24">
        <f>'6～28頁'!G625</f>
        <v>2026.7000000000003</v>
      </c>
      <c r="F25" s="24">
        <f>'6～28頁'!H625</f>
        <v>3443.7000000000003</v>
      </c>
      <c r="G25" s="24">
        <f>'6～28頁'!I625</f>
        <v>3190.5000000000005</v>
      </c>
      <c r="H25" s="24">
        <f>'6～28頁'!J625</f>
        <v>2483.4</v>
      </c>
      <c r="I25" s="24">
        <f t="shared" si="8"/>
        <v>13370.7</v>
      </c>
      <c r="J25" s="24">
        <f>'6～28頁'!K625</f>
        <v>1445.7</v>
      </c>
      <c r="K25" s="24">
        <f>'6～28頁'!L625</f>
        <v>635.49999999999989</v>
      </c>
      <c r="L25" s="24">
        <f>'6～28頁'!M625</f>
        <v>763.3</v>
      </c>
      <c r="M25" s="24">
        <f>'6～28頁'!N625</f>
        <v>984.39999999999986</v>
      </c>
      <c r="N25" s="24">
        <f>'6～28頁'!O625</f>
        <v>1223.3000000000004</v>
      </c>
      <c r="O25" s="24">
        <f>'6～28頁'!P625</f>
        <v>792.3</v>
      </c>
      <c r="P25" s="24">
        <f t="shared" si="9"/>
        <v>5844.5</v>
      </c>
      <c r="Q25" s="24">
        <f t="shared" si="10"/>
        <v>19215.2</v>
      </c>
      <c r="R25" s="24">
        <f>'6～28頁'!R625</f>
        <v>18497.700000000004</v>
      </c>
      <c r="S25" s="320">
        <f t="shared" si="3"/>
        <v>103.87886061510348</v>
      </c>
    </row>
    <row r="26" spans="1:19" ht="15.75" customHeight="1" x14ac:dyDescent="0.15">
      <c r="A26" s="343"/>
      <c r="B26" s="23" t="s">
        <v>46</v>
      </c>
      <c r="C26" s="24">
        <f>'6～28頁'!E626</f>
        <v>119.49999999999997</v>
      </c>
      <c r="D26" s="24">
        <f>'6～28頁'!F626</f>
        <v>261.2</v>
      </c>
      <c r="E26" s="24">
        <f>'6～28頁'!G626</f>
        <v>360.80000000000007</v>
      </c>
      <c r="F26" s="24">
        <f>'6～28頁'!H626</f>
        <v>540.80000000000007</v>
      </c>
      <c r="G26" s="24">
        <f>'6～28頁'!I626</f>
        <v>513.19999999999993</v>
      </c>
      <c r="H26" s="24">
        <f>'6～28頁'!J626</f>
        <v>403.7</v>
      </c>
      <c r="I26" s="24">
        <f t="shared" si="8"/>
        <v>2199.1999999999998</v>
      </c>
      <c r="J26" s="24">
        <f>'6～28頁'!K626</f>
        <v>290</v>
      </c>
      <c r="K26" s="24">
        <f>'6～28頁'!L626</f>
        <v>156.1</v>
      </c>
      <c r="L26" s="24">
        <f>'6～28頁'!M626</f>
        <v>183.50000000000003</v>
      </c>
      <c r="M26" s="24">
        <f>'6～28頁'!N626</f>
        <v>217.5</v>
      </c>
      <c r="N26" s="24">
        <f>'6～28頁'!O626</f>
        <v>241.79999999999998</v>
      </c>
      <c r="O26" s="24">
        <f>'6～28頁'!P626</f>
        <v>182.4</v>
      </c>
      <c r="P26" s="24">
        <f t="shared" si="9"/>
        <v>1271.3000000000002</v>
      </c>
      <c r="Q26" s="24">
        <f t="shared" si="10"/>
        <v>3470.5</v>
      </c>
      <c r="R26" s="24">
        <f>'6～28頁'!R626</f>
        <v>3351.4999999999995</v>
      </c>
      <c r="S26" s="320">
        <f t="shared" si="3"/>
        <v>103.55064896315085</v>
      </c>
    </row>
    <row r="27" spans="1:19" ht="15.75" customHeight="1" thickBot="1" x14ac:dyDescent="0.2">
      <c r="A27" s="344"/>
      <c r="B27" s="12" t="s">
        <v>47</v>
      </c>
      <c r="C27" s="26">
        <f>'6～28頁'!E627</f>
        <v>149.80000000000001</v>
      </c>
      <c r="D27" s="26">
        <f>'6～28頁'!F627</f>
        <v>316.69999999999993</v>
      </c>
      <c r="E27" s="26">
        <f>'6～28頁'!G627</f>
        <v>439.4</v>
      </c>
      <c r="F27" s="26">
        <f>'6～28頁'!H627</f>
        <v>665.60000000000014</v>
      </c>
      <c r="G27" s="26">
        <f>'6～28頁'!I627</f>
        <v>670.19999999999993</v>
      </c>
      <c r="H27" s="26">
        <f>'6～28頁'!J627</f>
        <v>495.30000000000007</v>
      </c>
      <c r="I27" s="26">
        <f t="shared" si="8"/>
        <v>2737</v>
      </c>
      <c r="J27" s="26">
        <f>'6～28頁'!K627</f>
        <v>347.90000000000009</v>
      </c>
      <c r="K27" s="26">
        <f>'6～28頁'!L627</f>
        <v>189.79999999999998</v>
      </c>
      <c r="L27" s="26">
        <f>'6～28頁'!M627</f>
        <v>261.59999999999991</v>
      </c>
      <c r="M27" s="26">
        <f>'6～28頁'!N627</f>
        <v>320.10000000000008</v>
      </c>
      <c r="N27" s="26">
        <f>'6～28頁'!O627</f>
        <v>342.90000000000009</v>
      </c>
      <c r="O27" s="26">
        <f>'6～28頁'!P627</f>
        <v>250.89999999999998</v>
      </c>
      <c r="P27" s="26">
        <f t="shared" si="9"/>
        <v>1713.2000000000003</v>
      </c>
      <c r="Q27" s="26">
        <f t="shared" si="10"/>
        <v>4450.2000000000007</v>
      </c>
      <c r="R27" s="26">
        <f>'6～28頁'!R627</f>
        <v>4223</v>
      </c>
      <c r="S27" s="321">
        <f t="shared" si="3"/>
        <v>105.38006156760598</v>
      </c>
    </row>
    <row r="28" spans="1:19" ht="15.75" customHeight="1" x14ac:dyDescent="0.15">
      <c r="A28" s="342" t="s">
        <v>18</v>
      </c>
      <c r="B28" s="13" t="s">
        <v>42</v>
      </c>
      <c r="C28" s="21">
        <f>'6～28頁'!E916</f>
        <v>310.39999999999998</v>
      </c>
      <c r="D28" s="21">
        <f>'6～28頁'!F916</f>
        <v>929.60000000000014</v>
      </c>
      <c r="E28" s="21">
        <f>'6～28頁'!G916</f>
        <v>748.40000000000009</v>
      </c>
      <c r="F28" s="21">
        <f>'6～28頁'!H916</f>
        <v>1200.2</v>
      </c>
      <c r="G28" s="21">
        <f>'6～28頁'!I916</f>
        <v>1569.8000000000002</v>
      </c>
      <c r="H28" s="21">
        <f>'6～28頁'!J916</f>
        <v>1138.6999999999998</v>
      </c>
      <c r="I28" s="21">
        <f t="shared" si="8"/>
        <v>5897.1</v>
      </c>
      <c r="J28" s="21">
        <f>'6～28頁'!K916</f>
        <v>759.99999999999989</v>
      </c>
      <c r="K28" s="21">
        <f>'6～28頁'!L916</f>
        <v>346.8</v>
      </c>
      <c r="L28" s="21">
        <f>'6～28頁'!M916</f>
        <v>284.50000000000006</v>
      </c>
      <c r="M28" s="21">
        <f>'6～28頁'!N916</f>
        <v>371.49999999999994</v>
      </c>
      <c r="N28" s="21">
        <f>'6～28頁'!O916</f>
        <v>640.5</v>
      </c>
      <c r="O28" s="21">
        <f>'6～28頁'!P916</f>
        <v>416.1</v>
      </c>
      <c r="P28" s="21">
        <f t="shared" si="9"/>
        <v>2819.4</v>
      </c>
      <c r="Q28" s="21">
        <f t="shared" si="10"/>
        <v>8716.5</v>
      </c>
      <c r="R28" s="21">
        <f>'6～28頁'!R916</f>
        <v>8316.6999999999989</v>
      </c>
      <c r="S28" s="319">
        <f>Q28/R28*100</f>
        <v>104.80719516154244</v>
      </c>
    </row>
    <row r="29" spans="1:19" ht="15.75" customHeight="1" x14ac:dyDescent="0.15">
      <c r="A29" s="343"/>
      <c r="B29" s="23" t="s">
        <v>43</v>
      </c>
      <c r="C29" s="24">
        <f>'6～28頁'!E917</f>
        <v>98.69999999999996</v>
      </c>
      <c r="D29" s="24">
        <f>'6～28頁'!F917</f>
        <v>293.39999999999998</v>
      </c>
      <c r="E29" s="24">
        <f>'6～28頁'!G917</f>
        <v>316.59999999999997</v>
      </c>
      <c r="F29" s="24">
        <f>'6～28頁'!H917</f>
        <v>510.4</v>
      </c>
      <c r="G29" s="24">
        <f>'6～28頁'!I917</f>
        <v>687.8</v>
      </c>
      <c r="H29" s="24">
        <f>'6～28頁'!J917</f>
        <v>475.20000000000016</v>
      </c>
      <c r="I29" s="24">
        <f t="shared" si="8"/>
        <v>2382.1</v>
      </c>
      <c r="J29" s="24">
        <f>'6～28頁'!K917</f>
        <v>297.60000000000002</v>
      </c>
      <c r="K29" s="24">
        <f>'6～28頁'!L917</f>
        <v>118.30000000000001</v>
      </c>
      <c r="L29" s="24">
        <f>'6～28頁'!M917</f>
        <v>80.699999999999974</v>
      </c>
      <c r="M29" s="24">
        <f>'6～28頁'!N917</f>
        <v>93.300000000000011</v>
      </c>
      <c r="N29" s="24">
        <f>'6～28頁'!O917</f>
        <v>249.09999999999991</v>
      </c>
      <c r="O29" s="24">
        <f>'6～28頁'!P917</f>
        <v>152.29999999999998</v>
      </c>
      <c r="P29" s="24">
        <f t="shared" si="9"/>
        <v>991.3</v>
      </c>
      <c r="Q29" s="24">
        <f t="shared" si="10"/>
        <v>3373.3999999999996</v>
      </c>
      <c r="R29" s="24">
        <f>'6～28頁'!R917</f>
        <v>3120.5</v>
      </c>
      <c r="S29" s="320">
        <f t="shared" si="3"/>
        <v>108.10447043742988</v>
      </c>
    </row>
    <row r="30" spans="1:19" ht="15.75" customHeight="1" x14ac:dyDescent="0.15">
      <c r="A30" s="343"/>
      <c r="B30" s="23" t="s">
        <v>44</v>
      </c>
      <c r="C30" s="24">
        <f>'6～28頁'!E918</f>
        <v>211.69999999999996</v>
      </c>
      <c r="D30" s="24">
        <f>'6～28頁'!F918</f>
        <v>636.19999999999993</v>
      </c>
      <c r="E30" s="24">
        <f>'6～28頁'!G918</f>
        <v>431.79999999999995</v>
      </c>
      <c r="F30" s="24">
        <f>'6～28頁'!H918</f>
        <v>689.80000000000018</v>
      </c>
      <c r="G30" s="24">
        <f>'6～28頁'!I918</f>
        <v>882.00000000000023</v>
      </c>
      <c r="H30" s="24">
        <f>'6～28頁'!J918</f>
        <v>663.5</v>
      </c>
      <c r="I30" s="24">
        <f t="shared" si="8"/>
        <v>3515</v>
      </c>
      <c r="J30" s="24">
        <f>'6～28頁'!K918</f>
        <v>462.4</v>
      </c>
      <c r="K30" s="24">
        <f>'6～28頁'!L918</f>
        <v>228.5</v>
      </c>
      <c r="L30" s="24">
        <f>'6～28頁'!M918</f>
        <v>203.79999999999995</v>
      </c>
      <c r="M30" s="24">
        <f>'6～28頁'!N918</f>
        <v>278.20000000000005</v>
      </c>
      <c r="N30" s="24">
        <f>'6～28頁'!O918</f>
        <v>391.4</v>
      </c>
      <c r="O30" s="24">
        <f>'6～28頁'!P918</f>
        <v>263.8</v>
      </c>
      <c r="P30" s="24">
        <f t="shared" si="9"/>
        <v>1828.1000000000001</v>
      </c>
      <c r="Q30" s="24">
        <f t="shared" si="10"/>
        <v>5343.1</v>
      </c>
      <c r="R30" s="24">
        <f>'6～28頁'!R918</f>
        <v>5196.2000000000007</v>
      </c>
      <c r="S30" s="320">
        <f t="shared" si="3"/>
        <v>102.82706593279704</v>
      </c>
    </row>
    <row r="31" spans="1:19" ht="15.75" customHeight="1" x14ac:dyDescent="0.15">
      <c r="A31" s="343"/>
      <c r="B31" s="23" t="s">
        <v>45</v>
      </c>
      <c r="C31" s="24">
        <f>'6～28頁'!E919</f>
        <v>235.60000000000005</v>
      </c>
      <c r="D31" s="24">
        <f>'6～28頁'!F919</f>
        <v>792.80000000000007</v>
      </c>
      <c r="E31" s="24">
        <f>'6～28頁'!G919</f>
        <v>595.40000000000009</v>
      </c>
      <c r="F31" s="24">
        <f>'6～28頁'!H919</f>
        <v>998.5</v>
      </c>
      <c r="G31" s="24">
        <f>'6～28頁'!I919</f>
        <v>1327.1000000000001</v>
      </c>
      <c r="H31" s="24">
        <f>'6～28頁'!J919</f>
        <v>947.5</v>
      </c>
      <c r="I31" s="24">
        <f t="shared" si="8"/>
        <v>4896.9000000000005</v>
      </c>
      <c r="J31" s="24">
        <f>'6～28頁'!K919</f>
        <v>602.69999999999993</v>
      </c>
      <c r="K31" s="24">
        <f>'6～28頁'!L919</f>
        <v>243.79999999999998</v>
      </c>
      <c r="L31" s="24">
        <f>'6～28頁'!M919</f>
        <v>202.49999999999997</v>
      </c>
      <c r="M31" s="24">
        <f>'6～28頁'!N919</f>
        <v>281.39999999999998</v>
      </c>
      <c r="N31" s="24">
        <f>'6～28頁'!O919</f>
        <v>512.39999999999986</v>
      </c>
      <c r="O31" s="24">
        <f>'6～28頁'!P919</f>
        <v>323.29999999999995</v>
      </c>
      <c r="P31" s="24">
        <f t="shared" si="9"/>
        <v>2166.0999999999995</v>
      </c>
      <c r="Q31" s="24">
        <f t="shared" si="10"/>
        <v>7063</v>
      </c>
      <c r="R31" s="24">
        <f>'6～28頁'!R919</f>
        <v>6729.2000000000007</v>
      </c>
      <c r="S31" s="320">
        <f t="shared" si="3"/>
        <v>104.96047078404564</v>
      </c>
    </row>
    <row r="32" spans="1:19" ht="15.75" customHeight="1" x14ac:dyDescent="0.15">
      <c r="A32" s="343"/>
      <c r="B32" s="23" t="s">
        <v>46</v>
      </c>
      <c r="C32" s="24">
        <f>'6～28頁'!E920</f>
        <v>74.799999999999983</v>
      </c>
      <c r="D32" s="24">
        <f>'6～28頁'!F920</f>
        <v>136.79999999999998</v>
      </c>
      <c r="E32" s="24">
        <f>'6～28頁'!G920</f>
        <v>153</v>
      </c>
      <c r="F32" s="24">
        <f>'6～28頁'!H920</f>
        <v>201.70000000000005</v>
      </c>
      <c r="G32" s="24">
        <f>'6～28頁'!I920</f>
        <v>242.70000000000002</v>
      </c>
      <c r="H32" s="24">
        <f>'6～28頁'!J920</f>
        <v>191.20000000000002</v>
      </c>
      <c r="I32" s="24">
        <f t="shared" si="8"/>
        <v>1000.2</v>
      </c>
      <c r="J32" s="24">
        <f>'6～28頁'!K920</f>
        <v>157.29999999999998</v>
      </c>
      <c r="K32" s="24">
        <f>'6～28頁'!L920</f>
        <v>103.00000000000001</v>
      </c>
      <c r="L32" s="24">
        <f>'6～28頁'!M920</f>
        <v>82</v>
      </c>
      <c r="M32" s="24">
        <f>'6～28頁'!N920</f>
        <v>90.100000000000009</v>
      </c>
      <c r="N32" s="24">
        <f>'6～28頁'!O920</f>
        <v>128.1</v>
      </c>
      <c r="O32" s="24">
        <f>'6～28頁'!P920</f>
        <v>92.799999999999983</v>
      </c>
      <c r="P32" s="24">
        <f t="shared" si="9"/>
        <v>653.29999999999995</v>
      </c>
      <c r="Q32" s="24">
        <f t="shared" si="10"/>
        <v>1653.5</v>
      </c>
      <c r="R32" s="24">
        <f>'6～28頁'!R920</f>
        <v>1587.4999999999998</v>
      </c>
      <c r="S32" s="320">
        <f t="shared" si="3"/>
        <v>104.15748031496064</v>
      </c>
    </row>
    <row r="33" spans="1:19" ht="15.75" customHeight="1" thickBot="1" x14ac:dyDescent="0.2">
      <c r="A33" s="344"/>
      <c r="B33" s="12" t="s">
        <v>47</v>
      </c>
      <c r="C33" s="26">
        <f>'6～28頁'!E921</f>
        <v>86.59999999999998</v>
      </c>
      <c r="D33" s="26">
        <f>'6～28頁'!F921</f>
        <v>154.99999999999997</v>
      </c>
      <c r="E33" s="26">
        <f>'6～28頁'!G921</f>
        <v>173.39999999999998</v>
      </c>
      <c r="F33" s="26">
        <f>'6～28頁'!H921</f>
        <v>227.00000000000003</v>
      </c>
      <c r="G33" s="26">
        <f>'6～28頁'!I921</f>
        <v>277.2</v>
      </c>
      <c r="H33" s="26">
        <f>'6～28頁'!J921</f>
        <v>216.6</v>
      </c>
      <c r="I33" s="26">
        <f t="shared" si="8"/>
        <v>1135.8</v>
      </c>
      <c r="J33" s="26">
        <f>'6～28頁'!K921</f>
        <v>173.2</v>
      </c>
      <c r="K33" s="26">
        <f>'6～28頁'!L921</f>
        <v>116.50000000000001</v>
      </c>
      <c r="L33" s="26">
        <f>'6～28頁'!M921</f>
        <v>92.399999999999977</v>
      </c>
      <c r="M33" s="26">
        <f>'6～28頁'!N921</f>
        <v>101.7</v>
      </c>
      <c r="N33" s="26">
        <f>'6～28頁'!O921</f>
        <v>145</v>
      </c>
      <c r="O33" s="26">
        <f>'6～28頁'!P921</f>
        <v>103.89999999999999</v>
      </c>
      <c r="P33" s="26">
        <f t="shared" si="9"/>
        <v>732.69999999999993</v>
      </c>
      <c r="Q33" s="26">
        <f t="shared" si="10"/>
        <v>1868.5</v>
      </c>
      <c r="R33" s="26">
        <f>'6～28頁'!R921</f>
        <v>1804.4999999999998</v>
      </c>
      <c r="S33" s="321">
        <f t="shared" si="3"/>
        <v>103.54668883347189</v>
      </c>
    </row>
    <row r="34" spans="1:19" ht="15.75" customHeight="1" x14ac:dyDescent="0.15">
      <c r="A34" s="342" t="s">
        <v>19</v>
      </c>
      <c r="B34" s="13" t="s">
        <v>42</v>
      </c>
      <c r="C34" s="21">
        <f>'6～28頁'!E1036</f>
        <v>490.40000000000003</v>
      </c>
      <c r="D34" s="21">
        <f>'6～28頁'!F1036</f>
        <v>1004</v>
      </c>
      <c r="E34" s="21">
        <f>'6～28頁'!G1036</f>
        <v>987</v>
      </c>
      <c r="F34" s="21">
        <f>'6～28頁'!H1036</f>
        <v>1303.3</v>
      </c>
      <c r="G34" s="21">
        <f>'6～28頁'!I1036</f>
        <v>1946.2</v>
      </c>
      <c r="H34" s="21">
        <f>'6～28頁'!J1036</f>
        <v>1200.4000000000001</v>
      </c>
      <c r="I34" s="21">
        <f t="shared" si="8"/>
        <v>6931.2999999999993</v>
      </c>
      <c r="J34" s="21">
        <f>'6～28頁'!K1036</f>
        <v>805</v>
      </c>
      <c r="K34" s="21">
        <f>'6～28頁'!L1036</f>
        <v>455.49999999999994</v>
      </c>
      <c r="L34" s="21">
        <f>'6～28頁'!M1036</f>
        <v>479.80000000000007</v>
      </c>
      <c r="M34" s="21">
        <f>'6～28頁'!N1036</f>
        <v>605.4</v>
      </c>
      <c r="N34" s="21">
        <f>'6～28頁'!O1036</f>
        <v>638.00000000000023</v>
      </c>
      <c r="O34" s="21">
        <f>'6～28頁'!P1036</f>
        <v>444.5</v>
      </c>
      <c r="P34" s="21">
        <f t="shared" si="9"/>
        <v>3428.2000000000007</v>
      </c>
      <c r="Q34" s="21">
        <f t="shared" si="10"/>
        <v>10359.5</v>
      </c>
      <c r="R34" s="21">
        <f>'6～28頁'!R1042</f>
        <v>9931.399999999996</v>
      </c>
      <c r="S34" s="319">
        <f>Q34/R34*100</f>
        <v>104.31057051372419</v>
      </c>
    </row>
    <row r="35" spans="1:19" ht="15.75" customHeight="1" x14ac:dyDescent="0.15">
      <c r="A35" s="343"/>
      <c r="B35" s="23" t="s">
        <v>43</v>
      </c>
      <c r="C35" s="24">
        <f>'6～28頁'!E1037</f>
        <v>96</v>
      </c>
      <c r="D35" s="24">
        <f>'6～28頁'!F1037</f>
        <v>203.29999999999995</v>
      </c>
      <c r="E35" s="24">
        <f>'6～28頁'!G1037</f>
        <v>245.10000000000002</v>
      </c>
      <c r="F35" s="24">
        <f>'6～28頁'!H1037</f>
        <v>349.1</v>
      </c>
      <c r="G35" s="24">
        <f>'6～28頁'!I1037</f>
        <v>540.00000000000011</v>
      </c>
      <c r="H35" s="24">
        <f>'6～28頁'!J1037</f>
        <v>296.3</v>
      </c>
      <c r="I35" s="24">
        <f t="shared" si="8"/>
        <v>1729.8</v>
      </c>
      <c r="J35" s="24">
        <f>'6～28頁'!K1037</f>
        <v>214.49999999999994</v>
      </c>
      <c r="K35" s="24">
        <f>'6～28頁'!L1037</f>
        <v>118.30000000000003</v>
      </c>
      <c r="L35" s="24">
        <f>'6～28頁'!M1037</f>
        <v>117.3</v>
      </c>
      <c r="M35" s="24">
        <f>'6～28頁'!N1037</f>
        <v>135.89999999999998</v>
      </c>
      <c r="N35" s="24">
        <f>'6～28頁'!O1037</f>
        <v>188.40000000000003</v>
      </c>
      <c r="O35" s="24">
        <f>'6～28頁'!P1037</f>
        <v>119.79999999999998</v>
      </c>
      <c r="P35" s="24">
        <f t="shared" si="9"/>
        <v>894.2</v>
      </c>
      <c r="Q35" s="24">
        <f t="shared" si="10"/>
        <v>2624</v>
      </c>
      <c r="R35" s="24">
        <f>'6～28頁'!R1043</f>
        <v>2448.5</v>
      </c>
      <c r="S35" s="320">
        <f t="shared" si="3"/>
        <v>107.16765366550949</v>
      </c>
    </row>
    <row r="36" spans="1:19" ht="15.75" customHeight="1" x14ac:dyDescent="0.15">
      <c r="A36" s="343"/>
      <c r="B36" s="23" t="s">
        <v>44</v>
      </c>
      <c r="C36" s="24">
        <f>'6～28頁'!E1038</f>
        <v>394.4</v>
      </c>
      <c r="D36" s="24">
        <f>'6～28頁'!F1038</f>
        <v>800.69999999999993</v>
      </c>
      <c r="E36" s="24">
        <f>'6～28頁'!G1038</f>
        <v>741.90000000000009</v>
      </c>
      <c r="F36" s="24">
        <f>'6～28頁'!H1038</f>
        <v>954.2</v>
      </c>
      <c r="G36" s="24">
        <f>'6～28頁'!I1038</f>
        <v>1406.2</v>
      </c>
      <c r="H36" s="24">
        <f>'6～28頁'!J1038</f>
        <v>904.10000000000014</v>
      </c>
      <c r="I36" s="24">
        <f t="shared" si="8"/>
        <v>5201.5</v>
      </c>
      <c r="J36" s="24">
        <f>'6～28頁'!K1038</f>
        <v>590.5</v>
      </c>
      <c r="K36" s="24">
        <f>'6～28頁'!L1038</f>
        <v>337.20000000000005</v>
      </c>
      <c r="L36" s="24">
        <f>'6～28頁'!M1038</f>
        <v>362.5</v>
      </c>
      <c r="M36" s="24">
        <f>'6～28頁'!N1038</f>
        <v>469.50000000000017</v>
      </c>
      <c r="N36" s="24">
        <f>'6～28頁'!O1038</f>
        <v>449.6</v>
      </c>
      <c r="O36" s="24">
        <f>'6～28頁'!P1038</f>
        <v>324.7</v>
      </c>
      <c r="P36" s="24">
        <f t="shared" si="9"/>
        <v>2534</v>
      </c>
      <c r="Q36" s="24">
        <f t="shared" si="10"/>
        <v>7735.5</v>
      </c>
      <c r="R36" s="24">
        <f>'6～28頁'!R1044</f>
        <v>7482.9</v>
      </c>
      <c r="S36" s="320">
        <f t="shared" si="3"/>
        <v>103.37569658822115</v>
      </c>
    </row>
    <row r="37" spans="1:19" ht="15.75" customHeight="1" x14ac:dyDescent="0.15">
      <c r="A37" s="343"/>
      <c r="B37" s="23" t="s">
        <v>45</v>
      </c>
      <c r="C37" s="24">
        <f>'6～28頁'!E1039</f>
        <v>399.39999999999992</v>
      </c>
      <c r="D37" s="24">
        <f>'6～28頁'!F1039</f>
        <v>873.4</v>
      </c>
      <c r="E37" s="24">
        <f>'6～28頁'!G1039</f>
        <v>841.4</v>
      </c>
      <c r="F37" s="24">
        <f>'6～28頁'!H1039</f>
        <v>1112.3999999999999</v>
      </c>
      <c r="G37" s="24">
        <f>'6～28頁'!I1039</f>
        <v>1728.2999999999995</v>
      </c>
      <c r="H37" s="24">
        <f>'6～28頁'!J1039</f>
        <v>1018.9000000000001</v>
      </c>
      <c r="I37" s="24">
        <f t="shared" si="8"/>
        <v>5973.7999999999993</v>
      </c>
      <c r="J37" s="24">
        <f>'6～28頁'!K1039</f>
        <v>656</v>
      </c>
      <c r="K37" s="24">
        <f>'6～28頁'!L1039</f>
        <v>352.2</v>
      </c>
      <c r="L37" s="24">
        <f>'6～28頁'!M1039</f>
        <v>366.5</v>
      </c>
      <c r="M37" s="24">
        <f>'6～28頁'!N1039</f>
        <v>485.4</v>
      </c>
      <c r="N37" s="24">
        <f>'6～28頁'!O1039</f>
        <v>508.59999999999991</v>
      </c>
      <c r="O37" s="24">
        <f>'6～28頁'!P1039</f>
        <v>319.89999999999992</v>
      </c>
      <c r="P37" s="24">
        <f t="shared" si="9"/>
        <v>2688.6</v>
      </c>
      <c r="Q37" s="24">
        <f t="shared" si="10"/>
        <v>8662.4</v>
      </c>
      <c r="R37" s="24">
        <f>'6～28頁'!R1045</f>
        <v>8246.5</v>
      </c>
      <c r="S37" s="320">
        <f t="shared" si="3"/>
        <v>105.04335172497423</v>
      </c>
    </row>
    <row r="38" spans="1:19" ht="15.75" customHeight="1" x14ac:dyDescent="0.15">
      <c r="A38" s="343"/>
      <c r="B38" s="23" t="s">
        <v>46</v>
      </c>
      <c r="C38" s="24">
        <f>'6～28頁'!E1040</f>
        <v>90.999999999999986</v>
      </c>
      <c r="D38" s="24">
        <f>'6～28頁'!F1040</f>
        <v>130.60000000000002</v>
      </c>
      <c r="E38" s="24">
        <f>'6～28頁'!G1040</f>
        <v>145.6</v>
      </c>
      <c r="F38" s="24">
        <f>'6～28頁'!H1040</f>
        <v>190.89999999999998</v>
      </c>
      <c r="G38" s="24">
        <f>'6～28頁'!I1040</f>
        <v>217.9</v>
      </c>
      <c r="H38" s="24">
        <f>'6～28頁'!J1040</f>
        <v>181.50000000000003</v>
      </c>
      <c r="I38" s="24">
        <f t="shared" si="8"/>
        <v>957.5</v>
      </c>
      <c r="J38" s="24">
        <f>'6～28頁'!K1040</f>
        <v>148.99999999999997</v>
      </c>
      <c r="K38" s="24">
        <f>'6～28頁'!L1040</f>
        <v>103.30000000000001</v>
      </c>
      <c r="L38" s="24">
        <f>'6～28頁'!M1040</f>
        <v>113.30000000000004</v>
      </c>
      <c r="M38" s="24">
        <f>'6～28頁'!N1040</f>
        <v>120.00000000000001</v>
      </c>
      <c r="N38" s="24">
        <f>'6～28頁'!O1040</f>
        <v>129.4</v>
      </c>
      <c r="O38" s="24">
        <f>'6～28頁'!P1040</f>
        <v>124.6</v>
      </c>
      <c r="P38" s="24">
        <f t="shared" si="9"/>
        <v>739.6</v>
      </c>
      <c r="Q38" s="24">
        <f t="shared" si="10"/>
        <v>1697.1</v>
      </c>
      <c r="R38" s="24">
        <f>'6～28頁'!R1046</f>
        <v>1684.8999999999999</v>
      </c>
      <c r="S38" s="320">
        <f t="shared" si="3"/>
        <v>100.7240785803312</v>
      </c>
    </row>
    <row r="39" spans="1:19" ht="15.75" customHeight="1" thickBot="1" x14ac:dyDescent="0.2">
      <c r="A39" s="344"/>
      <c r="B39" s="12" t="s">
        <v>47</v>
      </c>
      <c r="C39" s="26">
        <f>'6～28頁'!E1041</f>
        <v>105.29999999999998</v>
      </c>
      <c r="D39" s="26">
        <f>'6～28頁'!F1041</f>
        <v>149.4</v>
      </c>
      <c r="E39" s="26">
        <f>'6～28頁'!G1041</f>
        <v>167.3</v>
      </c>
      <c r="F39" s="26">
        <f>'6～28頁'!H1041</f>
        <v>219.7</v>
      </c>
      <c r="G39" s="26">
        <f>'6～28頁'!I1041</f>
        <v>254.30000000000004</v>
      </c>
      <c r="H39" s="26">
        <f>'6～28頁'!J1041</f>
        <v>209.8</v>
      </c>
      <c r="I39" s="26">
        <f t="shared" si="8"/>
        <v>1105.8000000000002</v>
      </c>
      <c r="J39" s="26">
        <f>'6～28頁'!K1041</f>
        <v>173.5</v>
      </c>
      <c r="K39" s="26">
        <f>'6～28頁'!L1041</f>
        <v>124</v>
      </c>
      <c r="L39" s="26">
        <f>'6～28頁'!M1041</f>
        <v>135.20000000000002</v>
      </c>
      <c r="M39" s="26">
        <f>'6～28頁'!N1041</f>
        <v>142.6</v>
      </c>
      <c r="N39" s="26">
        <f>'6～28頁'!O1041</f>
        <v>152.79999999999995</v>
      </c>
      <c r="O39" s="26">
        <f>'6～28頁'!P1041</f>
        <v>126.60000000000001</v>
      </c>
      <c r="P39" s="26">
        <f t="shared" si="9"/>
        <v>854.7</v>
      </c>
      <c r="Q39" s="26">
        <f t="shared" si="10"/>
        <v>1960.5000000000002</v>
      </c>
      <c r="R39" s="26">
        <f>'6～28頁'!R1047</f>
        <v>1984.7000000000003</v>
      </c>
      <c r="S39" s="321">
        <f t="shared" si="3"/>
        <v>98.780672141885418</v>
      </c>
    </row>
    <row r="40" spans="1:19" ht="15.75" customHeight="1" x14ac:dyDescent="0.15">
      <c r="A40" s="342" t="s">
        <v>20</v>
      </c>
      <c r="B40" s="13" t="s">
        <v>42</v>
      </c>
      <c r="C40" s="21">
        <f>'6～28頁'!E1168</f>
        <v>542.60000000000014</v>
      </c>
      <c r="D40" s="21">
        <f>'6～28頁'!F1168</f>
        <v>783.09999999999991</v>
      </c>
      <c r="E40" s="21">
        <f>'6～28頁'!G1168</f>
        <v>761.00000000000011</v>
      </c>
      <c r="F40" s="21">
        <f>'6～28頁'!H1168</f>
        <v>1110.6999999999998</v>
      </c>
      <c r="G40" s="21">
        <f>'6～28頁'!I1168</f>
        <v>1464.8000000000002</v>
      </c>
      <c r="H40" s="21">
        <f>'6～28頁'!J1168</f>
        <v>1340.8999999999999</v>
      </c>
      <c r="I40" s="21">
        <f t="shared" si="8"/>
        <v>6003.1</v>
      </c>
      <c r="J40" s="21">
        <f>'6～28頁'!K1168</f>
        <v>885.8</v>
      </c>
      <c r="K40" s="21">
        <f>'6～28頁'!L1168</f>
        <v>477.70000000000005</v>
      </c>
      <c r="L40" s="21">
        <f>'6～28頁'!M1168</f>
        <v>331.6</v>
      </c>
      <c r="M40" s="21">
        <f>'6～28頁'!N1168</f>
        <v>394.9</v>
      </c>
      <c r="N40" s="21">
        <f>'6～28頁'!O1168</f>
        <v>697.6</v>
      </c>
      <c r="O40" s="21">
        <f>'6～28頁'!P1168</f>
        <v>390.3</v>
      </c>
      <c r="P40" s="21">
        <f t="shared" si="9"/>
        <v>3177.9</v>
      </c>
      <c r="Q40" s="21">
        <f t="shared" si="10"/>
        <v>9181</v>
      </c>
      <c r="R40" s="21">
        <f>'6～28頁'!R1168</f>
        <v>8542.9999999999982</v>
      </c>
      <c r="S40" s="319">
        <f>Q40/R40*100</f>
        <v>107.46810254009131</v>
      </c>
    </row>
    <row r="41" spans="1:19" ht="15.75" customHeight="1" x14ac:dyDescent="0.15">
      <c r="A41" s="343"/>
      <c r="B41" s="23" t="s">
        <v>43</v>
      </c>
      <c r="C41" s="24">
        <f>'6～28頁'!E1169</f>
        <v>132.9</v>
      </c>
      <c r="D41" s="24">
        <f>'6～28頁'!F1169</f>
        <v>209.29999999999995</v>
      </c>
      <c r="E41" s="24">
        <f>'6～28頁'!G1169</f>
        <v>306.40000000000003</v>
      </c>
      <c r="F41" s="24">
        <f>'6～28頁'!H1169</f>
        <v>471.70000000000005</v>
      </c>
      <c r="G41" s="24">
        <f>'6～28頁'!I1169</f>
        <v>624.1</v>
      </c>
      <c r="H41" s="24">
        <f>'6～28頁'!J1169</f>
        <v>557</v>
      </c>
      <c r="I41" s="24">
        <f t="shared" si="8"/>
        <v>2301.4</v>
      </c>
      <c r="J41" s="24">
        <f>'6～28頁'!K1169</f>
        <v>280.29999999999995</v>
      </c>
      <c r="K41" s="24">
        <f>'6～28頁'!L1169</f>
        <v>128</v>
      </c>
      <c r="L41" s="24">
        <f>'6～28頁'!M1169</f>
        <v>77.8</v>
      </c>
      <c r="M41" s="24">
        <f>'6～28頁'!N1169</f>
        <v>83.600000000000009</v>
      </c>
      <c r="N41" s="24">
        <f>'6～28頁'!O1169</f>
        <v>214.50000000000003</v>
      </c>
      <c r="O41" s="24">
        <f>'6～28頁'!P1169</f>
        <v>92.4</v>
      </c>
      <c r="P41" s="24">
        <f t="shared" si="9"/>
        <v>876.59999999999991</v>
      </c>
      <c r="Q41" s="24">
        <f t="shared" si="10"/>
        <v>3178</v>
      </c>
      <c r="R41" s="24">
        <f>'6～28頁'!R1169</f>
        <v>2984</v>
      </c>
      <c r="S41" s="320">
        <f t="shared" si="3"/>
        <v>106.50134048257374</v>
      </c>
    </row>
    <row r="42" spans="1:19" ht="15.75" customHeight="1" x14ac:dyDescent="0.15">
      <c r="A42" s="343"/>
      <c r="B42" s="23" t="s">
        <v>44</v>
      </c>
      <c r="C42" s="24">
        <f>'6～28頁'!E1170</f>
        <v>409.70000000000016</v>
      </c>
      <c r="D42" s="24">
        <f>'6～28頁'!F1170</f>
        <v>573.80000000000018</v>
      </c>
      <c r="E42" s="24">
        <f>'6～28頁'!G1170</f>
        <v>454.6</v>
      </c>
      <c r="F42" s="24">
        <f>'6～28頁'!H1170</f>
        <v>639</v>
      </c>
      <c r="G42" s="24">
        <f>'6～28頁'!I1170</f>
        <v>840.7</v>
      </c>
      <c r="H42" s="24">
        <f>'6～28頁'!J1170</f>
        <v>783.90000000000009</v>
      </c>
      <c r="I42" s="24">
        <f t="shared" si="8"/>
        <v>3701.7000000000003</v>
      </c>
      <c r="J42" s="24">
        <f>'6～28頁'!K1170</f>
        <v>605.5</v>
      </c>
      <c r="K42" s="24">
        <f>'6～28頁'!L1170</f>
        <v>349.70000000000005</v>
      </c>
      <c r="L42" s="24">
        <f>'6～28頁'!M1170</f>
        <v>253.79999999999993</v>
      </c>
      <c r="M42" s="24">
        <f>'6～28頁'!N1170</f>
        <v>311.3</v>
      </c>
      <c r="N42" s="24">
        <f>'6～28頁'!O1170</f>
        <v>483.1</v>
      </c>
      <c r="O42" s="24">
        <f>'6～28頁'!P1170</f>
        <v>297.90000000000003</v>
      </c>
      <c r="P42" s="24">
        <f t="shared" si="9"/>
        <v>2301.3000000000002</v>
      </c>
      <c r="Q42" s="24">
        <f t="shared" si="10"/>
        <v>6003</v>
      </c>
      <c r="R42" s="24">
        <f>'6～28頁'!R1170</f>
        <v>5559</v>
      </c>
      <c r="S42" s="320">
        <f t="shared" si="3"/>
        <v>107.98704803022126</v>
      </c>
    </row>
    <row r="43" spans="1:19" ht="15.75" customHeight="1" x14ac:dyDescent="0.15">
      <c r="A43" s="343"/>
      <c r="B43" s="23" t="s">
        <v>45</v>
      </c>
      <c r="C43" s="24">
        <f>'6～28頁'!E1171</f>
        <v>420.50000000000006</v>
      </c>
      <c r="D43" s="24">
        <f>'6～28頁'!F1171</f>
        <v>659.1</v>
      </c>
      <c r="E43" s="24">
        <f>'6～28頁'!G1171</f>
        <v>617.6</v>
      </c>
      <c r="F43" s="24">
        <f>'6～28頁'!H1171</f>
        <v>929.2</v>
      </c>
      <c r="G43" s="24">
        <f>'6～28頁'!I1171</f>
        <v>1236.3000000000002</v>
      </c>
      <c r="H43" s="24">
        <f>'6～28頁'!J1171</f>
        <v>1136.4000000000001</v>
      </c>
      <c r="I43" s="24">
        <f t="shared" si="8"/>
        <v>4999.1000000000004</v>
      </c>
      <c r="J43" s="24">
        <f>'6～28頁'!K1171</f>
        <v>730.5</v>
      </c>
      <c r="K43" s="24">
        <f>'6～28頁'!L1171</f>
        <v>355.1</v>
      </c>
      <c r="L43" s="24">
        <f>'6～28頁'!M1171</f>
        <v>231.99999999999997</v>
      </c>
      <c r="M43" s="24">
        <f>'6～28頁'!N1171</f>
        <v>294.90000000000003</v>
      </c>
      <c r="N43" s="24">
        <f>'6～28頁'!O1171</f>
        <v>540.79999999999995</v>
      </c>
      <c r="O43" s="24">
        <f>'6～28頁'!P1171</f>
        <v>278.70000000000005</v>
      </c>
      <c r="P43" s="24">
        <f t="shared" si="9"/>
        <v>2432</v>
      </c>
      <c r="Q43" s="24">
        <f t="shared" si="10"/>
        <v>7431.1</v>
      </c>
      <c r="R43" s="24">
        <f>'6～28頁'!R1171</f>
        <v>6856.7999999999993</v>
      </c>
      <c r="S43" s="320">
        <f t="shared" si="3"/>
        <v>108.37562711468908</v>
      </c>
    </row>
    <row r="44" spans="1:19" ht="15.75" customHeight="1" x14ac:dyDescent="0.15">
      <c r="A44" s="343"/>
      <c r="B44" s="23" t="s">
        <v>46</v>
      </c>
      <c r="C44" s="24">
        <f>'6～28頁'!E1172</f>
        <v>122.09999999999997</v>
      </c>
      <c r="D44" s="24">
        <f>'6～28頁'!F1172</f>
        <v>124</v>
      </c>
      <c r="E44" s="24">
        <f>'6～28頁'!G1172</f>
        <v>143.4</v>
      </c>
      <c r="F44" s="24">
        <f>'6～28頁'!H1172</f>
        <v>181.5</v>
      </c>
      <c r="G44" s="24">
        <f>'6～28頁'!I1172</f>
        <v>228.5</v>
      </c>
      <c r="H44" s="24">
        <f>'6～28頁'!J1172</f>
        <v>204.49999999999997</v>
      </c>
      <c r="I44" s="24">
        <f t="shared" si="8"/>
        <v>1004</v>
      </c>
      <c r="J44" s="24">
        <f>'6～28頁'!K1172</f>
        <v>155.30000000000001</v>
      </c>
      <c r="K44" s="24">
        <f>'6～28頁'!L1172</f>
        <v>122.6</v>
      </c>
      <c r="L44" s="24">
        <f>'6～28頁'!M1172</f>
        <v>99.59999999999998</v>
      </c>
      <c r="M44" s="24">
        <f>'6～28頁'!N1172</f>
        <v>99.999999999999986</v>
      </c>
      <c r="N44" s="24">
        <f>'6～28頁'!O1172</f>
        <v>156.79999999999995</v>
      </c>
      <c r="O44" s="24">
        <f>'6～28頁'!P1172</f>
        <v>111.60000000000001</v>
      </c>
      <c r="P44" s="24">
        <f t="shared" si="9"/>
        <v>745.9</v>
      </c>
      <c r="Q44" s="24">
        <f t="shared" si="10"/>
        <v>1749.9</v>
      </c>
      <c r="R44" s="24">
        <f>'6～28頁'!R1172</f>
        <v>1686.1999999999998</v>
      </c>
      <c r="S44" s="320">
        <f t="shared" si="3"/>
        <v>103.77772506227021</v>
      </c>
    </row>
    <row r="45" spans="1:19" ht="15.75" customHeight="1" thickBot="1" x14ac:dyDescent="0.2">
      <c r="A45" s="344"/>
      <c r="B45" s="12" t="s">
        <v>47</v>
      </c>
      <c r="C45" s="26">
        <f>'6～28頁'!E1173</f>
        <v>135.19999999999999</v>
      </c>
      <c r="D45" s="26">
        <f>'6～28頁'!F1173</f>
        <v>137.1</v>
      </c>
      <c r="E45" s="26">
        <f>'6～28頁'!G1173</f>
        <v>158.29999999999998</v>
      </c>
      <c r="F45" s="26">
        <f>'6～28頁'!H1173</f>
        <v>203.10000000000002</v>
      </c>
      <c r="G45" s="26">
        <f>'6～28頁'!I1173</f>
        <v>253.60000000000002</v>
      </c>
      <c r="H45" s="26">
        <f>'6～28頁'!J1173</f>
        <v>221.29999999999995</v>
      </c>
      <c r="I45" s="26">
        <f t="shared" si="8"/>
        <v>1108.5999999999999</v>
      </c>
      <c r="J45" s="26">
        <f>'6～28頁'!K1173</f>
        <v>169.7</v>
      </c>
      <c r="K45" s="26">
        <f>'6～28頁'!L1173</f>
        <v>135.30000000000001</v>
      </c>
      <c r="L45" s="26">
        <f>'6～28頁'!M1173</f>
        <v>117.89999999999998</v>
      </c>
      <c r="M45" s="26">
        <f>'6～28頁'!N1173</f>
        <v>112.29999999999998</v>
      </c>
      <c r="N45" s="26">
        <f>'6～28頁'!O1173</f>
        <v>180.39999999999998</v>
      </c>
      <c r="O45" s="26">
        <f>'6～28頁'!P1173</f>
        <v>128</v>
      </c>
      <c r="P45" s="26">
        <f t="shared" si="9"/>
        <v>843.59999999999991</v>
      </c>
      <c r="Q45" s="26">
        <f t="shared" si="10"/>
        <v>1952.1999999999998</v>
      </c>
      <c r="R45" s="26">
        <f>'6～28頁'!R1173</f>
        <v>1902.6999999999998</v>
      </c>
      <c r="S45" s="321">
        <f t="shared" si="3"/>
        <v>102.60156619540652</v>
      </c>
    </row>
  </sheetData>
  <mergeCells count="7">
    <mergeCell ref="A28:A33"/>
    <mergeCell ref="A34:A39"/>
    <mergeCell ref="A40:A45"/>
    <mergeCell ref="A4:A9"/>
    <mergeCell ref="A10:A15"/>
    <mergeCell ref="A16:A21"/>
    <mergeCell ref="A22:A27"/>
  </mergeCells>
  <phoneticPr fontId="3"/>
  <pageMargins left="0.65" right="0.39370078740157483" top="0.7" bottom="0.59055118110236227" header="0.64" footer="0.35433070866141736"/>
  <pageSetup paperSize="9" scale="70" firstPageNumber="2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</sheetPr>
  <dimension ref="A1:R66"/>
  <sheetViews>
    <sheetView view="pageBreakPreview" zoomScale="70" zoomScaleNormal="80" zoomScaleSheetLayoutView="70" workbookViewId="0">
      <pane xSplit="3" ySplit="4" topLeftCell="D5" activePane="bottomRight" state="frozen"/>
      <selection activeCell="N11" sqref="N11"/>
      <selection pane="topRight" activeCell="N11" sqref="N11"/>
      <selection pane="bottomLeft" activeCell="N11" sqref="N11"/>
      <selection pane="bottomRight" activeCell="D2" sqref="D2"/>
    </sheetView>
  </sheetViews>
  <sheetFormatPr defaultColWidth="9.5" defaultRowHeight="13.5" customHeight="1" x14ac:dyDescent="0.15"/>
  <cols>
    <col min="1" max="1" width="10.625" customWidth="1"/>
    <col min="2" max="3" width="7.625" customWidth="1"/>
    <col min="4" max="9" width="9.5" customWidth="1"/>
    <col min="10" max="10" width="11.125" customWidth="1"/>
    <col min="11" max="16" width="9.5" customWidth="1"/>
    <col min="17" max="17" width="11.125" customWidth="1"/>
    <col min="18" max="18" width="13.125" customWidth="1"/>
    <col min="25" max="25" width="9.25" customWidth="1"/>
    <col min="26" max="26" width="8.25" customWidth="1"/>
  </cols>
  <sheetData>
    <row r="1" spans="1:18" ht="27" customHeight="1" x14ac:dyDescent="0.2">
      <c r="A1" s="1" t="s">
        <v>406</v>
      </c>
    </row>
    <row r="2" spans="1:18" s="51" customFormat="1" ht="18" customHeight="1" thickBot="1" x14ac:dyDescent="0.2">
      <c r="R2" s="52" t="s">
        <v>2</v>
      </c>
    </row>
    <row r="3" spans="1:18" ht="15" customHeight="1" x14ac:dyDescent="0.15">
      <c r="A3" s="345" t="s">
        <v>24</v>
      </c>
      <c r="B3" s="345" t="s">
        <v>25</v>
      </c>
      <c r="C3" s="345"/>
      <c r="D3" s="356" t="s">
        <v>48</v>
      </c>
      <c r="E3" s="357"/>
      <c r="F3" s="357" t="s">
        <v>49</v>
      </c>
      <c r="G3" s="357"/>
      <c r="H3" s="357"/>
      <c r="I3" s="358"/>
      <c r="J3" s="345" t="s">
        <v>50</v>
      </c>
      <c r="K3" s="356" t="s">
        <v>51</v>
      </c>
      <c r="L3" s="357"/>
      <c r="M3" s="357" t="s">
        <v>52</v>
      </c>
      <c r="N3" s="357"/>
      <c r="O3" s="357"/>
      <c r="P3" s="358"/>
      <c r="Q3" s="345" t="s">
        <v>53</v>
      </c>
      <c r="R3" s="345" t="s">
        <v>54</v>
      </c>
    </row>
    <row r="4" spans="1:18" ht="15" customHeight="1" thickBot="1" x14ac:dyDescent="0.2">
      <c r="A4" s="346"/>
      <c r="B4" s="346"/>
      <c r="C4" s="346"/>
      <c r="D4" s="28" t="s">
        <v>26</v>
      </c>
      <c r="E4" s="29" t="s">
        <v>27</v>
      </c>
      <c r="F4" s="29" t="s">
        <v>28</v>
      </c>
      <c r="G4" s="29" t="s">
        <v>29</v>
      </c>
      <c r="H4" s="29" t="s">
        <v>30</v>
      </c>
      <c r="I4" s="30" t="s">
        <v>31</v>
      </c>
      <c r="J4" s="346"/>
      <c r="K4" s="28" t="s">
        <v>33</v>
      </c>
      <c r="L4" s="29" t="s">
        <v>34</v>
      </c>
      <c r="M4" s="29" t="s">
        <v>35</v>
      </c>
      <c r="N4" s="29" t="s">
        <v>36</v>
      </c>
      <c r="O4" s="29" t="s">
        <v>37</v>
      </c>
      <c r="P4" s="30" t="s">
        <v>38</v>
      </c>
      <c r="Q4" s="346"/>
      <c r="R4" s="346"/>
    </row>
    <row r="5" spans="1:18" ht="15" customHeight="1" thickBot="1" x14ac:dyDescent="0.2">
      <c r="A5" s="347" t="s">
        <v>12</v>
      </c>
      <c r="B5" s="348" t="s">
        <v>55</v>
      </c>
      <c r="C5" s="56" t="str">
        <f>'1頁'!B6</f>
        <v>27年度</v>
      </c>
      <c r="D5" s="31">
        <f>D13+D21+D29+D37+D50+D58</f>
        <v>7788.8</v>
      </c>
      <c r="E5" s="21">
        <f t="shared" ref="E5:P5" si="0">E13+E21+E29+E37+E50+E58</f>
        <v>14025.900000000001</v>
      </c>
      <c r="F5" s="21">
        <f t="shared" si="0"/>
        <v>12784.300000000001</v>
      </c>
      <c r="G5" s="21">
        <f t="shared" si="0"/>
        <v>18295.2</v>
      </c>
      <c r="H5" s="21">
        <f t="shared" si="0"/>
        <v>21532.299999999996</v>
      </c>
      <c r="I5" s="22">
        <f t="shared" si="0"/>
        <v>16201.7</v>
      </c>
      <c r="J5" s="6">
        <f>J13+J21+J29+J37+J50+J58</f>
        <v>90628.200000000012</v>
      </c>
      <c r="K5" s="31">
        <f t="shared" si="0"/>
        <v>11778.599999999999</v>
      </c>
      <c r="L5" s="21">
        <f t="shared" si="0"/>
        <v>7015.2</v>
      </c>
      <c r="M5" s="21">
        <f t="shared" si="0"/>
        <v>7000.1</v>
      </c>
      <c r="N5" s="21">
        <f t="shared" si="0"/>
        <v>8015.2999999999993</v>
      </c>
      <c r="O5" s="21">
        <f t="shared" si="0"/>
        <v>8802.5</v>
      </c>
      <c r="P5" s="22">
        <f t="shared" si="0"/>
        <v>7581.3</v>
      </c>
      <c r="Q5" s="6">
        <f>Q13+Q21+Q29+Q37+Q50+Q58</f>
        <v>50193.000000000007</v>
      </c>
      <c r="R5" s="6">
        <f>R13+R21+R29+R37+R50+R58</f>
        <v>140821.19999999998</v>
      </c>
    </row>
    <row r="6" spans="1:18" ht="15" customHeight="1" thickBot="1" x14ac:dyDescent="0.2">
      <c r="A6" s="347"/>
      <c r="B6" s="349"/>
      <c r="C6" s="57" t="str">
        <f>'1頁'!B7</f>
        <v>26年度</v>
      </c>
      <c r="D6" s="32">
        <f>D14+D22+D30+D38+D51+D59</f>
        <v>7239.6999999999989</v>
      </c>
      <c r="E6" s="24">
        <f>E14+E22+E30+E38+E51+E59</f>
        <v>12738.900000000001</v>
      </c>
      <c r="F6" s="24">
        <f>F14+F22+F30+F38+F51+F59</f>
        <v>12392.6</v>
      </c>
      <c r="G6" s="24">
        <f>G14+G22+G30+G38+G51+G59</f>
        <v>17666.000000000004</v>
      </c>
      <c r="H6" s="24">
        <f>H14+H22+H30+H38+H51+H59</f>
        <v>20958.8</v>
      </c>
      <c r="I6" s="25">
        <f>I14+I22+I30+I38+I51+I59</f>
        <v>14904.099999999999</v>
      </c>
      <c r="J6" s="7">
        <f>J14+J22+J30+J38+J51+J59</f>
        <v>85900.099999999991</v>
      </c>
      <c r="K6" s="32">
        <f t="shared" ref="K6:P6" si="1">K14+K22+K30+K38+K51+K59</f>
        <v>11659.500000000004</v>
      </c>
      <c r="L6" s="24">
        <f t="shared" si="1"/>
        <v>6765.7000000000016</v>
      </c>
      <c r="M6" s="24">
        <f t="shared" si="1"/>
        <v>6262.1</v>
      </c>
      <c r="N6" s="24">
        <f t="shared" si="1"/>
        <v>7290.6999999999989</v>
      </c>
      <c r="O6" s="24">
        <f t="shared" si="1"/>
        <v>8250.1999999999989</v>
      </c>
      <c r="P6" s="25">
        <f t="shared" si="1"/>
        <v>7305.5</v>
      </c>
      <c r="Q6" s="7">
        <f>Q14+Q22+Q30+Q38+Q51+Q59</f>
        <v>47533.7</v>
      </c>
      <c r="R6" s="7">
        <f>R14+R22+R30+R38+R51+R59</f>
        <v>133433.79999999999</v>
      </c>
    </row>
    <row r="7" spans="1:18" ht="15" customHeight="1" thickBot="1" x14ac:dyDescent="0.2">
      <c r="A7" s="347"/>
      <c r="B7" s="349" t="s">
        <v>56</v>
      </c>
      <c r="C7" s="57" t="str">
        <f>$C$5</f>
        <v>27年度</v>
      </c>
      <c r="D7" s="32">
        <f t="shared" ref="D7:J8" si="2">D5/$R5*100</f>
        <v>5.530985391404136</v>
      </c>
      <c r="E7" s="24">
        <f t="shared" si="2"/>
        <v>9.9600770338557005</v>
      </c>
      <c r="F7" s="24">
        <f t="shared" si="2"/>
        <v>9.0783916058093546</v>
      </c>
      <c r="G7" s="24">
        <f t="shared" si="2"/>
        <v>12.991793849221569</v>
      </c>
      <c r="H7" s="24">
        <f t="shared" si="2"/>
        <v>15.290524438081764</v>
      </c>
      <c r="I7" s="25">
        <f t="shared" si="2"/>
        <v>11.505156893990396</v>
      </c>
      <c r="J7" s="7">
        <f t="shared" si="2"/>
        <v>64.356929212362928</v>
      </c>
      <c r="K7" s="32">
        <f t="shared" ref="K7:Q7" si="3">K5/$R5*100</f>
        <v>8.3642235686104094</v>
      </c>
      <c r="L7" s="24">
        <f t="shared" si="3"/>
        <v>4.9816362877180431</v>
      </c>
      <c r="M7" s="24">
        <f t="shared" si="3"/>
        <v>4.9709134704149669</v>
      </c>
      <c r="N7" s="24">
        <f t="shared" si="3"/>
        <v>5.691827650950283</v>
      </c>
      <c r="O7" s="24">
        <f t="shared" si="3"/>
        <v>6.2508343914126572</v>
      </c>
      <c r="P7" s="25">
        <f t="shared" si="3"/>
        <v>5.3836354185307336</v>
      </c>
      <c r="Q7" s="7">
        <f t="shared" si="3"/>
        <v>35.6430707876371</v>
      </c>
      <c r="R7" s="7">
        <f>R5/$R5*100</f>
        <v>100</v>
      </c>
    </row>
    <row r="8" spans="1:18" ht="15" customHeight="1" thickBot="1" x14ac:dyDescent="0.2">
      <c r="A8" s="347"/>
      <c r="B8" s="350"/>
      <c r="C8" s="58" t="str">
        <f>$C$6</f>
        <v>26年度</v>
      </c>
      <c r="D8" s="33">
        <f t="shared" si="2"/>
        <v>5.4256867450376136</v>
      </c>
      <c r="E8" s="26">
        <f t="shared" si="2"/>
        <v>9.5469813495531124</v>
      </c>
      <c r="F8" s="26">
        <f t="shared" si="2"/>
        <v>9.2874519049895916</v>
      </c>
      <c r="G8" s="26">
        <f t="shared" si="2"/>
        <v>13.239524018651949</v>
      </c>
      <c r="H8" s="26">
        <f t="shared" si="2"/>
        <v>15.707264576141878</v>
      </c>
      <c r="I8" s="27">
        <f t="shared" si="2"/>
        <v>11.169658662198035</v>
      </c>
      <c r="J8" s="8">
        <f t="shared" si="2"/>
        <v>64.376567256572173</v>
      </c>
      <c r="K8" s="33">
        <f t="shared" ref="K8:Q8" si="4">K6/$R6*100</f>
        <v>8.7380408861922589</v>
      </c>
      <c r="L8" s="26">
        <f t="shared" si="4"/>
        <v>5.0704544126001077</v>
      </c>
      <c r="M8" s="26">
        <f t="shared" si="4"/>
        <v>4.6930387952677659</v>
      </c>
      <c r="N8" s="26">
        <f t="shared" si="4"/>
        <v>5.4639079453631689</v>
      </c>
      <c r="O8" s="26">
        <f t="shared" si="4"/>
        <v>6.1829911161939481</v>
      </c>
      <c r="P8" s="27">
        <f t="shared" si="4"/>
        <v>5.4749995878105855</v>
      </c>
      <c r="Q8" s="8">
        <f t="shared" si="4"/>
        <v>35.623432743427827</v>
      </c>
      <c r="R8" s="8">
        <f>R6/$R6*100</f>
        <v>100</v>
      </c>
    </row>
    <row r="9" spans="1:18" ht="15" customHeight="1" thickBot="1" x14ac:dyDescent="0.2">
      <c r="A9" s="347"/>
      <c r="B9" s="348" t="s">
        <v>57</v>
      </c>
      <c r="C9" s="56" t="str">
        <f>$C$5</f>
        <v>27年度</v>
      </c>
      <c r="D9" s="351">
        <f>D5+E5</f>
        <v>21814.7</v>
      </c>
      <c r="E9" s="352"/>
      <c r="F9" s="352">
        <f>SUM(F5:I5)</f>
        <v>68813.5</v>
      </c>
      <c r="G9" s="352"/>
      <c r="H9" s="352"/>
      <c r="I9" s="353"/>
      <c r="J9" s="6">
        <f>D9+F9</f>
        <v>90628.2</v>
      </c>
      <c r="K9" s="351">
        <f>K5+L5</f>
        <v>18793.8</v>
      </c>
      <c r="L9" s="352"/>
      <c r="M9" s="352">
        <f>SUM(M5:P5)</f>
        <v>31399.200000000001</v>
      </c>
      <c r="N9" s="352"/>
      <c r="O9" s="352"/>
      <c r="P9" s="353"/>
      <c r="Q9" s="6">
        <f>K9+M9</f>
        <v>50193</v>
      </c>
      <c r="R9" s="6">
        <f>J9+Q9</f>
        <v>140821.20000000001</v>
      </c>
    </row>
    <row r="10" spans="1:18" ht="15" customHeight="1" thickBot="1" x14ac:dyDescent="0.2">
      <c r="A10" s="347"/>
      <c r="B10" s="349"/>
      <c r="C10" s="57" t="str">
        <f>$C$6</f>
        <v>26年度</v>
      </c>
      <c r="D10" s="354">
        <f>D6+E6</f>
        <v>19978.599999999999</v>
      </c>
      <c r="E10" s="355"/>
      <c r="F10" s="355">
        <f>SUM(F6:I6)</f>
        <v>65921.5</v>
      </c>
      <c r="G10" s="355"/>
      <c r="H10" s="355"/>
      <c r="I10" s="359"/>
      <c r="J10" s="7">
        <f>D10+F10</f>
        <v>85900.1</v>
      </c>
      <c r="K10" s="354">
        <f>K6+L6</f>
        <v>18425.200000000004</v>
      </c>
      <c r="L10" s="355"/>
      <c r="M10" s="355">
        <f>SUM(M6:P6)</f>
        <v>29108.5</v>
      </c>
      <c r="N10" s="355"/>
      <c r="O10" s="355"/>
      <c r="P10" s="359"/>
      <c r="Q10" s="7">
        <f>K10+M10</f>
        <v>47533.700000000004</v>
      </c>
      <c r="R10" s="7">
        <f>J10+Q10</f>
        <v>133433.80000000002</v>
      </c>
    </row>
    <row r="11" spans="1:18" ht="15" customHeight="1" thickBot="1" x14ac:dyDescent="0.2">
      <c r="A11" s="347"/>
      <c r="B11" s="349" t="s">
        <v>56</v>
      </c>
      <c r="C11" s="57" t="str">
        <f>$C$5</f>
        <v>27年度</v>
      </c>
      <c r="D11" s="354">
        <f>D9/$R9*100</f>
        <v>15.491062425259832</v>
      </c>
      <c r="E11" s="355"/>
      <c r="F11" s="355">
        <f>F9/$R9*100</f>
        <v>48.865866787103073</v>
      </c>
      <c r="G11" s="355"/>
      <c r="H11" s="355"/>
      <c r="I11" s="359"/>
      <c r="J11" s="7">
        <f>J9/$R9*100</f>
        <v>64.3569292123629</v>
      </c>
      <c r="K11" s="354">
        <f>K9/$R9*100</f>
        <v>13.345859856328449</v>
      </c>
      <c r="L11" s="355"/>
      <c r="M11" s="355">
        <f>M9/$R9*100</f>
        <v>22.297210931308637</v>
      </c>
      <c r="N11" s="355"/>
      <c r="O11" s="355"/>
      <c r="P11" s="359"/>
      <c r="Q11" s="7">
        <f>Q9/$R9*100</f>
        <v>35.643070787637086</v>
      </c>
      <c r="R11" s="7">
        <v>100</v>
      </c>
    </row>
    <row r="12" spans="1:18" ht="15" customHeight="1" thickBot="1" x14ac:dyDescent="0.2">
      <c r="A12" s="347"/>
      <c r="B12" s="350"/>
      <c r="C12" s="58" t="str">
        <f>$C$6</f>
        <v>26年度</v>
      </c>
      <c r="D12" s="360">
        <f>D10/$R10*100</f>
        <v>14.972668094590722</v>
      </c>
      <c r="E12" s="361"/>
      <c r="F12" s="361">
        <f>F10/$R10*100</f>
        <v>49.403899161981442</v>
      </c>
      <c r="G12" s="361"/>
      <c r="H12" s="361"/>
      <c r="I12" s="362"/>
      <c r="J12" s="8">
        <f>J10/$R10*100</f>
        <v>64.376567256572173</v>
      </c>
      <c r="K12" s="360">
        <f>K10/$R10*100</f>
        <v>13.808495298792362</v>
      </c>
      <c r="L12" s="361"/>
      <c r="M12" s="361">
        <f>M10/$R10*100</f>
        <v>21.814937444635465</v>
      </c>
      <c r="N12" s="361"/>
      <c r="O12" s="361"/>
      <c r="P12" s="362"/>
      <c r="Q12" s="8">
        <f>Q10/$R10*100</f>
        <v>35.623432743427827</v>
      </c>
      <c r="R12" s="8">
        <v>100</v>
      </c>
    </row>
    <row r="13" spans="1:18" ht="15" customHeight="1" thickBot="1" x14ac:dyDescent="0.2">
      <c r="A13" s="347" t="s">
        <v>312</v>
      </c>
      <c r="B13" s="348" t="s">
        <v>55</v>
      </c>
      <c r="C13" s="56" t="str">
        <f>$C$5</f>
        <v>27年度</v>
      </c>
      <c r="D13" s="31">
        <f>'6～28頁'!E10</f>
        <v>4826.3</v>
      </c>
      <c r="E13" s="21">
        <f>'6～28頁'!F10</f>
        <v>7870.0000000000009</v>
      </c>
      <c r="F13" s="21">
        <f>'6～28頁'!G10</f>
        <v>6887.0000000000009</v>
      </c>
      <c r="G13" s="21">
        <f>'6～28頁'!H10</f>
        <v>9371.1</v>
      </c>
      <c r="H13" s="21">
        <f>'6～28頁'!I10</f>
        <v>11164.299999999997</v>
      </c>
      <c r="I13" s="22">
        <f>'6～28頁'!J10</f>
        <v>8296.5</v>
      </c>
      <c r="J13" s="6">
        <f>SUM(D13:I13)</f>
        <v>48415.199999999997</v>
      </c>
      <c r="K13" s="31">
        <f>'6～28頁'!K10</f>
        <v>6540.4000000000005</v>
      </c>
      <c r="L13" s="21">
        <f>'6～28頁'!L10</f>
        <v>4251.4999999999991</v>
      </c>
      <c r="M13" s="21">
        <f>'6～28頁'!M10</f>
        <v>4338.4999999999991</v>
      </c>
      <c r="N13" s="21">
        <f>'6～28頁'!N10</f>
        <v>4932.8999999999996</v>
      </c>
      <c r="O13" s="21">
        <f>'6～28頁'!O10</f>
        <v>4791.3999999999996</v>
      </c>
      <c r="P13" s="22">
        <f>'6～28頁'!P10</f>
        <v>4662.8999999999996</v>
      </c>
      <c r="Q13" s="6">
        <f>SUM(K13:P13)</f>
        <v>29517.599999999999</v>
      </c>
      <c r="R13" s="6">
        <f>J13+Q13</f>
        <v>77932.799999999988</v>
      </c>
    </row>
    <row r="14" spans="1:18" ht="15" customHeight="1" thickBot="1" x14ac:dyDescent="0.2">
      <c r="A14" s="347"/>
      <c r="B14" s="349"/>
      <c r="C14" s="57" t="str">
        <f>$C$6</f>
        <v>26年度</v>
      </c>
      <c r="D14" s="32">
        <v>4462.1999999999989</v>
      </c>
      <c r="E14" s="24">
        <v>7060.3</v>
      </c>
      <c r="F14" s="24">
        <v>6500.7</v>
      </c>
      <c r="G14" s="24">
        <v>8884.9000000000015</v>
      </c>
      <c r="H14" s="24">
        <v>10780.900000000001</v>
      </c>
      <c r="I14" s="25">
        <v>7574.7999999999993</v>
      </c>
      <c r="J14" s="7">
        <f>SUM(D14:I14)</f>
        <v>45263.8</v>
      </c>
      <c r="K14" s="32">
        <v>6350.1000000000013</v>
      </c>
      <c r="L14" s="24">
        <v>4047.0000000000005</v>
      </c>
      <c r="M14" s="24">
        <v>3846</v>
      </c>
      <c r="N14" s="24">
        <v>4478.6000000000004</v>
      </c>
      <c r="O14" s="24">
        <v>4640.8999999999996</v>
      </c>
      <c r="P14" s="25">
        <v>4567.6000000000004</v>
      </c>
      <c r="Q14" s="7">
        <f>SUM(K14:P14)</f>
        <v>27930.200000000004</v>
      </c>
      <c r="R14" s="7">
        <f>J14+Q14</f>
        <v>73194</v>
      </c>
    </row>
    <row r="15" spans="1:18" ht="15" customHeight="1" thickBot="1" x14ac:dyDescent="0.2">
      <c r="A15" s="347"/>
      <c r="B15" s="349" t="s">
        <v>56</v>
      </c>
      <c r="C15" s="57" t="str">
        <f>$C$5</f>
        <v>27年度</v>
      </c>
      <c r="D15" s="32">
        <f t="shared" ref="D15:J15" si="5">D13/$R13*100</f>
        <v>6.1928995236922084</v>
      </c>
      <c r="E15" s="24">
        <f t="shared" si="5"/>
        <v>10.098443787468181</v>
      </c>
      <c r="F15" s="24">
        <f t="shared" si="5"/>
        <v>8.8371006816128794</v>
      </c>
      <c r="G15" s="24">
        <f t="shared" si="5"/>
        <v>12.024590416358711</v>
      </c>
      <c r="H15" s="24">
        <f t="shared" si="5"/>
        <v>14.325547138047137</v>
      </c>
      <c r="I15" s="25">
        <f t="shared" si="5"/>
        <v>10.645710150283323</v>
      </c>
      <c r="J15" s="7">
        <f t="shared" si="5"/>
        <v>62.124291697462432</v>
      </c>
      <c r="K15" s="32">
        <f t="shared" ref="K15:Q15" si="6">K13/$R13*100</f>
        <v>8.3923585447975704</v>
      </c>
      <c r="L15" s="24">
        <f t="shared" si="6"/>
        <v>5.4553410117434504</v>
      </c>
      <c r="M15" s="24">
        <f t="shared" si="6"/>
        <v>5.5669756508171142</v>
      </c>
      <c r="N15" s="24">
        <f t="shared" si="6"/>
        <v>6.3296840354767197</v>
      </c>
      <c r="O15" s="24">
        <f t="shared" si="6"/>
        <v>6.1481173523856461</v>
      </c>
      <c r="P15" s="25">
        <f t="shared" si="6"/>
        <v>5.9832317073170733</v>
      </c>
      <c r="Q15" s="7">
        <f t="shared" si="6"/>
        <v>37.875708302537575</v>
      </c>
      <c r="R15" s="7">
        <v>100</v>
      </c>
    </row>
    <row r="16" spans="1:18" ht="15" customHeight="1" thickBot="1" x14ac:dyDescent="0.2">
      <c r="A16" s="347"/>
      <c r="B16" s="350"/>
      <c r="C16" s="58" t="str">
        <f>$C$6</f>
        <v>26年度</v>
      </c>
      <c r="D16" s="33">
        <f t="shared" ref="D16:J16" si="7">D14/$R14*100</f>
        <v>6.096401344372488</v>
      </c>
      <c r="E16" s="26">
        <f t="shared" si="7"/>
        <v>9.6460092357297054</v>
      </c>
      <c r="F16" s="26">
        <f t="shared" si="7"/>
        <v>8.8814656939093357</v>
      </c>
      <c r="G16" s="26">
        <f t="shared" si="7"/>
        <v>12.138836516654372</v>
      </c>
      <c r="H16" s="26">
        <f t="shared" si="7"/>
        <v>14.72921277700358</v>
      </c>
      <c r="I16" s="27">
        <f t="shared" si="7"/>
        <v>10.34893570511244</v>
      </c>
      <c r="J16" s="8">
        <f t="shared" si="7"/>
        <v>61.840861272781922</v>
      </c>
      <c r="K16" s="33">
        <f t="shared" ref="K16:Q16" si="8">K14/$R14*100</f>
        <v>8.6757111238626123</v>
      </c>
      <c r="L16" s="26">
        <f t="shared" si="8"/>
        <v>5.5291417329289292</v>
      </c>
      <c r="M16" s="26">
        <f t="shared" si="8"/>
        <v>5.2545290597589966</v>
      </c>
      <c r="N16" s="26">
        <f t="shared" si="8"/>
        <v>6.1188075525316288</v>
      </c>
      <c r="O16" s="26">
        <f t="shared" si="8"/>
        <v>6.3405470393748127</v>
      </c>
      <c r="P16" s="27">
        <f t="shared" si="8"/>
        <v>6.2404022187611012</v>
      </c>
      <c r="Q16" s="8">
        <f t="shared" si="8"/>
        <v>38.159138727218085</v>
      </c>
      <c r="R16" s="8">
        <v>100</v>
      </c>
    </row>
    <row r="17" spans="1:18" ht="15" customHeight="1" thickBot="1" x14ac:dyDescent="0.2">
      <c r="A17" s="347"/>
      <c r="B17" s="348" t="s">
        <v>57</v>
      </c>
      <c r="C17" s="56" t="str">
        <f>$C$5</f>
        <v>27年度</v>
      </c>
      <c r="D17" s="351">
        <f>D13+E13</f>
        <v>12696.300000000001</v>
      </c>
      <c r="E17" s="352"/>
      <c r="F17" s="352">
        <f>SUM(F13:I13)</f>
        <v>35718.9</v>
      </c>
      <c r="G17" s="352"/>
      <c r="H17" s="352"/>
      <c r="I17" s="353"/>
      <c r="J17" s="6">
        <f>D17+F17</f>
        <v>48415.200000000004</v>
      </c>
      <c r="K17" s="351">
        <f>K13+L13</f>
        <v>10791.9</v>
      </c>
      <c r="L17" s="352"/>
      <c r="M17" s="352">
        <f>SUM(M13:P13)</f>
        <v>18725.699999999997</v>
      </c>
      <c r="N17" s="352"/>
      <c r="O17" s="352"/>
      <c r="P17" s="353"/>
      <c r="Q17" s="6">
        <f>K17+M17</f>
        <v>29517.599999999999</v>
      </c>
      <c r="R17" s="6">
        <f>J17+Q17</f>
        <v>77932.800000000003</v>
      </c>
    </row>
    <row r="18" spans="1:18" ht="15" customHeight="1" thickBot="1" x14ac:dyDescent="0.2">
      <c r="A18" s="347"/>
      <c r="B18" s="349"/>
      <c r="C18" s="57" t="str">
        <f>$C$6</f>
        <v>26年度</v>
      </c>
      <c r="D18" s="354">
        <f>D14+E14</f>
        <v>11522.5</v>
      </c>
      <c r="E18" s="355"/>
      <c r="F18" s="355">
        <f>SUM(F14:I14)</f>
        <v>33741.300000000003</v>
      </c>
      <c r="G18" s="355"/>
      <c r="H18" s="355"/>
      <c r="I18" s="359"/>
      <c r="J18" s="7">
        <f>D18+F18</f>
        <v>45263.8</v>
      </c>
      <c r="K18" s="354">
        <f>K14+L14</f>
        <v>10397.100000000002</v>
      </c>
      <c r="L18" s="355"/>
      <c r="M18" s="355">
        <f>SUM(M14:P14)</f>
        <v>17533.099999999999</v>
      </c>
      <c r="N18" s="355"/>
      <c r="O18" s="355"/>
      <c r="P18" s="359"/>
      <c r="Q18" s="7">
        <f>K18+M18</f>
        <v>27930.2</v>
      </c>
      <c r="R18" s="7">
        <f>J18+Q18</f>
        <v>73194</v>
      </c>
    </row>
    <row r="19" spans="1:18" ht="15" customHeight="1" thickBot="1" x14ac:dyDescent="0.2">
      <c r="A19" s="347"/>
      <c r="B19" s="349" t="s">
        <v>56</v>
      </c>
      <c r="C19" s="57" t="str">
        <f>$C$5</f>
        <v>27年度</v>
      </c>
      <c r="D19" s="354">
        <f>D17/$R17*100</f>
        <v>16.291343311160386</v>
      </c>
      <c r="E19" s="355"/>
      <c r="F19" s="355">
        <f>F17/$R17*100</f>
        <v>45.83294838630205</v>
      </c>
      <c r="G19" s="355"/>
      <c r="H19" s="355"/>
      <c r="I19" s="359"/>
      <c r="J19" s="7">
        <f>J17/$R17*100</f>
        <v>62.124291697462432</v>
      </c>
      <c r="K19" s="354">
        <f>K17/$R17*100</f>
        <v>13.847699556541018</v>
      </c>
      <c r="L19" s="355"/>
      <c r="M19" s="355">
        <f>M17/$R17*100</f>
        <v>24.028008745996544</v>
      </c>
      <c r="N19" s="355"/>
      <c r="O19" s="355"/>
      <c r="P19" s="359"/>
      <c r="Q19" s="7">
        <f>Q17/$R17*100</f>
        <v>37.875708302537568</v>
      </c>
      <c r="R19" s="7">
        <v>100</v>
      </c>
    </row>
    <row r="20" spans="1:18" ht="15" customHeight="1" thickBot="1" x14ac:dyDescent="0.2">
      <c r="A20" s="347"/>
      <c r="B20" s="350"/>
      <c r="C20" s="58" t="str">
        <f>$C$6</f>
        <v>26年度</v>
      </c>
      <c r="D20" s="360">
        <f>D18/$R18*100</f>
        <v>15.742410580102195</v>
      </c>
      <c r="E20" s="361"/>
      <c r="F20" s="361">
        <f>F18/$R18*100</f>
        <v>46.098450692679734</v>
      </c>
      <c r="G20" s="361"/>
      <c r="H20" s="361"/>
      <c r="I20" s="362"/>
      <c r="J20" s="8">
        <f>J18/$R18*100</f>
        <v>61.840861272781922</v>
      </c>
      <c r="K20" s="360">
        <f>K18/$R18*100</f>
        <v>14.204852856791545</v>
      </c>
      <c r="L20" s="361"/>
      <c r="M20" s="361">
        <f>M18/$R18*100</f>
        <v>23.954285870426535</v>
      </c>
      <c r="N20" s="361"/>
      <c r="O20" s="361"/>
      <c r="P20" s="362"/>
      <c r="Q20" s="8">
        <f>Q18/$R18*100</f>
        <v>38.159138727218078</v>
      </c>
      <c r="R20" s="8">
        <v>100</v>
      </c>
    </row>
    <row r="21" spans="1:18" ht="15" customHeight="1" thickBot="1" x14ac:dyDescent="0.2">
      <c r="A21" s="347" t="s">
        <v>313</v>
      </c>
      <c r="B21" s="348" t="s">
        <v>55</v>
      </c>
      <c r="C21" s="56" t="str">
        <f>$C$5</f>
        <v>27年度</v>
      </c>
      <c r="D21" s="31">
        <f>'6～28頁'!E490</f>
        <v>872.7</v>
      </c>
      <c r="E21" s="21">
        <f>'6～28頁'!F490</f>
        <v>1578.5</v>
      </c>
      <c r="F21" s="21">
        <f>'6～28頁'!G490</f>
        <v>1013.3999999999999</v>
      </c>
      <c r="G21" s="21">
        <f>'6～28頁'!H490</f>
        <v>1325.4</v>
      </c>
      <c r="H21" s="21">
        <f>'6～28頁'!I490</f>
        <v>1683.5</v>
      </c>
      <c r="I21" s="22">
        <f>'6～28頁'!J490</f>
        <v>1338.1</v>
      </c>
      <c r="J21" s="6">
        <f>SUM(D21:I21)</f>
        <v>7811.6</v>
      </c>
      <c r="K21" s="31">
        <f>'6～28頁'!K490</f>
        <v>1051.7</v>
      </c>
      <c r="L21" s="21">
        <f>'6～28頁'!L490</f>
        <v>692.1</v>
      </c>
      <c r="M21" s="21">
        <f>'6～28頁'!M490</f>
        <v>618.90000000000009</v>
      </c>
      <c r="N21" s="21">
        <f>'6～28頁'!N490</f>
        <v>508.7</v>
      </c>
      <c r="O21" s="21">
        <f>'6～28頁'!O490</f>
        <v>569.90000000000009</v>
      </c>
      <c r="P21" s="22">
        <f>'6～28頁'!P490</f>
        <v>692.8</v>
      </c>
      <c r="Q21" s="6">
        <f>SUM(K21:P21)</f>
        <v>4134.1000000000004</v>
      </c>
      <c r="R21" s="6">
        <f>J21+Q21</f>
        <v>11945.7</v>
      </c>
    </row>
    <row r="22" spans="1:18" ht="15" customHeight="1" thickBot="1" x14ac:dyDescent="0.2">
      <c r="A22" s="347"/>
      <c r="B22" s="349"/>
      <c r="C22" s="57" t="str">
        <f>$C$6</f>
        <v>26年度</v>
      </c>
      <c r="D22" s="32">
        <v>785.2</v>
      </c>
      <c r="E22" s="24">
        <v>1619.5</v>
      </c>
      <c r="F22" s="24">
        <v>1042.8</v>
      </c>
      <c r="G22" s="24">
        <v>1261.9000000000001</v>
      </c>
      <c r="H22" s="24">
        <v>1645.5000000000002</v>
      </c>
      <c r="I22" s="25">
        <v>1252.3000000000002</v>
      </c>
      <c r="J22" s="7">
        <f>SUM(D22:I22)</f>
        <v>7607.2</v>
      </c>
      <c r="K22" s="32">
        <v>1113.8</v>
      </c>
      <c r="L22" s="24">
        <v>703.2</v>
      </c>
      <c r="M22" s="24">
        <v>597.90000000000009</v>
      </c>
      <c r="N22" s="24">
        <v>491.7000000000001</v>
      </c>
      <c r="O22" s="24">
        <v>543.20000000000005</v>
      </c>
      <c r="P22" s="25">
        <v>558.00000000000011</v>
      </c>
      <c r="Q22" s="7">
        <f>SUM(K22:P22)</f>
        <v>4007.8</v>
      </c>
      <c r="R22" s="7">
        <f>J22+Q22</f>
        <v>11615</v>
      </c>
    </row>
    <row r="23" spans="1:18" ht="15" customHeight="1" thickBot="1" x14ac:dyDescent="0.2">
      <c r="A23" s="347"/>
      <c r="B23" s="349" t="s">
        <v>56</v>
      </c>
      <c r="C23" s="57" t="str">
        <f>$C$5</f>
        <v>27年度</v>
      </c>
      <c r="D23" s="32">
        <f t="shared" ref="D23:Q23" si="9">D21/$R21*100</f>
        <v>7.3055576483588238</v>
      </c>
      <c r="E23" s="24">
        <f t="shared" si="9"/>
        <v>13.213959834919677</v>
      </c>
      <c r="F23" s="24">
        <f t="shared" si="9"/>
        <v>8.483387327657649</v>
      </c>
      <c r="G23" s="24">
        <f t="shared" si="9"/>
        <v>11.095205806273386</v>
      </c>
      <c r="H23" s="24">
        <f t="shared" si="9"/>
        <v>14.092937207530742</v>
      </c>
      <c r="I23" s="25">
        <f t="shared" si="9"/>
        <v>11.201520212293962</v>
      </c>
      <c r="J23" s="7">
        <f t="shared" si="9"/>
        <v>65.392568037034252</v>
      </c>
      <c r="K23" s="32">
        <f t="shared" si="9"/>
        <v>8.8040047883338772</v>
      </c>
      <c r="L23" s="24">
        <f t="shared" si="9"/>
        <v>5.7937165674677917</v>
      </c>
      <c r="M23" s="24">
        <f t="shared" si="9"/>
        <v>5.1809437705617922</v>
      </c>
      <c r="N23" s="24">
        <f t="shared" si="9"/>
        <v>4.2584360899737979</v>
      </c>
      <c r="O23" s="24">
        <f t="shared" si="9"/>
        <v>4.7707543300099626</v>
      </c>
      <c r="P23" s="25">
        <f t="shared" si="9"/>
        <v>5.7995764166185317</v>
      </c>
      <c r="Q23" s="7">
        <f t="shared" si="9"/>
        <v>34.607431962965755</v>
      </c>
      <c r="R23" s="7">
        <v>100</v>
      </c>
    </row>
    <row r="24" spans="1:18" ht="15" customHeight="1" thickBot="1" x14ac:dyDescent="0.2">
      <c r="A24" s="347"/>
      <c r="B24" s="350"/>
      <c r="C24" s="58" t="str">
        <f>$C$6</f>
        <v>26年度</v>
      </c>
      <c r="D24" s="33">
        <f t="shared" ref="D24:Q24" si="10">D22/$R22*100</f>
        <v>6.7602238484718038</v>
      </c>
      <c r="E24" s="26">
        <f t="shared" si="10"/>
        <v>13.94317692638829</v>
      </c>
      <c r="F24" s="26">
        <f t="shared" si="10"/>
        <v>8.9780456306500209</v>
      </c>
      <c r="G24" s="26">
        <f t="shared" si="10"/>
        <v>10.864399483426604</v>
      </c>
      <c r="H24" s="26">
        <f t="shared" si="10"/>
        <v>14.167025398191996</v>
      </c>
      <c r="I24" s="27">
        <f t="shared" si="10"/>
        <v>10.781747739991392</v>
      </c>
      <c r="J24" s="8">
        <f t="shared" si="10"/>
        <v>65.494619027120109</v>
      </c>
      <c r="K24" s="33">
        <f t="shared" si="10"/>
        <v>9.5893241498062842</v>
      </c>
      <c r="L24" s="26">
        <f t="shared" si="10"/>
        <v>6.054240206629359</v>
      </c>
      <c r="M24" s="26">
        <f t="shared" si="10"/>
        <v>5.1476538958243658</v>
      </c>
      <c r="N24" s="26">
        <f t="shared" si="10"/>
        <v>4.2333189840723211</v>
      </c>
      <c r="O24" s="26">
        <f t="shared" si="10"/>
        <v>4.6767111493758078</v>
      </c>
      <c r="P24" s="27">
        <f t="shared" si="10"/>
        <v>4.8041325871717619</v>
      </c>
      <c r="Q24" s="8">
        <f t="shared" si="10"/>
        <v>34.505380972879898</v>
      </c>
      <c r="R24" s="8">
        <v>100</v>
      </c>
    </row>
    <row r="25" spans="1:18" ht="15" customHeight="1" thickBot="1" x14ac:dyDescent="0.2">
      <c r="A25" s="347"/>
      <c r="B25" s="348" t="s">
        <v>57</v>
      </c>
      <c r="C25" s="56" t="str">
        <f>$C$5</f>
        <v>27年度</v>
      </c>
      <c r="D25" s="351">
        <f>D21+E21</f>
        <v>2451.1999999999998</v>
      </c>
      <c r="E25" s="352"/>
      <c r="F25" s="352">
        <f>SUM(F21:I21)</f>
        <v>5360.4</v>
      </c>
      <c r="G25" s="352"/>
      <c r="H25" s="352"/>
      <c r="I25" s="353"/>
      <c r="J25" s="6">
        <f>D25+F25</f>
        <v>7811.5999999999995</v>
      </c>
      <c r="K25" s="351">
        <f>K21+L21</f>
        <v>1743.8000000000002</v>
      </c>
      <c r="L25" s="352"/>
      <c r="M25" s="352">
        <f>SUM(M21:P21)</f>
        <v>2390.3000000000002</v>
      </c>
      <c r="N25" s="352"/>
      <c r="O25" s="352"/>
      <c r="P25" s="353"/>
      <c r="Q25" s="6">
        <f>K25+M25</f>
        <v>4134.1000000000004</v>
      </c>
      <c r="R25" s="6">
        <f>J25+Q25</f>
        <v>11945.7</v>
      </c>
    </row>
    <row r="26" spans="1:18" ht="15" customHeight="1" thickBot="1" x14ac:dyDescent="0.2">
      <c r="A26" s="347"/>
      <c r="B26" s="349"/>
      <c r="C26" s="57" t="str">
        <f>$C$6</f>
        <v>26年度</v>
      </c>
      <c r="D26" s="354">
        <f>D22+E22</f>
        <v>2404.6999999999998</v>
      </c>
      <c r="E26" s="355"/>
      <c r="F26" s="355">
        <f>SUM(F22:I22)</f>
        <v>5202.5</v>
      </c>
      <c r="G26" s="355"/>
      <c r="H26" s="355"/>
      <c r="I26" s="359"/>
      <c r="J26" s="7">
        <f>D26+F26</f>
        <v>7607.2</v>
      </c>
      <c r="K26" s="354">
        <f>K22+L22</f>
        <v>1817</v>
      </c>
      <c r="L26" s="355"/>
      <c r="M26" s="355">
        <f>SUM(M22:P22)</f>
        <v>2190.8000000000002</v>
      </c>
      <c r="N26" s="355"/>
      <c r="O26" s="355"/>
      <c r="P26" s="359"/>
      <c r="Q26" s="7">
        <f>K26+M26</f>
        <v>4007.8</v>
      </c>
      <c r="R26" s="7">
        <f>J26+Q26</f>
        <v>11615</v>
      </c>
    </row>
    <row r="27" spans="1:18" ht="15" customHeight="1" thickBot="1" x14ac:dyDescent="0.2">
      <c r="A27" s="347"/>
      <c r="B27" s="349" t="s">
        <v>56</v>
      </c>
      <c r="C27" s="57" t="str">
        <f>$C$5</f>
        <v>27年度</v>
      </c>
      <c r="D27" s="354">
        <f>D25/$R25*100</f>
        <v>20.519517483278499</v>
      </c>
      <c r="E27" s="355"/>
      <c r="F27" s="355">
        <f>F25/$R25*100</f>
        <v>44.873050553755739</v>
      </c>
      <c r="G27" s="355"/>
      <c r="H27" s="355"/>
      <c r="I27" s="359"/>
      <c r="J27" s="7">
        <f>J25/$R25*100</f>
        <v>65.392568037034238</v>
      </c>
      <c r="K27" s="354">
        <f>K25/$R25*100</f>
        <v>14.597721355801671</v>
      </c>
      <c r="L27" s="355"/>
      <c r="M27" s="355">
        <f>M25/$R25*100</f>
        <v>20.009710607164084</v>
      </c>
      <c r="N27" s="355"/>
      <c r="O27" s="355"/>
      <c r="P27" s="359"/>
      <c r="Q27" s="7">
        <f>Q25/$R25*100</f>
        <v>34.607431962965755</v>
      </c>
      <c r="R27" s="7">
        <v>100</v>
      </c>
    </row>
    <row r="28" spans="1:18" ht="15" customHeight="1" thickBot="1" x14ac:dyDescent="0.2">
      <c r="A28" s="347"/>
      <c r="B28" s="350"/>
      <c r="C28" s="58" t="str">
        <f>$C$6</f>
        <v>26年度</v>
      </c>
      <c r="D28" s="360">
        <f>D26/$R26*100</f>
        <v>20.703400774860093</v>
      </c>
      <c r="E28" s="361"/>
      <c r="F28" s="361">
        <f>F26/$R26*100</f>
        <v>44.791218252260009</v>
      </c>
      <c r="G28" s="361"/>
      <c r="H28" s="361"/>
      <c r="I28" s="362"/>
      <c r="J28" s="8">
        <f>J26/$R26*100</f>
        <v>65.494619027120109</v>
      </c>
      <c r="K28" s="360">
        <f>K26/$R26*100</f>
        <v>15.643564356435643</v>
      </c>
      <c r="L28" s="361"/>
      <c r="M28" s="361">
        <f>M26/$R26*100</f>
        <v>18.861816616444255</v>
      </c>
      <c r="N28" s="361"/>
      <c r="O28" s="361"/>
      <c r="P28" s="362"/>
      <c r="Q28" s="8">
        <f>Q26/$R26*100</f>
        <v>34.505380972879898</v>
      </c>
      <c r="R28" s="8">
        <v>100</v>
      </c>
    </row>
    <row r="29" spans="1:18" ht="15" customHeight="1" thickBot="1" x14ac:dyDescent="0.2">
      <c r="A29" s="347" t="s">
        <v>17</v>
      </c>
      <c r="B29" s="348" t="s">
        <v>55</v>
      </c>
      <c r="C29" s="56" t="str">
        <f>$C$5</f>
        <v>27年度</v>
      </c>
      <c r="D29" s="31">
        <f>'6～28頁'!E622</f>
        <v>746.4000000000002</v>
      </c>
      <c r="E29" s="21">
        <f>'6～28頁'!F622</f>
        <v>1860.7</v>
      </c>
      <c r="F29" s="21">
        <f>'6～28頁'!G622</f>
        <v>2387.5</v>
      </c>
      <c r="G29" s="21">
        <f>'6～28頁'!H622</f>
        <v>3984.4999999999991</v>
      </c>
      <c r="H29" s="21">
        <f>'6～28頁'!I622</f>
        <v>3703.7000000000003</v>
      </c>
      <c r="I29" s="22">
        <f>'6～28頁'!J622</f>
        <v>2887.1</v>
      </c>
      <c r="J29" s="6">
        <f>SUM(D29:I29)</f>
        <v>15569.9</v>
      </c>
      <c r="K29" s="31">
        <f>'6～28頁'!K622</f>
        <v>1735.6999999999998</v>
      </c>
      <c r="L29" s="21">
        <f>'6～28頁'!L622</f>
        <v>791.6</v>
      </c>
      <c r="M29" s="21">
        <f>'6～28頁'!M622</f>
        <v>946.80000000000007</v>
      </c>
      <c r="N29" s="21">
        <f>'6～28頁'!N622</f>
        <v>1201.9000000000001</v>
      </c>
      <c r="O29" s="21">
        <f>'6～28頁'!O622</f>
        <v>1465.1</v>
      </c>
      <c r="P29" s="22">
        <f>'6～28頁'!P622</f>
        <v>974.6999999999997</v>
      </c>
      <c r="Q29" s="6">
        <f>SUM(K29:P29)</f>
        <v>7115.8</v>
      </c>
      <c r="R29" s="6">
        <f>J29+Q29</f>
        <v>22685.7</v>
      </c>
    </row>
    <row r="30" spans="1:18" ht="15" customHeight="1" thickBot="1" x14ac:dyDescent="0.2">
      <c r="A30" s="347"/>
      <c r="B30" s="349"/>
      <c r="C30" s="57" t="str">
        <f>$C$6</f>
        <v>26年度</v>
      </c>
      <c r="D30" s="32">
        <v>759.1</v>
      </c>
      <c r="E30" s="24">
        <v>1704.6</v>
      </c>
      <c r="F30" s="24">
        <v>2328.9</v>
      </c>
      <c r="G30" s="24">
        <v>3837.3000000000006</v>
      </c>
      <c r="H30" s="24">
        <v>3657.9999999999995</v>
      </c>
      <c r="I30" s="25">
        <v>2705.5000000000005</v>
      </c>
      <c r="J30" s="7">
        <f>SUM(D30:I30)</f>
        <v>14993.400000000001</v>
      </c>
      <c r="K30" s="32">
        <v>1775.6999999999998</v>
      </c>
      <c r="L30" s="24">
        <v>868.19999999999982</v>
      </c>
      <c r="M30" s="24">
        <v>875.4000000000002</v>
      </c>
      <c r="N30" s="24">
        <v>1099.3999999999996</v>
      </c>
      <c r="O30" s="24">
        <v>1287.8000000000002</v>
      </c>
      <c r="P30" s="25">
        <v>949.30000000000007</v>
      </c>
      <c r="Q30" s="7">
        <f>SUM(K30:P30)</f>
        <v>6855.7999999999993</v>
      </c>
      <c r="R30" s="7">
        <f>J30+Q30</f>
        <v>21849.200000000001</v>
      </c>
    </row>
    <row r="31" spans="1:18" ht="15" customHeight="1" thickBot="1" x14ac:dyDescent="0.2">
      <c r="A31" s="347"/>
      <c r="B31" s="349" t="s">
        <v>56</v>
      </c>
      <c r="C31" s="57" t="str">
        <f>$C$5</f>
        <v>27年度</v>
      </c>
      <c r="D31" s="32">
        <f t="shared" ref="D31:Q31" si="11">D29/$R29*100</f>
        <v>3.2901783943188891</v>
      </c>
      <c r="E31" s="24">
        <f t="shared" si="11"/>
        <v>8.2020832506821471</v>
      </c>
      <c r="F31" s="24">
        <f t="shared" si="11"/>
        <v>10.524250959855767</v>
      </c>
      <c r="G31" s="24">
        <f t="shared" si="11"/>
        <v>17.563927936982324</v>
      </c>
      <c r="H31" s="24">
        <f t="shared" si="11"/>
        <v>16.326143782206412</v>
      </c>
      <c r="I31" s="25">
        <f t="shared" si="11"/>
        <v>12.726519349193543</v>
      </c>
      <c r="J31" s="7">
        <f t="shared" si="11"/>
        <v>68.633103673239077</v>
      </c>
      <c r="K31" s="32">
        <f t="shared" si="11"/>
        <v>7.6510753470247774</v>
      </c>
      <c r="L31" s="24">
        <f t="shared" si="11"/>
        <v>3.4894228522813933</v>
      </c>
      <c r="M31" s="24">
        <f t="shared" si="11"/>
        <v>4.1735542654623838</v>
      </c>
      <c r="N31" s="24">
        <f t="shared" si="11"/>
        <v>5.2980511952463445</v>
      </c>
      <c r="O31" s="24">
        <f t="shared" si="11"/>
        <v>6.4582534371873033</v>
      </c>
      <c r="P31" s="25">
        <f t="shared" si="11"/>
        <v>4.2965392295587073</v>
      </c>
      <c r="Q31" s="7">
        <f t="shared" si="11"/>
        <v>31.366896326760912</v>
      </c>
      <c r="R31" s="7">
        <v>100</v>
      </c>
    </row>
    <row r="32" spans="1:18" ht="15" customHeight="1" thickBot="1" x14ac:dyDescent="0.2">
      <c r="A32" s="347"/>
      <c r="B32" s="350"/>
      <c r="C32" s="58" t="str">
        <f>$C$6</f>
        <v>26年度</v>
      </c>
      <c r="D32" s="33">
        <f t="shared" ref="D32:Q32" si="12">D30/$R30*100</f>
        <v>3.4742690807901431</v>
      </c>
      <c r="E32" s="26">
        <f t="shared" si="12"/>
        <v>7.801658641964007</v>
      </c>
      <c r="F32" s="26">
        <f t="shared" si="12"/>
        <v>10.658971495523865</v>
      </c>
      <c r="G32" s="26">
        <f t="shared" si="12"/>
        <v>17.562656756311444</v>
      </c>
      <c r="H32" s="26">
        <f t="shared" si="12"/>
        <v>16.742031744869372</v>
      </c>
      <c r="I32" s="27">
        <f t="shared" si="12"/>
        <v>12.38260439741501</v>
      </c>
      <c r="J32" s="8">
        <f t="shared" si="12"/>
        <v>68.622192116873848</v>
      </c>
      <c r="K32" s="33">
        <f t="shared" si="12"/>
        <v>8.1270710140417037</v>
      </c>
      <c r="L32" s="26">
        <f t="shared" si="12"/>
        <v>3.9736008641048635</v>
      </c>
      <c r="M32" s="26">
        <f t="shared" si="12"/>
        <v>4.0065540157076693</v>
      </c>
      <c r="N32" s="26">
        <f t="shared" si="12"/>
        <v>5.0317631766838131</v>
      </c>
      <c r="O32" s="26">
        <f t="shared" si="12"/>
        <v>5.8940373102905372</v>
      </c>
      <c r="P32" s="27">
        <f t="shared" si="12"/>
        <v>4.3447815022975673</v>
      </c>
      <c r="Q32" s="8">
        <f t="shared" si="12"/>
        <v>31.377807883126152</v>
      </c>
      <c r="R32" s="8">
        <v>100</v>
      </c>
    </row>
    <row r="33" spans="1:18" ht="15" customHeight="1" thickBot="1" x14ac:dyDescent="0.2">
      <c r="A33" s="347"/>
      <c r="B33" s="348" t="s">
        <v>57</v>
      </c>
      <c r="C33" s="56" t="str">
        <f>$C$5</f>
        <v>27年度</v>
      </c>
      <c r="D33" s="351">
        <f>D29+E29</f>
        <v>2607.1000000000004</v>
      </c>
      <c r="E33" s="352"/>
      <c r="F33" s="352">
        <f>SUM(F29:I29)</f>
        <v>12962.8</v>
      </c>
      <c r="G33" s="352"/>
      <c r="H33" s="352"/>
      <c r="I33" s="353"/>
      <c r="J33" s="6">
        <f>D33+F33</f>
        <v>15569.9</v>
      </c>
      <c r="K33" s="351">
        <f>K29+L29</f>
        <v>2527.2999999999997</v>
      </c>
      <c r="L33" s="352"/>
      <c r="M33" s="352">
        <f>SUM(M29:P29)</f>
        <v>4588.5</v>
      </c>
      <c r="N33" s="352"/>
      <c r="O33" s="352"/>
      <c r="P33" s="353"/>
      <c r="Q33" s="6">
        <f>K33+M33</f>
        <v>7115.7999999999993</v>
      </c>
      <c r="R33" s="6">
        <f>J33+Q33</f>
        <v>22685.699999999997</v>
      </c>
    </row>
    <row r="34" spans="1:18" ht="15" customHeight="1" thickBot="1" x14ac:dyDescent="0.2">
      <c r="A34" s="347"/>
      <c r="B34" s="349"/>
      <c r="C34" s="57" t="str">
        <f>$C$6</f>
        <v>26年度</v>
      </c>
      <c r="D34" s="354">
        <f>D30+E30</f>
        <v>2463.6999999999998</v>
      </c>
      <c r="E34" s="355"/>
      <c r="F34" s="355">
        <f>SUM(F30:I30)</f>
        <v>12529.7</v>
      </c>
      <c r="G34" s="355"/>
      <c r="H34" s="355"/>
      <c r="I34" s="359"/>
      <c r="J34" s="7">
        <f>D34+F34</f>
        <v>14993.400000000001</v>
      </c>
      <c r="K34" s="354">
        <f>K30+L30</f>
        <v>2643.8999999999996</v>
      </c>
      <c r="L34" s="355"/>
      <c r="M34" s="355">
        <f>SUM(M30:P30)</f>
        <v>4211.8999999999996</v>
      </c>
      <c r="N34" s="355"/>
      <c r="O34" s="355"/>
      <c r="P34" s="359"/>
      <c r="Q34" s="7">
        <f>K34+M34</f>
        <v>6855.7999999999993</v>
      </c>
      <c r="R34" s="7">
        <f>J34+Q34</f>
        <v>21849.200000000001</v>
      </c>
    </row>
    <row r="35" spans="1:18" ht="15" customHeight="1" thickBot="1" x14ac:dyDescent="0.2">
      <c r="A35" s="347"/>
      <c r="B35" s="349" t="s">
        <v>56</v>
      </c>
      <c r="C35" s="57" t="str">
        <f>$C$5</f>
        <v>27年度</v>
      </c>
      <c r="D35" s="354">
        <f>D33/$R33*100</f>
        <v>11.49226164500104</v>
      </c>
      <c r="E35" s="355"/>
      <c r="F35" s="355">
        <f>F33/$R33*100</f>
        <v>57.140842028238062</v>
      </c>
      <c r="G35" s="355"/>
      <c r="H35" s="355"/>
      <c r="I35" s="359"/>
      <c r="J35" s="7">
        <f>J33/$R33*100</f>
        <v>68.633103673239091</v>
      </c>
      <c r="K35" s="354">
        <f>K33/$R33*100</f>
        <v>11.140498199306172</v>
      </c>
      <c r="L35" s="355"/>
      <c r="M35" s="355">
        <f>M33/$R33*100</f>
        <v>20.226398127454743</v>
      </c>
      <c r="N35" s="355"/>
      <c r="O35" s="355"/>
      <c r="P35" s="359"/>
      <c r="Q35" s="7">
        <f>Q33/$R33*100</f>
        <v>31.366896326760912</v>
      </c>
      <c r="R35" s="7">
        <v>100</v>
      </c>
    </row>
    <row r="36" spans="1:18" ht="15" customHeight="1" thickBot="1" x14ac:dyDescent="0.2">
      <c r="A36" s="347"/>
      <c r="B36" s="350"/>
      <c r="C36" s="58" t="str">
        <f>$C$6</f>
        <v>26年度</v>
      </c>
      <c r="D36" s="360">
        <f>D34/$R34*100</f>
        <v>11.275927722754151</v>
      </c>
      <c r="E36" s="361"/>
      <c r="F36" s="361">
        <f>F34/$R34*100</f>
        <v>57.346264394119693</v>
      </c>
      <c r="G36" s="361"/>
      <c r="H36" s="361"/>
      <c r="I36" s="362"/>
      <c r="J36" s="8">
        <f>J34/$R34*100</f>
        <v>68.622192116873848</v>
      </c>
      <c r="K36" s="360">
        <f>K34/$R34*100</f>
        <v>12.100671878146567</v>
      </c>
      <c r="L36" s="361"/>
      <c r="M36" s="361">
        <f>M34/$R34*100</f>
        <v>19.277136004979585</v>
      </c>
      <c r="N36" s="361"/>
      <c r="O36" s="361"/>
      <c r="P36" s="362"/>
      <c r="Q36" s="8">
        <f>Q34/$R34*100</f>
        <v>31.377807883126152</v>
      </c>
      <c r="R36" s="8">
        <v>100</v>
      </c>
    </row>
    <row r="37" spans="1:18" ht="15" customHeight="1" thickBot="1" x14ac:dyDescent="0.2">
      <c r="A37" s="347" t="s">
        <v>18</v>
      </c>
      <c r="B37" s="348" t="s">
        <v>55</v>
      </c>
      <c r="C37" s="56" t="str">
        <f>$C$5</f>
        <v>27年度</v>
      </c>
      <c r="D37" s="31">
        <f>'6～28頁'!E907</f>
        <v>310.39999999999998</v>
      </c>
      <c r="E37" s="21">
        <f>'6～28頁'!F907</f>
        <v>929.60000000000014</v>
      </c>
      <c r="F37" s="21">
        <f>'6～28頁'!G907</f>
        <v>748.40000000000009</v>
      </c>
      <c r="G37" s="21">
        <f>'6～28頁'!H907</f>
        <v>1200.2</v>
      </c>
      <c r="H37" s="21">
        <f>'6～28頁'!I907</f>
        <v>1569.8000000000002</v>
      </c>
      <c r="I37" s="22">
        <f>'6～28頁'!J907</f>
        <v>1138.6999999999998</v>
      </c>
      <c r="J37" s="6">
        <f>SUM(D37:I37)</f>
        <v>5897.1</v>
      </c>
      <c r="K37" s="31">
        <f>'6～28頁'!K907</f>
        <v>759.99999999999989</v>
      </c>
      <c r="L37" s="21">
        <f>'6～28頁'!L907</f>
        <v>346.8</v>
      </c>
      <c r="M37" s="21">
        <f>'6～28頁'!M907</f>
        <v>284.50000000000006</v>
      </c>
      <c r="N37" s="21">
        <f>'6～28頁'!N907</f>
        <v>371.49999999999994</v>
      </c>
      <c r="O37" s="21">
        <f>'6～28頁'!O907</f>
        <v>640.5</v>
      </c>
      <c r="P37" s="22">
        <f>'6～28頁'!P907</f>
        <v>416.1</v>
      </c>
      <c r="Q37" s="6">
        <f>SUM(K37:P37)</f>
        <v>2819.4</v>
      </c>
      <c r="R37" s="6">
        <f>J37+Q37</f>
        <v>8716.5</v>
      </c>
    </row>
    <row r="38" spans="1:18" ht="15" customHeight="1" thickBot="1" x14ac:dyDescent="0.2">
      <c r="A38" s="347"/>
      <c r="B38" s="349"/>
      <c r="C38" s="57" t="str">
        <f>$C$6</f>
        <v>26年度</v>
      </c>
      <c r="D38" s="32">
        <v>325.7</v>
      </c>
      <c r="E38" s="24">
        <v>794.59999999999991</v>
      </c>
      <c r="F38" s="24">
        <v>793.70000000000016</v>
      </c>
      <c r="G38" s="24">
        <v>1155.9000000000001</v>
      </c>
      <c r="H38" s="24">
        <v>1568.8</v>
      </c>
      <c r="I38" s="25">
        <v>1002.0000000000002</v>
      </c>
      <c r="J38" s="7">
        <f>SUM(D38:I38)</f>
        <v>5640.7</v>
      </c>
      <c r="K38" s="32">
        <v>732.59999999999991</v>
      </c>
      <c r="L38" s="24">
        <v>321.10000000000008</v>
      </c>
      <c r="M38" s="24">
        <v>235.79999999999995</v>
      </c>
      <c r="N38" s="24">
        <v>327.89999999999992</v>
      </c>
      <c r="O38" s="24">
        <v>623.1</v>
      </c>
      <c r="P38" s="25">
        <v>419.99999999999989</v>
      </c>
      <c r="Q38" s="7">
        <f>SUM(K38:P38)</f>
        <v>2660.5</v>
      </c>
      <c r="R38" s="7">
        <f>J38+Q38</f>
        <v>8301.2000000000007</v>
      </c>
    </row>
    <row r="39" spans="1:18" ht="15" customHeight="1" thickBot="1" x14ac:dyDescent="0.2">
      <c r="A39" s="347"/>
      <c r="B39" s="349" t="s">
        <v>56</v>
      </c>
      <c r="C39" s="57" t="str">
        <f>$C$5</f>
        <v>27年度</v>
      </c>
      <c r="D39" s="32">
        <f t="shared" ref="D39:Q39" si="13">D37/$R37*100</f>
        <v>3.5610623530086616</v>
      </c>
      <c r="E39" s="24">
        <f t="shared" si="13"/>
        <v>10.664831067515633</v>
      </c>
      <c r="F39" s="24">
        <f t="shared" si="13"/>
        <v>8.586015028968049</v>
      </c>
      <c r="G39" s="24">
        <f t="shared" si="13"/>
        <v>13.769288131704242</v>
      </c>
      <c r="H39" s="24">
        <f t="shared" si="13"/>
        <v>18.009522170596</v>
      </c>
      <c r="I39" s="25">
        <f t="shared" si="13"/>
        <v>13.063729708025008</v>
      </c>
      <c r="J39" s="7">
        <f t="shared" si="13"/>
        <v>67.654448459817601</v>
      </c>
      <c r="K39" s="32">
        <f t="shared" si="13"/>
        <v>8.7190959674181148</v>
      </c>
      <c r="L39" s="24">
        <f t="shared" si="13"/>
        <v>3.9786611598692136</v>
      </c>
      <c r="M39" s="24">
        <f t="shared" si="13"/>
        <v>3.263924740434808</v>
      </c>
      <c r="N39" s="24">
        <f t="shared" si="13"/>
        <v>4.2620317788103019</v>
      </c>
      <c r="O39" s="24">
        <f t="shared" si="13"/>
        <v>7.3481328514885567</v>
      </c>
      <c r="P39" s="25">
        <f t="shared" si="13"/>
        <v>4.773705042161418</v>
      </c>
      <c r="Q39" s="7">
        <f t="shared" si="13"/>
        <v>32.345551540182413</v>
      </c>
      <c r="R39" s="7">
        <v>100</v>
      </c>
    </row>
    <row r="40" spans="1:18" ht="15" customHeight="1" thickBot="1" x14ac:dyDescent="0.2">
      <c r="A40" s="347"/>
      <c r="B40" s="350"/>
      <c r="C40" s="58" t="str">
        <f>$C$6</f>
        <v>26年度</v>
      </c>
      <c r="D40" s="33">
        <f t="shared" ref="D40:Q40" si="14">D38/$R38*100</f>
        <v>3.9235291283187963</v>
      </c>
      <c r="E40" s="26">
        <f t="shared" si="14"/>
        <v>9.5721100563773884</v>
      </c>
      <c r="F40" s="26">
        <f t="shared" si="14"/>
        <v>9.5612682503734412</v>
      </c>
      <c r="G40" s="26">
        <f t="shared" si="14"/>
        <v>13.924492844408038</v>
      </c>
      <c r="H40" s="26">
        <f t="shared" si="14"/>
        <v>18.898472509998552</v>
      </c>
      <c r="I40" s="27">
        <f t="shared" si="14"/>
        <v>12.070544017732377</v>
      </c>
      <c r="J40" s="8">
        <f t="shared" si="14"/>
        <v>67.950416807208597</v>
      </c>
      <c r="K40" s="33">
        <f t="shared" si="14"/>
        <v>8.8252300872163048</v>
      </c>
      <c r="L40" s="26">
        <f t="shared" si="14"/>
        <v>3.8681154531874915</v>
      </c>
      <c r="M40" s="26">
        <f t="shared" si="14"/>
        <v>2.8405531730352229</v>
      </c>
      <c r="N40" s="26">
        <f t="shared" si="14"/>
        <v>3.950031320772899</v>
      </c>
      <c r="O40" s="26">
        <f t="shared" si="14"/>
        <v>7.5061436900689049</v>
      </c>
      <c r="P40" s="27">
        <f t="shared" si="14"/>
        <v>5.0595094685105746</v>
      </c>
      <c r="Q40" s="8">
        <f t="shared" si="14"/>
        <v>32.049583192791403</v>
      </c>
      <c r="R40" s="8">
        <v>100</v>
      </c>
    </row>
    <row r="41" spans="1:18" ht="15" customHeight="1" thickBot="1" x14ac:dyDescent="0.2">
      <c r="A41" s="347"/>
      <c r="B41" s="348" t="s">
        <v>57</v>
      </c>
      <c r="C41" s="56" t="str">
        <f>$C$5</f>
        <v>27年度</v>
      </c>
      <c r="D41" s="351">
        <f>D37+E37</f>
        <v>1240</v>
      </c>
      <c r="E41" s="352"/>
      <c r="F41" s="352">
        <f>SUM(F37:I37)</f>
        <v>4657.1000000000004</v>
      </c>
      <c r="G41" s="352"/>
      <c r="H41" s="352"/>
      <c r="I41" s="353"/>
      <c r="J41" s="6">
        <f>D41+F41</f>
        <v>5897.1</v>
      </c>
      <c r="K41" s="351">
        <f>K37+L37</f>
        <v>1106.8</v>
      </c>
      <c r="L41" s="352"/>
      <c r="M41" s="352">
        <f>SUM(M37:P37)</f>
        <v>1712.6</v>
      </c>
      <c r="N41" s="352"/>
      <c r="O41" s="352"/>
      <c r="P41" s="353"/>
      <c r="Q41" s="6">
        <f>K41+M41</f>
        <v>2819.3999999999996</v>
      </c>
      <c r="R41" s="6">
        <f>J41+Q41</f>
        <v>8716.5</v>
      </c>
    </row>
    <row r="42" spans="1:18" ht="15" customHeight="1" thickBot="1" x14ac:dyDescent="0.2">
      <c r="A42" s="347"/>
      <c r="B42" s="349"/>
      <c r="C42" s="57" t="str">
        <f>$C$6</f>
        <v>26年度</v>
      </c>
      <c r="D42" s="354">
        <f>D38+E38</f>
        <v>1120.3</v>
      </c>
      <c r="E42" s="355"/>
      <c r="F42" s="355">
        <f>SUM(F38:I38)</f>
        <v>4520.4000000000005</v>
      </c>
      <c r="G42" s="355"/>
      <c r="H42" s="355"/>
      <c r="I42" s="359"/>
      <c r="J42" s="7">
        <f>D42+F42</f>
        <v>5640.7000000000007</v>
      </c>
      <c r="K42" s="354">
        <f>K38+L38</f>
        <v>1053.7</v>
      </c>
      <c r="L42" s="355"/>
      <c r="M42" s="355">
        <f>SUM(M38:P38)</f>
        <v>1606.7999999999997</v>
      </c>
      <c r="N42" s="355"/>
      <c r="O42" s="355"/>
      <c r="P42" s="359"/>
      <c r="Q42" s="7">
        <f>K42+M42</f>
        <v>2660.5</v>
      </c>
      <c r="R42" s="7">
        <f>J42+Q42</f>
        <v>8301.2000000000007</v>
      </c>
    </row>
    <row r="43" spans="1:18" ht="15" customHeight="1" thickBot="1" x14ac:dyDescent="0.2">
      <c r="A43" s="347"/>
      <c r="B43" s="349" t="s">
        <v>56</v>
      </c>
      <c r="C43" s="57" t="str">
        <f>$C$5</f>
        <v>27年度</v>
      </c>
      <c r="D43" s="354">
        <f>D41/$R41*100</f>
        <v>14.225893420524294</v>
      </c>
      <c r="E43" s="355"/>
      <c r="F43" s="355">
        <f>F41/$R41*100</f>
        <v>53.4285550392933</v>
      </c>
      <c r="G43" s="355"/>
      <c r="H43" s="355"/>
      <c r="I43" s="359"/>
      <c r="J43" s="7">
        <f>J41/$R41*100</f>
        <v>67.654448459817601</v>
      </c>
      <c r="K43" s="354">
        <f>K41/$R41*100</f>
        <v>12.697757127287328</v>
      </c>
      <c r="L43" s="355"/>
      <c r="M43" s="355">
        <f>M41/$R41*100</f>
        <v>19.647794412895085</v>
      </c>
      <c r="N43" s="355"/>
      <c r="O43" s="355"/>
      <c r="P43" s="359"/>
      <c r="Q43" s="7">
        <f>Q41/$R41*100</f>
        <v>32.345551540182413</v>
      </c>
      <c r="R43" s="7">
        <v>100</v>
      </c>
    </row>
    <row r="44" spans="1:18" ht="15" customHeight="1" thickBot="1" x14ac:dyDescent="0.2">
      <c r="A44" s="347"/>
      <c r="B44" s="350"/>
      <c r="C44" s="58" t="str">
        <f>$C$6</f>
        <v>26年度</v>
      </c>
      <c r="D44" s="360">
        <f>D42/$R42*100</f>
        <v>13.495639184696188</v>
      </c>
      <c r="E44" s="361"/>
      <c r="F44" s="361">
        <f>F42/$R42*100</f>
        <v>54.45477762251241</v>
      </c>
      <c r="G44" s="361"/>
      <c r="H44" s="361"/>
      <c r="I44" s="362"/>
      <c r="J44" s="8">
        <f>J42/$R42*100</f>
        <v>67.950416807208597</v>
      </c>
      <c r="K44" s="360">
        <f>K42/$R42*100</f>
        <v>12.693345540403797</v>
      </c>
      <c r="L44" s="361"/>
      <c r="M44" s="361">
        <f>M42/$R42*100</f>
        <v>19.356237652387602</v>
      </c>
      <c r="N44" s="361"/>
      <c r="O44" s="361"/>
      <c r="P44" s="362"/>
      <c r="Q44" s="8">
        <f>Q42/$R42*100</f>
        <v>32.049583192791403</v>
      </c>
      <c r="R44" s="8">
        <v>100</v>
      </c>
    </row>
    <row r="45" spans="1:18" ht="15" customHeight="1" x14ac:dyDescent="0.15">
      <c r="A45" s="95"/>
      <c r="B45" s="155"/>
      <c r="C45" s="155"/>
      <c r="D45" t="s">
        <v>420</v>
      </c>
      <c r="E45" s="168"/>
      <c r="F45" s="168"/>
      <c r="G45" s="168"/>
      <c r="H45" s="168"/>
      <c r="I45" s="168"/>
      <c r="J45" s="34"/>
      <c r="K45" s="168"/>
      <c r="L45" s="168"/>
      <c r="M45" s="168"/>
      <c r="N45" s="168"/>
      <c r="O45" s="168"/>
      <c r="P45" s="168"/>
      <c r="Q45" s="34"/>
      <c r="R45" s="34"/>
    </row>
    <row r="46" spans="1:18" ht="28.5" customHeight="1" x14ac:dyDescent="0.2">
      <c r="A46" s="1" t="str">
        <f>A1</f>
        <v>３　平成27年度季節別・月別観光入込客数（延べ人数）の構成比</v>
      </c>
    </row>
    <row r="47" spans="1:18" s="51" customFormat="1" ht="17.25" customHeight="1" thickBot="1" x14ac:dyDescent="0.2">
      <c r="R47" s="52" t="s">
        <v>2</v>
      </c>
    </row>
    <row r="48" spans="1:18" ht="15" customHeight="1" x14ac:dyDescent="0.15">
      <c r="A48" s="345" t="s">
        <v>24</v>
      </c>
      <c r="B48" s="345" t="s">
        <v>25</v>
      </c>
      <c r="C48" s="345"/>
      <c r="D48" s="356" t="s">
        <v>48</v>
      </c>
      <c r="E48" s="357"/>
      <c r="F48" s="357" t="s">
        <v>49</v>
      </c>
      <c r="G48" s="357"/>
      <c r="H48" s="357"/>
      <c r="I48" s="358"/>
      <c r="J48" s="345" t="s">
        <v>50</v>
      </c>
      <c r="K48" s="356" t="s">
        <v>51</v>
      </c>
      <c r="L48" s="357"/>
      <c r="M48" s="357" t="s">
        <v>52</v>
      </c>
      <c r="N48" s="357"/>
      <c r="O48" s="357"/>
      <c r="P48" s="358"/>
      <c r="Q48" s="345" t="s">
        <v>53</v>
      </c>
      <c r="R48" s="345" t="s">
        <v>54</v>
      </c>
    </row>
    <row r="49" spans="1:18" ht="15" customHeight="1" thickBot="1" x14ac:dyDescent="0.2">
      <c r="A49" s="346"/>
      <c r="B49" s="346"/>
      <c r="C49" s="346"/>
      <c r="D49" s="28" t="s">
        <v>26</v>
      </c>
      <c r="E49" s="29" t="s">
        <v>27</v>
      </c>
      <c r="F49" s="29" t="s">
        <v>28</v>
      </c>
      <c r="G49" s="29" t="s">
        <v>29</v>
      </c>
      <c r="H49" s="29" t="s">
        <v>30</v>
      </c>
      <c r="I49" s="30" t="s">
        <v>31</v>
      </c>
      <c r="J49" s="346"/>
      <c r="K49" s="28" t="s">
        <v>33</v>
      </c>
      <c r="L49" s="29" t="s">
        <v>34</v>
      </c>
      <c r="M49" s="29" t="s">
        <v>35</v>
      </c>
      <c r="N49" s="29" t="s">
        <v>36</v>
      </c>
      <c r="O49" s="29" t="s">
        <v>37</v>
      </c>
      <c r="P49" s="30" t="s">
        <v>38</v>
      </c>
      <c r="Q49" s="346"/>
      <c r="R49" s="346"/>
    </row>
    <row r="50" spans="1:18" ht="15" customHeight="1" thickBot="1" x14ac:dyDescent="0.2">
      <c r="A50" s="347" t="s">
        <v>19</v>
      </c>
      <c r="B50" s="348" t="s">
        <v>55</v>
      </c>
      <c r="C50" s="56" t="str">
        <f>$C$5</f>
        <v>27年度</v>
      </c>
      <c r="D50" s="31">
        <f>'6～28頁'!E1036</f>
        <v>490.40000000000003</v>
      </c>
      <c r="E50" s="21">
        <f>'6～28頁'!F1036</f>
        <v>1004</v>
      </c>
      <c r="F50" s="21">
        <f>'6～28頁'!G1036</f>
        <v>987</v>
      </c>
      <c r="G50" s="21">
        <f>'6～28頁'!H1036</f>
        <v>1303.3</v>
      </c>
      <c r="H50" s="21">
        <f>'6～28頁'!I1036</f>
        <v>1946.2</v>
      </c>
      <c r="I50" s="22">
        <f>'6～28頁'!J1036</f>
        <v>1200.4000000000001</v>
      </c>
      <c r="J50" s="6">
        <f>SUM(D50:I50)</f>
        <v>6931.2999999999993</v>
      </c>
      <c r="K50" s="31">
        <f>'6～28頁'!K1036</f>
        <v>805</v>
      </c>
      <c r="L50" s="21">
        <f>'6～28頁'!L1036</f>
        <v>455.49999999999994</v>
      </c>
      <c r="M50" s="21">
        <f>'6～28頁'!M1036</f>
        <v>479.80000000000007</v>
      </c>
      <c r="N50" s="21">
        <f>'6～28頁'!N1036</f>
        <v>605.4</v>
      </c>
      <c r="O50" s="21">
        <f>'6～28頁'!O1036</f>
        <v>638.00000000000023</v>
      </c>
      <c r="P50" s="22">
        <f>'6～28頁'!P1036</f>
        <v>444.5</v>
      </c>
      <c r="Q50" s="6">
        <f>SUM(K50:P50)</f>
        <v>3428.2000000000007</v>
      </c>
      <c r="R50" s="6">
        <f>J50+Q50</f>
        <v>10359.5</v>
      </c>
    </row>
    <row r="51" spans="1:18" ht="15" customHeight="1" thickBot="1" x14ac:dyDescent="0.2">
      <c r="A51" s="347"/>
      <c r="B51" s="349"/>
      <c r="C51" s="57" t="str">
        <f>$C$6</f>
        <v>26年度</v>
      </c>
      <c r="D51" s="32">
        <v>457.50000000000006</v>
      </c>
      <c r="E51" s="24">
        <v>882.2</v>
      </c>
      <c r="F51" s="24">
        <v>978.40000000000009</v>
      </c>
      <c r="G51" s="24">
        <v>1486.8</v>
      </c>
      <c r="H51" s="24">
        <v>1866.3999999999996</v>
      </c>
      <c r="I51" s="25">
        <v>1140.8999999999999</v>
      </c>
      <c r="J51" s="7">
        <f>SUM(D51:I51)</f>
        <v>6812.2</v>
      </c>
      <c r="K51" s="32">
        <v>762.59999999999991</v>
      </c>
      <c r="L51" s="24">
        <v>406.6</v>
      </c>
      <c r="M51" s="24">
        <v>428.90000000000003</v>
      </c>
      <c r="N51" s="24">
        <v>556.20000000000005</v>
      </c>
      <c r="O51" s="24">
        <v>559.19999999999982</v>
      </c>
      <c r="P51" s="25">
        <v>405.7</v>
      </c>
      <c r="Q51" s="7">
        <f>SUM(K51:P51)</f>
        <v>3119.2</v>
      </c>
      <c r="R51" s="7">
        <f>J51+Q51</f>
        <v>9931.4</v>
      </c>
    </row>
    <row r="52" spans="1:18" ht="15" customHeight="1" thickBot="1" x14ac:dyDescent="0.2">
      <c r="A52" s="347"/>
      <c r="B52" s="349" t="s">
        <v>56</v>
      </c>
      <c r="C52" s="57" t="str">
        <f>$C$5</f>
        <v>27年度</v>
      </c>
      <c r="D52" s="32">
        <f t="shared" ref="D52:Q52" si="15">D50/$R50*100</f>
        <v>4.7338191997683294</v>
      </c>
      <c r="E52" s="24">
        <f t="shared" si="15"/>
        <v>9.6915874318258606</v>
      </c>
      <c r="F52" s="24">
        <f t="shared" si="15"/>
        <v>9.5274868478208408</v>
      </c>
      <c r="G52" s="24">
        <f t="shared" si="15"/>
        <v>12.580723007867176</v>
      </c>
      <c r="H52" s="24">
        <f t="shared" si="15"/>
        <v>18.786620975915827</v>
      </c>
      <c r="I52" s="25">
        <f t="shared" si="15"/>
        <v>11.587431825860323</v>
      </c>
      <c r="J52" s="7">
        <f t="shared" si="15"/>
        <v>66.907669289058347</v>
      </c>
      <c r="K52" s="32">
        <f t="shared" si="15"/>
        <v>7.7706453014141612</v>
      </c>
      <c r="L52" s="24">
        <f t="shared" si="15"/>
        <v>4.3969303537815527</v>
      </c>
      <c r="M52" s="24">
        <f t="shared" si="15"/>
        <v>4.6314976591534354</v>
      </c>
      <c r="N52" s="24">
        <f t="shared" si="15"/>
        <v>5.8439113856846374</v>
      </c>
      <c r="O52" s="24">
        <f t="shared" si="15"/>
        <v>6.1585983879530888</v>
      </c>
      <c r="P52" s="25">
        <f t="shared" si="15"/>
        <v>4.2907476229547754</v>
      </c>
      <c r="Q52" s="7">
        <f t="shared" si="15"/>
        <v>33.092330710941653</v>
      </c>
      <c r="R52" s="7">
        <v>100</v>
      </c>
    </row>
    <row r="53" spans="1:18" ht="15" customHeight="1" thickBot="1" x14ac:dyDescent="0.2">
      <c r="A53" s="347"/>
      <c r="B53" s="350"/>
      <c r="C53" s="58" t="str">
        <f>$C$6</f>
        <v>26年度</v>
      </c>
      <c r="D53" s="33">
        <f t="shared" ref="D53:Q53" si="16">D51/$R51*100</f>
        <v>4.6066012848138236</v>
      </c>
      <c r="E53" s="26">
        <f t="shared" si="16"/>
        <v>8.882936947459573</v>
      </c>
      <c r="F53" s="26">
        <f t="shared" si="16"/>
        <v>9.8515818515012992</v>
      </c>
      <c r="G53" s="26">
        <f t="shared" si="16"/>
        <v>14.97069899510643</v>
      </c>
      <c r="H53" s="26">
        <f t="shared" si="16"/>
        <v>18.792919427271077</v>
      </c>
      <c r="I53" s="27">
        <f t="shared" si="16"/>
        <v>11.487806351571782</v>
      </c>
      <c r="J53" s="8">
        <f t="shared" si="16"/>
        <v>68.592544857723993</v>
      </c>
      <c r="K53" s="33">
        <f t="shared" si="16"/>
        <v>7.6786757154076959</v>
      </c>
      <c r="L53" s="26">
        <f t="shared" si="16"/>
        <v>4.0940854260225148</v>
      </c>
      <c r="M53" s="26">
        <f t="shared" si="16"/>
        <v>4.3186257728014183</v>
      </c>
      <c r="N53" s="26">
        <f t="shared" si="16"/>
        <v>5.6004188734720186</v>
      </c>
      <c r="O53" s="26">
        <f t="shared" si="16"/>
        <v>5.6306260950117792</v>
      </c>
      <c r="P53" s="27">
        <f t="shared" si="16"/>
        <v>4.085023259560586</v>
      </c>
      <c r="Q53" s="8">
        <f t="shared" si="16"/>
        <v>31.407455142276014</v>
      </c>
      <c r="R53" s="8">
        <v>100</v>
      </c>
    </row>
    <row r="54" spans="1:18" ht="15" customHeight="1" thickBot="1" x14ac:dyDescent="0.2">
      <c r="A54" s="347"/>
      <c r="B54" s="348" t="s">
        <v>57</v>
      </c>
      <c r="C54" s="56" t="str">
        <f>$C$5</f>
        <v>27年度</v>
      </c>
      <c r="D54" s="351">
        <f>D50+E50</f>
        <v>1494.4</v>
      </c>
      <c r="E54" s="352"/>
      <c r="F54" s="352">
        <f>SUM(F50:I50)</f>
        <v>5436.9</v>
      </c>
      <c r="G54" s="352"/>
      <c r="H54" s="352"/>
      <c r="I54" s="353"/>
      <c r="J54" s="6">
        <f>D54+F54</f>
        <v>6931.2999999999993</v>
      </c>
      <c r="K54" s="351">
        <f>K50+L50</f>
        <v>1260.5</v>
      </c>
      <c r="L54" s="352"/>
      <c r="M54" s="352">
        <f>SUM(M50:P50)</f>
        <v>2167.7000000000003</v>
      </c>
      <c r="N54" s="352"/>
      <c r="O54" s="352"/>
      <c r="P54" s="353"/>
      <c r="Q54" s="6">
        <f>K54+M54</f>
        <v>3428.2000000000003</v>
      </c>
      <c r="R54" s="6">
        <f>J54+Q54</f>
        <v>10359.5</v>
      </c>
    </row>
    <row r="55" spans="1:18" ht="15" customHeight="1" thickBot="1" x14ac:dyDescent="0.2">
      <c r="A55" s="347"/>
      <c r="B55" s="349"/>
      <c r="C55" s="57" t="str">
        <f>$C$6</f>
        <v>26年度</v>
      </c>
      <c r="D55" s="354">
        <f>D51+E51</f>
        <v>1339.7</v>
      </c>
      <c r="E55" s="355"/>
      <c r="F55" s="355">
        <f>SUM(F51:I51)</f>
        <v>5472.4999999999991</v>
      </c>
      <c r="G55" s="355"/>
      <c r="H55" s="355"/>
      <c r="I55" s="359"/>
      <c r="J55" s="7">
        <f>D55+F55</f>
        <v>6812.1999999999989</v>
      </c>
      <c r="K55" s="354">
        <f>K51+L51</f>
        <v>1169.1999999999998</v>
      </c>
      <c r="L55" s="355"/>
      <c r="M55" s="355">
        <f>SUM(M51:P51)</f>
        <v>1950</v>
      </c>
      <c r="N55" s="355"/>
      <c r="O55" s="355"/>
      <c r="P55" s="359"/>
      <c r="Q55" s="7">
        <f>K55+M55</f>
        <v>3119.2</v>
      </c>
      <c r="R55" s="7">
        <f>J55+Q55</f>
        <v>9931.3999999999978</v>
      </c>
    </row>
    <row r="56" spans="1:18" ht="15" customHeight="1" thickBot="1" x14ac:dyDescent="0.2">
      <c r="A56" s="347"/>
      <c r="B56" s="349" t="s">
        <v>56</v>
      </c>
      <c r="C56" s="57" t="str">
        <f>$C$5</f>
        <v>27年度</v>
      </c>
      <c r="D56" s="354">
        <f>D54/$R54*100</f>
        <v>14.425406631594189</v>
      </c>
      <c r="E56" s="355"/>
      <c r="F56" s="355">
        <f>F54/$R54*100</f>
        <v>52.482262657464162</v>
      </c>
      <c r="G56" s="355"/>
      <c r="H56" s="355"/>
      <c r="I56" s="359"/>
      <c r="J56" s="7">
        <f>J54/$R54*100</f>
        <v>66.907669289058347</v>
      </c>
      <c r="K56" s="354">
        <f>K54/$R54*100</f>
        <v>12.167575655195714</v>
      </c>
      <c r="L56" s="355"/>
      <c r="M56" s="355">
        <f>M54/$R54*100</f>
        <v>20.924755055745937</v>
      </c>
      <c r="N56" s="355"/>
      <c r="O56" s="355"/>
      <c r="P56" s="359"/>
      <c r="Q56" s="7">
        <f>Q54/$R54*100</f>
        <v>33.092330710941653</v>
      </c>
      <c r="R56" s="7">
        <v>100</v>
      </c>
    </row>
    <row r="57" spans="1:18" ht="15" customHeight="1" thickBot="1" x14ac:dyDescent="0.2">
      <c r="A57" s="347"/>
      <c r="B57" s="350"/>
      <c r="C57" s="58" t="str">
        <f>$C$6</f>
        <v>26年度</v>
      </c>
      <c r="D57" s="360">
        <f>D55/$R55*100</f>
        <v>13.489538232273398</v>
      </c>
      <c r="E57" s="361"/>
      <c r="F57" s="361">
        <f>F55/$R55*100</f>
        <v>55.10300662545059</v>
      </c>
      <c r="G57" s="361"/>
      <c r="H57" s="361"/>
      <c r="I57" s="362"/>
      <c r="J57" s="8">
        <f>J55/$R55*100</f>
        <v>68.592544857723993</v>
      </c>
      <c r="K57" s="360">
        <f>K55/$R55*100</f>
        <v>11.772761141430212</v>
      </c>
      <c r="L57" s="361"/>
      <c r="M57" s="361">
        <f>M55/$R55*100</f>
        <v>19.634694000845805</v>
      </c>
      <c r="N57" s="361"/>
      <c r="O57" s="361"/>
      <c r="P57" s="362"/>
      <c r="Q57" s="8">
        <f>Q55/$R55*100</f>
        <v>31.407455142276021</v>
      </c>
      <c r="R57" s="8">
        <v>100</v>
      </c>
    </row>
    <row r="58" spans="1:18" ht="15" customHeight="1" thickBot="1" x14ac:dyDescent="0.2">
      <c r="A58" s="347" t="s">
        <v>20</v>
      </c>
      <c r="B58" s="348" t="s">
        <v>55</v>
      </c>
      <c r="C58" s="56" t="str">
        <f>$C$5</f>
        <v>27年度</v>
      </c>
      <c r="D58" s="31">
        <f>'6～28頁'!E1168</f>
        <v>542.60000000000014</v>
      </c>
      <c r="E58" s="21">
        <f>'6～28頁'!F1168</f>
        <v>783.09999999999991</v>
      </c>
      <c r="F58" s="21">
        <f>'6～28頁'!G1168</f>
        <v>761.00000000000011</v>
      </c>
      <c r="G58" s="21">
        <f>'6～28頁'!H1168</f>
        <v>1110.6999999999998</v>
      </c>
      <c r="H58" s="21">
        <f>'6～28頁'!I1168</f>
        <v>1464.8000000000002</v>
      </c>
      <c r="I58" s="22">
        <f>'6～28頁'!J1168</f>
        <v>1340.8999999999999</v>
      </c>
      <c r="J58" s="6">
        <f>SUM(D58:I58)</f>
        <v>6003.1</v>
      </c>
      <c r="K58" s="31">
        <f>'6～28頁'!K1168</f>
        <v>885.8</v>
      </c>
      <c r="L58" s="21">
        <f>'6～28頁'!L1168</f>
        <v>477.70000000000005</v>
      </c>
      <c r="M58" s="21">
        <f>'6～28頁'!M1168</f>
        <v>331.6</v>
      </c>
      <c r="N58" s="21">
        <f>'6～28頁'!N1168</f>
        <v>394.9</v>
      </c>
      <c r="O58" s="21">
        <f>'6～28頁'!O1168</f>
        <v>697.6</v>
      </c>
      <c r="P58" s="22">
        <f>'6～28頁'!P1168</f>
        <v>390.3</v>
      </c>
      <c r="Q58" s="6">
        <f>SUM(K58:P58)</f>
        <v>3177.9</v>
      </c>
      <c r="R58" s="6">
        <f>J58+Q58</f>
        <v>9181</v>
      </c>
    </row>
    <row r="59" spans="1:18" ht="15" customHeight="1" thickBot="1" x14ac:dyDescent="0.2">
      <c r="A59" s="347"/>
      <c r="B59" s="349"/>
      <c r="C59" s="57" t="str">
        <f>$C$6</f>
        <v>26年度</v>
      </c>
      <c r="D59" s="32">
        <v>449.99999999999994</v>
      </c>
      <c r="E59" s="24">
        <v>677.69999999999993</v>
      </c>
      <c r="F59" s="24">
        <v>748.1</v>
      </c>
      <c r="G59" s="24">
        <v>1039.2</v>
      </c>
      <c r="H59" s="24">
        <v>1439.1999999999998</v>
      </c>
      <c r="I59" s="25">
        <v>1228.6000000000001</v>
      </c>
      <c r="J59" s="7">
        <f>SUM(D59:I59)</f>
        <v>5582.8</v>
      </c>
      <c r="K59" s="32">
        <v>924.69999999999993</v>
      </c>
      <c r="L59" s="24">
        <v>419.6</v>
      </c>
      <c r="M59" s="24">
        <v>278.09999999999997</v>
      </c>
      <c r="N59" s="24">
        <v>336.9</v>
      </c>
      <c r="O59" s="24">
        <v>595.99999999999989</v>
      </c>
      <c r="P59" s="25">
        <v>404.9</v>
      </c>
      <c r="Q59" s="7">
        <f>SUM(K59:P59)</f>
        <v>2960.2</v>
      </c>
      <c r="R59" s="7">
        <f>J59+Q59</f>
        <v>8543</v>
      </c>
    </row>
    <row r="60" spans="1:18" ht="15" customHeight="1" thickBot="1" x14ac:dyDescent="0.2">
      <c r="A60" s="347"/>
      <c r="B60" s="349" t="s">
        <v>56</v>
      </c>
      <c r="C60" s="57" t="str">
        <f>$C$5</f>
        <v>27年度</v>
      </c>
      <c r="D60" s="32">
        <f t="shared" ref="D60:Q60" si="17">D58/$R58*100</f>
        <v>5.9100315869730986</v>
      </c>
      <c r="E60" s="24">
        <f t="shared" si="17"/>
        <v>8.5295719420542415</v>
      </c>
      <c r="F60" s="24">
        <f t="shared" si="17"/>
        <v>8.2888574229386798</v>
      </c>
      <c r="G60" s="24">
        <f t="shared" si="17"/>
        <v>12.097810696002611</v>
      </c>
      <c r="H60" s="24">
        <f t="shared" si="17"/>
        <v>15.954689031695896</v>
      </c>
      <c r="I60" s="25">
        <f t="shared" si="17"/>
        <v>14.60516283629234</v>
      </c>
      <c r="J60" s="7">
        <f t="shared" si="17"/>
        <v>65.386123515956868</v>
      </c>
      <c r="K60" s="32">
        <f t="shared" si="17"/>
        <v>9.648186472061866</v>
      </c>
      <c r="L60" s="24">
        <f t="shared" si="17"/>
        <v>5.2031369131902849</v>
      </c>
      <c r="M60" s="24">
        <f t="shared" si="17"/>
        <v>3.6118069927023204</v>
      </c>
      <c r="N60" s="24">
        <f t="shared" si="17"/>
        <v>4.3012743709835526</v>
      </c>
      <c r="O60" s="24">
        <f t="shared" si="17"/>
        <v>7.598300838688596</v>
      </c>
      <c r="P60" s="25">
        <f t="shared" si="17"/>
        <v>4.2511708964165127</v>
      </c>
      <c r="Q60" s="7">
        <f t="shared" si="17"/>
        <v>34.613876484043132</v>
      </c>
      <c r="R60" s="7">
        <v>100</v>
      </c>
    </row>
    <row r="61" spans="1:18" ht="15" customHeight="1" thickBot="1" x14ac:dyDescent="0.2">
      <c r="A61" s="347"/>
      <c r="B61" s="350"/>
      <c r="C61" s="58" t="str">
        <f>$C$6</f>
        <v>26年度</v>
      </c>
      <c r="D61" s="33">
        <f t="shared" ref="D61:Q61" si="18">D59/$R59*100</f>
        <v>5.2674704436380653</v>
      </c>
      <c r="E61" s="26">
        <f t="shared" si="18"/>
        <v>7.9328104881189274</v>
      </c>
      <c r="F61" s="26">
        <f t="shared" si="18"/>
        <v>8.7568769753014166</v>
      </c>
      <c r="G61" s="26">
        <f t="shared" si="18"/>
        <v>12.164345077841508</v>
      </c>
      <c r="H61" s="26">
        <f t="shared" si="18"/>
        <v>16.84654102774201</v>
      </c>
      <c r="I61" s="27">
        <f t="shared" si="18"/>
        <v>14.381364860119398</v>
      </c>
      <c r="J61" s="8">
        <f t="shared" si="18"/>
        <v>65.34940887276133</v>
      </c>
      <c r="K61" s="33">
        <f t="shared" si="18"/>
        <v>10.824066487182488</v>
      </c>
      <c r="L61" s="26">
        <f t="shared" si="18"/>
        <v>4.9116235514456283</v>
      </c>
      <c r="M61" s="26">
        <f t="shared" si="18"/>
        <v>3.2552967341683248</v>
      </c>
      <c r="N61" s="26">
        <f t="shared" si="18"/>
        <v>3.9435795388036987</v>
      </c>
      <c r="O61" s="26">
        <f t="shared" si="18"/>
        <v>6.9764719653517488</v>
      </c>
      <c r="P61" s="27">
        <f t="shared" si="18"/>
        <v>4.7395528502867847</v>
      </c>
      <c r="Q61" s="8">
        <f t="shared" si="18"/>
        <v>34.65059112723867</v>
      </c>
      <c r="R61" s="8">
        <v>100</v>
      </c>
    </row>
    <row r="62" spans="1:18" ht="15" customHeight="1" thickBot="1" x14ac:dyDescent="0.2">
      <c r="A62" s="347"/>
      <c r="B62" s="348" t="s">
        <v>57</v>
      </c>
      <c r="C62" s="56" t="str">
        <f>$C$5</f>
        <v>27年度</v>
      </c>
      <c r="D62" s="351">
        <f>D58+E58</f>
        <v>1325.7</v>
      </c>
      <c r="E62" s="352"/>
      <c r="F62" s="352">
        <f>SUM(F58:I58)</f>
        <v>4677.3999999999996</v>
      </c>
      <c r="G62" s="352"/>
      <c r="H62" s="352"/>
      <c r="I62" s="353"/>
      <c r="J62" s="6">
        <f>D62+F62</f>
        <v>6003.0999999999995</v>
      </c>
      <c r="K62" s="351">
        <f>K58+L58</f>
        <v>1363.5</v>
      </c>
      <c r="L62" s="352"/>
      <c r="M62" s="352">
        <f>SUM(M58:P58)</f>
        <v>1814.3999999999999</v>
      </c>
      <c r="N62" s="352"/>
      <c r="O62" s="352"/>
      <c r="P62" s="353"/>
      <c r="Q62" s="6">
        <f>K62+M62</f>
        <v>3177.8999999999996</v>
      </c>
      <c r="R62" s="6">
        <f>J62+Q62</f>
        <v>9181</v>
      </c>
    </row>
    <row r="63" spans="1:18" ht="15" customHeight="1" thickBot="1" x14ac:dyDescent="0.2">
      <c r="A63" s="347"/>
      <c r="B63" s="349"/>
      <c r="C63" s="57" t="str">
        <f>$C$6</f>
        <v>26年度</v>
      </c>
      <c r="D63" s="354">
        <f>D59+E59</f>
        <v>1127.6999999999998</v>
      </c>
      <c r="E63" s="355"/>
      <c r="F63" s="355">
        <f>SUM(F59:I59)</f>
        <v>4455.1000000000004</v>
      </c>
      <c r="G63" s="355"/>
      <c r="H63" s="355"/>
      <c r="I63" s="359"/>
      <c r="J63" s="7">
        <f>D63+F63</f>
        <v>5582.8</v>
      </c>
      <c r="K63" s="354">
        <f>K59+L59</f>
        <v>1344.3</v>
      </c>
      <c r="L63" s="355"/>
      <c r="M63" s="355">
        <f>SUM(M59:P59)</f>
        <v>1615.9</v>
      </c>
      <c r="N63" s="355"/>
      <c r="O63" s="355"/>
      <c r="P63" s="359"/>
      <c r="Q63" s="7">
        <f>K63+M63</f>
        <v>2960.2</v>
      </c>
      <c r="R63" s="7">
        <f>J63+Q63</f>
        <v>8543</v>
      </c>
    </row>
    <row r="64" spans="1:18" ht="15" customHeight="1" thickBot="1" x14ac:dyDescent="0.2">
      <c r="A64" s="347"/>
      <c r="B64" s="349" t="s">
        <v>56</v>
      </c>
      <c r="C64" s="57" t="str">
        <f>$C$5</f>
        <v>27年度</v>
      </c>
      <c r="D64" s="354">
        <f>D62/$R62*100</f>
        <v>14.439603529027339</v>
      </c>
      <c r="E64" s="355"/>
      <c r="F64" s="355">
        <f>F62/$R62*100</f>
        <v>50.94651998692953</v>
      </c>
      <c r="G64" s="355"/>
      <c r="H64" s="355"/>
      <c r="I64" s="359"/>
      <c r="J64" s="7">
        <f>J62/$R62*100</f>
        <v>65.386123515956868</v>
      </c>
      <c r="K64" s="354">
        <f>K62/$R62*100</f>
        <v>14.851323385252153</v>
      </c>
      <c r="L64" s="355"/>
      <c r="M64" s="355">
        <f>M62/$R62*100</f>
        <v>19.762553098790981</v>
      </c>
      <c r="N64" s="355"/>
      <c r="O64" s="355"/>
      <c r="P64" s="359"/>
      <c r="Q64" s="7">
        <f>Q62/$R62*100</f>
        <v>34.613876484043125</v>
      </c>
      <c r="R64" s="7">
        <v>100</v>
      </c>
    </row>
    <row r="65" spans="1:18" ht="15" customHeight="1" thickBot="1" x14ac:dyDescent="0.2">
      <c r="A65" s="347"/>
      <c r="B65" s="350"/>
      <c r="C65" s="58" t="str">
        <f>$C$6</f>
        <v>26年度</v>
      </c>
      <c r="D65" s="360">
        <f>D63/$R63*100</f>
        <v>13.200280931756991</v>
      </c>
      <c r="E65" s="361"/>
      <c r="F65" s="361">
        <f>F63/$R63*100</f>
        <v>52.149127941004338</v>
      </c>
      <c r="G65" s="361"/>
      <c r="H65" s="361"/>
      <c r="I65" s="362"/>
      <c r="J65" s="8">
        <f>J63/$R63*100</f>
        <v>65.34940887276133</v>
      </c>
      <c r="K65" s="360">
        <f>K63/$R63*100</f>
        <v>15.735690038628118</v>
      </c>
      <c r="L65" s="361"/>
      <c r="M65" s="361">
        <f>M63/$R63*100</f>
        <v>18.914901088610559</v>
      </c>
      <c r="N65" s="361"/>
      <c r="O65" s="361"/>
      <c r="P65" s="362"/>
      <c r="Q65" s="8">
        <f>Q63/$R63*100</f>
        <v>34.65059112723867</v>
      </c>
      <c r="R65" s="8">
        <v>100</v>
      </c>
    </row>
    <row r="66" spans="1:18" ht="13.5" customHeight="1" x14ac:dyDescent="0.15">
      <c r="D66" t="str">
        <f>D45</f>
        <v>※26年度の各月の数値は、26年度報告書の数値であるため、１表、２表、５表の26年度合計と一致しないことがある。</v>
      </c>
    </row>
  </sheetData>
  <mergeCells count="165">
    <mergeCell ref="D64:E64"/>
    <mergeCell ref="F64:I64"/>
    <mergeCell ref="K64:L64"/>
    <mergeCell ref="D65:E65"/>
    <mergeCell ref="F65:I65"/>
    <mergeCell ref="A58:A65"/>
    <mergeCell ref="B58:B59"/>
    <mergeCell ref="B60:B61"/>
    <mergeCell ref="B62:B63"/>
    <mergeCell ref="B64:B65"/>
    <mergeCell ref="D63:E63"/>
    <mergeCell ref="D62:E62"/>
    <mergeCell ref="R48:R49"/>
    <mergeCell ref="K65:L65"/>
    <mergeCell ref="M65:P65"/>
    <mergeCell ref="F63:I63"/>
    <mergeCell ref="K63:L63"/>
    <mergeCell ref="M63:P63"/>
    <mergeCell ref="M64:P64"/>
    <mergeCell ref="F54:I54"/>
    <mergeCell ref="J48:J49"/>
    <mergeCell ref="K48:L48"/>
    <mergeCell ref="K54:L54"/>
    <mergeCell ref="M54:P54"/>
    <mergeCell ref="F55:I55"/>
    <mergeCell ref="K55:L55"/>
    <mergeCell ref="M55:P55"/>
    <mergeCell ref="M48:P48"/>
    <mergeCell ref="Q48:Q49"/>
    <mergeCell ref="K56:L56"/>
    <mergeCell ref="M56:P56"/>
    <mergeCell ref="M57:P57"/>
    <mergeCell ref="F56:I56"/>
    <mergeCell ref="F62:I62"/>
    <mergeCell ref="K62:L62"/>
    <mergeCell ref="M62:P62"/>
    <mergeCell ref="F57:I57"/>
    <mergeCell ref="K57:L57"/>
    <mergeCell ref="F48:I48"/>
    <mergeCell ref="A50:A57"/>
    <mergeCell ref="B50:B51"/>
    <mergeCell ref="B52:B53"/>
    <mergeCell ref="B54:B55"/>
    <mergeCell ref="B56:B57"/>
    <mergeCell ref="D55:E55"/>
    <mergeCell ref="D54:E54"/>
    <mergeCell ref="D56:E56"/>
    <mergeCell ref="A37:A44"/>
    <mergeCell ref="B37:B38"/>
    <mergeCell ref="B39:B40"/>
    <mergeCell ref="B41:B42"/>
    <mergeCell ref="D41:E41"/>
    <mergeCell ref="A48:A49"/>
    <mergeCell ref="B48:C49"/>
    <mergeCell ref="D48:E48"/>
    <mergeCell ref="D57:E57"/>
    <mergeCell ref="F41:I41"/>
    <mergeCell ref="K41:L41"/>
    <mergeCell ref="M41:P41"/>
    <mergeCell ref="B43:B44"/>
    <mergeCell ref="D36:E36"/>
    <mergeCell ref="F36:I36"/>
    <mergeCell ref="K36:L36"/>
    <mergeCell ref="M36:P36"/>
    <mergeCell ref="D35:E35"/>
    <mergeCell ref="F35:I35"/>
    <mergeCell ref="K35:L35"/>
    <mergeCell ref="M35:P35"/>
    <mergeCell ref="D42:E42"/>
    <mergeCell ref="F44:I44"/>
    <mergeCell ref="K44:L44"/>
    <mergeCell ref="M44:P44"/>
    <mergeCell ref="D43:E43"/>
    <mergeCell ref="F43:I43"/>
    <mergeCell ref="K43:L43"/>
    <mergeCell ref="M43:P43"/>
    <mergeCell ref="F42:I42"/>
    <mergeCell ref="K42:L42"/>
    <mergeCell ref="M42:P42"/>
    <mergeCell ref="D44:E44"/>
    <mergeCell ref="D34:E34"/>
    <mergeCell ref="F34:I34"/>
    <mergeCell ref="K34:L34"/>
    <mergeCell ref="M34:P34"/>
    <mergeCell ref="D33:E33"/>
    <mergeCell ref="F33:I33"/>
    <mergeCell ref="K33:L33"/>
    <mergeCell ref="M33:P33"/>
    <mergeCell ref="A29:A36"/>
    <mergeCell ref="B29:B30"/>
    <mergeCell ref="B31:B32"/>
    <mergeCell ref="B33:B34"/>
    <mergeCell ref="B35:B36"/>
    <mergeCell ref="D28:E28"/>
    <mergeCell ref="A21:A28"/>
    <mergeCell ref="B21:B22"/>
    <mergeCell ref="B23:B24"/>
    <mergeCell ref="B25:B26"/>
    <mergeCell ref="F28:I28"/>
    <mergeCell ref="K28:L28"/>
    <mergeCell ref="M28:P28"/>
    <mergeCell ref="D27:E27"/>
    <mergeCell ref="F27:I27"/>
    <mergeCell ref="K27:L27"/>
    <mergeCell ref="M27:P27"/>
    <mergeCell ref="D26:E26"/>
    <mergeCell ref="F26:I26"/>
    <mergeCell ref="K26:L26"/>
    <mergeCell ref="M26:P26"/>
    <mergeCell ref="D25:E25"/>
    <mergeCell ref="F25:I25"/>
    <mergeCell ref="K25:L25"/>
    <mergeCell ref="M25:P25"/>
    <mergeCell ref="B27:B28"/>
    <mergeCell ref="A13:A20"/>
    <mergeCell ref="B13:B14"/>
    <mergeCell ref="B15:B16"/>
    <mergeCell ref="B17:B18"/>
    <mergeCell ref="D17:E17"/>
    <mergeCell ref="F17:I17"/>
    <mergeCell ref="D18:E18"/>
    <mergeCell ref="F18:I18"/>
    <mergeCell ref="M19:P19"/>
    <mergeCell ref="D20:E20"/>
    <mergeCell ref="F20:I20"/>
    <mergeCell ref="K20:L20"/>
    <mergeCell ref="M20:P20"/>
    <mergeCell ref="B19:B20"/>
    <mergeCell ref="D19:E19"/>
    <mergeCell ref="F19:I19"/>
    <mergeCell ref="K19:L19"/>
    <mergeCell ref="K11:L11"/>
    <mergeCell ref="M11:P11"/>
    <mergeCell ref="D12:E12"/>
    <mergeCell ref="F12:I12"/>
    <mergeCell ref="K18:L18"/>
    <mergeCell ref="M18:P18"/>
    <mergeCell ref="K12:L12"/>
    <mergeCell ref="M12:P12"/>
    <mergeCell ref="K17:L17"/>
    <mergeCell ref="M17:P17"/>
    <mergeCell ref="R3:R4"/>
    <mergeCell ref="A5:A12"/>
    <mergeCell ref="B5:B6"/>
    <mergeCell ref="B7:B8"/>
    <mergeCell ref="B9:B10"/>
    <mergeCell ref="D9:E9"/>
    <mergeCell ref="F9:I9"/>
    <mergeCell ref="K9:L9"/>
    <mergeCell ref="M9:P9"/>
    <mergeCell ref="D10:E10"/>
    <mergeCell ref="J3:J4"/>
    <mergeCell ref="K3:L3"/>
    <mergeCell ref="M3:P3"/>
    <mergeCell ref="Q3:Q4"/>
    <mergeCell ref="A3:A4"/>
    <mergeCell ref="B3:C4"/>
    <mergeCell ref="D3:E3"/>
    <mergeCell ref="F3:I3"/>
    <mergeCell ref="F10:I10"/>
    <mergeCell ref="K10:L10"/>
    <mergeCell ref="M10:P10"/>
    <mergeCell ref="B11:B12"/>
    <mergeCell ref="D11:E11"/>
    <mergeCell ref="F11:I11"/>
  </mergeCells>
  <phoneticPr fontId="3"/>
  <pageMargins left="0.82677165354330717" right="0.39370078740157483" top="0.83" bottom="0.59055118110236227" header="0.51181102362204722" footer="0.35433070866141736"/>
  <pageSetup paperSize="9" scale="75" firstPageNumber="3" orientation="landscape" useFirstPageNumber="1" r:id="rId1"/>
  <headerFooter alignWithMargins="0">
    <oddFooter>&amp;C&amp;P</oddFooter>
  </headerFooter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4"/>
  </sheetPr>
  <dimension ref="A1:R47"/>
  <sheetViews>
    <sheetView view="pageBreakPreview" zoomScale="70" zoomScaleNormal="85" zoomScaleSheetLayoutView="70" workbookViewId="0">
      <selection activeCell="K42" sqref="K42:P42"/>
    </sheetView>
  </sheetViews>
  <sheetFormatPr defaultColWidth="9.5" defaultRowHeight="13.5" customHeight="1" x14ac:dyDescent="0.15"/>
  <cols>
    <col min="1" max="1" width="9.5" customWidth="1"/>
    <col min="2" max="3" width="7.125" customWidth="1"/>
    <col min="4" max="9" width="9.5" customWidth="1"/>
    <col min="10" max="10" width="11.125" customWidth="1"/>
    <col min="11" max="16" width="9.5" customWidth="1"/>
    <col min="17" max="17" width="11.125" customWidth="1"/>
    <col min="18" max="18" width="13.125" customWidth="1"/>
    <col min="25" max="25" width="9.25" customWidth="1"/>
    <col min="26" max="26" width="8.25" customWidth="1"/>
  </cols>
  <sheetData>
    <row r="1" spans="1:18" ht="23.25" customHeight="1" x14ac:dyDescent="0.2">
      <c r="A1" s="1" t="s">
        <v>407</v>
      </c>
    </row>
    <row r="2" spans="1:18" ht="18.75" customHeight="1" thickBot="1" x14ac:dyDescent="0.2">
      <c r="R2" s="10" t="s">
        <v>2</v>
      </c>
    </row>
    <row r="3" spans="1:18" ht="15" customHeight="1" x14ac:dyDescent="0.15">
      <c r="A3" s="345" t="s">
        <v>24</v>
      </c>
      <c r="B3" s="345" t="s">
        <v>25</v>
      </c>
      <c r="C3" s="345"/>
      <c r="D3" s="356" t="s">
        <v>48</v>
      </c>
      <c r="E3" s="357"/>
      <c r="F3" s="357" t="s">
        <v>49</v>
      </c>
      <c r="G3" s="357"/>
      <c r="H3" s="357"/>
      <c r="I3" s="358"/>
      <c r="J3" s="345" t="s">
        <v>50</v>
      </c>
      <c r="K3" s="356" t="s">
        <v>51</v>
      </c>
      <c r="L3" s="357"/>
      <c r="M3" s="357" t="s">
        <v>52</v>
      </c>
      <c r="N3" s="357"/>
      <c r="O3" s="357"/>
      <c r="P3" s="358"/>
      <c r="Q3" s="345" t="s">
        <v>53</v>
      </c>
      <c r="R3" s="345" t="s">
        <v>54</v>
      </c>
    </row>
    <row r="4" spans="1:18" ht="15" customHeight="1" thickBot="1" x14ac:dyDescent="0.2">
      <c r="A4" s="346"/>
      <c r="B4" s="346"/>
      <c r="C4" s="346"/>
      <c r="D4" s="28" t="s">
        <v>26</v>
      </c>
      <c r="E4" s="29" t="s">
        <v>27</v>
      </c>
      <c r="F4" s="29" t="s">
        <v>28</v>
      </c>
      <c r="G4" s="29" t="s">
        <v>29</v>
      </c>
      <c r="H4" s="29" t="s">
        <v>30</v>
      </c>
      <c r="I4" s="30" t="s">
        <v>31</v>
      </c>
      <c r="J4" s="346"/>
      <c r="K4" s="28" t="s">
        <v>33</v>
      </c>
      <c r="L4" s="29" t="s">
        <v>34</v>
      </c>
      <c r="M4" s="29" t="s">
        <v>35</v>
      </c>
      <c r="N4" s="29" t="s">
        <v>36</v>
      </c>
      <c r="O4" s="29" t="s">
        <v>37</v>
      </c>
      <c r="P4" s="30" t="s">
        <v>38</v>
      </c>
      <c r="Q4" s="346"/>
      <c r="R4" s="346"/>
    </row>
    <row r="5" spans="1:18" ht="15" customHeight="1" x14ac:dyDescent="0.15">
      <c r="A5" s="363" t="s">
        <v>12</v>
      </c>
      <c r="B5" s="366" t="s">
        <v>55</v>
      </c>
      <c r="C5" s="55" t="str">
        <f>'1頁'!B6</f>
        <v>27年度</v>
      </c>
      <c r="D5" s="31">
        <f>D11+D17+D23+D29+D35+D41</f>
        <v>7788.8</v>
      </c>
      <c r="E5" s="21">
        <f t="shared" ref="E5:Q6" si="0">E11+E17+E23+E29+E35+E41</f>
        <v>14025.900000000001</v>
      </c>
      <c r="F5" s="21">
        <f t="shared" si="0"/>
        <v>12784.300000000001</v>
      </c>
      <c r="G5" s="21">
        <f t="shared" si="0"/>
        <v>18295.2</v>
      </c>
      <c r="H5" s="21">
        <f t="shared" si="0"/>
        <v>21532.299999999996</v>
      </c>
      <c r="I5" s="22">
        <f t="shared" si="0"/>
        <v>16201.7</v>
      </c>
      <c r="J5" s="6">
        <f t="shared" si="0"/>
        <v>90628.200000000012</v>
      </c>
      <c r="K5" s="31">
        <f t="shared" si="0"/>
        <v>11778.599999999999</v>
      </c>
      <c r="L5" s="21">
        <f t="shared" si="0"/>
        <v>7015.2</v>
      </c>
      <c r="M5" s="21">
        <f t="shared" si="0"/>
        <v>7000.1</v>
      </c>
      <c r="N5" s="21">
        <f t="shared" si="0"/>
        <v>8015.2999999999993</v>
      </c>
      <c r="O5" s="21">
        <f t="shared" si="0"/>
        <v>8802.5</v>
      </c>
      <c r="P5" s="22">
        <f t="shared" si="0"/>
        <v>7581.3</v>
      </c>
      <c r="Q5" s="6">
        <f t="shared" si="0"/>
        <v>50193.000000000007</v>
      </c>
      <c r="R5" s="6">
        <f>R11+R17+R23+R29+R35+R41</f>
        <v>140821.19999999998</v>
      </c>
    </row>
    <row r="6" spans="1:18" ht="15" customHeight="1" x14ac:dyDescent="0.15">
      <c r="A6" s="364"/>
      <c r="B6" s="367"/>
      <c r="C6" s="59" t="str">
        <f>'1頁'!B7</f>
        <v>26年度</v>
      </c>
      <c r="D6" s="32">
        <f>D12+D18+D24+D30+D36+D42</f>
        <v>7239.6999999999989</v>
      </c>
      <c r="E6" s="24">
        <f t="shared" si="0"/>
        <v>12738.900000000001</v>
      </c>
      <c r="F6" s="24">
        <f t="shared" si="0"/>
        <v>12392.6</v>
      </c>
      <c r="G6" s="24">
        <f t="shared" si="0"/>
        <v>17666.000000000004</v>
      </c>
      <c r="H6" s="24">
        <f t="shared" si="0"/>
        <v>20958.8</v>
      </c>
      <c r="I6" s="25">
        <f t="shared" si="0"/>
        <v>14904.099999999999</v>
      </c>
      <c r="J6" s="7">
        <f>J12+J18+J24+J30+J36+J42</f>
        <v>85900.099999999991</v>
      </c>
      <c r="K6" s="32">
        <f t="shared" si="0"/>
        <v>11659.500000000004</v>
      </c>
      <c r="L6" s="24">
        <f t="shared" si="0"/>
        <v>6765.7000000000016</v>
      </c>
      <c r="M6" s="24">
        <f t="shared" si="0"/>
        <v>6262.1</v>
      </c>
      <c r="N6" s="24">
        <f t="shared" si="0"/>
        <v>7290.6999999999989</v>
      </c>
      <c r="O6" s="24">
        <f t="shared" si="0"/>
        <v>8250.1999999999989</v>
      </c>
      <c r="P6" s="25">
        <f t="shared" si="0"/>
        <v>7305.5</v>
      </c>
      <c r="Q6" s="7">
        <f>Q12+Q18+Q24+Q30+Q36+Q42</f>
        <v>47533.7</v>
      </c>
      <c r="R6" s="7">
        <f>R12+R18+R24+R30+R36+R42</f>
        <v>133433.79999999999</v>
      </c>
    </row>
    <row r="7" spans="1:18" ht="15" customHeight="1" x14ac:dyDescent="0.15">
      <c r="A7" s="364"/>
      <c r="B7" s="367"/>
      <c r="C7" s="59" t="s">
        <v>13</v>
      </c>
      <c r="D7" s="32">
        <f>D5/D6*100</f>
        <v>107.58456842134345</v>
      </c>
      <c r="E7" s="24">
        <f t="shared" ref="E7:R7" si="1">E5/E6*100</f>
        <v>110.10291312436709</v>
      </c>
      <c r="F7" s="24">
        <f t="shared" si="1"/>
        <v>103.16075722608653</v>
      </c>
      <c r="G7" s="24">
        <f t="shared" si="1"/>
        <v>103.56164383561641</v>
      </c>
      <c r="H7" s="24">
        <f t="shared" si="1"/>
        <v>102.73632078172412</v>
      </c>
      <c r="I7" s="25">
        <f t="shared" si="1"/>
        <v>108.70632913091029</v>
      </c>
      <c r="J7" s="7">
        <f t="shared" si="1"/>
        <v>105.50418451200873</v>
      </c>
      <c r="K7" s="32">
        <f t="shared" si="1"/>
        <v>101.02148462627039</v>
      </c>
      <c r="L7" s="24">
        <f t="shared" si="1"/>
        <v>103.6877189352173</v>
      </c>
      <c r="M7" s="24">
        <f t="shared" si="1"/>
        <v>111.78518388400059</v>
      </c>
      <c r="N7" s="24">
        <f t="shared" si="1"/>
        <v>109.93868901477224</v>
      </c>
      <c r="O7" s="24">
        <f t="shared" si="1"/>
        <v>106.69438316646871</v>
      </c>
      <c r="P7" s="25">
        <f t="shared" si="1"/>
        <v>103.77523783450826</v>
      </c>
      <c r="Q7" s="7">
        <f t="shared" si="1"/>
        <v>105.59455712473469</v>
      </c>
      <c r="R7" s="7">
        <f t="shared" si="1"/>
        <v>105.53637833892162</v>
      </c>
    </row>
    <row r="8" spans="1:18" ht="15" customHeight="1" x14ac:dyDescent="0.15">
      <c r="A8" s="364"/>
      <c r="B8" s="367" t="s">
        <v>57</v>
      </c>
      <c r="C8" s="59" t="str">
        <f>$C$5</f>
        <v>27年度</v>
      </c>
      <c r="D8" s="354">
        <f>D5+E5</f>
        <v>21814.7</v>
      </c>
      <c r="E8" s="355"/>
      <c r="F8" s="355">
        <f>SUM(F5:I5)</f>
        <v>68813.5</v>
      </c>
      <c r="G8" s="355"/>
      <c r="H8" s="355"/>
      <c r="I8" s="359"/>
      <c r="J8" s="7">
        <f>D8+F8</f>
        <v>90628.2</v>
      </c>
      <c r="K8" s="354">
        <f>K5+L5</f>
        <v>18793.8</v>
      </c>
      <c r="L8" s="355"/>
      <c r="M8" s="355">
        <f>SUM(M5:P5)</f>
        <v>31399.200000000001</v>
      </c>
      <c r="N8" s="355"/>
      <c r="O8" s="355"/>
      <c r="P8" s="359"/>
      <c r="Q8" s="7">
        <f>K8+M8</f>
        <v>50193</v>
      </c>
      <c r="R8" s="7">
        <f>R14+R20+R26+R32+R38+R44</f>
        <v>140821.20000000001</v>
      </c>
    </row>
    <row r="9" spans="1:18" ht="15" customHeight="1" x14ac:dyDescent="0.15">
      <c r="A9" s="364"/>
      <c r="B9" s="367"/>
      <c r="C9" s="59" t="str">
        <f>$C$6</f>
        <v>26年度</v>
      </c>
      <c r="D9" s="354">
        <f>D6+E6</f>
        <v>19978.599999999999</v>
      </c>
      <c r="E9" s="355"/>
      <c r="F9" s="355">
        <f>SUM(F6:I6)</f>
        <v>65921.5</v>
      </c>
      <c r="G9" s="355"/>
      <c r="H9" s="355"/>
      <c r="I9" s="359"/>
      <c r="J9" s="7">
        <f>D9+F9</f>
        <v>85900.1</v>
      </c>
      <c r="K9" s="354">
        <f>K6+L6</f>
        <v>18425.200000000004</v>
      </c>
      <c r="L9" s="355"/>
      <c r="M9" s="355">
        <f>SUM(M6:P6)</f>
        <v>29108.5</v>
      </c>
      <c r="N9" s="355"/>
      <c r="O9" s="355"/>
      <c r="P9" s="359"/>
      <c r="Q9" s="7">
        <f>K9+M9</f>
        <v>47533.700000000004</v>
      </c>
      <c r="R9" s="7">
        <f>R15+R21+R27+R33+R39+R45</f>
        <v>133433.79999999999</v>
      </c>
    </row>
    <row r="10" spans="1:18" ht="15" customHeight="1" thickBot="1" x14ac:dyDescent="0.2">
      <c r="A10" s="365"/>
      <c r="B10" s="368"/>
      <c r="C10" s="30" t="s">
        <v>13</v>
      </c>
      <c r="D10" s="360">
        <f>D8/D9*100</f>
        <v>109.190333657013</v>
      </c>
      <c r="E10" s="361"/>
      <c r="F10" s="361">
        <f>F8/F9*100</f>
        <v>104.38703609596263</v>
      </c>
      <c r="G10" s="361"/>
      <c r="H10" s="361"/>
      <c r="I10" s="362"/>
      <c r="J10" s="8">
        <f>J8/J9*100</f>
        <v>105.50418451200872</v>
      </c>
      <c r="K10" s="360">
        <f>K8/K9*100</f>
        <v>102.00052102555193</v>
      </c>
      <c r="L10" s="361"/>
      <c r="M10" s="361">
        <f>M8/M9*100</f>
        <v>107.86952264802379</v>
      </c>
      <c r="N10" s="361"/>
      <c r="O10" s="361"/>
      <c r="P10" s="362"/>
      <c r="Q10" s="8">
        <f>Q8/Q9*100</f>
        <v>105.59455712473465</v>
      </c>
      <c r="R10" s="8">
        <f>R8/R9*100</f>
        <v>105.53637833892165</v>
      </c>
    </row>
    <row r="11" spans="1:18" ht="15" customHeight="1" x14ac:dyDescent="0.15">
      <c r="A11" s="363" t="s">
        <v>312</v>
      </c>
      <c r="B11" s="366" t="s">
        <v>55</v>
      </c>
      <c r="C11" s="55" t="str">
        <f>$C$5</f>
        <v>27年度</v>
      </c>
      <c r="D11" s="31">
        <f>'6～28頁'!E10</f>
        <v>4826.3</v>
      </c>
      <c r="E11" s="21">
        <f>'6～28頁'!F10</f>
        <v>7870.0000000000009</v>
      </c>
      <c r="F11" s="21">
        <f>'6～28頁'!G10</f>
        <v>6887.0000000000009</v>
      </c>
      <c r="G11" s="21">
        <f>'6～28頁'!H10</f>
        <v>9371.1</v>
      </c>
      <c r="H11" s="21">
        <f>'6～28頁'!I10</f>
        <v>11164.299999999997</v>
      </c>
      <c r="I11" s="22">
        <f>'6～28頁'!J10</f>
        <v>8296.5</v>
      </c>
      <c r="J11" s="6">
        <f>SUM(D11:I11)</f>
        <v>48415.199999999997</v>
      </c>
      <c r="K11" s="31">
        <f>'6～28頁'!K10</f>
        <v>6540.4000000000005</v>
      </c>
      <c r="L11" s="21">
        <f>'6～28頁'!L10</f>
        <v>4251.4999999999991</v>
      </c>
      <c r="M11" s="21">
        <f>'6～28頁'!M10</f>
        <v>4338.4999999999991</v>
      </c>
      <c r="N11" s="21">
        <f>'6～28頁'!N10</f>
        <v>4932.8999999999996</v>
      </c>
      <c r="O11" s="21">
        <f>'6～28頁'!O10</f>
        <v>4791.3999999999996</v>
      </c>
      <c r="P11" s="22">
        <f>'6～28頁'!P10</f>
        <v>4662.8999999999996</v>
      </c>
      <c r="Q11" s="6">
        <f>SUM(K11:P11)</f>
        <v>29517.599999999999</v>
      </c>
      <c r="R11" s="6">
        <f>J11+Q11</f>
        <v>77932.799999999988</v>
      </c>
    </row>
    <row r="12" spans="1:18" ht="15" customHeight="1" x14ac:dyDescent="0.15">
      <c r="A12" s="364"/>
      <c r="B12" s="367"/>
      <c r="C12" s="59" t="str">
        <f>$C$6</f>
        <v>26年度</v>
      </c>
      <c r="D12" s="32">
        <f>'3～4頁'!D14</f>
        <v>4462.1999999999989</v>
      </c>
      <c r="E12" s="24">
        <f>'3～4頁'!E14</f>
        <v>7060.3</v>
      </c>
      <c r="F12" s="24">
        <f>'3～4頁'!F14</f>
        <v>6500.7</v>
      </c>
      <c r="G12" s="24">
        <f>'3～4頁'!G14</f>
        <v>8884.9000000000015</v>
      </c>
      <c r="H12" s="24">
        <f>'3～4頁'!H14</f>
        <v>10780.900000000001</v>
      </c>
      <c r="I12" s="25">
        <f>'3～4頁'!I14</f>
        <v>7574.7999999999993</v>
      </c>
      <c r="J12" s="7">
        <f>SUM(D12:I12)</f>
        <v>45263.8</v>
      </c>
      <c r="K12" s="32">
        <f>'3～4頁'!K14</f>
        <v>6350.1000000000013</v>
      </c>
      <c r="L12" s="24">
        <f>'3～4頁'!L14</f>
        <v>4047.0000000000005</v>
      </c>
      <c r="M12" s="24">
        <f>'3～4頁'!M14</f>
        <v>3846</v>
      </c>
      <c r="N12" s="24">
        <f>'3～4頁'!N14</f>
        <v>4478.6000000000004</v>
      </c>
      <c r="O12" s="24">
        <f>'3～4頁'!O14</f>
        <v>4640.8999999999996</v>
      </c>
      <c r="P12" s="25">
        <f>'3～4頁'!P14</f>
        <v>4567.6000000000004</v>
      </c>
      <c r="Q12" s="7">
        <f>SUM(K12:P12)</f>
        <v>27930.200000000004</v>
      </c>
      <c r="R12" s="7">
        <f>J12+Q12</f>
        <v>73194</v>
      </c>
    </row>
    <row r="13" spans="1:18" ht="15" customHeight="1" x14ac:dyDescent="0.15">
      <c r="A13" s="364"/>
      <c r="B13" s="367"/>
      <c r="C13" s="59" t="s">
        <v>13</v>
      </c>
      <c r="D13" s="32">
        <f t="shared" ref="D13:J13" si="2">D11/D12*100</f>
        <v>108.15965218950296</v>
      </c>
      <c r="E13" s="24">
        <f t="shared" si="2"/>
        <v>111.46835120320668</v>
      </c>
      <c r="F13" s="24">
        <f t="shared" si="2"/>
        <v>105.9424369683265</v>
      </c>
      <c r="G13" s="24">
        <f t="shared" si="2"/>
        <v>105.47220565228645</v>
      </c>
      <c r="H13" s="24">
        <f t="shared" si="2"/>
        <v>103.55628936359669</v>
      </c>
      <c r="I13" s="25">
        <f t="shared" si="2"/>
        <v>109.5276442942388</v>
      </c>
      <c r="J13" s="7">
        <f t="shared" si="2"/>
        <v>106.96229658137406</v>
      </c>
      <c r="K13" s="32">
        <f t="shared" ref="K13:R13" si="3">K11/K12*100</f>
        <v>102.9968031999496</v>
      </c>
      <c r="L13" s="24">
        <f t="shared" si="3"/>
        <v>105.0531257721769</v>
      </c>
      <c r="M13" s="24">
        <f t="shared" si="3"/>
        <v>112.80551222048881</v>
      </c>
      <c r="N13" s="24">
        <f t="shared" si="3"/>
        <v>110.14379493591746</v>
      </c>
      <c r="O13" s="24">
        <f t="shared" si="3"/>
        <v>103.24290547092158</v>
      </c>
      <c r="P13" s="25">
        <f t="shared" si="3"/>
        <v>102.08643488921972</v>
      </c>
      <c r="Q13" s="7">
        <f t="shared" si="3"/>
        <v>105.68345375256889</v>
      </c>
      <c r="R13" s="7">
        <f t="shared" si="3"/>
        <v>106.47430117222723</v>
      </c>
    </row>
    <row r="14" spans="1:18" ht="15" customHeight="1" x14ac:dyDescent="0.15">
      <c r="A14" s="364"/>
      <c r="B14" s="367" t="s">
        <v>57</v>
      </c>
      <c r="C14" s="59" t="str">
        <f>$C$5</f>
        <v>27年度</v>
      </c>
      <c r="D14" s="354">
        <f>D11+E11</f>
        <v>12696.300000000001</v>
      </c>
      <c r="E14" s="355"/>
      <c r="F14" s="355">
        <f>SUM(F11:I11)</f>
        <v>35718.9</v>
      </c>
      <c r="G14" s="355"/>
      <c r="H14" s="355"/>
      <c r="I14" s="359"/>
      <c r="J14" s="7">
        <f>D14+F14</f>
        <v>48415.200000000004</v>
      </c>
      <c r="K14" s="354">
        <f>K11+L11</f>
        <v>10791.9</v>
      </c>
      <c r="L14" s="355"/>
      <c r="M14" s="355">
        <f>SUM(M11:P11)</f>
        <v>18725.699999999997</v>
      </c>
      <c r="N14" s="355"/>
      <c r="O14" s="355"/>
      <c r="P14" s="359"/>
      <c r="Q14" s="7">
        <f>K14+M14</f>
        <v>29517.599999999999</v>
      </c>
      <c r="R14" s="7">
        <f>J14+Q14</f>
        <v>77932.800000000003</v>
      </c>
    </row>
    <row r="15" spans="1:18" ht="15" customHeight="1" x14ac:dyDescent="0.15">
      <c r="A15" s="364"/>
      <c r="B15" s="367"/>
      <c r="C15" s="59" t="str">
        <f>$C$6</f>
        <v>26年度</v>
      </c>
      <c r="D15" s="354">
        <f>D12+E12</f>
        <v>11522.5</v>
      </c>
      <c r="E15" s="355"/>
      <c r="F15" s="355">
        <f>SUM(F12:I12)</f>
        <v>33741.300000000003</v>
      </c>
      <c r="G15" s="355"/>
      <c r="H15" s="355"/>
      <c r="I15" s="359"/>
      <c r="J15" s="7">
        <f>D15+F15</f>
        <v>45263.8</v>
      </c>
      <c r="K15" s="354">
        <f>K12+L12</f>
        <v>10397.100000000002</v>
      </c>
      <c r="L15" s="355"/>
      <c r="M15" s="355">
        <f>SUM(M12:P12)</f>
        <v>17533.099999999999</v>
      </c>
      <c r="N15" s="355"/>
      <c r="O15" s="355"/>
      <c r="P15" s="359"/>
      <c r="Q15" s="7">
        <f>K15+M15</f>
        <v>27930.2</v>
      </c>
      <c r="R15" s="7">
        <f>J15+Q15</f>
        <v>73194</v>
      </c>
    </row>
    <row r="16" spans="1:18" ht="15" customHeight="1" thickBot="1" x14ac:dyDescent="0.2">
      <c r="A16" s="365"/>
      <c r="B16" s="368"/>
      <c r="C16" s="30" t="s">
        <v>13</v>
      </c>
      <c r="D16" s="360">
        <f>D14/D15*100</f>
        <v>110.18702538511609</v>
      </c>
      <c r="E16" s="361"/>
      <c r="F16" s="361">
        <f>F14/F15*100</f>
        <v>105.86106640822968</v>
      </c>
      <c r="G16" s="361"/>
      <c r="H16" s="361"/>
      <c r="I16" s="362"/>
      <c r="J16" s="8">
        <f>J14/J15*100</f>
        <v>106.96229658137409</v>
      </c>
      <c r="K16" s="360">
        <f>K14/K15*100</f>
        <v>103.79721268430617</v>
      </c>
      <c r="L16" s="361"/>
      <c r="M16" s="361">
        <f>M14/M15*100</f>
        <v>106.80199166148599</v>
      </c>
      <c r="N16" s="361"/>
      <c r="O16" s="361"/>
      <c r="P16" s="362"/>
      <c r="Q16" s="8">
        <f>Q14/Q15*100</f>
        <v>105.68345375256889</v>
      </c>
      <c r="R16" s="8">
        <f>R14/R15*100</f>
        <v>106.47430117222723</v>
      </c>
    </row>
    <row r="17" spans="1:18" ht="15" customHeight="1" x14ac:dyDescent="0.15">
      <c r="A17" s="363" t="s">
        <v>313</v>
      </c>
      <c r="B17" s="366" t="s">
        <v>55</v>
      </c>
      <c r="C17" s="55" t="str">
        <f>$C$5</f>
        <v>27年度</v>
      </c>
      <c r="D17" s="31">
        <f>'6～28頁'!E490</f>
        <v>872.7</v>
      </c>
      <c r="E17" s="21">
        <f>'6～28頁'!F490</f>
        <v>1578.5</v>
      </c>
      <c r="F17" s="21">
        <f>'6～28頁'!G490</f>
        <v>1013.3999999999999</v>
      </c>
      <c r="G17" s="21">
        <f>'6～28頁'!H490</f>
        <v>1325.4</v>
      </c>
      <c r="H17" s="21">
        <f>'6～28頁'!I490</f>
        <v>1683.5</v>
      </c>
      <c r="I17" s="22">
        <f>'6～28頁'!J490</f>
        <v>1338.1</v>
      </c>
      <c r="J17" s="6">
        <f>SUM(D17:I17)</f>
        <v>7811.6</v>
      </c>
      <c r="K17" s="31">
        <f>'6～28頁'!K490</f>
        <v>1051.7</v>
      </c>
      <c r="L17" s="21">
        <f>'6～28頁'!L490</f>
        <v>692.1</v>
      </c>
      <c r="M17" s="21">
        <f>'6～28頁'!M490</f>
        <v>618.90000000000009</v>
      </c>
      <c r="N17" s="21">
        <f>'6～28頁'!N490</f>
        <v>508.7</v>
      </c>
      <c r="O17" s="21">
        <f>'6～28頁'!O490</f>
        <v>569.90000000000009</v>
      </c>
      <c r="P17" s="22">
        <f>'6～28頁'!P490</f>
        <v>692.8</v>
      </c>
      <c r="Q17" s="6">
        <f>SUM(K17:P17)</f>
        <v>4134.1000000000004</v>
      </c>
      <c r="R17" s="6">
        <f>J17+Q17</f>
        <v>11945.7</v>
      </c>
    </row>
    <row r="18" spans="1:18" ht="15" customHeight="1" x14ac:dyDescent="0.15">
      <c r="A18" s="364"/>
      <c r="B18" s="367"/>
      <c r="C18" s="59" t="str">
        <f>$C$6</f>
        <v>26年度</v>
      </c>
      <c r="D18" s="32">
        <f>'3～4頁'!D22</f>
        <v>785.2</v>
      </c>
      <c r="E18" s="24">
        <f>'3～4頁'!E22</f>
        <v>1619.5</v>
      </c>
      <c r="F18" s="24">
        <f>'3～4頁'!F22</f>
        <v>1042.8</v>
      </c>
      <c r="G18" s="24">
        <f>'3～4頁'!G22</f>
        <v>1261.9000000000001</v>
      </c>
      <c r="H18" s="24">
        <f>'3～4頁'!H22</f>
        <v>1645.5000000000002</v>
      </c>
      <c r="I18" s="25">
        <f>'3～4頁'!I22</f>
        <v>1252.3000000000002</v>
      </c>
      <c r="J18" s="7">
        <f>SUM(D18:I18)</f>
        <v>7607.2</v>
      </c>
      <c r="K18" s="32">
        <f>'3～4頁'!K22</f>
        <v>1113.8</v>
      </c>
      <c r="L18" s="24">
        <f>'3～4頁'!L22</f>
        <v>703.2</v>
      </c>
      <c r="M18" s="24">
        <f>'3～4頁'!M22</f>
        <v>597.90000000000009</v>
      </c>
      <c r="N18" s="24">
        <f>'3～4頁'!N22</f>
        <v>491.7000000000001</v>
      </c>
      <c r="O18" s="24">
        <f>'3～4頁'!O22</f>
        <v>543.20000000000005</v>
      </c>
      <c r="P18" s="25">
        <f>'3～4頁'!P22</f>
        <v>558.00000000000011</v>
      </c>
      <c r="Q18" s="7">
        <f>SUM(K18:P18)</f>
        <v>4007.8</v>
      </c>
      <c r="R18" s="7">
        <f>J18+Q18</f>
        <v>11615</v>
      </c>
    </row>
    <row r="19" spans="1:18" ht="15" customHeight="1" x14ac:dyDescent="0.15">
      <c r="A19" s="364"/>
      <c r="B19" s="367"/>
      <c r="C19" s="59" t="s">
        <v>13</v>
      </c>
      <c r="D19" s="32">
        <f t="shared" ref="D19:J19" si="4">D17/D18*100</f>
        <v>111.14365766683648</v>
      </c>
      <c r="E19" s="24">
        <f t="shared" si="4"/>
        <v>97.468354430379748</v>
      </c>
      <c r="F19" s="24">
        <f t="shared" si="4"/>
        <v>97.180667433831985</v>
      </c>
      <c r="G19" s="24">
        <f t="shared" si="4"/>
        <v>105.0320944607338</v>
      </c>
      <c r="H19" s="24">
        <f t="shared" si="4"/>
        <v>102.30932847158918</v>
      </c>
      <c r="I19" s="25">
        <f t="shared" si="4"/>
        <v>106.85139343607759</v>
      </c>
      <c r="J19" s="7">
        <f t="shared" si="4"/>
        <v>102.68692817330951</v>
      </c>
      <c r="K19" s="32">
        <f t="shared" ref="K19:R19" si="5">K17/K18*100</f>
        <v>94.424492727599215</v>
      </c>
      <c r="L19" s="24">
        <f t="shared" si="5"/>
        <v>98.421501706484634</v>
      </c>
      <c r="M19" s="24">
        <f t="shared" si="5"/>
        <v>103.51229302558956</v>
      </c>
      <c r="N19" s="24">
        <f t="shared" si="5"/>
        <v>103.45739271913766</v>
      </c>
      <c r="O19" s="24">
        <f t="shared" si="5"/>
        <v>104.91531664212077</v>
      </c>
      <c r="P19" s="25">
        <f t="shared" si="5"/>
        <v>124.15770609318993</v>
      </c>
      <c r="Q19" s="7">
        <f t="shared" si="5"/>
        <v>103.15135485802685</v>
      </c>
      <c r="R19" s="7">
        <f t="shared" si="5"/>
        <v>102.84718037021095</v>
      </c>
    </row>
    <row r="20" spans="1:18" ht="15" customHeight="1" x14ac:dyDescent="0.15">
      <c r="A20" s="364"/>
      <c r="B20" s="367" t="s">
        <v>57</v>
      </c>
      <c r="C20" s="59" t="str">
        <f>$C$5</f>
        <v>27年度</v>
      </c>
      <c r="D20" s="354">
        <f>D17+E17</f>
        <v>2451.1999999999998</v>
      </c>
      <c r="E20" s="355"/>
      <c r="F20" s="355">
        <f>SUM(F17:I17)</f>
        <v>5360.4</v>
      </c>
      <c r="G20" s="355"/>
      <c r="H20" s="355"/>
      <c r="I20" s="359"/>
      <c r="J20" s="7">
        <f>D20+F20</f>
        <v>7811.5999999999995</v>
      </c>
      <c r="K20" s="354">
        <f>K17+L17</f>
        <v>1743.8000000000002</v>
      </c>
      <c r="L20" s="355"/>
      <c r="M20" s="355">
        <f>SUM(M17:P17)</f>
        <v>2390.3000000000002</v>
      </c>
      <c r="N20" s="355"/>
      <c r="O20" s="355"/>
      <c r="P20" s="359"/>
      <c r="Q20" s="7">
        <f>K20+M20</f>
        <v>4134.1000000000004</v>
      </c>
      <c r="R20" s="7">
        <f>J20+Q20</f>
        <v>11945.7</v>
      </c>
    </row>
    <row r="21" spans="1:18" ht="15" customHeight="1" x14ac:dyDescent="0.15">
      <c r="A21" s="364"/>
      <c r="B21" s="367"/>
      <c r="C21" s="59" t="str">
        <f>$C$6</f>
        <v>26年度</v>
      </c>
      <c r="D21" s="354">
        <f>D18+E18</f>
        <v>2404.6999999999998</v>
      </c>
      <c r="E21" s="355"/>
      <c r="F21" s="355">
        <f>SUM(F18:I18)</f>
        <v>5202.5</v>
      </c>
      <c r="G21" s="355"/>
      <c r="H21" s="355"/>
      <c r="I21" s="359"/>
      <c r="J21" s="7">
        <f>D21+F21</f>
        <v>7607.2</v>
      </c>
      <c r="K21" s="354">
        <f>K18+L18</f>
        <v>1817</v>
      </c>
      <c r="L21" s="355"/>
      <c r="M21" s="355">
        <f>SUM(M18:P18)</f>
        <v>2190.8000000000002</v>
      </c>
      <c r="N21" s="355"/>
      <c r="O21" s="355"/>
      <c r="P21" s="359"/>
      <c r="Q21" s="7">
        <f>K21+M21</f>
        <v>4007.8</v>
      </c>
      <c r="R21" s="7">
        <f>J21+Q21</f>
        <v>11615</v>
      </c>
    </row>
    <row r="22" spans="1:18" ht="15" customHeight="1" thickBot="1" x14ac:dyDescent="0.2">
      <c r="A22" s="365"/>
      <c r="B22" s="368"/>
      <c r="C22" s="30" t="s">
        <v>13</v>
      </c>
      <c r="D22" s="360">
        <f>D20/D21*100</f>
        <v>101.93371314509085</v>
      </c>
      <c r="E22" s="361"/>
      <c r="F22" s="361">
        <f>F20/F21*100</f>
        <v>103.03507928880344</v>
      </c>
      <c r="G22" s="361"/>
      <c r="H22" s="361"/>
      <c r="I22" s="362"/>
      <c r="J22" s="8">
        <f>J20/J21*100</f>
        <v>102.68692817330948</v>
      </c>
      <c r="K22" s="360">
        <f>K20/K21*100</f>
        <v>95.971381397908644</v>
      </c>
      <c r="L22" s="361"/>
      <c r="M22" s="361">
        <f>M20/M21*100</f>
        <v>109.10626255249225</v>
      </c>
      <c r="N22" s="361"/>
      <c r="O22" s="361"/>
      <c r="P22" s="362"/>
      <c r="Q22" s="8">
        <f>Q20/Q21*100</f>
        <v>103.15135485802685</v>
      </c>
      <c r="R22" s="8">
        <f>R20/R21*100</f>
        <v>102.84718037021095</v>
      </c>
    </row>
    <row r="23" spans="1:18" ht="15" customHeight="1" x14ac:dyDescent="0.15">
      <c r="A23" s="363" t="s">
        <v>17</v>
      </c>
      <c r="B23" s="366" t="s">
        <v>55</v>
      </c>
      <c r="C23" s="55" t="str">
        <f>$C$5</f>
        <v>27年度</v>
      </c>
      <c r="D23" s="31">
        <f>'6～28頁'!E622</f>
        <v>746.4000000000002</v>
      </c>
      <c r="E23" s="21">
        <f>'6～28頁'!F622</f>
        <v>1860.7</v>
      </c>
      <c r="F23" s="21">
        <f>'6～28頁'!G622</f>
        <v>2387.5</v>
      </c>
      <c r="G23" s="21">
        <f>'6～28頁'!H622</f>
        <v>3984.4999999999991</v>
      </c>
      <c r="H23" s="21">
        <f>'6～28頁'!I622</f>
        <v>3703.7000000000003</v>
      </c>
      <c r="I23" s="22">
        <f>'6～28頁'!J622</f>
        <v>2887.1</v>
      </c>
      <c r="J23" s="6">
        <f>SUM(D23:I23)</f>
        <v>15569.9</v>
      </c>
      <c r="K23" s="31">
        <f>'6～28頁'!K622</f>
        <v>1735.6999999999998</v>
      </c>
      <c r="L23" s="21">
        <f>'6～28頁'!L622</f>
        <v>791.6</v>
      </c>
      <c r="M23" s="21">
        <f>'6～28頁'!M622</f>
        <v>946.80000000000007</v>
      </c>
      <c r="N23" s="21">
        <f>'6～28頁'!N622</f>
        <v>1201.9000000000001</v>
      </c>
      <c r="O23" s="21">
        <f>'6～28頁'!O622</f>
        <v>1465.1</v>
      </c>
      <c r="P23" s="22">
        <f>'6～28頁'!P622</f>
        <v>974.6999999999997</v>
      </c>
      <c r="Q23" s="6">
        <f>SUM(K23:P23)</f>
        <v>7115.8</v>
      </c>
      <c r="R23" s="6">
        <f>J23+Q23</f>
        <v>22685.7</v>
      </c>
    </row>
    <row r="24" spans="1:18" ht="15" customHeight="1" x14ac:dyDescent="0.15">
      <c r="A24" s="364"/>
      <c r="B24" s="367"/>
      <c r="C24" s="59" t="str">
        <f>$C$6</f>
        <v>26年度</v>
      </c>
      <c r="D24" s="32">
        <f>'3～4頁'!D30</f>
        <v>759.1</v>
      </c>
      <c r="E24" s="24">
        <f>'3～4頁'!E30</f>
        <v>1704.6</v>
      </c>
      <c r="F24" s="24">
        <f>'3～4頁'!F30</f>
        <v>2328.9</v>
      </c>
      <c r="G24" s="24">
        <f>'3～4頁'!G30</f>
        <v>3837.3000000000006</v>
      </c>
      <c r="H24" s="24">
        <f>'3～4頁'!H30</f>
        <v>3657.9999999999995</v>
      </c>
      <c r="I24" s="25">
        <f>'3～4頁'!I30</f>
        <v>2705.5000000000005</v>
      </c>
      <c r="J24" s="7">
        <f>SUM(D24:I24)</f>
        <v>14993.400000000001</v>
      </c>
      <c r="K24" s="32">
        <f>'3～4頁'!K30</f>
        <v>1775.6999999999998</v>
      </c>
      <c r="L24" s="24">
        <f>'3～4頁'!L30</f>
        <v>868.19999999999982</v>
      </c>
      <c r="M24" s="24">
        <f>'3～4頁'!M30</f>
        <v>875.4000000000002</v>
      </c>
      <c r="N24" s="24">
        <f>'3～4頁'!N30</f>
        <v>1099.3999999999996</v>
      </c>
      <c r="O24" s="24">
        <f>'3～4頁'!O30</f>
        <v>1287.8000000000002</v>
      </c>
      <c r="P24" s="25">
        <f>'3～4頁'!P30</f>
        <v>949.30000000000007</v>
      </c>
      <c r="Q24" s="7">
        <f>SUM(K24:P24)</f>
        <v>6855.7999999999993</v>
      </c>
      <c r="R24" s="7">
        <f>J24+Q24</f>
        <v>21849.200000000001</v>
      </c>
    </row>
    <row r="25" spans="1:18" ht="15" customHeight="1" x14ac:dyDescent="0.15">
      <c r="A25" s="364"/>
      <c r="B25" s="367"/>
      <c r="C25" s="59" t="s">
        <v>13</v>
      </c>
      <c r="D25" s="32">
        <f t="shared" ref="D25:J25" si="6">D23/D24*100</f>
        <v>98.32696614411806</v>
      </c>
      <c r="E25" s="24">
        <f t="shared" si="6"/>
        <v>109.15757362431069</v>
      </c>
      <c r="F25" s="24">
        <f t="shared" si="6"/>
        <v>102.51620936923011</v>
      </c>
      <c r="G25" s="24">
        <f t="shared" si="6"/>
        <v>103.83603054230835</v>
      </c>
      <c r="H25" s="24">
        <f t="shared" si="6"/>
        <v>101.24931656642977</v>
      </c>
      <c r="I25" s="25">
        <f t="shared" si="6"/>
        <v>106.71225281833301</v>
      </c>
      <c r="J25" s="7">
        <f t="shared" si="6"/>
        <v>103.84502514439686</v>
      </c>
      <c r="K25" s="32">
        <f t="shared" ref="K25:R25" si="7">K23/K24*100</f>
        <v>97.747367235456437</v>
      </c>
      <c r="L25" s="24">
        <f t="shared" si="7"/>
        <v>91.177148122552438</v>
      </c>
      <c r="M25" s="24">
        <f t="shared" si="7"/>
        <v>108.15627141877997</v>
      </c>
      <c r="N25" s="24">
        <f t="shared" si="7"/>
        <v>109.32326723667461</v>
      </c>
      <c r="O25" s="24">
        <f t="shared" si="7"/>
        <v>113.76766578661281</v>
      </c>
      <c r="P25" s="25">
        <f t="shared" si="7"/>
        <v>102.67565574633937</v>
      </c>
      <c r="Q25" s="7">
        <f t="shared" si="7"/>
        <v>103.79240934683042</v>
      </c>
      <c r="R25" s="7">
        <f t="shared" si="7"/>
        <v>103.82851546052029</v>
      </c>
    </row>
    <row r="26" spans="1:18" ht="15" customHeight="1" x14ac:dyDescent="0.15">
      <c r="A26" s="364"/>
      <c r="B26" s="367" t="s">
        <v>57</v>
      </c>
      <c r="C26" s="59" t="str">
        <f>$C$5</f>
        <v>27年度</v>
      </c>
      <c r="D26" s="354">
        <f>D23+E23</f>
        <v>2607.1000000000004</v>
      </c>
      <c r="E26" s="355"/>
      <c r="F26" s="355">
        <f>SUM(F23:I23)</f>
        <v>12962.8</v>
      </c>
      <c r="G26" s="355"/>
      <c r="H26" s="355"/>
      <c r="I26" s="359"/>
      <c r="J26" s="7">
        <f>D26+F26</f>
        <v>15569.9</v>
      </c>
      <c r="K26" s="354">
        <f>K23+L23</f>
        <v>2527.2999999999997</v>
      </c>
      <c r="L26" s="355"/>
      <c r="M26" s="355">
        <f>SUM(M23:P23)</f>
        <v>4588.5</v>
      </c>
      <c r="N26" s="355"/>
      <c r="O26" s="355"/>
      <c r="P26" s="359"/>
      <c r="Q26" s="7">
        <f>K26+M26</f>
        <v>7115.7999999999993</v>
      </c>
      <c r="R26" s="7">
        <f>J26+Q26</f>
        <v>22685.699999999997</v>
      </c>
    </row>
    <row r="27" spans="1:18" ht="15" customHeight="1" x14ac:dyDescent="0.15">
      <c r="A27" s="364"/>
      <c r="B27" s="367"/>
      <c r="C27" s="59" t="str">
        <f>$C$6</f>
        <v>26年度</v>
      </c>
      <c r="D27" s="354">
        <f>D24+E24</f>
        <v>2463.6999999999998</v>
      </c>
      <c r="E27" s="355"/>
      <c r="F27" s="355">
        <f>SUM(F24:I24)</f>
        <v>12529.7</v>
      </c>
      <c r="G27" s="355"/>
      <c r="H27" s="355"/>
      <c r="I27" s="359"/>
      <c r="J27" s="7">
        <f>D27+F27</f>
        <v>14993.400000000001</v>
      </c>
      <c r="K27" s="354">
        <f>K24+L24</f>
        <v>2643.8999999999996</v>
      </c>
      <c r="L27" s="355"/>
      <c r="M27" s="355">
        <f>SUM(M24:P24)</f>
        <v>4211.8999999999996</v>
      </c>
      <c r="N27" s="355"/>
      <c r="O27" s="355"/>
      <c r="P27" s="359"/>
      <c r="Q27" s="7">
        <f>K27+M27</f>
        <v>6855.7999999999993</v>
      </c>
      <c r="R27" s="7">
        <f>J27+Q27</f>
        <v>21849.200000000001</v>
      </c>
    </row>
    <row r="28" spans="1:18" ht="15" customHeight="1" thickBot="1" x14ac:dyDescent="0.2">
      <c r="A28" s="365"/>
      <c r="B28" s="368"/>
      <c r="C28" s="30" t="s">
        <v>13</v>
      </c>
      <c r="D28" s="360">
        <f>D26/D27*100</f>
        <v>105.82051386126561</v>
      </c>
      <c r="E28" s="361"/>
      <c r="F28" s="361">
        <f>F26/F27*100</f>
        <v>103.45658714893413</v>
      </c>
      <c r="G28" s="361"/>
      <c r="H28" s="361"/>
      <c r="I28" s="362"/>
      <c r="J28" s="8">
        <f>J26/J27*100</f>
        <v>103.84502514439686</v>
      </c>
      <c r="K28" s="360">
        <f>K26/K27*100</f>
        <v>95.589848330118386</v>
      </c>
      <c r="L28" s="361"/>
      <c r="M28" s="361">
        <f>M26/M27*100</f>
        <v>108.94133289014461</v>
      </c>
      <c r="N28" s="361"/>
      <c r="O28" s="361"/>
      <c r="P28" s="362"/>
      <c r="Q28" s="8">
        <f>Q26/Q27*100</f>
        <v>103.79240934683042</v>
      </c>
      <c r="R28" s="8">
        <f>R26/R27*100</f>
        <v>103.82851546052028</v>
      </c>
    </row>
    <row r="29" spans="1:18" ht="15" customHeight="1" x14ac:dyDescent="0.15">
      <c r="A29" s="363" t="s">
        <v>18</v>
      </c>
      <c r="B29" s="366" t="s">
        <v>55</v>
      </c>
      <c r="C29" s="55" t="str">
        <f>$C$5</f>
        <v>27年度</v>
      </c>
      <c r="D29" s="31">
        <f>'6～28頁'!E907</f>
        <v>310.39999999999998</v>
      </c>
      <c r="E29" s="21">
        <f>'6～28頁'!F907</f>
        <v>929.60000000000014</v>
      </c>
      <c r="F29" s="21">
        <f>'6～28頁'!G907</f>
        <v>748.40000000000009</v>
      </c>
      <c r="G29" s="21">
        <f>'6～28頁'!H907</f>
        <v>1200.2</v>
      </c>
      <c r="H29" s="21">
        <f>'6～28頁'!I907</f>
        <v>1569.8000000000002</v>
      </c>
      <c r="I29" s="22">
        <f>'6～28頁'!J907</f>
        <v>1138.6999999999998</v>
      </c>
      <c r="J29" s="6">
        <f>SUM(D29:I29)</f>
        <v>5897.1</v>
      </c>
      <c r="K29" s="31">
        <f>'6～28頁'!K907</f>
        <v>759.99999999999989</v>
      </c>
      <c r="L29" s="21">
        <f>'6～28頁'!L907</f>
        <v>346.8</v>
      </c>
      <c r="M29" s="21">
        <f>'6～28頁'!M907</f>
        <v>284.50000000000006</v>
      </c>
      <c r="N29" s="21">
        <f>'6～28頁'!N907</f>
        <v>371.49999999999994</v>
      </c>
      <c r="O29" s="21">
        <f>'6～28頁'!O907</f>
        <v>640.5</v>
      </c>
      <c r="P29" s="22">
        <f>'6～28頁'!P907</f>
        <v>416.1</v>
      </c>
      <c r="Q29" s="6">
        <f>SUM(K29:P29)</f>
        <v>2819.4</v>
      </c>
      <c r="R29" s="6">
        <f>J29+Q29</f>
        <v>8716.5</v>
      </c>
    </row>
    <row r="30" spans="1:18" ht="15" customHeight="1" x14ac:dyDescent="0.15">
      <c r="A30" s="364"/>
      <c r="B30" s="367"/>
      <c r="C30" s="59" t="str">
        <f>$C$6</f>
        <v>26年度</v>
      </c>
      <c r="D30" s="32">
        <f>'3～4頁'!D38</f>
        <v>325.7</v>
      </c>
      <c r="E30" s="24">
        <f>'3～4頁'!E38</f>
        <v>794.59999999999991</v>
      </c>
      <c r="F30" s="24">
        <f>'3～4頁'!F38</f>
        <v>793.70000000000016</v>
      </c>
      <c r="G30" s="24">
        <f>'3～4頁'!G38</f>
        <v>1155.9000000000001</v>
      </c>
      <c r="H30" s="24">
        <f>'3～4頁'!H38</f>
        <v>1568.8</v>
      </c>
      <c r="I30" s="25">
        <f>'3～4頁'!I38</f>
        <v>1002.0000000000002</v>
      </c>
      <c r="J30" s="7">
        <f>SUM(D30:I30)</f>
        <v>5640.7</v>
      </c>
      <c r="K30" s="32">
        <f>'3～4頁'!K38</f>
        <v>732.59999999999991</v>
      </c>
      <c r="L30" s="24">
        <f>'3～4頁'!L38</f>
        <v>321.10000000000008</v>
      </c>
      <c r="M30" s="24">
        <f>'3～4頁'!M38</f>
        <v>235.79999999999995</v>
      </c>
      <c r="N30" s="24">
        <f>'3～4頁'!N38</f>
        <v>327.89999999999992</v>
      </c>
      <c r="O30" s="24">
        <f>'3～4頁'!O38</f>
        <v>623.1</v>
      </c>
      <c r="P30" s="25">
        <f>'3～4頁'!P38</f>
        <v>419.99999999999989</v>
      </c>
      <c r="Q30" s="7">
        <f>SUM(K30:P30)</f>
        <v>2660.5</v>
      </c>
      <c r="R30" s="7">
        <f>J30+Q30</f>
        <v>8301.2000000000007</v>
      </c>
    </row>
    <row r="31" spans="1:18" ht="15" customHeight="1" x14ac:dyDescent="0.15">
      <c r="A31" s="364"/>
      <c r="B31" s="367"/>
      <c r="C31" s="59" t="s">
        <v>13</v>
      </c>
      <c r="D31" s="32">
        <f t="shared" ref="D31:J31" si="8">D29/D30*100</f>
        <v>95.302425544980039</v>
      </c>
      <c r="E31" s="24">
        <f t="shared" si="8"/>
        <v>116.98968034231063</v>
      </c>
      <c r="F31" s="24">
        <f t="shared" si="8"/>
        <v>94.292553861660565</v>
      </c>
      <c r="G31" s="24">
        <f t="shared" si="8"/>
        <v>103.83251146292932</v>
      </c>
      <c r="H31" s="24">
        <f t="shared" si="8"/>
        <v>100.0637429882713</v>
      </c>
      <c r="I31" s="25">
        <f t="shared" si="8"/>
        <v>113.64271457085823</v>
      </c>
      <c r="J31" s="7">
        <f t="shared" si="8"/>
        <v>104.54553512861879</v>
      </c>
      <c r="K31" s="32">
        <f t="shared" ref="K31:R31" si="9">K29/K30*100</f>
        <v>103.74010374010373</v>
      </c>
      <c r="L31" s="24">
        <f t="shared" si="9"/>
        <v>108.0037371535347</v>
      </c>
      <c r="M31" s="24">
        <f t="shared" si="9"/>
        <v>120.65309584393557</v>
      </c>
      <c r="N31" s="24">
        <f t="shared" si="9"/>
        <v>113.29673681000305</v>
      </c>
      <c r="O31" s="24">
        <f t="shared" si="9"/>
        <v>102.79248916706788</v>
      </c>
      <c r="P31" s="25">
        <f t="shared" si="9"/>
        <v>99.071428571428598</v>
      </c>
      <c r="Q31" s="7">
        <f t="shared" si="9"/>
        <v>105.9725615485811</v>
      </c>
      <c r="R31" s="7">
        <f t="shared" si="9"/>
        <v>105.00289114826771</v>
      </c>
    </row>
    <row r="32" spans="1:18" ht="15" customHeight="1" x14ac:dyDescent="0.15">
      <c r="A32" s="364"/>
      <c r="B32" s="367" t="s">
        <v>57</v>
      </c>
      <c r="C32" s="59" t="str">
        <f>$C$5</f>
        <v>27年度</v>
      </c>
      <c r="D32" s="354">
        <f>D29+E29</f>
        <v>1240</v>
      </c>
      <c r="E32" s="355"/>
      <c r="F32" s="355">
        <f>SUM(F29:I29)</f>
        <v>4657.1000000000004</v>
      </c>
      <c r="G32" s="355"/>
      <c r="H32" s="355"/>
      <c r="I32" s="359"/>
      <c r="J32" s="7">
        <f>D32+F32</f>
        <v>5897.1</v>
      </c>
      <c r="K32" s="354">
        <f>K29+L29</f>
        <v>1106.8</v>
      </c>
      <c r="L32" s="355"/>
      <c r="M32" s="355">
        <f>SUM(M29:P29)</f>
        <v>1712.6</v>
      </c>
      <c r="N32" s="355"/>
      <c r="O32" s="355"/>
      <c r="P32" s="359"/>
      <c r="Q32" s="7">
        <f>K32+M32</f>
        <v>2819.3999999999996</v>
      </c>
      <c r="R32" s="7">
        <f>J32+Q32</f>
        <v>8716.5</v>
      </c>
    </row>
    <row r="33" spans="1:18" ht="15" customHeight="1" x14ac:dyDescent="0.15">
      <c r="A33" s="364"/>
      <c r="B33" s="367"/>
      <c r="C33" s="59" t="str">
        <f>$C$6</f>
        <v>26年度</v>
      </c>
      <c r="D33" s="354">
        <f>D30+E30</f>
        <v>1120.3</v>
      </c>
      <c r="E33" s="355"/>
      <c r="F33" s="355">
        <f>SUM(F30:I30)</f>
        <v>4520.4000000000005</v>
      </c>
      <c r="G33" s="355"/>
      <c r="H33" s="355"/>
      <c r="I33" s="359"/>
      <c r="J33" s="7">
        <f>D33+F33</f>
        <v>5640.7000000000007</v>
      </c>
      <c r="K33" s="354">
        <f>K30+L30</f>
        <v>1053.7</v>
      </c>
      <c r="L33" s="355"/>
      <c r="M33" s="355">
        <f>SUM(M30:P30)</f>
        <v>1606.7999999999997</v>
      </c>
      <c r="N33" s="355"/>
      <c r="O33" s="355"/>
      <c r="P33" s="359"/>
      <c r="Q33" s="7">
        <f>K33+M33</f>
        <v>2660.5</v>
      </c>
      <c r="R33" s="7">
        <f>J33+Q33</f>
        <v>8301.2000000000007</v>
      </c>
    </row>
    <row r="34" spans="1:18" ht="15" customHeight="1" thickBot="1" x14ac:dyDescent="0.2">
      <c r="A34" s="365"/>
      <c r="B34" s="368"/>
      <c r="C34" s="30" t="s">
        <v>13</v>
      </c>
      <c r="D34" s="360">
        <f>D32/D33*100</f>
        <v>110.68463804338124</v>
      </c>
      <c r="E34" s="361"/>
      <c r="F34" s="361">
        <f>F32/F33*100</f>
        <v>103.02406866648968</v>
      </c>
      <c r="G34" s="361"/>
      <c r="H34" s="361"/>
      <c r="I34" s="362"/>
      <c r="J34" s="8">
        <f>J32/J33*100</f>
        <v>104.54553512861877</v>
      </c>
      <c r="K34" s="360">
        <f>K32/K33*100</f>
        <v>105.03938502420043</v>
      </c>
      <c r="L34" s="361"/>
      <c r="M34" s="361">
        <f>M32/M33*100</f>
        <v>106.58451580781679</v>
      </c>
      <c r="N34" s="361"/>
      <c r="O34" s="361"/>
      <c r="P34" s="362"/>
      <c r="Q34" s="8">
        <f>Q32/Q33*100</f>
        <v>105.97256154858108</v>
      </c>
      <c r="R34" s="8">
        <f>R32/R33*100</f>
        <v>105.00289114826771</v>
      </c>
    </row>
    <row r="35" spans="1:18" ht="15" customHeight="1" x14ac:dyDescent="0.15">
      <c r="A35" s="363" t="s">
        <v>19</v>
      </c>
      <c r="B35" s="366" t="s">
        <v>55</v>
      </c>
      <c r="C35" s="55" t="str">
        <f>$C$5</f>
        <v>27年度</v>
      </c>
      <c r="D35" s="31">
        <f>'6～28頁'!E1036</f>
        <v>490.40000000000003</v>
      </c>
      <c r="E35" s="21">
        <f>'6～28頁'!F1036</f>
        <v>1004</v>
      </c>
      <c r="F35" s="21">
        <f>'6～28頁'!G1036</f>
        <v>987</v>
      </c>
      <c r="G35" s="21">
        <f>'6～28頁'!H1036</f>
        <v>1303.3</v>
      </c>
      <c r="H35" s="21">
        <f>'6～28頁'!I1036</f>
        <v>1946.2</v>
      </c>
      <c r="I35" s="22">
        <f>'6～28頁'!J1036</f>
        <v>1200.4000000000001</v>
      </c>
      <c r="J35" s="6">
        <f>SUM(D35:I35)</f>
        <v>6931.2999999999993</v>
      </c>
      <c r="K35" s="31">
        <f>'6～28頁'!K1036</f>
        <v>805</v>
      </c>
      <c r="L35" s="21">
        <f>'6～28頁'!L1036</f>
        <v>455.49999999999994</v>
      </c>
      <c r="M35" s="21">
        <f>'6～28頁'!M1036</f>
        <v>479.80000000000007</v>
      </c>
      <c r="N35" s="21">
        <f>'6～28頁'!N1036</f>
        <v>605.4</v>
      </c>
      <c r="O35" s="21">
        <f>'6～28頁'!O1036</f>
        <v>638.00000000000023</v>
      </c>
      <c r="P35" s="22">
        <f>'6～28頁'!P1036</f>
        <v>444.5</v>
      </c>
      <c r="Q35" s="6">
        <f>SUM(K35:P35)</f>
        <v>3428.2000000000007</v>
      </c>
      <c r="R35" s="6">
        <f>J35+Q35</f>
        <v>10359.5</v>
      </c>
    </row>
    <row r="36" spans="1:18" ht="15" customHeight="1" x14ac:dyDescent="0.15">
      <c r="A36" s="364"/>
      <c r="B36" s="367"/>
      <c r="C36" s="59" t="str">
        <f>$C$6</f>
        <v>26年度</v>
      </c>
      <c r="D36" s="32">
        <f>'3～4頁'!D51</f>
        <v>457.50000000000006</v>
      </c>
      <c r="E36" s="24">
        <f>'3～4頁'!E51</f>
        <v>882.2</v>
      </c>
      <c r="F36" s="24">
        <f>'3～4頁'!F51</f>
        <v>978.40000000000009</v>
      </c>
      <c r="G36" s="24">
        <f>'3～4頁'!G51</f>
        <v>1486.8</v>
      </c>
      <c r="H36" s="24">
        <f>'3～4頁'!H51</f>
        <v>1866.3999999999996</v>
      </c>
      <c r="I36" s="25">
        <f>'3～4頁'!I51</f>
        <v>1140.8999999999999</v>
      </c>
      <c r="J36" s="7">
        <f>SUM(D36:I36)</f>
        <v>6812.2</v>
      </c>
      <c r="K36" s="32">
        <f>'3～4頁'!K51</f>
        <v>762.59999999999991</v>
      </c>
      <c r="L36" s="24">
        <f>'3～4頁'!L51</f>
        <v>406.6</v>
      </c>
      <c r="M36" s="24">
        <f>'3～4頁'!M51</f>
        <v>428.90000000000003</v>
      </c>
      <c r="N36" s="24">
        <f>'3～4頁'!N51</f>
        <v>556.20000000000005</v>
      </c>
      <c r="O36" s="24">
        <f>'3～4頁'!O51</f>
        <v>559.19999999999982</v>
      </c>
      <c r="P36" s="25">
        <f>'3～4頁'!P51</f>
        <v>405.7</v>
      </c>
      <c r="Q36" s="7">
        <f>SUM(K36:P36)</f>
        <v>3119.2</v>
      </c>
      <c r="R36" s="7">
        <f>J36+Q36</f>
        <v>9931.4</v>
      </c>
    </row>
    <row r="37" spans="1:18" ht="15" customHeight="1" x14ac:dyDescent="0.15">
      <c r="A37" s="364"/>
      <c r="B37" s="367"/>
      <c r="C37" s="59" t="s">
        <v>13</v>
      </c>
      <c r="D37" s="32">
        <f t="shared" ref="D37:J37" si="10">D35/D36*100</f>
        <v>107.19125683060109</v>
      </c>
      <c r="E37" s="24">
        <f t="shared" si="10"/>
        <v>113.80639310813874</v>
      </c>
      <c r="F37" s="24">
        <f t="shared" si="10"/>
        <v>100.8789860997547</v>
      </c>
      <c r="G37" s="24">
        <f t="shared" si="10"/>
        <v>87.658057573311808</v>
      </c>
      <c r="H37" s="24">
        <f t="shared" si="10"/>
        <v>104.27561080154311</v>
      </c>
      <c r="I37" s="25">
        <f t="shared" si="10"/>
        <v>105.21518099745816</v>
      </c>
      <c r="J37" s="7">
        <f t="shared" si="10"/>
        <v>101.74833387158333</v>
      </c>
      <c r="K37" s="32">
        <f t="shared" ref="K37:R37" si="11">K35/K36*100</f>
        <v>105.55992656700761</v>
      </c>
      <c r="L37" s="24">
        <f t="shared" si="11"/>
        <v>112.02656173143136</v>
      </c>
      <c r="M37" s="24">
        <f t="shared" si="11"/>
        <v>111.86756819771509</v>
      </c>
      <c r="N37" s="24">
        <f t="shared" si="11"/>
        <v>108.8457389428263</v>
      </c>
      <c r="O37" s="24">
        <f t="shared" si="11"/>
        <v>114.09155937052941</v>
      </c>
      <c r="P37" s="25">
        <f t="shared" si="11"/>
        <v>109.56371703228986</v>
      </c>
      <c r="Q37" s="7">
        <f t="shared" si="11"/>
        <v>109.90638625288538</v>
      </c>
      <c r="R37" s="7">
        <f t="shared" si="11"/>
        <v>104.31057051372414</v>
      </c>
    </row>
    <row r="38" spans="1:18" ht="15" customHeight="1" x14ac:dyDescent="0.15">
      <c r="A38" s="364"/>
      <c r="B38" s="367" t="s">
        <v>57</v>
      </c>
      <c r="C38" s="59" t="str">
        <f>$C$5</f>
        <v>27年度</v>
      </c>
      <c r="D38" s="354">
        <f>D35+E35</f>
        <v>1494.4</v>
      </c>
      <c r="E38" s="355"/>
      <c r="F38" s="355">
        <f>SUM(F35:I35)</f>
        <v>5436.9</v>
      </c>
      <c r="G38" s="355"/>
      <c r="H38" s="355"/>
      <c r="I38" s="359"/>
      <c r="J38" s="7">
        <f>D38+F38</f>
        <v>6931.2999999999993</v>
      </c>
      <c r="K38" s="354">
        <f>K35+L35</f>
        <v>1260.5</v>
      </c>
      <c r="L38" s="355"/>
      <c r="M38" s="355">
        <f>SUM(M35:P35)</f>
        <v>2167.7000000000003</v>
      </c>
      <c r="N38" s="355"/>
      <c r="O38" s="355"/>
      <c r="P38" s="359"/>
      <c r="Q38" s="7">
        <f>K38+M38</f>
        <v>3428.2000000000003</v>
      </c>
      <c r="R38" s="7">
        <f>J38+Q38</f>
        <v>10359.5</v>
      </c>
    </row>
    <row r="39" spans="1:18" ht="15" customHeight="1" x14ac:dyDescent="0.15">
      <c r="A39" s="364"/>
      <c r="B39" s="367"/>
      <c r="C39" s="59" t="str">
        <f>$C$6</f>
        <v>26年度</v>
      </c>
      <c r="D39" s="354">
        <f>D36+E36</f>
        <v>1339.7</v>
      </c>
      <c r="E39" s="355"/>
      <c r="F39" s="355">
        <f>SUM(F36:I36)</f>
        <v>5472.4999999999991</v>
      </c>
      <c r="G39" s="355"/>
      <c r="H39" s="355"/>
      <c r="I39" s="359"/>
      <c r="J39" s="7">
        <f>D39+F39</f>
        <v>6812.1999999999989</v>
      </c>
      <c r="K39" s="354">
        <f>K36+L36</f>
        <v>1169.1999999999998</v>
      </c>
      <c r="L39" s="355"/>
      <c r="M39" s="355">
        <f>SUM(M36:P36)</f>
        <v>1950</v>
      </c>
      <c r="N39" s="355"/>
      <c r="O39" s="355"/>
      <c r="P39" s="359"/>
      <c r="Q39" s="7">
        <f>K39+M39</f>
        <v>3119.2</v>
      </c>
      <c r="R39" s="7">
        <f>J39+Q39</f>
        <v>9931.3999999999978</v>
      </c>
    </row>
    <row r="40" spans="1:18" ht="15" customHeight="1" thickBot="1" x14ac:dyDescent="0.2">
      <c r="A40" s="365"/>
      <c r="B40" s="368"/>
      <c r="C40" s="30" t="s">
        <v>13</v>
      </c>
      <c r="D40" s="360">
        <f>D38/D39*100</f>
        <v>111.54736134955587</v>
      </c>
      <c r="E40" s="361"/>
      <c r="F40" s="361">
        <f>F38/F39*100</f>
        <v>99.349474645957073</v>
      </c>
      <c r="G40" s="361"/>
      <c r="H40" s="361"/>
      <c r="I40" s="362"/>
      <c r="J40" s="8">
        <f>J38/J39*100</f>
        <v>101.74833387158336</v>
      </c>
      <c r="K40" s="360">
        <f>K38/K39*100</f>
        <v>107.80875812521384</v>
      </c>
      <c r="L40" s="361"/>
      <c r="M40" s="361">
        <f>M38/M39*100</f>
        <v>111.16410256410259</v>
      </c>
      <c r="N40" s="361"/>
      <c r="O40" s="361"/>
      <c r="P40" s="362"/>
      <c r="Q40" s="8">
        <f>Q38/Q39*100</f>
        <v>109.90638625288538</v>
      </c>
      <c r="R40" s="8">
        <f>R38/R39*100</f>
        <v>104.31057051372417</v>
      </c>
    </row>
    <row r="41" spans="1:18" ht="15" customHeight="1" x14ac:dyDescent="0.15">
      <c r="A41" s="363" t="s">
        <v>20</v>
      </c>
      <c r="B41" s="366" t="s">
        <v>55</v>
      </c>
      <c r="C41" s="55" t="str">
        <f>$C$5</f>
        <v>27年度</v>
      </c>
      <c r="D41" s="31">
        <f>'6～28頁'!E1168</f>
        <v>542.60000000000014</v>
      </c>
      <c r="E41" s="21">
        <f>'6～28頁'!F1168</f>
        <v>783.09999999999991</v>
      </c>
      <c r="F41" s="21">
        <f>'6～28頁'!G1168</f>
        <v>761.00000000000011</v>
      </c>
      <c r="G41" s="21">
        <f>'6～28頁'!H1168</f>
        <v>1110.6999999999998</v>
      </c>
      <c r="H41" s="21">
        <f>'6～28頁'!I1168</f>
        <v>1464.8000000000002</v>
      </c>
      <c r="I41" s="22">
        <f>'6～28頁'!J1168</f>
        <v>1340.8999999999999</v>
      </c>
      <c r="J41" s="6">
        <f>SUM(D41:I41)</f>
        <v>6003.1</v>
      </c>
      <c r="K41" s="31">
        <f>'6～28頁'!K1168</f>
        <v>885.8</v>
      </c>
      <c r="L41" s="21">
        <f>'6～28頁'!L1168</f>
        <v>477.70000000000005</v>
      </c>
      <c r="M41" s="21">
        <f>'6～28頁'!M1168</f>
        <v>331.6</v>
      </c>
      <c r="N41" s="21">
        <f>'6～28頁'!N1168</f>
        <v>394.9</v>
      </c>
      <c r="O41" s="21">
        <f>'6～28頁'!O1168</f>
        <v>697.6</v>
      </c>
      <c r="P41" s="22">
        <f>'6～28頁'!P1168</f>
        <v>390.3</v>
      </c>
      <c r="Q41" s="6">
        <f>SUM(K41:P41)</f>
        <v>3177.9</v>
      </c>
      <c r="R41" s="6">
        <f>J41+Q41</f>
        <v>9181</v>
      </c>
    </row>
    <row r="42" spans="1:18" ht="15" customHeight="1" x14ac:dyDescent="0.15">
      <c r="A42" s="364"/>
      <c r="B42" s="367"/>
      <c r="C42" s="59" t="str">
        <f>$C$6</f>
        <v>26年度</v>
      </c>
      <c r="D42" s="32">
        <f>'3～4頁'!D59</f>
        <v>449.99999999999994</v>
      </c>
      <c r="E42" s="24">
        <f>'3～4頁'!E59</f>
        <v>677.69999999999993</v>
      </c>
      <c r="F42" s="24">
        <f>'3～4頁'!F59</f>
        <v>748.1</v>
      </c>
      <c r="G42" s="24">
        <f>'3～4頁'!G59</f>
        <v>1039.2</v>
      </c>
      <c r="H42" s="24">
        <f>'3～4頁'!H59</f>
        <v>1439.1999999999998</v>
      </c>
      <c r="I42" s="25">
        <f>'3～4頁'!I59</f>
        <v>1228.6000000000001</v>
      </c>
      <c r="J42" s="7">
        <f>SUM(D42:I42)</f>
        <v>5582.8</v>
      </c>
      <c r="K42" s="32">
        <f>'3～4頁'!K59</f>
        <v>924.69999999999993</v>
      </c>
      <c r="L42" s="24">
        <f>'3～4頁'!L59</f>
        <v>419.6</v>
      </c>
      <c r="M42" s="24">
        <f>'3～4頁'!M59</f>
        <v>278.09999999999997</v>
      </c>
      <c r="N42" s="24">
        <f>'3～4頁'!N59</f>
        <v>336.9</v>
      </c>
      <c r="O42" s="24">
        <f>'3～4頁'!O59</f>
        <v>595.99999999999989</v>
      </c>
      <c r="P42" s="25">
        <f>'3～4頁'!P59</f>
        <v>404.9</v>
      </c>
      <c r="Q42" s="7">
        <f>SUM(K42:P42)</f>
        <v>2960.2</v>
      </c>
      <c r="R42" s="7">
        <f>J42+Q42</f>
        <v>8543</v>
      </c>
    </row>
    <row r="43" spans="1:18" ht="15" customHeight="1" x14ac:dyDescent="0.15">
      <c r="A43" s="364"/>
      <c r="B43" s="367"/>
      <c r="C43" s="59" t="s">
        <v>13</v>
      </c>
      <c r="D43" s="32">
        <f t="shared" ref="D43:J43" si="12">D41/D42*100</f>
        <v>120.57777777777783</v>
      </c>
      <c r="E43" s="24">
        <f t="shared" si="12"/>
        <v>115.55260439722591</v>
      </c>
      <c r="F43" s="24">
        <f t="shared" si="12"/>
        <v>101.72436839994654</v>
      </c>
      <c r="G43" s="24">
        <f t="shared" si="12"/>
        <v>106.88029253271745</v>
      </c>
      <c r="H43" s="24">
        <f t="shared" si="12"/>
        <v>101.77876598110063</v>
      </c>
      <c r="I43" s="25">
        <f t="shared" si="12"/>
        <v>109.14048510499754</v>
      </c>
      <c r="J43" s="7">
        <f t="shared" si="12"/>
        <v>107.52848033244966</v>
      </c>
      <c r="K43" s="32">
        <f t="shared" ref="K43:R43" si="13">K41/K42*100</f>
        <v>95.793230236833566</v>
      </c>
      <c r="L43" s="24">
        <f t="shared" si="13"/>
        <v>113.84652049571019</v>
      </c>
      <c r="M43" s="24">
        <f t="shared" si="13"/>
        <v>119.237684286228</v>
      </c>
      <c r="N43" s="24">
        <f t="shared" si="13"/>
        <v>117.2157910359157</v>
      </c>
      <c r="O43" s="24">
        <f t="shared" si="13"/>
        <v>117.04697986577185</v>
      </c>
      <c r="P43" s="25">
        <f t="shared" si="13"/>
        <v>96.394171400345769</v>
      </c>
      <c r="Q43" s="7">
        <f t="shared" si="13"/>
        <v>107.35423282210664</v>
      </c>
      <c r="R43" s="7">
        <f t="shared" si="13"/>
        <v>107.46810254009129</v>
      </c>
    </row>
    <row r="44" spans="1:18" ht="15" customHeight="1" x14ac:dyDescent="0.15">
      <c r="A44" s="364"/>
      <c r="B44" s="367" t="s">
        <v>57</v>
      </c>
      <c r="C44" s="59" t="str">
        <f>$C$5</f>
        <v>27年度</v>
      </c>
      <c r="D44" s="354">
        <f>D41+E41</f>
        <v>1325.7</v>
      </c>
      <c r="E44" s="355"/>
      <c r="F44" s="355">
        <f>SUM(F41:I41)</f>
        <v>4677.3999999999996</v>
      </c>
      <c r="G44" s="355"/>
      <c r="H44" s="355"/>
      <c r="I44" s="359"/>
      <c r="J44" s="7">
        <f>D44+F44</f>
        <v>6003.0999999999995</v>
      </c>
      <c r="K44" s="354">
        <f>K41+L41</f>
        <v>1363.5</v>
      </c>
      <c r="L44" s="355"/>
      <c r="M44" s="355">
        <f>SUM(M41:P41)</f>
        <v>1814.3999999999999</v>
      </c>
      <c r="N44" s="355"/>
      <c r="O44" s="355"/>
      <c r="P44" s="359"/>
      <c r="Q44" s="7">
        <f>K44+M44</f>
        <v>3177.8999999999996</v>
      </c>
      <c r="R44" s="7">
        <f>J44+Q44</f>
        <v>9181</v>
      </c>
    </row>
    <row r="45" spans="1:18" ht="15" customHeight="1" x14ac:dyDescent="0.15">
      <c r="A45" s="364"/>
      <c r="B45" s="367"/>
      <c r="C45" s="59" t="str">
        <f>$C$6</f>
        <v>26年度</v>
      </c>
      <c r="D45" s="354">
        <f>D42+E42</f>
        <v>1127.6999999999998</v>
      </c>
      <c r="E45" s="355"/>
      <c r="F45" s="355">
        <f>SUM(F42:I42)</f>
        <v>4455.1000000000004</v>
      </c>
      <c r="G45" s="355"/>
      <c r="H45" s="355"/>
      <c r="I45" s="359"/>
      <c r="J45" s="7">
        <f>D45+F45</f>
        <v>5582.8</v>
      </c>
      <c r="K45" s="354">
        <f>K42+L42</f>
        <v>1344.3</v>
      </c>
      <c r="L45" s="355"/>
      <c r="M45" s="355">
        <f>SUM(M42:P42)</f>
        <v>1615.9</v>
      </c>
      <c r="N45" s="355"/>
      <c r="O45" s="355"/>
      <c r="P45" s="359"/>
      <c r="Q45" s="7">
        <f>K45+M45</f>
        <v>2960.2</v>
      </c>
      <c r="R45" s="7">
        <f>J45+Q45</f>
        <v>8543</v>
      </c>
    </row>
    <row r="46" spans="1:18" ht="15" customHeight="1" thickBot="1" x14ac:dyDescent="0.2">
      <c r="A46" s="365"/>
      <c r="B46" s="368"/>
      <c r="C46" s="30" t="s">
        <v>13</v>
      </c>
      <c r="D46" s="360">
        <f>D44/D45*100</f>
        <v>117.55786113328016</v>
      </c>
      <c r="E46" s="361"/>
      <c r="F46" s="361">
        <f>F44/F45*100</f>
        <v>104.98978698570176</v>
      </c>
      <c r="G46" s="361"/>
      <c r="H46" s="361"/>
      <c r="I46" s="362"/>
      <c r="J46" s="8">
        <f>J44/J45*100</f>
        <v>107.52848033244966</v>
      </c>
      <c r="K46" s="360">
        <f>K44/K45*100</f>
        <v>101.42825262218255</v>
      </c>
      <c r="L46" s="361"/>
      <c r="M46" s="361">
        <f>M44/M45*100</f>
        <v>112.28417600099014</v>
      </c>
      <c r="N46" s="361"/>
      <c r="O46" s="361"/>
      <c r="P46" s="362"/>
      <c r="Q46" s="8">
        <f>Q44/Q45*100</f>
        <v>107.35423282210661</v>
      </c>
      <c r="R46" s="8">
        <f>R44/R45*100</f>
        <v>107.46810254009129</v>
      </c>
    </row>
    <row r="47" spans="1:18" ht="13.5" customHeight="1" x14ac:dyDescent="0.15">
      <c r="D47" t="str">
        <f>'3～4頁'!D45</f>
        <v>※26年度の各月の数値は、26年度報告書の数値であるため、１表、２表、５表の26年度合計と一致しないことがある。</v>
      </c>
    </row>
  </sheetData>
  <mergeCells count="114">
    <mergeCell ref="F45:I45"/>
    <mergeCell ref="K45:L45"/>
    <mergeCell ref="M45:P45"/>
    <mergeCell ref="F40:I40"/>
    <mergeCell ref="K40:L40"/>
    <mergeCell ref="M40:P40"/>
    <mergeCell ref="A41:A46"/>
    <mergeCell ref="B41:B43"/>
    <mergeCell ref="B44:B46"/>
    <mergeCell ref="D44:E44"/>
    <mergeCell ref="F44:I44"/>
    <mergeCell ref="K44:L44"/>
    <mergeCell ref="M44:P44"/>
    <mergeCell ref="D46:E46"/>
    <mergeCell ref="F46:I46"/>
    <mergeCell ref="K46:L46"/>
    <mergeCell ref="M46:P46"/>
    <mergeCell ref="D45:E45"/>
    <mergeCell ref="F38:I38"/>
    <mergeCell ref="K38:L38"/>
    <mergeCell ref="M38:P38"/>
    <mergeCell ref="D39:E39"/>
    <mergeCell ref="F39:I39"/>
    <mergeCell ref="K39:L39"/>
    <mergeCell ref="M39:P39"/>
    <mergeCell ref="A35:A40"/>
    <mergeCell ref="B35:B37"/>
    <mergeCell ref="B38:B40"/>
    <mergeCell ref="D38:E38"/>
    <mergeCell ref="D40:E40"/>
    <mergeCell ref="D28:E28"/>
    <mergeCell ref="D34:E34"/>
    <mergeCell ref="F34:I34"/>
    <mergeCell ref="K34:L34"/>
    <mergeCell ref="M34:P34"/>
    <mergeCell ref="D33:E33"/>
    <mergeCell ref="F33:I33"/>
    <mergeCell ref="K33:L33"/>
    <mergeCell ref="M33:P33"/>
    <mergeCell ref="F28:I28"/>
    <mergeCell ref="K28:L28"/>
    <mergeCell ref="M28:P28"/>
    <mergeCell ref="F21:I21"/>
    <mergeCell ref="K21:L21"/>
    <mergeCell ref="M21:P21"/>
    <mergeCell ref="F16:I16"/>
    <mergeCell ref="K16:L16"/>
    <mergeCell ref="M16:P16"/>
    <mergeCell ref="A29:A34"/>
    <mergeCell ref="B29:B31"/>
    <mergeCell ref="B32:B34"/>
    <mergeCell ref="D32:E32"/>
    <mergeCell ref="F32:I32"/>
    <mergeCell ref="K32:L32"/>
    <mergeCell ref="M32:P32"/>
    <mergeCell ref="F26:I26"/>
    <mergeCell ref="K26:L26"/>
    <mergeCell ref="M26:P26"/>
    <mergeCell ref="D27:E27"/>
    <mergeCell ref="F27:I27"/>
    <mergeCell ref="K27:L27"/>
    <mergeCell ref="M27:P27"/>
    <mergeCell ref="A23:A28"/>
    <mergeCell ref="B23:B25"/>
    <mergeCell ref="B26:B28"/>
    <mergeCell ref="D26:E26"/>
    <mergeCell ref="A17:A22"/>
    <mergeCell ref="B17:B19"/>
    <mergeCell ref="B20:B22"/>
    <mergeCell ref="D20:E20"/>
    <mergeCell ref="F20:I20"/>
    <mergeCell ref="K20:L20"/>
    <mergeCell ref="M20:P20"/>
    <mergeCell ref="F14:I14"/>
    <mergeCell ref="K14:L14"/>
    <mergeCell ref="M14:P14"/>
    <mergeCell ref="D15:E15"/>
    <mergeCell ref="F15:I15"/>
    <mergeCell ref="K15:L15"/>
    <mergeCell ref="M15:P15"/>
    <mergeCell ref="A11:A16"/>
    <mergeCell ref="B11:B13"/>
    <mergeCell ref="B14:B16"/>
    <mergeCell ref="D14:E14"/>
    <mergeCell ref="D16:E16"/>
    <mergeCell ref="D22:E22"/>
    <mergeCell ref="F22:I22"/>
    <mergeCell ref="K22:L22"/>
    <mergeCell ref="M22:P22"/>
    <mergeCell ref="D21:E21"/>
    <mergeCell ref="A5:A10"/>
    <mergeCell ref="B5:B7"/>
    <mergeCell ref="B8:B10"/>
    <mergeCell ref="D9:E9"/>
    <mergeCell ref="D10:E10"/>
    <mergeCell ref="F10:I10"/>
    <mergeCell ref="K10:L10"/>
    <mergeCell ref="M10:P10"/>
    <mergeCell ref="A3:A4"/>
    <mergeCell ref="B3:C4"/>
    <mergeCell ref="D3:E3"/>
    <mergeCell ref="F3:I3"/>
    <mergeCell ref="R3:R4"/>
    <mergeCell ref="D8:E8"/>
    <mergeCell ref="F8:I8"/>
    <mergeCell ref="K8:L8"/>
    <mergeCell ref="M8:P8"/>
    <mergeCell ref="F9:I9"/>
    <mergeCell ref="M9:P9"/>
    <mergeCell ref="J3:J4"/>
    <mergeCell ref="K3:L3"/>
    <mergeCell ref="M3:P3"/>
    <mergeCell ref="Q3:Q4"/>
    <mergeCell ref="K9:L9"/>
  </mergeCells>
  <phoneticPr fontId="3"/>
  <pageMargins left="0.82677165354330717" right="0.39370078740157483" top="0.82" bottom="0.59055118110236227" header="0.51181102362204722" footer="0.35433070866141736"/>
  <pageSetup paperSize="9" scale="75" firstPageNumber="5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T1271"/>
  <sheetViews>
    <sheetView view="pageBreakPreview" zoomScale="70" zoomScaleNormal="85" zoomScaleSheetLayoutView="70" workbookViewId="0">
      <pane xSplit="3" ySplit="3" topLeftCell="D4" activePane="bottomRight" state="frozen"/>
      <selection activeCell="R120" sqref="R120"/>
      <selection pane="topRight" activeCell="R120" sqref="R120"/>
      <selection pane="bottomLeft" activeCell="R120" sqref="R120"/>
      <selection pane="bottomRight" activeCell="E2" sqref="E2"/>
    </sheetView>
  </sheetViews>
  <sheetFormatPr defaultRowHeight="13.5" customHeight="1" x14ac:dyDescent="0.15"/>
  <cols>
    <col min="1" max="1" width="9" style="194"/>
    <col min="2" max="2" width="9" style="192"/>
    <col min="3" max="4" width="11" style="192" customWidth="1"/>
    <col min="5" max="18" width="9.5" style="192" customWidth="1"/>
    <col min="19" max="19" width="8.625" style="193" customWidth="1"/>
    <col min="21" max="16384" width="9" style="192"/>
  </cols>
  <sheetData>
    <row r="1" spans="1:19" ht="21" customHeight="1" x14ac:dyDescent="0.2">
      <c r="A1" s="308" t="s">
        <v>409</v>
      </c>
    </row>
    <row r="2" spans="1:19" ht="13.5" customHeight="1" thickBot="1" x14ac:dyDescent="0.2">
      <c r="S2" s="195" t="s">
        <v>310</v>
      </c>
    </row>
    <row r="3" spans="1:19" ht="13.5" customHeight="1" thickBot="1" x14ac:dyDescent="0.2">
      <c r="A3" s="196" t="s">
        <v>58</v>
      </c>
      <c r="B3" s="196" t="s">
        <v>355</v>
      </c>
      <c r="C3" s="196" t="s">
        <v>59</v>
      </c>
      <c r="D3" s="197" t="s">
        <v>60</v>
      </c>
      <c r="E3" s="198" t="s">
        <v>61</v>
      </c>
      <c r="F3" s="198" t="s">
        <v>62</v>
      </c>
      <c r="G3" s="198" t="s">
        <v>63</v>
      </c>
      <c r="H3" s="198" t="s">
        <v>64</v>
      </c>
      <c r="I3" s="198" t="s">
        <v>65</v>
      </c>
      <c r="J3" s="198" t="s">
        <v>66</v>
      </c>
      <c r="K3" s="198" t="s">
        <v>67</v>
      </c>
      <c r="L3" s="198" t="s">
        <v>68</v>
      </c>
      <c r="M3" s="198" t="s">
        <v>69</v>
      </c>
      <c r="N3" s="198" t="s">
        <v>36</v>
      </c>
      <c r="O3" s="198" t="s">
        <v>37</v>
      </c>
      <c r="P3" s="198" t="s">
        <v>38</v>
      </c>
      <c r="Q3" s="198" t="s">
        <v>356</v>
      </c>
      <c r="R3" s="198" t="str">
        <f>'2頁'!R3</f>
        <v>26年度</v>
      </c>
      <c r="S3" s="199" t="s">
        <v>71</v>
      </c>
    </row>
    <row r="4" spans="1:19" ht="13.5" customHeight="1" x14ac:dyDescent="0.15">
      <c r="A4" s="369" t="s">
        <v>324</v>
      </c>
      <c r="B4" s="370"/>
      <c r="C4" s="371"/>
      <c r="D4" s="200" t="s">
        <v>72</v>
      </c>
      <c r="E4" s="201">
        <f t="shared" ref="E4:R4" si="0">+E10+E490+E622+E907+E1036+E1168</f>
        <v>7788.8</v>
      </c>
      <c r="F4" s="201">
        <f t="shared" si="0"/>
        <v>14025.900000000001</v>
      </c>
      <c r="G4" s="201">
        <f t="shared" si="0"/>
        <v>12784.300000000001</v>
      </c>
      <c r="H4" s="201">
        <f t="shared" si="0"/>
        <v>18295.2</v>
      </c>
      <c r="I4" s="201">
        <f t="shared" si="0"/>
        <v>21532.299999999996</v>
      </c>
      <c r="J4" s="201">
        <f t="shared" si="0"/>
        <v>16201.7</v>
      </c>
      <c r="K4" s="201">
        <f t="shared" si="0"/>
        <v>11778.599999999999</v>
      </c>
      <c r="L4" s="201">
        <f t="shared" si="0"/>
        <v>7015.2</v>
      </c>
      <c r="M4" s="201">
        <f t="shared" si="0"/>
        <v>7000.1</v>
      </c>
      <c r="N4" s="201">
        <f t="shared" si="0"/>
        <v>8015.2999999999993</v>
      </c>
      <c r="O4" s="201">
        <f t="shared" si="0"/>
        <v>8802.5</v>
      </c>
      <c r="P4" s="201">
        <f t="shared" si="0"/>
        <v>7581.3</v>
      </c>
      <c r="Q4" s="201">
        <f t="shared" si="0"/>
        <v>140821.20000000001</v>
      </c>
      <c r="R4" s="201">
        <f t="shared" si="0"/>
        <v>133406.39999999999</v>
      </c>
      <c r="S4" s="211">
        <f t="shared" ref="S4:S9" si="1">IF(Q4=0,"－",Q4/R4*100)</f>
        <v>105.55805418630592</v>
      </c>
    </row>
    <row r="5" spans="1:19" ht="13.5" customHeight="1" x14ac:dyDescent="0.15">
      <c r="A5" s="372"/>
      <c r="B5" s="373"/>
      <c r="C5" s="374"/>
      <c r="D5" s="203" t="s">
        <v>73</v>
      </c>
      <c r="E5" s="204">
        <f t="shared" ref="E5:R5" si="2">+E11+E491+E623+E908+E1037+E1169</f>
        <v>2026.2</v>
      </c>
      <c r="F5" s="204">
        <f t="shared" si="2"/>
        <v>3496</v>
      </c>
      <c r="G5" s="204">
        <f t="shared" si="2"/>
        <v>3973.2000000000003</v>
      </c>
      <c r="H5" s="204">
        <f t="shared" si="2"/>
        <v>5865.1</v>
      </c>
      <c r="I5" s="204">
        <f t="shared" si="2"/>
        <v>6701.8000000000011</v>
      </c>
      <c r="J5" s="204">
        <f t="shared" si="2"/>
        <v>5186.8</v>
      </c>
      <c r="K5" s="204">
        <f t="shared" si="2"/>
        <v>3855.0999999999995</v>
      </c>
      <c r="L5" s="204">
        <f t="shared" si="2"/>
        <v>2180</v>
      </c>
      <c r="M5" s="204">
        <f t="shared" si="2"/>
        <v>2536.3000000000002</v>
      </c>
      <c r="N5" s="204">
        <f t="shared" si="2"/>
        <v>2452.5</v>
      </c>
      <c r="O5" s="204">
        <f t="shared" si="2"/>
        <v>3008.9</v>
      </c>
      <c r="P5" s="204">
        <f t="shared" si="2"/>
        <v>2395.0000000000005</v>
      </c>
      <c r="Q5" s="204">
        <f t="shared" si="2"/>
        <v>43676.9</v>
      </c>
      <c r="R5" s="204">
        <f t="shared" si="2"/>
        <v>40512.899999999994</v>
      </c>
      <c r="S5" s="213">
        <f t="shared" si="1"/>
        <v>107.80985809458224</v>
      </c>
    </row>
    <row r="6" spans="1:19" ht="13.5" customHeight="1" x14ac:dyDescent="0.15">
      <c r="A6" s="372"/>
      <c r="B6" s="373"/>
      <c r="C6" s="374"/>
      <c r="D6" s="203" t="s">
        <v>74</v>
      </c>
      <c r="E6" s="204">
        <f t="shared" ref="E6:R6" si="3">+E12+E492+E624+E909+E1038+E1170</f>
        <v>5762.5999999999995</v>
      </c>
      <c r="F6" s="204">
        <f t="shared" si="3"/>
        <v>10529.900000000001</v>
      </c>
      <c r="G6" s="204">
        <f t="shared" si="3"/>
        <v>8811.1000000000022</v>
      </c>
      <c r="H6" s="204">
        <f t="shared" si="3"/>
        <v>12430.100000000002</v>
      </c>
      <c r="I6" s="204">
        <f t="shared" si="3"/>
        <v>14830.500000000002</v>
      </c>
      <c r="J6" s="204">
        <f t="shared" si="3"/>
        <v>11014.9</v>
      </c>
      <c r="K6" s="204">
        <f t="shared" si="3"/>
        <v>7923.4999999999991</v>
      </c>
      <c r="L6" s="204">
        <f t="shared" si="3"/>
        <v>4835.1999999999989</v>
      </c>
      <c r="M6" s="204">
        <f t="shared" si="3"/>
        <v>4463.8</v>
      </c>
      <c r="N6" s="204">
        <f t="shared" si="3"/>
        <v>5562.8</v>
      </c>
      <c r="O6" s="204">
        <f t="shared" si="3"/>
        <v>5793.6</v>
      </c>
      <c r="P6" s="204">
        <f t="shared" si="3"/>
        <v>5186.2999999999993</v>
      </c>
      <c r="Q6" s="204">
        <f t="shared" si="3"/>
        <v>97144.3</v>
      </c>
      <c r="R6" s="204">
        <f t="shared" si="3"/>
        <v>92893.5</v>
      </c>
      <c r="S6" s="213">
        <f t="shared" si="1"/>
        <v>104.57599293814961</v>
      </c>
    </row>
    <row r="7" spans="1:19" ht="13.5" customHeight="1" x14ac:dyDescent="0.15">
      <c r="A7" s="372"/>
      <c r="B7" s="373"/>
      <c r="C7" s="374"/>
      <c r="D7" s="203" t="s">
        <v>75</v>
      </c>
      <c r="E7" s="204">
        <f t="shared" ref="E7:R7" si="4">+E13+E493+E625+E910+E1039+E1171</f>
        <v>6326.9999999999991</v>
      </c>
      <c r="F7" s="204">
        <f t="shared" si="4"/>
        <v>11980.799999999997</v>
      </c>
      <c r="G7" s="204">
        <f t="shared" si="4"/>
        <v>10586.199999999999</v>
      </c>
      <c r="H7" s="204">
        <f t="shared" si="4"/>
        <v>15432.800000000001</v>
      </c>
      <c r="I7" s="204">
        <f t="shared" si="4"/>
        <v>18235.400000000001</v>
      </c>
      <c r="J7" s="204">
        <f t="shared" si="4"/>
        <v>13493.999999999998</v>
      </c>
      <c r="K7" s="204">
        <f t="shared" si="4"/>
        <v>9723.5</v>
      </c>
      <c r="L7" s="204">
        <f t="shared" si="4"/>
        <v>5522.3</v>
      </c>
      <c r="M7" s="204">
        <f t="shared" si="4"/>
        <v>5386.7</v>
      </c>
      <c r="N7" s="204">
        <f t="shared" si="4"/>
        <v>6236.9999999999982</v>
      </c>
      <c r="O7" s="204">
        <f t="shared" si="4"/>
        <v>6982.7</v>
      </c>
      <c r="P7" s="204">
        <f t="shared" si="4"/>
        <v>5851.9999999999991</v>
      </c>
      <c r="Q7" s="204">
        <f t="shared" si="4"/>
        <v>115760.4</v>
      </c>
      <c r="R7" s="204">
        <f t="shared" si="4"/>
        <v>109199.9</v>
      </c>
      <c r="S7" s="213">
        <f t="shared" si="1"/>
        <v>106.00778938442252</v>
      </c>
    </row>
    <row r="8" spans="1:19" ht="13.5" customHeight="1" x14ac:dyDescent="0.15">
      <c r="A8" s="372"/>
      <c r="B8" s="373"/>
      <c r="C8" s="374"/>
      <c r="D8" s="203" t="s">
        <v>76</v>
      </c>
      <c r="E8" s="204">
        <f t="shared" ref="E8:R8" si="5">+E14+E494+E626+E911+E1040+E1172</f>
        <v>1461.8</v>
      </c>
      <c r="F8" s="204">
        <f t="shared" si="5"/>
        <v>2045.1</v>
      </c>
      <c r="G8" s="204">
        <f t="shared" si="5"/>
        <v>2198.1</v>
      </c>
      <c r="H8" s="204">
        <f t="shared" si="5"/>
        <v>2862.4</v>
      </c>
      <c r="I8" s="204">
        <f t="shared" si="5"/>
        <v>3296.9</v>
      </c>
      <c r="J8" s="204">
        <f t="shared" si="5"/>
        <v>2707.7</v>
      </c>
      <c r="K8" s="204">
        <f t="shared" si="5"/>
        <v>2055.1</v>
      </c>
      <c r="L8" s="204">
        <f t="shared" si="5"/>
        <v>1492.8999999999996</v>
      </c>
      <c r="M8" s="204">
        <f t="shared" si="5"/>
        <v>1613.3999999999999</v>
      </c>
      <c r="N8" s="204">
        <f t="shared" si="5"/>
        <v>1778.3000000000002</v>
      </c>
      <c r="O8" s="204">
        <f t="shared" si="5"/>
        <v>1819.7999999999997</v>
      </c>
      <c r="P8" s="204">
        <f t="shared" si="5"/>
        <v>1729.2999999999995</v>
      </c>
      <c r="Q8" s="204">
        <f t="shared" si="5"/>
        <v>25060.800000000003</v>
      </c>
      <c r="R8" s="204">
        <f t="shared" si="5"/>
        <v>24206.500000000004</v>
      </c>
      <c r="S8" s="213">
        <f t="shared" si="1"/>
        <v>103.52921735897382</v>
      </c>
    </row>
    <row r="9" spans="1:19" ht="13.5" customHeight="1" thickBot="1" x14ac:dyDescent="0.2">
      <c r="A9" s="375"/>
      <c r="B9" s="376"/>
      <c r="C9" s="377"/>
      <c r="D9" s="206" t="s">
        <v>77</v>
      </c>
      <c r="E9" s="207">
        <f t="shared" ref="E9:R9" si="6">+E15+E495+E627+E912+E1041+E1173</f>
        <v>1939.5999999999997</v>
      </c>
      <c r="F9" s="207">
        <f t="shared" si="6"/>
        <v>2726.1</v>
      </c>
      <c r="G9" s="207">
        <f t="shared" si="6"/>
        <v>2932.0000000000005</v>
      </c>
      <c r="H9" s="207">
        <f t="shared" si="6"/>
        <v>3802.8999999999992</v>
      </c>
      <c r="I9" s="207">
        <f t="shared" si="6"/>
        <v>4349.7</v>
      </c>
      <c r="J9" s="207">
        <f t="shared" si="6"/>
        <v>3424.3</v>
      </c>
      <c r="K9" s="207">
        <f t="shared" si="6"/>
        <v>2858.6999999999994</v>
      </c>
      <c r="L9" s="207">
        <f t="shared" si="6"/>
        <v>2132</v>
      </c>
      <c r="M9" s="207">
        <f t="shared" si="6"/>
        <v>2541.2999999999997</v>
      </c>
      <c r="N9" s="207">
        <f t="shared" si="6"/>
        <v>2723.9</v>
      </c>
      <c r="O9" s="207">
        <f t="shared" si="6"/>
        <v>2817.6</v>
      </c>
      <c r="P9" s="207">
        <f t="shared" si="6"/>
        <v>2463.4</v>
      </c>
      <c r="Q9" s="207">
        <f t="shared" si="6"/>
        <v>34711.5</v>
      </c>
      <c r="R9" s="207">
        <f t="shared" si="6"/>
        <v>32789.800000000003</v>
      </c>
      <c r="S9" s="215">
        <f t="shared" si="1"/>
        <v>105.86066398697156</v>
      </c>
    </row>
    <row r="10" spans="1:19" ht="13.5" customHeight="1" x14ac:dyDescent="0.15">
      <c r="A10" s="369" t="s">
        <v>16</v>
      </c>
      <c r="B10" s="370"/>
      <c r="C10" s="371"/>
      <c r="D10" s="200" t="s">
        <v>72</v>
      </c>
      <c r="E10" s="201">
        <f t="shared" ref="E10:R10" si="7">+E16+E175+E232+E364+E439</f>
        <v>4826.3</v>
      </c>
      <c r="F10" s="201">
        <f t="shared" si="7"/>
        <v>7870.0000000000009</v>
      </c>
      <c r="G10" s="201">
        <f t="shared" si="7"/>
        <v>6887.0000000000009</v>
      </c>
      <c r="H10" s="201">
        <f t="shared" si="7"/>
        <v>9371.1</v>
      </c>
      <c r="I10" s="201">
        <f t="shared" si="7"/>
        <v>11164.299999999997</v>
      </c>
      <c r="J10" s="201">
        <f t="shared" si="7"/>
        <v>8296.5</v>
      </c>
      <c r="K10" s="201">
        <f t="shared" si="7"/>
        <v>6540.4000000000005</v>
      </c>
      <c r="L10" s="201">
        <f t="shared" si="7"/>
        <v>4251.4999999999991</v>
      </c>
      <c r="M10" s="201">
        <f t="shared" si="7"/>
        <v>4338.4999999999991</v>
      </c>
      <c r="N10" s="201">
        <f t="shared" si="7"/>
        <v>4932.8999999999996</v>
      </c>
      <c r="O10" s="201">
        <f t="shared" si="7"/>
        <v>4791.3999999999996</v>
      </c>
      <c r="P10" s="201">
        <f t="shared" si="7"/>
        <v>4662.8999999999996</v>
      </c>
      <c r="Q10" s="201">
        <f t="shared" si="7"/>
        <v>77932.800000000003</v>
      </c>
      <c r="R10" s="201">
        <f t="shared" si="7"/>
        <v>73151.700000000012</v>
      </c>
      <c r="S10" s="211">
        <f t="shared" ref="S10:S15" si="8">IF(Q10=0,"－",Q10/R10*100)</f>
        <v>106.53586997978172</v>
      </c>
    </row>
    <row r="11" spans="1:19" ht="13.5" customHeight="1" x14ac:dyDescent="0.15">
      <c r="A11" s="372"/>
      <c r="B11" s="373"/>
      <c r="C11" s="374"/>
      <c r="D11" s="203" t="s">
        <v>73</v>
      </c>
      <c r="E11" s="204">
        <f t="shared" ref="E11:R11" si="9">+E17+E176+E233+E365+E440</f>
        <v>1110.3999999999999</v>
      </c>
      <c r="F11" s="204">
        <f t="shared" si="9"/>
        <v>1659.4</v>
      </c>
      <c r="G11" s="204">
        <f t="shared" si="9"/>
        <v>1739.6</v>
      </c>
      <c r="H11" s="204">
        <f t="shared" si="9"/>
        <v>2194.6000000000008</v>
      </c>
      <c r="I11" s="204">
        <f t="shared" si="9"/>
        <v>2667.1000000000004</v>
      </c>
      <c r="J11" s="204">
        <f t="shared" si="9"/>
        <v>2025.6000000000001</v>
      </c>
      <c r="K11" s="204">
        <f t="shared" si="9"/>
        <v>1846.7</v>
      </c>
      <c r="L11" s="204">
        <f t="shared" si="9"/>
        <v>1245.9000000000001</v>
      </c>
      <c r="M11" s="204">
        <f t="shared" si="9"/>
        <v>1576.8000000000004</v>
      </c>
      <c r="N11" s="204">
        <f t="shared" si="9"/>
        <v>1576.6999999999998</v>
      </c>
      <c r="O11" s="204">
        <f t="shared" si="9"/>
        <v>1487.3000000000002</v>
      </c>
      <c r="P11" s="204">
        <f t="shared" si="9"/>
        <v>1469.4</v>
      </c>
      <c r="Q11" s="204">
        <f t="shared" si="9"/>
        <v>20599.499999999996</v>
      </c>
      <c r="R11" s="204">
        <f t="shared" si="9"/>
        <v>18735.3</v>
      </c>
      <c r="S11" s="213">
        <f t="shared" si="8"/>
        <v>109.95020095755071</v>
      </c>
    </row>
    <row r="12" spans="1:19" ht="13.5" customHeight="1" x14ac:dyDescent="0.15">
      <c r="A12" s="372"/>
      <c r="B12" s="373"/>
      <c r="C12" s="374"/>
      <c r="D12" s="203" t="s">
        <v>74</v>
      </c>
      <c r="E12" s="204">
        <f t="shared" ref="E12:R12" si="10">+E18+E177+E234+E366+E441</f>
        <v>3715.9</v>
      </c>
      <c r="F12" s="204">
        <f t="shared" si="10"/>
        <v>6210.5999999999985</v>
      </c>
      <c r="G12" s="204">
        <f t="shared" si="10"/>
        <v>5147.4000000000005</v>
      </c>
      <c r="H12" s="204">
        <f t="shared" si="10"/>
        <v>7176.5</v>
      </c>
      <c r="I12" s="204">
        <f t="shared" si="10"/>
        <v>8497.2000000000007</v>
      </c>
      <c r="J12" s="204">
        <f t="shared" si="10"/>
        <v>6270.9</v>
      </c>
      <c r="K12" s="204">
        <f t="shared" si="10"/>
        <v>4693.7</v>
      </c>
      <c r="L12" s="204">
        <f t="shared" si="10"/>
        <v>3005.6</v>
      </c>
      <c r="M12" s="204">
        <f t="shared" si="10"/>
        <v>2761.7</v>
      </c>
      <c r="N12" s="204">
        <f t="shared" si="10"/>
        <v>3356.2000000000003</v>
      </c>
      <c r="O12" s="204">
        <f t="shared" si="10"/>
        <v>3304.1000000000004</v>
      </c>
      <c r="P12" s="204">
        <f t="shared" si="10"/>
        <v>3193.5</v>
      </c>
      <c r="Q12" s="204">
        <f t="shared" si="10"/>
        <v>57333.299999999996</v>
      </c>
      <c r="R12" s="204">
        <f t="shared" si="10"/>
        <v>54416.4</v>
      </c>
      <c r="S12" s="213">
        <f t="shared" si="8"/>
        <v>105.36033254680572</v>
      </c>
    </row>
    <row r="13" spans="1:19" ht="13.5" customHeight="1" x14ac:dyDescent="0.15">
      <c r="A13" s="372"/>
      <c r="B13" s="373"/>
      <c r="C13" s="374"/>
      <c r="D13" s="203" t="s">
        <v>75</v>
      </c>
      <c r="E13" s="204">
        <f t="shared" ref="E13:R13" si="11">+E19+E178+E235+E367+E442</f>
        <v>4027.7999999999997</v>
      </c>
      <c r="F13" s="204">
        <f t="shared" si="11"/>
        <v>6858.7999999999993</v>
      </c>
      <c r="G13" s="204">
        <f t="shared" si="11"/>
        <v>5842.0999999999985</v>
      </c>
      <c r="H13" s="204">
        <f t="shared" si="11"/>
        <v>8006.9000000000005</v>
      </c>
      <c r="I13" s="204">
        <f t="shared" si="11"/>
        <v>9554.4000000000015</v>
      </c>
      <c r="J13" s="204">
        <f t="shared" si="11"/>
        <v>6960.6999999999989</v>
      </c>
      <c r="K13" s="204">
        <f t="shared" si="11"/>
        <v>5528.7</v>
      </c>
      <c r="L13" s="204">
        <f t="shared" si="11"/>
        <v>3475</v>
      </c>
      <c r="M13" s="204">
        <f t="shared" si="11"/>
        <v>3439.2000000000003</v>
      </c>
      <c r="N13" s="204">
        <f t="shared" si="11"/>
        <v>3874.4</v>
      </c>
      <c r="O13" s="204">
        <f t="shared" si="11"/>
        <v>3825.8</v>
      </c>
      <c r="P13" s="204">
        <f t="shared" si="11"/>
        <v>3653.8999999999996</v>
      </c>
      <c r="Q13" s="204">
        <f t="shared" si="11"/>
        <v>65047.7</v>
      </c>
      <c r="R13" s="204">
        <f t="shared" si="11"/>
        <v>60753.999999999993</v>
      </c>
      <c r="S13" s="213">
        <f t="shared" si="8"/>
        <v>107.06735358988711</v>
      </c>
    </row>
    <row r="14" spans="1:19" ht="13.5" customHeight="1" x14ac:dyDescent="0.15">
      <c r="A14" s="372"/>
      <c r="B14" s="373"/>
      <c r="C14" s="374"/>
      <c r="D14" s="203" t="s">
        <v>76</v>
      </c>
      <c r="E14" s="204">
        <f t="shared" ref="E14:R14" si="12">+E20+E179+E236+E368+E443</f>
        <v>798.5</v>
      </c>
      <c r="F14" s="204">
        <f t="shared" si="12"/>
        <v>1011.1999999999999</v>
      </c>
      <c r="G14" s="204">
        <f t="shared" si="12"/>
        <v>1044.8999999999999</v>
      </c>
      <c r="H14" s="204">
        <f t="shared" si="12"/>
        <v>1364.1999999999998</v>
      </c>
      <c r="I14" s="204">
        <f t="shared" si="12"/>
        <v>1609.9000000000003</v>
      </c>
      <c r="J14" s="204">
        <f t="shared" si="12"/>
        <v>1335.8</v>
      </c>
      <c r="K14" s="204">
        <f t="shared" si="12"/>
        <v>1011.7</v>
      </c>
      <c r="L14" s="204">
        <f t="shared" si="12"/>
        <v>776.49999999999989</v>
      </c>
      <c r="M14" s="204">
        <f t="shared" si="12"/>
        <v>899.3</v>
      </c>
      <c r="N14" s="204">
        <f t="shared" si="12"/>
        <v>1058.5000000000002</v>
      </c>
      <c r="O14" s="204">
        <f t="shared" si="12"/>
        <v>965.59999999999991</v>
      </c>
      <c r="P14" s="204">
        <f t="shared" si="12"/>
        <v>1008.9999999999998</v>
      </c>
      <c r="Q14" s="204">
        <f t="shared" si="12"/>
        <v>12885.100000000002</v>
      </c>
      <c r="R14" s="204">
        <f t="shared" si="12"/>
        <v>12397.7</v>
      </c>
      <c r="S14" s="213">
        <f t="shared" si="8"/>
        <v>103.93137436782631</v>
      </c>
    </row>
    <row r="15" spans="1:19" ht="13.5" customHeight="1" thickBot="1" x14ac:dyDescent="0.2">
      <c r="A15" s="372"/>
      <c r="B15" s="376"/>
      <c r="C15" s="377"/>
      <c r="D15" s="206" t="s">
        <v>77</v>
      </c>
      <c r="E15" s="207">
        <f t="shared" ref="E15:R15" si="13">+E21+E180+E237+E369+E444</f>
        <v>1160.0999999999999</v>
      </c>
      <c r="F15" s="207">
        <f t="shared" si="13"/>
        <v>1526.3999999999999</v>
      </c>
      <c r="G15" s="207">
        <f t="shared" si="13"/>
        <v>1573.6</v>
      </c>
      <c r="H15" s="207">
        <f t="shared" si="13"/>
        <v>2027.8999999999996</v>
      </c>
      <c r="I15" s="207">
        <f t="shared" si="13"/>
        <v>2320.1999999999998</v>
      </c>
      <c r="J15" s="207">
        <f t="shared" si="13"/>
        <v>1821.0000000000002</v>
      </c>
      <c r="K15" s="207">
        <f t="shared" si="13"/>
        <v>1649.4999999999998</v>
      </c>
      <c r="L15" s="207">
        <f t="shared" si="13"/>
        <v>1290.2</v>
      </c>
      <c r="M15" s="207">
        <f t="shared" si="13"/>
        <v>1657.8999999999999</v>
      </c>
      <c r="N15" s="207">
        <f t="shared" si="13"/>
        <v>1817.2</v>
      </c>
      <c r="O15" s="207">
        <f t="shared" si="13"/>
        <v>1755</v>
      </c>
      <c r="P15" s="207">
        <f t="shared" si="13"/>
        <v>1613.3</v>
      </c>
      <c r="Q15" s="207">
        <f t="shared" si="13"/>
        <v>20212.300000000003</v>
      </c>
      <c r="R15" s="207">
        <f t="shared" si="13"/>
        <v>18793.700000000004</v>
      </c>
      <c r="S15" s="215">
        <f t="shared" si="8"/>
        <v>107.54827415570109</v>
      </c>
    </row>
    <row r="16" spans="1:19" ht="13.5" customHeight="1" x14ac:dyDescent="0.15">
      <c r="A16" s="209"/>
      <c r="B16" s="369" t="s">
        <v>325</v>
      </c>
      <c r="C16" s="371"/>
      <c r="D16" s="200" t="s">
        <v>72</v>
      </c>
      <c r="E16" s="210">
        <f t="shared" ref="E16:R16" si="14">+E22+E28+E34+E40+E46+E52+E61+E67+E73+E79+E85+E91+E97+E103+E109+E118+E124+E130+E136+E142+E148+E154+E160+E166</f>
        <v>680</v>
      </c>
      <c r="F16" s="210">
        <f t="shared" si="14"/>
        <v>1376.1999999999998</v>
      </c>
      <c r="G16" s="210">
        <f t="shared" si="14"/>
        <v>998.89999999999986</v>
      </c>
      <c r="H16" s="210">
        <f t="shared" si="14"/>
        <v>1594.2</v>
      </c>
      <c r="I16" s="210">
        <f t="shared" si="14"/>
        <v>1963.4000000000003</v>
      </c>
      <c r="J16" s="210">
        <f t="shared" si="14"/>
        <v>1382.9000000000003</v>
      </c>
      <c r="K16" s="210">
        <f t="shared" si="14"/>
        <v>920.69999999999993</v>
      </c>
      <c r="L16" s="210">
        <f t="shared" si="14"/>
        <v>557.9</v>
      </c>
      <c r="M16" s="210">
        <f t="shared" si="14"/>
        <v>443.5</v>
      </c>
      <c r="N16" s="210">
        <f t="shared" si="14"/>
        <v>641.6</v>
      </c>
      <c r="O16" s="210">
        <f t="shared" si="14"/>
        <v>608.49999999999989</v>
      </c>
      <c r="P16" s="210">
        <f t="shared" si="14"/>
        <v>542.89999999999986</v>
      </c>
      <c r="Q16" s="210">
        <f t="shared" si="14"/>
        <v>11710.699999999999</v>
      </c>
      <c r="R16" s="210">
        <f t="shared" si="14"/>
        <v>11612.000000000002</v>
      </c>
      <c r="S16" s="211">
        <f t="shared" ref="S16:S57" si="15">IF(Q16=0,"－",Q16/R16*100)</f>
        <v>100.84998277643815</v>
      </c>
    </row>
    <row r="17" spans="1:19" ht="13.5" customHeight="1" x14ac:dyDescent="0.15">
      <c r="A17" s="209"/>
      <c r="B17" s="372"/>
      <c r="C17" s="374"/>
      <c r="D17" s="203" t="s">
        <v>73</v>
      </c>
      <c r="E17" s="212">
        <f t="shared" ref="E17:Q21" si="16">+E23+E29+E35+E41+E47+E53+E62+E68+E74+E80+E86+E92+E98+E104+E110+E119+E125+E131+E137+E143+E149+E155+E161+E167</f>
        <v>40.5</v>
      </c>
      <c r="F17" s="212">
        <f t="shared" si="16"/>
        <v>84.2</v>
      </c>
      <c r="G17" s="212">
        <f t="shared" si="16"/>
        <v>69.599999999999994</v>
      </c>
      <c r="H17" s="212">
        <f t="shared" si="16"/>
        <v>113.99999999999997</v>
      </c>
      <c r="I17" s="212">
        <f t="shared" si="16"/>
        <v>169.1</v>
      </c>
      <c r="J17" s="212">
        <f t="shared" si="16"/>
        <v>89.499999999999972</v>
      </c>
      <c r="K17" s="212">
        <f t="shared" si="16"/>
        <v>70.600000000000009</v>
      </c>
      <c r="L17" s="212">
        <f t="shared" si="16"/>
        <v>39.70000000000001</v>
      </c>
      <c r="M17" s="212">
        <f t="shared" si="16"/>
        <v>31</v>
      </c>
      <c r="N17" s="212">
        <f t="shared" si="16"/>
        <v>36.600000000000009</v>
      </c>
      <c r="O17" s="212">
        <f t="shared" si="16"/>
        <v>40.20000000000001</v>
      </c>
      <c r="P17" s="212">
        <f t="shared" si="16"/>
        <v>37.400000000000013</v>
      </c>
      <c r="Q17" s="212">
        <f t="shared" si="16"/>
        <v>822.4000000000002</v>
      </c>
      <c r="R17" s="212">
        <f>+R23+R29+R35+R41+R47+R53+R62+R68+R74+R80+R86+R92+R98+R104+R110+R119+R125+R131+R137+R143+R149+R155+R161+R167</f>
        <v>816.30000000000018</v>
      </c>
      <c r="S17" s="213">
        <f t="shared" si="15"/>
        <v>100.7472742864143</v>
      </c>
    </row>
    <row r="18" spans="1:19" ht="13.5" customHeight="1" x14ac:dyDescent="0.15">
      <c r="A18" s="209"/>
      <c r="B18" s="372"/>
      <c r="C18" s="374"/>
      <c r="D18" s="203" t="s">
        <v>74</v>
      </c>
      <c r="E18" s="212">
        <f t="shared" si="16"/>
        <v>639.5</v>
      </c>
      <c r="F18" s="212">
        <f t="shared" si="16"/>
        <v>1291.9999999999998</v>
      </c>
      <c r="G18" s="212">
        <f t="shared" si="16"/>
        <v>929.30000000000007</v>
      </c>
      <c r="H18" s="212">
        <f t="shared" si="16"/>
        <v>1480.2</v>
      </c>
      <c r="I18" s="212">
        <f t="shared" si="16"/>
        <v>1794.3</v>
      </c>
      <c r="J18" s="212">
        <f t="shared" si="16"/>
        <v>1293.3999999999999</v>
      </c>
      <c r="K18" s="212">
        <f t="shared" si="16"/>
        <v>850.1</v>
      </c>
      <c r="L18" s="212">
        <f t="shared" si="16"/>
        <v>518.19999999999993</v>
      </c>
      <c r="M18" s="212">
        <f t="shared" si="16"/>
        <v>412.50000000000006</v>
      </c>
      <c r="N18" s="212">
        <f t="shared" si="16"/>
        <v>605</v>
      </c>
      <c r="O18" s="212">
        <f t="shared" si="16"/>
        <v>568.29999999999995</v>
      </c>
      <c r="P18" s="212">
        <f t="shared" si="16"/>
        <v>505.5</v>
      </c>
      <c r="Q18" s="212">
        <f t="shared" si="16"/>
        <v>10888.3</v>
      </c>
      <c r="R18" s="212">
        <f>+R24+R30+R36+R42+R48+R54+R63+R69+R75+R81+R87+R93+R99+R105+R111+R120+R126+R132+R138+R144+R150+R156+R162+R168</f>
        <v>10795.7</v>
      </c>
      <c r="S18" s="213">
        <f t="shared" si="15"/>
        <v>100.85774891855088</v>
      </c>
    </row>
    <row r="19" spans="1:19" ht="13.5" customHeight="1" x14ac:dyDescent="0.15">
      <c r="A19" s="209"/>
      <c r="B19" s="372"/>
      <c r="C19" s="374"/>
      <c r="D19" s="203" t="s">
        <v>75</v>
      </c>
      <c r="E19" s="212">
        <f t="shared" si="16"/>
        <v>655.69999999999993</v>
      </c>
      <c r="F19" s="212">
        <f t="shared" si="16"/>
        <v>1329.8999999999999</v>
      </c>
      <c r="G19" s="212">
        <f t="shared" si="16"/>
        <v>956.4</v>
      </c>
      <c r="H19" s="212">
        <f t="shared" si="16"/>
        <v>1530.1000000000001</v>
      </c>
      <c r="I19" s="212">
        <f t="shared" si="16"/>
        <v>1883.1000000000006</v>
      </c>
      <c r="J19" s="212">
        <f t="shared" si="16"/>
        <v>1329.4</v>
      </c>
      <c r="K19" s="212">
        <f t="shared" si="16"/>
        <v>877.90000000000009</v>
      </c>
      <c r="L19" s="212">
        <f t="shared" si="16"/>
        <v>533.29999999999995</v>
      </c>
      <c r="M19" s="212">
        <f t="shared" si="16"/>
        <v>419.59999999999997</v>
      </c>
      <c r="N19" s="212">
        <f t="shared" si="16"/>
        <v>606.6</v>
      </c>
      <c r="O19" s="212">
        <f t="shared" si="16"/>
        <v>579.30000000000007</v>
      </c>
      <c r="P19" s="212">
        <f t="shared" si="16"/>
        <v>515.49999999999989</v>
      </c>
      <c r="Q19" s="212">
        <f t="shared" si="16"/>
        <v>11216.800000000001</v>
      </c>
      <c r="R19" s="212">
        <f>+R25+R31+R37+R43+R49+R55+R64+R70+R76+R82+R88+R94+R100+R106+R112+R121+R127+R133+R139+R145+R151+R157+R163+R169</f>
        <v>11136.3</v>
      </c>
      <c r="S19" s="213">
        <f t="shared" si="15"/>
        <v>100.72286127349301</v>
      </c>
    </row>
    <row r="20" spans="1:19" ht="13.5" customHeight="1" x14ac:dyDescent="0.15">
      <c r="A20" s="209"/>
      <c r="B20" s="372"/>
      <c r="C20" s="374"/>
      <c r="D20" s="203" t="s">
        <v>76</v>
      </c>
      <c r="E20" s="212">
        <f t="shared" si="16"/>
        <v>24.300000000000004</v>
      </c>
      <c r="F20" s="212">
        <f t="shared" si="16"/>
        <v>46.29999999999999</v>
      </c>
      <c r="G20" s="212">
        <f t="shared" si="16"/>
        <v>42.500000000000007</v>
      </c>
      <c r="H20" s="212">
        <f t="shared" si="16"/>
        <v>64.099999999999994</v>
      </c>
      <c r="I20" s="212">
        <f t="shared" si="16"/>
        <v>80.299999999999983</v>
      </c>
      <c r="J20" s="212">
        <f t="shared" si="16"/>
        <v>53.5</v>
      </c>
      <c r="K20" s="212">
        <f t="shared" si="16"/>
        <v>42.800000000000011</v>
      </c>
      <c r="L20" s="212">
        <f t="shared" si="16"/>
        <v>24.6</v>
      </c>
      <c r="M20" s="212">
        <f t="shared" si="16"/>
        <v>23.9</v>
      </c>
      <c r="N20" s="212">
        <f t="shared" si="16"/>
        <v>35</v>
      </c>
      <c r="O20" s="212">
        <f t="shared" si="16"/>
        <v>29.199999999999992</v>
      </c>
      <c r="P20" s="212">
        <f t="shared" si="16"/>
        <v>27.400000000000002</v>
      </c>
      <c r="Q20" s="212">
        <f t="shared" si="16"/>
        <v>493.90000000000003</v>
      </c>
      <c r="R20" s="212">
        <f>+R26+R32+R38+R44+R50+R56+R65+R71+R77+R83+R89+R95+R101+R107+R113+R122+R128+R134+R140+R146+R152+R158+R164+R170</f>
        <v>475.69999999999987</v>
      </c>
      <c r="S20" s="213">
        <f t="shared" si="15"/>
        <v>103.82594071894053</v>
      </c>
    </row>
    <row r="21" spans="1:19" ht="13.5" customHeight="1" thickBot="1" x14ac:dyDescent="0.2">
      <c r="A21" s="209"/>
      <c r="B21" s="372"/>
      <c r="C21" s="377"/>
      <c r="D21" s="206" t="s">
        <v>77</v>
      </c>
      <c r="E21" s="214">
        <f t="shared" si="16"/>
        <v>26.700000000000003</v>
      </c>
      <c r="F21" s="214">
        <f t="shared" si="16"/>
        <v>51.6</v>
      </c>
      <c r="G21" s="214">
        <f t="shared" si="16"/>
        <v>47.300000000000011</v>
      </c>
      <c r="H21" s="214">
        <f t="shared" si="16"/>
        <v>71.8</v>
      </c>
      <c r="I21" s="214">
        <f t="shared" si="16"/>
        <v>89.100000000000009</v>
      </c>
      <c r="J21" s="214">
        <f t="shared" si="16"/>
        <v>62.500000000000014</v>
      </c>
      <c r="K21" s="214">
        <f t="shared" si="16"/>
        <v>50.699999999999989</v>
      </c>
      <c r="L21" s="214">
        <f t="shared" si="16"/>
        <v>31</v>
      </c>
      <c r="M21" s="214">
        <f t="shared" si="16"/>
        <v>32.300000000000004</v>
      </c>
      <c r="N21" s="214">
        <f t="shared" si="16"/>
        <v>46.700000000000017</v>
      </c>
      <c r="O21" s="214">
        <f t="shared" si="16"/>
        <v>39.499999999999986</v>
      </c>
      <c r="P21" s="214">
        <f t="shared" si="16"/>
        <v>36.6</v>
      </c>
      <c r="Q21" s="214">
        <f t="shared" si="16"/>
        <v>585.80000000000018</v>
      </c>
      <c r="R21" s="214">
        <f>+R27+R33+R39+R45+R51+R57+R66+R72+R78+R84+R90+R96+R102+R108+R114+R123+R129+R135+R141+R147+R153+R159+R165+R171</f>
        <v>560.99999999999989</v>
      </c>
      <c r="S21" s="215">
        <f t="shared" si="15"/>
        <v>104.42067736185388</v>
      </c>
    </row>
    <row r="22" spans="1:19" ht="13.5" customHeight="1" x14ac:dyDescent="0.15">
      <c r="A22" s="209"/>
      <c r="B22" s="209"/>
      <c r="C22" s="378" t="s">
        <v>118</v>
      </c>
      <c r="D22" s="200" t="s">
        <v>72</v>
      </c>
      <c r="E22" s="210">
        <v>28.5</v>
      </c>
      <c r="F22" s="210">
        <v>54.9</v>
      </c>
      <c r="G22" s="210">
        <v>48.6</v>
      </c>
      <c r="H22" s="210">
        <v>58.8</v>
      </c>
      <c r="I22" s="210">
        <v>63</v>
      </c>
      <c r="J22" s="210">
        <v>50.4</v>
      </c>
      <c r="K22" s="210">
        <v>81.5</v>
      </c>
      <c r="L22" s="210">
        <v>18.399999999999999</v>
      </c>
      <c r="M22" s="210">
        <v>24.9</v>
      </c>
      <c r="N22" s="210">
        <v>47.3</v>
      </c>
      <c r="O22" s="210">
        <v>50</v>
      </c>
      <c r="P22" s="210">
        <v>24.9</v>
      </c>
      <c r="Q22" s="210">
        <f t="shared" ref="Q22:Q57" si="17">SUM(E22:P22)</f>
        <v>551.19999999999993</v>
      </c>
      <c r="R22" s="210">
        <v>597.40000000000009</v>
      </c>
      <c r="S22" s="211">
        <f t="shared" si="15"/>
        <v>92.266488115165686</v>
      </c>
    </row>
    <row r="23" spans="1:19" ht="13.5" customHeight="1" x14ac:dyDescent="0.15">
      <c r="A23" s="209"/>
      <c r="B23" s="194"/>
      <c r="C23" s="379"/>
      <c r="D23" s="203" t="s">
        <v>73</v>
      </c>
      <c r="E23" s="212">
        <v>1.6</v>
      </c>
      <c r="F23" s="212">
        <v>3.5</v>
      </c>
      <c r="G23" s="212">
        <v>3</v>
      </c>
      <c r="H23" s="212">
        <v>3.8</v>
      </c>
      <c r="I23" s="212">
        <v>4</v>
      </c>
      <c r="J23" s="212">
        <v>3.3</v>
      </c>
      <c r="K23" s="212">
        <v>5.2</v>
      </c>
      <c r="L23" s="212">
        <v>1.2</v>
      </c>
      <c r="M23" s="212">
        <v>1.5</v>
      </c>
      <c r="N23" s="212">
        <v>3</v>
      </c>
      <c r="O23" s="212">
        <v>3.2</v>
      </c>
      <c r="P23" s="212">
        <v>1.6</v>
      </c>
      <c r="Q23" s="212">
        <f t="shared" si="17"/>
        <v>34.9</v>
      </c>
      <c r="R23" s="212">
        <v>37.900000000000006</v>
      </c>
      <c r="S23" s="213">
        <f t="shared" si="15"/>
        <v>92.084432717678084</v>
      </c>
    </row>
    <row r="24" spans="1:19" ht="13.5" customHeight="1" x14ac:dyDescent="0.15">
      <c r="A24" s="209"/>
      <c r="B24" s="194"/>
      <c r="C24" s="379"/>
      <c r="D24" s="203" t="s">
        <v>74</v>
      </c>
      <c r="E24" s="212">
        <f>+E22-E23</f>
        <v>26.9</v>
      </c>
      <c r="F24" s="212">
        <f>+F22-F23</f>
        <v>51.4</v>
      </c>
      <c r="G24" s="212">
        <f t="shared" ref="G24:P24" si="18">+G22-G23</f>
        <v>45.6</v>
      </c>
      <c r="H24" s="212">
        <f t="shared" si="18"/>
        <v>55</v>
      </c>
      <c r="I24" s="212">
        <f t="shared" si="18"/>
        <v>59</v>
      </c>
      <c r="J24" s="212">
        <f t="shared" si="18"/>
        <v>47.1</v>
      </c>
      <c r="K24" s="212">
        <f t="shared" si="18"/>
        <v>76.3</v>
      </c>
      <c r="L24" s="212">
        <f t="shared" si="18"/>
        <v>17.2</v>
      </c>
      <c r="M24" s="212">
        <f t="shared" si="18"/>
        <v>23.4</v>
      </c>
      <c r="N24" s="212">
        <f t="shared" si="18"/>
        <v>44.3</v>
      </c>
      <c r="O24" s="212">
        <f t="shared" si="18"/>
        <v>46.8</v>
      </c>
      <c r="P24" s="212">
        <f t="shared" si="18"/>
        <v>23.299999999999997</v>
      </c>
      <c r="Q24" s="212">
        <f t="shared" si="17"/>
        <v>516.29999999999995</v>
      </c>
      <c r="R24" s="212">
        <v>559.5</v>
      </c>
      <c r="S24" s="213">
        <f t="shared" si="15"/>
        <v>92.278820375335116</v>
      </c>
    </row>
    <row r="25" spans="1:19" ht="13.5" customHeight="1" x14ac:dyDescent="0.15">
      <c r="A25" s="209"/>
      <c r="B25" s="194"/>
      <c r="C25" s="379"/>
      <c r="D25" s="203" t="s">
        <v>75</v>
      </c>
      <c r="E25" s="212">
        <f>+E22-E26</f>
        <v>22.2</v>
      </c>
      <c r="F25" s="212">
        <f t="shared" ref="F25:P25" si="19">+F22-F26</f>
        <v>46.3</v>
      </c>
      <c r="G25" s="212">
        <f t="shared" si="19"/>
        <v>40.800000000000004</v>
      </c>
      <c r="H25" s="212">
        <f t="shared" si="19"/>
        <v>47.699999999999996</v>
      </c>
      <c r="I25" s="212">
        <f t="shared" si="19"/>
        <v>52.5</v>
      </c>
      <c r="J25" s="212">
        <f t="shared" si="19"/>
        <v>41.4</v>
      </c>
      <c r="K25" s="212">
        <f t="shared" si="19"/>
        <v>74.400000000000006</v>
      </c>
      <c r="L25" s="212">
        <f t="shared" si="19"/>
        <v>16.799999999999997</v>
      </c>
      <c r="M25" s="212">
        <f t="shared" si="19"/>
        <v>20.799999999999997</v>
      </c>
      <c r="N25" s="212">
        <f t="shared" si="19"/>
        <v>38.9</v>
      </c>
      <c r="O25" s="212">
        <f t="shared" si="19"/>
        <v>42.8</v>
      </c>
      <c r="P25" s="212">
        <f t="shared" si="19"/>
        <v>21.299999999999997</v>
      </c>
      <c r="Q25" s="212">
        <f t="shared" si="17"/>
        <v>465.90000000000003</v>
      </c>
      <c r="R25" s="212">
        <v>515.5</v>
      </c>
      <c r="S25" s="213">
        <f t="shared" si="15"/>
        <v>90.378273520853554</v>
      </c>
    </row>
    <row r="26" spans="1:19" ht="13.5" customHeight="1" x14ac:dyDescent="0.15">
      <c r="A26" s="209"/>
      <c r="B26" s="194"/>
      <c r="C26" s="379"/>
      <c r="D26" s="203" t="s">
        <v>76</v>
      </c>
      <c r="E26" s="212">
        <v>6.3</v>
      </c>
      <c r="F26" s="212">
        <v>8.6</v>
      </c>
      <c r="G26" s="212">
        <v>7.8</v>
      </c>
      <c r="H26" s="212">
        <v>11.1</v>
      </c>
      <c r="I26" s="212">
        <v>10.5</v>
      </c>
      <c r="J26" s="212">
        <v>9</v>
      </c>
      <c r="K26" s="212">
        <v>7.1</v>
      </c>
      <c r="L26" s="212">
        <v>1.6</v>
      </c>
      <c r="M26" s="212">
        <v>4.0999999999999996</v>
      </c>
      <c r="N26" s="212">
        <v>8.4</v>
      </c>
      <c r="O26" s="212">
        <v>7.2</v>
      </c>
      <c r="P26" s="212">
        <v>3.6</v>
      </c>
      <c r="Q26" s="212">
        <f t="shared" si="17"/>
        <v>85.3</v>
      </c>
      <c r="R26" s="212">
        <v>81.899999999999991</v>
      </c>
      <c r="S26" s="213">
        <f t="shared" si="15"/>
        <v>104.15140415140417</v>
      </c>
    </row>
    <row r="27" spans="1:19" ht="13.5" customHeight="1" thickBot="1" x14ac:dyDescent="0.2">
      <c r="A27" s="209"/>
      <c r="B27" s="194"/>
      <c r="C27" s="380"/>
      <c r="D27" s="206" t="s">
        <v>77</v>
      </c>
      <c r="E27" s="214">
        <v>6.7</v>
      </c>
      <c r="F27" s="214">
        <v>9.6999999999999993</v>
      </c>
      <c r="G27" s="214">
        <v>8.5</v>
      </c>
      <c r="H27" s="214">
        <v>12</v>
      </c>
      <c r="I27" s="214">
        <v>11.3</v>
      </c>
      <c r="J27" s="214">
        <v>9.8000000000000007</v>
      </c>
      <c r="K27" s="214">
        <v>7.7</v>
      </c>
      <c r="L27" s="214">
        <v>1.7</v>
      </c>
      <c r="M27" s="214">
        <v>5.8</v>
      </c>
      <c r="N27" s="214">
        <v>12</v>
      </c>
      <c r="O27" s="214">
        <v>10.199999999999999</v>
      </c>
      <c r="P27" s="214">
        <v>3.8</v>
      </c>
      <c r="Q27" s="214">
        <f t="shared" si="17"/>
        <v>99.2</v>
      </c>
      <c r="R27" s="214">
        <v>95.5</v>
      </c>
      <c r="S27" s="215">
        <f t="shared" si="15"/>
        <v>103.87434554973822</v>
      </c>
    </row>
    <row r="28" spans="1:19" ht="13.5" customHeight="1" x14ac:dyDescent="0.15">
      <c r="A28" s="209"/>
      <c r="B28" s="194"/>
      <c r="C28" s="378" t="s">
        <v>288</v>
      </c>
      <c r="D28" s="200" t="s">
        <v>72</v>
      </c>
      <c r="E28" s="210">
        <v>42.8</v>
      </c>
      <c r="F28" s="210">
        <v>163</v>
      </c>
      <c r="G28" s="210">
        <v>81.5</v>
      </c>
      <c r="H28" s="210">
        <v>301.3</v>
      </c>
      <c r="I28" s="210">
        <v>220.3</v>
      </c>
      <c r="J28" s="210">
        <v>180.3</v>
      </c>
      <c r="K28" s="210">
        <v>44.2</v>
      </c>
      <c r="L28" s="210">
        <v>26.5</v>
      </c>
      <c r="M28" s="210">
        <v>26.3</v>
      </c>
      <c r="N28" s="210">
        <v>87</v>
      </c>
      <c r="O28" s="210">
        <v>88.4</v>
      </c>
      <c r="P28" s="210">
        <v>29.2</v>
      </c>
      <c r="Q28" s="210">
        <f t="shared" si="17"/>
        <v>1290.8000000000002</v>
      </c>
      <c r="R28" s="210">
        <v>1331.8</v>
      </c>
      <c r="S28" s="211">
        <f t="shared" si="15"/>
        <v>96.921459678630441</v>
      </c>
    </row>
    <row r="29" spans="1:19" ht="13.5" customHeight="1" x14ac:dyDescent="0.15">
      <c r="A29" s="209"/>
      <c r="B29" s="194"/>
      <c r="C29" s="379"/>
      <c r="D29" s="203" t="s">
        <v>73</v>
      </c>
      <c r="E29" s="212">
        <v>2.2000000000000002</v>
      </c>
      <c r="F29" s="212">
        <v>7</v>
      </c>
      <c r="G29" s="212">
        <v>3.7</v>
      </c>
      <c r="H29" s="212">
        <v>10.5</v>
      </c>
      <c r="I29" s="212">
        <v>9.8000000000000007</v>
      </c>
      <c r="J29" s="212">
        <v>6.8</v>
      </c>
      <c r="K29" s="212">
        <v>3.9</v>
      </c>
      <c r="L29" s="212">
        <v>1.8</v>
      </c>
      <c r="M29" s="212">
        <v>1.8</v>
      </c>
      <c r="N29" s="212">
        <v>3.1</v>
      </c>
      <c r="O29" s="212">
        <v>3.5</v>
      </c>
      <c r="P29" s="212">
        <v>2.1</v>
      </c>
      <c r="Q29" s="212">
        <f t="shared" si="17"/>
        <v>56.199999999999996</v>
      </c>
      <c r="R29" s="212">
        <v>50.4</v>
      </c>
      <c r="S29" s="213">
        <f t="shared" si="15"/>
        <v>111.50793650793651</v>
      </c>
    </row>
    <row r="30" spans="1:19" ht="13.5" customHeight="1" x14ac:dyDescent="0.15">
      <c r="A30" s="209"/>
      <c r="B30" s="194"/>
      <c r="C30" s="379"/>
      <c r="D30" s="203" t="s">
        <v>74</v>
      </c>
      <c r="E30" s="212">
        <f t="shared" ref="E30:P30" si="20">+E28-E29</f>
        <v>40.599999999999994</v>
      </c>
      <c r="F30" s="212">
        <f t="shared" si="20"/>
        <v>156</v>
      </c>
      <c r="G30" s="212">
        <f t="shared" si="20"/>
        <v>77.8</v>
      </c>
      <c r="H30" s="212">
        <f t="shared" si="20"/>
        <v>290.8</v>
      </c>
      <c r="I30" s="212">
        <f t="shared" si="20"/>
        <v>210.5</v>
      </c>
      <c r="J30" s="212">
        <f t="shared" si="20"/>
        <v>173.5</v>
      </c>
      <c r="K30" s="212">
        <f t="shared" si="20"/>
        <v>40.300000000000004</v>
      </c>
      <c r="L30" s="212">
        <f t="shared" si="20"/>
        <v>24.7</v>
      </c>
      <c r="M30" s="212">
        <f t="shared" si="20"/>
        <v>24.5</v>
      </c>
      <c r="N30" s="212">
        <f t="shared" si="20"/>
        <v>83.9</v>
      </c>
      <c r="O30" s="212">
        <f t="shared" si="20"/>
        <v>84.9</v>
      </c>
      <c r="P30" s="212">
        <f t="shared" si="20"/>
        <v>27.099999999999998</v>
      </c>
      <c r="Q30" s="212">
        <f t="shared" si="17"/>
        <v>1234.6000000000001</v>
      </c>
      <c r="R30" s="212">
        <v>1281.3999999999996</v>
      </c>
      <c r="S30" s="213">
        <f t="shared" si="15"/>
        <v>96.347744654284412</v>
      </c>
    </row>
    <row r="31" spans="1:19" ht="13.5" customHeight="1" x14ac:dyDescent="0.15">
      <c r="A31" s="209"/>
      <c r="B31" s="194"/>
      <c r="C31" s="379"/>
      <c r="D31" s="203" t="s">
        <v>75</v>
      </c>
      <c r="E31" s="212">
        <f t="shared" ref="E31:P31" si="21">+E28-E32</f>
        <v>39.5</v>
      </c>
      <c r="F31" s="212">
        <f t="shared" si="21"/>
        <v>158.5</v>
      </c>
      <c r="G31" s="212">
        <f t="shared" si="21"/>
        <v>76.400000000000006</v>
      </c>
      <c r="H31" s="212">
        <f t="shared" si="21"/>
        <v>295.60000000000002</v>
      </c>
      <c r="I31" s="212">
        <f t="shared" si="21"/>
        <v>213.60000000000002</v>
      </c>
      <c r="J31" s="212">
        <f t="shared" si="21"/>
        <v>174.70000000000002</v>
      </c>
      <c r="K31" s="212">
        <f t="shared" si="21"/>
        <v>38.5</v>
      </c>
      <c r="L31" s="212">
        <f t="shared" si="21"/>
        <v>21.5</v>
      </c>
      <c r="M31" s="212">
        <f t="shared" si="21"/>
        <v>21.9</v>
      </c>
      <c r="N31" s="212">
        <f t="shared" si="21"/>
        <v>81.400000000000006</v>
      </c>
      <c r="O31" s="212">
        <f t="shared" si="21"/>
        <v>83.2</v>
      </c>
      <c r="P31" s="212">
        <f t="shared" si="21"/>
        <v>23.9</v>
      </c>
      <c r="Q31" s="212">
        <f t="shared" si="17"/>
        <v>1228.7000000000003</v>
      </c>
      <c r="R31" s="212">
        <v>1267.5999999999999</v>
      </c>
      <c r="S31" s="213">
        <f t="shared" si="15"/>
        <v>96.931208583149285</v>
      </c>
    </row>
    <row r="32" spans="1:19" ht="13.5" customHeight="1" x14ac:dyDescent="0.15">
      <c r="A32" s="209"/>
      <c r="B32" s="194"/>
      <c r="C32" s="379"/>
      <c r="D32" s="203" t="s">
        <v>76</v>
      </c>
      <c r="E32" s="212">
        <v>3.3</v>
      </c>
      <c r="F32" s="212">
        <v>4.5</v>
      </c>
      <c r="G32" s="212">
        <v>5.0999999999999996</v>
      </c>
      <c r="H32" s="212">
        <v>5.7</v>
      </c>
      <c r="I32" s="212">
        <v>6.7</v>
      </c>
      <c r="J32" s="212">
        <v>5.6</v>
      </c>
      <c r="K32" s="212">
        <v>5.7</v>
      </c>
      <c r="L32" s="212">
        <v>5</v>
      </c>
      <c r="M32" s="212">
        <v>4.4000000000000004</v>
      </c>
      <c r="N32" s="212">
        <v>5.6</v>
      </c>
      <c r="O32" s="212">
        <v>5.2</v>
      </c>
      <c r="P32" s="212">
        <v>5.3</v>
      </c>
      <c r="Q32" s="212">
        <f t="shared" si="17"/>
        <v>62.1</v>
      </c>
      <c r="R32" s="212">
        <v>64.2</v>
      </c>
      <c r="S32" s="213">
        <f t="shared" si="15"/>
        <v>96.728971962616811</v>
      </c>
    </row>
    <row r="33" spans="1:19" ht="13.5" customHeight="1" thickBot="1" x14ac:dyDescent="0.2">
      <c r="A33" s="209"/>
      <c r="B33" s="194"/>
      <c r="C33" s="380"/>
      <c r="D33" s="206" t="s">
        <v>77</v>
      </c>
      <c r="E33" s="214">
        <v>4.4000000000000004</v>
      </c>
      <c r="F33" s="214">
        <v>5.8</v>
      </c>
      <c r="G33" s="214">
        <v>6.5</v>
      </c>
      <c r="H33" s="214">
        <v>7.5</v>
      </c>
      <c r="I33" s="214">
        <v>8.6</v>
      </c>
      <c r="J33" s="214">
        <v>7.3</v>
      </c>
      <c r="K33" s="214">
        <v>7.1</v>
      </c>
      <c r="L33" s="214">
        <v>5.8</v>
      </c>
      <c r="M33" s="214">
        <v>5.2</v>
      </c>
      <c r="N33" s="214">
        <v>6.3</v>
      </c>
      <c r="O33" s="214">
        <v>6.1</v>
      </c>
      <c r="P33" s="214">
        <v>6.5</v>
      </c>
      <c r="Q33" s="214">
        <f t="shared" si="17"/>
        <v>77.099999999999994</v>
      </c>
      <c r="R33" s="214">
        <v>72.600000000000009</v>
      </c>
      <c r="S33" s="215">
        <f t="shared" si="15"/>
        <v>106.19834710743801</v>
      </c>
    </row>
    <row r="34" spans="1:19" ht="13.5" customHeight="1" x14ac:dyDescent="0.15">
      <c r="A34" s="209"/>
      <c r="B34" s="194"/>
      <c r="C34" s="378" t="s">
        <v>119</v>
      </c>
      <c r="D34" s="200" t="s">
        <v>72</v>
      </c>
      <c r="E34" s="210">
        <v>22.9</v>
      </c>
      <c r="F34" s="210">
        <v>46.8</v>
      </c>
      <c r="G34" s="210">
        <v>27.2</v>
      </c>
      <c r="H34" s="210">
        <v>27.4</v>
      </c>
      <c r="I34" s="210">
        <v>33.799999999999997</v>
      </c>
      <c r="J34" s="210">
        <v>35.6</v>
      </c>
      <c r="K34" s="210">
        <v>32.1</v>
      </c>
      <c r="L34" s="210">
        <v>18.399999999999999</v>
      </c>
      <c r="M34" s="210">
        <v>7</v>
      </c>
      <c r="N34" s="210">
        <v>19.8</v>
      </c>
      <c r="O34" s="210">
        <v>16.7</v>
      </c>
      <c r="P34" s="210">
        <v>15</v>
      </c>
      <c r="Q34" s="210">
        <f t="shared" si="17"/>
        <v>302.69999999999993</v>
      </c>
      <c r="R34" s="210">
        <v>302.8</v>
      </c>
      <c r="S34" s="211">
        <f t="shared" si="15"/>
        <v>99.966974900924683</v>
      </c>
    </row>
    <row r="35" spans="1:19" ht="13.5" customHeight="1" x14ac:dyDescent="0.15">
      <c r="A35" s="209"/>
      <c r="B35" s="194"/>
      <c r="C35" s="379"/>
      <c r="D35" s="203" t="s">
        <v>73</v>
      </c>
      <c r="E35" s="212">
        <v>2.2999999999999998</v>
      </c>
      <c r="F35" s="212">
        <v>4.7</v>
      </c>
      <c r="G35" s="212">
        <v>2.7</v>
      </c>
      <c r="H35" s="212">
        <v>2.7</v>
      </c>
      <c r="I35" s="212">
        <v>3.4</v>
      </c>
      <c r="J35" s="212">
        <v>3.5</v>
      </c>
      <c r="K35" s="212">
        <v>3.2</v>
      </c>
      <c r="L35" s="212">
        <v>1.8</v>
      </c>
      <c r="M35" s="212">
        <v>0.7</v>
      </c>
      <c r="N35" s="212">
        <v>2</v>
      </c>
      <c r="O35" s="212">
        <v>1.7</v>
      </c>
      <c r="P35" s="212">
        <v>1.5</v>
      </c>
      <c r="Q35" s="212">
        <f t="shared" si="17"/>
        <v>30.199999999999996</v>
      </c>
      <c r="R35" s="212">
        <v>30.300000000000004</v>
      </c>
      <c r="S35" s="213">
        <f t="shared" si="15"/>
        <v>99.669966996699642</v>
      </c>
    </row>
    <row r="36" spans="1:19" ht="13.5" customHeight="1" x14ac:dyDescent="0.15">
      <c r="A36" s="209"/>
      <c r="B36" s="194"/>
      <c r="C36" s="379"/>
      <c r="D36" s="203" t="s">
        <v>74</v>
      </c>
      <c r="E36" s="212">
        <f t="shared" ref="E36:P36" si="22">+E34-E35</f>
        <v>20.599999999999998</v>
      </c>
      <c r="F36" s="212">
        <f t="shared" si="22"/>
        <v>42.099999999999994</v>
      </c>
      <c r="G36" s="212">
        <f t="shared" si="22"/>
        <v>24.5</v>
      </c>
      <c r="H36" s="212">
        <f t="shared" si="22"/>
        <v>24.7</v>
      </c>
      <c r="I36" s="212">
        <f t="shared" si="22"/>
        <v>30.4</v>
      </c>
      <c r="J36" s="212">
        <f t="shared" si="22"/>
        <v>32.1</v>
      </c>
      <c r="K36" s="212">
        <f t="shared" si="22"/>
        <v>28.900000000000002</v>
      </c>
      <c r="L36" s="212">
        <f t="shared" si="22"/>
        <v>16.599999999999998</v>
      </c>
      <c r="M36" s="212">
        <f t="shared" si="22"/>
        <v>6.3</v>
      </c>
      <c r="N36" s="212">
        <f t="shared" si="22"/>
        <v>17.8</v>
      </c>
      <c r="O36" s="212">
        <f t="shared" si="22"/>
        <v>15</v>
      </c>
      <c r="P36" s="212">
        <f t="shared" si="22"/>
        <v>13.5</v>
      </c>
      <c r="Q36" s="212">
        <f t="shared" si="17"/>
        <v>272.5</v>
      </c>
      <c r="R36" s="212">
        <v>272.5</v>
      </c>
      <c r="S36" s="213">
        <f t="shared" si="15"/>
        <v>100</v>
      </c>
    </row>
    <row r="37" spans="1:19" ht="13.5" customHeight="1" x14ac:dyDescent="0.15">
      <c r="A37" s="209"/>
      <c r="B37" s="194"/>
      <c r="C37" s="379"/>
      <c r="D37" s="203" t="s">
        <v>75</v>
      </c>
      <c r="E37" s="212">
        <f t="shared" ref="E37:P37" si="23">+E34-E38</f>
        <v>21.299999999999997</v>
      </c>
      <c r="F37" s="212">
        <f t="shared" si="23"/>
        <v>44.599999999999994</v>
      </c>
      <c r="G37" s="212">
        <f t="shared" si="23"/>
        <v>24.9</v>
      </c>
      <c r="H37" s="212">
        <f t="shared" si="23"/>
        <v>25</v>
      </c>
      <c r="I37" s="212">
        <f t="shared" si="23"/>
        <v>31.299999999999997</v>
      </c>
      <c r="J37" s="212">
        <f t="shared" si="23"/>
        <v>33</v>
      </c>
      <c r="K37" s="212">
        <f t="shared" si="23"/>
        <v>29.200000000000003</v>
      </c>
      <c r="L37" s="212">
        <f t="shared" si="23"/>
        <v>16.399999999999999</v>
      </c>
      <c r="M37" s="212">
        <f t="shared" si="23"/>
        <v>6.3</v>
      </c>
      <c r="N37" s="212">
        <f t="shared" si="23"/>
        <v>18.100000000000001</v>
      </c>
      <c r="O37" s="212">
        <f t="shared" si="23"/>
        <v>15.299999999999999</v>
      </c>
      <c r="P37" s="212">
        <f t="shared" si="23"/>
        <v>13.4</v>
      </c>
      <c r="Q37" s="212">
        <f t="shared" si="17"/>
        <v>278.79999999999995</v>
      </c>
      <c r="R37" s="212">
        <v>278.2</v>
      </c>
      <c r="S37" s="213">
        <f t="shared" si="15"/>
        <v>100.215672178289</v>
      </c>
    </row>
    <row r="38" spans="1:19" ht="13.5" customHeight="1" x14ac:dyDescent="0.15">
      <c r="A38" s="209"/>
      <c r="B38" s="194"/>
      <c r="C38" s="379"/>
      <c r="D38" s="203" t="s">
        <v>76</v>
      </c>
      <c r="E38" s="212">
        <v>1.6</v>
      </c>
      <c r="F38" s="212">
        <v>2.2000000000000002</v>
      </c>
      <c r="G38" s="212">
        <v>2.2999999999999998</v>
      </c>
      <c r="H38" s="212">
        <v>2.4</v>
      </c>
      <c r="I38" s="212">
        <v>2.5</v>
      </c>
      <c r="J38" s="212">
        <v>2.6</v>
      </c>
      <c r="K38" s="212">
        <v>2.9</v>
      </c>
      <c r="L38" s="212">
        <v>2</v>
      </c>
      <c r="M38" s="212">
        <v>0.7</v>
      </c>
      <c r="N38" s="212">
        <v>1.7</v>
      </c>
      <c r="O38" s="212">
        <v>1.4</v>
      </c>
      <c r="P38" s="212">
        <v>1.6</v>
      </c>
      <c r="Q38" s="212">
        <f t="shared" si="17"/>
        <v>23.9</v>
      </c>
      <c r="R38" s="212">
        <v>24.6</v>
      </c>
      <c r="S38" s="213">
        <f t="shared" si="15"/>
        <v>97.154471544715435</v>
      </c>
    </row>
    <row r="39" spans="1:19" ht="13.5" customHeight="1" thickBot="1" x14ac:dyDescent="0.2">
      <c r="A39" s="209"/>
      <c r="B39" s="194"/>
      <c r="C39" s="380"/>
      <c r="D39" s="206" t="s">
        <v>77</v>
      </c>
      <c r="E39" s="214">
        <v>1.6</v>
      </c>
      <c r="F39" s="214">
        <v>2.2000000000000002</v>
      </c>
      <c r="G39" s="214">
        <v>2.2999999999999998</v>
      </c>
      <c r="H39" s="214">
        <v>2.4</v>
      </c>
      <c r="I39" s="214">
        <v>2.5</v>
      </c>
      <c r="J39" s="214">
        <v>2.6</v>
      </c>
      <c r="K39" s="214">
        <v>2.9</v>
      </c>
      <c r="L39" s="214">
        <v>2</v>
      </c>
      <c r="M39" s="214">
        <v>0.7</v>
      </c>
      <c r="N39" s="214">
        <v>1.7</v>
      </c>
      <c r="O39" s="214">
        <v>1.4</v>
      </c>
      <c r="P39" s="214">
        <v>1.6</v>
      </c>
      <c r="Q39" s="214">
        <f t="shared" si="17"/>
        <v>23.9</v>
      </c>
      <c r="R39" s="214">
        <v>24.6</v>
      </c>
      <c r="S39" s="215">
        <f t="shared" si="15"/>
        <v>97.154471544715435</v>
      </c>
    </row>
    <row r="40" spans="1:19" ht="13.5" customHeight="1" x14ac:dyDescent="0.15">
      <c r="A40" s="209"/>
      <c r="B40" s="194"/>
      <c r="C40" s="378" t="s">
        <v>120</v>
      </c>
      <c r="D40" s="200" t="s">
        <v>72</v>
      </c>
      <c r="E40" s="210">
        <v>40.200000000000003</v>
      </c>
      <c r="F40" s="210">
        <v>89.7</v>
      </c>
      <c r="G40" s="210">
        <v>78</v>
      </c>
      <c r="H40" s="210">
        <v>128</v>
      </c>
      <c r="I40" s="210">
        <v>129.1</v>
      </c>
      <c r="J40" s="210">
        <v>87</v>
      </c>
      <c r="K40" s="210">
        <v>66.7</v>
      </c>
      <c r="L40" s="210">
        <v>40.9</v>
      </c>
      <c r="M40" s="210">
        <v>34.4</v>
      </c>
      <c r="N40" s="210">
        <v>67.7</v>
      </c>
      <c r="O40" s="210">
        <v>49.5</v>
      </c>
      <c r="P40" s="210">
        <v>45.1</v>
      </c>
      <c r="Q40" s="210">
        <f t="shared" si="17"/>
        <v>856.30000000000007</v>
      </c>
      <c r="R40" s="210">
        <v>668.40000000000009</v>
      </c>
      <c r="S40" s="211">
        <f t="shared" si="15"/>
        <v>128.1119090365051</v>
      </c>
    </row>
    <row r="41" spans="1:19" ht="13.5" customHeight="1" x14ac:dyDescent="0.15">
      <c r="A41" s="209"/>
      <c r="B41" s="194"/>
      <c r="C41" s="379"/>
      <c r="D41" s="203" t="s">
        <v>73</v>
      </c>
      <c r="E41" s="212">
        <v>0.1</v>
      </c>
      <c r="F41" s="212">
        <v>0.4</v>
      </c>
      <c r="G41" s="212">
        <v>0.9</v>
      </c>
      <c r="H41" s="212">
        <v>7.9</v>
      </c>
      <c r="I41" s="212">
        <v>3</v>
      </c>
      <c r="J41" s="212">
        <v>1.1000000000000001</v>
      </c>
      <c r="K41" s="212">
        <v>0.4</v>
      </c>
      <c r="L41" s="212">
        <v>0.2</v>
      </c>
      <c r="M41" s="212">
        <v>0.1</v>
      </c>
      <c r="N41" s="212">
        <v>0.3</v>
      </c>
      <c r="O41" s="212">
        <v>0.7</v>
      </c>
      <c r="P41" s="212">
        <v>0.1</v>
      </c>
      <c r="Q41" s="212">
        <f t="shared" si="17"/>
        <v>15.2</v>
      </c>
      <c r="R41" s="212">
        <v>7.1000000000000005</v>
      </c>
      <c r="S41" s="213">
        <f t="shared" si="15"/>
        <v>214.08450704225351</v>
      </c>
    </row>
    <row r="42" spans="1:19" ht="13.5" customHeight="1" x14ac:dyDescent="0.15">
      <c r="A42" s="209"/>
      <c r="B42" s="194"/>
      <c r="C42" s="379"/>
      <c r="D42" s="203" t="s">
        <v>74</v>
      </c>
      <c r="E42" s="212">
        <f t="shared" ref="E42:P42" si="24">+E40-E41</f>
        <v>40.1</v>
      </c>
      <c r="F42" s="212">
        <f t="shared" si="24"/>
        <v>89.3</v>
      </c>
      <c r="G42" s="212">
        <f t="shared" si="24"/>
        <v>77.099999999999994</v>
      </c>
      <c r="H42" s="212">
        <f t="shared" si="24"/>
        <v>120.1</v>
      </c>
      <c r="I42" s="212">
        <f t="shared" si="24"/>
        <v>126.1</v>
      </c>
      <c r="J42" s="212">
        <f t="shared" si="24"/>
        <v>85.9</v>
      </c>
      <c r="K42" s="212">
        <f t="shared" si="24"/>
        <v>66.3</v>
      </c>
      <c r="L42" s="212">
        <f t="shared" si="24"/>
        <v>40.699999999999996</v>
      </c>
      <c r="M42" s="212">
        <f t="shared" si="24"/>
        <v>34.299999999999997</v>
      </c>
      <c r="N42" s="212">
        <f t="shared" si="24"/>
        <v>67.400000000000006</v>
      </c>
      <c r="O42" s="212">
        <f t="shared" si="24"/>
        <v>48.8</v>
      </c>
      <c r="P42" s="212">
        <f t="shared" si="24"/>
        <v>45</v>
      </c>
      <c r="Q42" s="212">
        <f t="shared" si="17"/>
        <v>841.09999999999991</v>
      </c>
      <c r="R42" s="212">
        <v>661.3</v>
      </c>
      <c r="S42" s="213">
        <f t="shared" si="15"/>
        <v>127.18887040677454</v>
      </c>
    </row>
    <row r="43" spans="1:19" ht="13.5" customHeight="1" x14ac:dyDescent="0.15">
      <c r="A43" s="209"/>
      <c r="B43" s="194"/>
      <c r="C43" s="379"/>
      <c r="D43" s="203" t="s">
        <v>75</v>
      </c>
      <c r="E43" s="212">
        <f t="shared" ref="E43:P43" si="25">+E40-E44</f>
        <v>38.400000000000006</v>
      </c>
      <c r="F43" s="212">
        <f t="shared" si="25"/>
        <v>87.100000000000009</v>
      </c>
      <c r="G43" s="212">
        <f t="shared" si="25"/>
        <v>75.5</v>
      </c>
      <c r="H43" s="212">
        <f t="shared" si="25"/>
        <v>122.5</v>
      </c>
      <c r="I43" s="212">
        <f t="shared" si="25"/>
        <v>123.1</v>
      </c>
      <c r="J43" s="212">
        <f t="shared" si="25"/>
        <v>83.8</v>
      </c>
      <c r="K43" s="212">
        <f t="shared" si="25"/>
        <v>64.3</v>
      </c>
      <c r="L43" s="212">
        <f t="shared" si="25"/>
        <v>39.1</v>
      </c>
      <c r="M43" s="212">
        <f t="shared" si="25"/>
        <v>32.9</v>
      </c>
      <c r="N43" s="212">
        <f t="shared" si="25"/>
        <v>65.100000000000009</v>
      </c>
      <c r="O43" s="212">
        <f t="shared" si="25"/>
        <v>47.8</v>
      </c>
      <c r="P43" s="212">
        <f t="shared" si="25"/>
        <v>43.1</v>
      </c>
      <c r="Q43" s="212">
        <f t="shared" si="17"/>
        <v>822.69999999999993</v>
      </c>
      <c r="R43" s="212">
        <v>636.9</v>
      </c>
      <c r="S43" s="213">
        <f t="shared" si="15"/>
        <v>129.17255456115561</v>
      </c>
    </row>
    <row r="44" spans="1:19" ht="13.5" customHeight="1" x14ac:dyDescent="0.15">
      <c r="A44" s="209"/>
      <c r="B44" s="194"/>
      <c r="C44" s="379"/>
      <c r="D44" s="203" t="s">
        <v>76</v>
      </c>
      <c r="E44" s="212">
        <v>1.8</v>
      </c>
      <c r="F44" s="212">
        <v>2.6</v>
      </c>
      <c r="G44" s="212">
        <v>2.5</v>
      </c>
      <c r="H44" s="212">
        <v>5.5</v>
      </c>
      <c r="I44" s="212">
        <v>6</v>
      </c>
      <c r="J44" s="212">
        <v>3.2</v>
      </c>
      <c r="K44" s="212">
        <v>2.4</v>
      </c>
      <c r="L44" s="212">
        <v>1.8</v>
      </c>
      <c r="M44" s="212">
        <v>1.5</v>
      </c>
      <c r="N44" s="212">
        <v>2.6</v>
      </c>
      <c r="O44" s="212">
        <v>1.7</v>
      </c>
      <c r="P44" s="212">
        <v>2</v>
      </c>
      <c r="Q44" s="212">
        <f t="shared" si="17"/>
        <v>33.599999999999994</v>
      </c>
      <c r="R44" s="212">
        <v>31.500000000000004</v>
      </c>
      <c r="S44" s="213">
        <f t="shared" si="15"/>
        <v>106.66666666666664</v>
      </c>
    </row>
    <row r="45" spans="1:19" ht="13.5" customHeight="1" thickBot="1" x14ac:dyDescent="0.2">
      <c r="A45" s="209"/>
      <c r="B45" s="194"/>
      <c r="C45" s="380"/>
      <c r="D45" s="206" t="s">
        <v>77</v>
      </c>
      <c r="E45" s="214">
        <v>1.8</v>
      </c>
      <c r="F45" s="214">
        <v>2.6</v>
      </c>
      <c r="G45" s="214">
        <v>2.5</v>
      </c>
      <c r="H45" s="214">
        <v>5.6</v>
      </c>
      <c r="I45" s="214">
        <v>6.3</v>
      </c>
      <c r="J45" s="214">
        <v>3.4</v>
      </c>
      <c r="K45" s="214">
        <v>2.4</v>
      </c>
      <c r="L45" s="214">
        <v>1.8</v>
      </c>
      <c r="M45" s="214">
        <v>1.5</v>
      </c>
      <c r="N45" s="214">
        <v>2.6</v>
      </c>
      <c r="O45" s="214">
        <v>1.7</v>
      </c>
      <c r="P45" s="214">
        <v>2</v>
      </c>
      <c r="Q45" s="214">
        <f t="shared" si="17"/>
        <v>34.200000000000003</v>
      </c>
      <c r="R45" s="214">
        <v>32.300000000000004</v>
      </c>
      <c r="S45" s="215">
        <f t="shared" si="15"/>
        <v>105.88235294117648</v>
      </c>
    </row>
    <row r="46" spans="1:19" ht="13.5" customHeight="1" x14ac:dyDescent="0.15">
      <c r="A46" s="209"/>
      <c r="B46" s="194"/>
      <c r="C46" s="378" t="s">
        <v>121</v>
      </c>
      <c r="D46" s="200" t="s">
        <v>72</v>
      </c>
      <c r="E46" s="210">
        <v>19</v>
      </c>
      <c r="F46" s="210">
        <v>13.5</v>
      </c>
      <c r="G46" s="210">
        <v>12.3</v>
      </c>
      <c r="H46" s="210">
        <v>52.8</v>
      </c>
      <c r="I46" s="210">
        <v>25.8</v>
      </c>
      <c r="J46" s="210">
        <v>14.1</v>
      </c>
      <c r="K46" s="210">
        <v>16</v>
      </c>
      <c r="L46" s="210">
        <v>8.5</v>
      </c>
      <c r="M46" s="210">
        <v>9.1999999999999993</v>
      </c>
      <c r="N46" s="210">
        <v>11</v>
      </c>
      <c r="O46" s="210">
        <v>8.6</v>
      </c>
      <c r="P46" s="210">
        <v>10.1</v>
      </c>
      <c r="Q46" s="210">
        <f t="shared" si="17"/>
        <v>200.89999999999998</v>
      </c>
      <c r="R46" s="210">
        <v>215.1</v>
      </c>
      <c r="S46" s="211">
        <f t="shared" si="15"/>
        <v>93.398419339841922</v>
      </c>
    </row>
    <row r="47" spans="1:19" ht="13.5" customHeight="1" x14ac:dyDescent="0.15">
      <c r="A47" s="209"/>
      <c r="B47" s="194"/>
      <c r="C47" s="379"/>
      <c r="D47" s="203" t="s">
        <v>73</v>
      </c>
      <c r="E47" s="212">
        <v>0</v>
      </c>
      <c r="F47" s="212">
        <v>0</v>
      </c>
      <c r="G47" s="212">
        <v>0</v>
      </c>
      <c r="H47" s="212">
        <v>0.1</v>
      </c>
      <c r="I47" s="212">
        <v>0.1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f t="shared" si="17"/>
        <v>0.2</v>
      </c>
      <c r="R47" s="212">
        <v>0.2</v>
      </c>
      <c r="S47" s="213">
        <f t="shared" si="15"/>
        <v>100</v>
      </c>
    </row>
    <row r="48" spans="1:19" ht="13.5" customHeight="1" x14ac:dyDescent="0.15">
      <c r="A48" s="209"/>
      <c r="B48" s="194"/>
      <c r="C48" s="379"/>
      <c r="D48" s="203" t="s">
        <v>74</v>
      </c>
      <c r="E48" s="212">
        <f t="shared" ref="E48:P48" si="26">+E46-E47</f>
        <v>19</v>
      </c>
      <c r="F48" s="212">
        <f t="shared" si="26"/>
        <v>13.5</v>
      </c>
      <c r="G48" s="212">
        <f t="shared" si="26"/>
        <v>12.3</v>
      </c>
      <c r="H48" s="212">
        <f t="shared" si="26"/>
        <v>52.699999999999996</v>
      </c>
      <c r="I48" s="212">
        <f t="shared" si="26"/>
        <v>25.7</v>
      </c>
      <c r="J48" s="212">
        <f t="shared" si="26"/>
        <v>14.1</v>
      </c>
      <c r="K48" s="212">
        <f t="shared" si="26"/>
        <v>16</v>
      </c>
      <c r="L48" s="212">
        <f t="shared" si="26"/>
        <v>8.5</v>
      </c>
      <c r="M48" s="212">
        <f t="shared" si="26"/>
        <v>9.1999999999999993</v>
      </c>
      <c r="N48" s="212">
        <f t="shared" si="26"/>
        <v>11</v>
      </c>
      <c r="O48" s="212">
        <f t="shared" si="26"/>
        <v>8.6</v>
      </c>
      <c r="P48" s="212">
        <f t="shared" si="26"/>
        <v>10.1</v>
      </c>
      <c r="Q48" s="212">
        <f t="shared" si="17"/>
        <v>200.7</v>
      </c>
      <c r="R48" s="212">
        <v>214.89999999999998</v>
      </c>
      <c r="S48" s="213">
        <f t="shared" si="15"/>
        <v>93.392275476966034</v>
      </c>
    </row>
    <row r="49" spans="1:19" ht="13.5" customHeight="1" x14ac:dyDescent="0.15">
      <c r="A49" s="209"/>
      <c r="B49" s="194"/>
      <c r="C49" s="379"/>
      <c r="D49" s="203" t="s">
        <v>75</v>
      </c>
      <c r="E49" s="212">
        <f t="shared" ref="E49:P49" si="27">+E46-E50</f>
        <v>18.899999999999999</v>
      </c>
      <c r="F49" s="212">
        <f t="shared" si="27"/>
        <v>12.9</v>
      </c>
      <c r="G49" s="212">
        <f t="shared" si="27"/>
        <v>11.5</v>
      </c>
      <c r="H49" s="212">
        <f t="shared" si="27"/>
        <v>49.9</v>
      </c>
      <c r="I49" s="212">
        <f t="shared" si="27"/>
        <v>20.5</v>
      </c>
      <c r="J49" s="212">
        <f t="shared" si="27"/>
        <v>12.4</v>
      </c>
      <c r="K49" s="212">
        <f t="shared" si="27"/>
        <v>15.5</v>
      </c>
      <c r="L49" s="212">
        <f t="shared" si="27"/>
        <v>8.3000000000000007</v>
      </c>
      <c r="M49" s="212">
        <f t="shared" si="27"/>
        <v>8.8999999999999986</v>
      </c>
      <c r="N49" s="212">
        <f t="shared" si="27"/>
        <v>10.7</v>
      </c>
      <c r="O49" s="212">
        <f t="shared" si="27"/>
        <v>8.4</v>
      </c>
      <c r="P49" s="212">
        <f t="shared" si="27"/>
        <v>9.9</v>
      </c>
      <c r="Q49" s="212">
        <f t="shared" si="17"/>
        <v>187.8</v>
      </c>
      <c r="R49" s="212">
        <v>201.70000000000002</v>
      </c>
      <c r="S49" s="213">
        <f t="shared" si="15"/>
        <v>93.108577094695093</v>
      </c>
    </row>
    <row r="50" spans="1:19" ht="13.5" customHeight="1" x14ac:dyDescent="0.15">
      <c r="A50" s="209"/>
      <c r="B50" s="194"/>
      <c r="C50" s="379"/>
      <c r="D50" s="203" t="s">
        <v>76</v>
      </c>
      <c r="E50" s="212">
        <v>0.1</v>
      </c>
      <c r="F50" s="212">
        <v>0.6</v>
      </c>
      <c r="G50" s="212">
        <v>0.8</v>
      </c>
      <c r="H50" s="212">
        <v>2.9</v>
      </c>
      <c r="I50" s="212">
        <v>5.3</v>
      </c>
      <c r="J50" s="212">
        <v>1.7</v>
      </c>
      <c r="K50" s="212">
        <v>0.5</v>
      </c>
      <c r="L50" s="212">
        <v>0.2</v>
      </c>
      <c r="M50" s="212">
        <v>0.3</v>
      </c>
      <c r="N50" s="212">
        <v>0.3</v>
      </c>
      <c r="O50" s="212">
        <v>0.2</v>
      </c>
      <c r="P50" s="212">
        <v>0.2</v>
      </c>
      <c r="Q50" s="212">
        <f t="shared" si="17"/>
        <v>13.099999999999998</v>
      </c>
      <c r="R50" s="212">
        <v>13.4</v>
      </c>
      <c r="S50" s="213">
        <f t="shared" si="15"/>
        <v>97.761194029850728</v>
      </c>
    </row>
    <row r="51" spans="1:19" ht="13.5" customHeight="1" thickBot="1" x14ac:dyDescent="0.2">
      <c r="A51" s="209"/>
      <c r="B51" s="194"/>
      <c r="C51" s="380"/>
      <c r="D51" s="206" t="s">
        <v>77</v>
      </c>
      <c r="E51" s="214">
        <v>0.1</v>
      </c>
      <c r="F51" s="214">
        <v>0.6</v>
      </c>
      <c r="G51" s="214">
        <v>0.8</v>
      </c>
      <c r="H51" s="214">
        <v>2.9</v>
      </c>
      <c r="I51" s="214">
        <v>5.3</v>
      </c>
      <c r="J51" s="214">
        <v>1.7</v>
      </c>
      <c r="K51" s="214">
        <v>0.5</v>
      </c>
      <c r="L51" s="214">
        <v>0.2</v>
      </c>
      <c r="M51" s="214">
        <v>0.3</v>
      </c>
      <c r="N51" s="214">
        <v>0.3</v>
      </c>
      <c r="O51" s="214">
        <v>0.2</v>
      </c>
      <c r="P51" s="214">
        <v>0.2</v>
      </c>
      <c r="Q51" s="214">
        <f t="shared" si="17"/>
        <v>13.099999999999998</v>
      </c>
      <c r="R51" s="214">
        <v>13.4</v>
      </c>
      <c r="S51" s="215">
        <f t="shared" si="15"/>
        <v>97.761194029850728</v>
      </c>
    </row>
    <row r="52" spans="1:19" ht="13.5" customHeight="1" x14ac:dyDescent="0.15">
      <c r="A52" s="209"/>
      <c r="B52" s="194"/>
      <c r="C52" s="378" t="s">
        <v>122</v>
      </c>
      <c r="D52" s="200" t="s">
        <v>72</v>
      </c>
      <c r="E52" s="210">
        <v>58.7</v>
      </c>
      <c r="F52" s="210">
        <v>126.7</v>
      </c>
      <c r="G52" s="210">
        <v>87.4</v>
      </c>
      <c r="H52" s="210">
        <v>117.6</v>
      </c>
      <c r="I52" s="210">
        <v>176</v>
      </c>
      <c r="J52" s="210">
        <v>105.7</v>
      </c>
      <c r="K52" s="210">
        <v>98.4</v>
      </c>
      <c r="L52" s="210">
        <v>56.7</v>
      </c>
      <c r="M52" s="210">
        <v>37.200000000000003</v>
      </c>
      <c r="N52" s="210">
        <v>45.8</v>
      </c>
      <c r="O52" s="210">
        <v>39.700000000000003</v>
      </c>
      <c r="P52" s="210">
        <v>44.9</v>
      </c>
      <c r="Q52" s="210">
        <f t="shared" si="17"/>
        <v>994.80000000000007</v>
      </c>
      <c r="R52" s="210">
        <v>951.8</v>
      </c>
      <c r="S52" s="211">
        <f t="shared" si="15"/>
        <v>104.51775583105696</v>
      </c>
    </row>
    <row r="53" spans="1:19" ht="13.5" customHeight="1" x14ac:dyDescent="0.15">
      <c r="A53" s="209"/>
      <c r="B53" s="194"/>
      <c r="C53" s="379"/>
      <c r="D53" s="203" t="s">
        <v>73</v>
      </c>
      <c r="E53" s="212">
        <v>4.0999999999999996</v>
      </c>
      <c r="F53" s="212">
        <v>8.9</v>
      </c>
      <c r="G53" s="212">
        <v>6.1</v>
      </c>
      <c r="H53" s="212">
        <v>8.1999999999999993</v>
      </c>
      <c r="I53" s="212">
        <v>12.3</v>
      </c>
      <c r="J53" s="212">
        <v>7.4</v>
      </c>
      <c r="K53" s="212">
        <v>6.9</v>
      </c>
      <c r="L53" s="212">
        <v>4</v>
      </c>
      <c r="M53" s="212">
        <v>2.6</v>
      </c>
      <c r="N53" s="212">
        <v>3.2</v>
      </c>
      <c r="O53" s="212">
        <v>2.8</v>
      </c>
      <c r="P53" s="212">
        <v>3.1</v>
      </c>
      <c r="Q53" s="212">
        <f t="shared" si="17"/>
        <v>69.599999999999994</v>
      </c>
      <c r="R53" s="212">
        <v>66.5</v>
      </c>
      <c r="S53" s="213">
        <f t="shared" si="15"/>
        <v>104.66165413533834</v>
      </c>
    </row>
    <row r="54" spans="1:19" ht="13.5" customHeight="1" x14ac:dyDescent="0.15">
      <c r="A54" s="209"/>
      <c r="B54" s="194"/>
      <c r="C54" s="379"/>
      <c r="D54" s="203" t="s">
        <v>74</v>
      </c>
      <c r="E54" s="212">
        <f t="shared" ref="E54:P54" si="28">+E52-E53</f>
        <v>54.6</v>
      </c>
      <c r="F54" s="212">
        <f t="shared" si="28"/>
        <v>117.8</v>
      </c>
      <c r="G54" s="212">
        <f t="shared" si="28"/>
        <v>81.300000000000011</v>
      </c>
      <c r="H54" s="212">
        <f t="shared" si="28"/>
        <v>109.39999999999999</v>
      </c>
      <c r="I54" s="212">
        <f t="shared" si="28"/>
        <v>163.69999999999999</v>
      </c>
      <c r="J54" s="212">
        <f t="shared" si="28"/>
        <v>98.3</v>
      </c>
      <c r="K54" s="212">
        <f t="shared" si="28"/>
        <v>91.5</v>
      </c>
      <c r="L54" s="212">
        <f t="shared" si="28"/>
        <v>52.7</v>
      </c>
      <c r="M54" s="212">
        <f t="shared" si="28"/>
        <v>34.6</v>
      </c>
      <c r="N54" s="212">
        <f t="shared" si="28"/>
        <v>42.599999999999994</v>
      </c>
      <c r="O54" s="212">
        <f t="shared" si="28"/>
        <v>36.900000000000006</v>
      </c>
      <c r="P54" s="212">
        <f t="shared" si="28"/>
        <v>41.8</v>
      </c>
      <c r="Q54" s="212">
        <f t="shared" si="17"/>
        <v>925.19999999999993</v>
      </c>
      <c r="R54" s="212">
        <v>885.30000000000018</v>
      </c>
      <c r="S54" s="213">
        <f t="shared" si="15"/>
        <v>104.50694679769568</v>
      </c>
    </row>
    <row r="55" spans="1:19" ht="13.5" customHeight="1" x14ac:dyDescent="0.15">
      <c r="A55" s="209"/>
      <c r="B55" s="194"/>
      <c r="C55" s="379"/>
      <c r="D55" s="203" t="s">
        <v>75</v>
      </c>
      <c r="E55" s="212">
        <f t="shared" ref="E55:P55" si="29">+E52-E56</f>
        <v>56.900000000000006</v>
      </c>
      <c r="F55" s="212">
        <f t="shared" si="29"/>
        <v>122.9</v>
      </c>
      <c r="G55" s="212">
        <f t="shared" si="29"/>
        <v>84.800000000000011</v>
      </c>
      <c r="H55" s="212">
        <f t="shared" si="29"/>
        <v>114.1</v>
      </c>
      <c r="I55" s="212">
        <f t="shared" si="29"/>
        <v>170.7</v>
      </c>
      <c r="J55" s="212">
        <f t="shared" si="29"/>
        <v>102.5</v>
      </c>
      <c r="K55" s="212">
        <f t="shared" si="29"/>
        <v>95.4</v>
      </c>
      <c r="L55" s="212">
        <f t="shared" si="29"/>
        <v>55</v>
      </c>
      <c r="M55" s="212">
        <f t="shared" si="29"/>
        <v>36.1</v>
      </c>
      <c r="N55" s="212">
        <f t="shared" si="29"/>
        <v>44.4</v>
      </c>
      <c r="O55" s="212">
        <f t="shared" si="29"/>
        <v>38.5</v>
      </c>
      <c r="P55" s="212">
        <f t="shared" si="29"/>
        <v>43.6</v>
      </c>
      <c r="Q55" s="212">
        <f>SUM(E55:P55)</f>
        <v>964.90000000000009</v>
      </c>
      <c r="R55" s="212">
        <v>923.19999999999993</v>
      </c>
      <c r="S55" s="213">
        <f t="shared" si="15"/>
        <v>104.51689774696709</v>
      </c>
    </row>
    <row r="56" spans="1:19" ht="13.5" customHeight="1" x14ac:dyDescent="0.15">
      <c r="A56" s="209"/>
      <c r="B56" s="194"/>
      <c r="C56" s="379"/>
      <c r="D56" s="203" t="s">
        <v>76</v>
      </c>
      <c r="E56" s="212">
        <v>1.8</v>
      </c>
      <c r="F56" s="212">
        <v>3.8</v>
      </c>
      <c r="G56" s="212">
        <v>2.6</v>
      </c>
      <c r="H56" s="212">
        <v>3.5</v>
      </c>
      <c r="I56" s="212">
        <v>5.3</v>
      </c>
      <c r="J56" s="212">
        <v>3.2</v>
      </c>
      <c r="K56" s="212">
        <v>3</v>
      </c>
      <c r="L56" s="212">
        <v>1.7</v>
      </c>
      <c r="M56" s="212">
        <v>1.1000000000000001</v>
      </c>
      <c r="N56" s="212">
        <v>1.4</v>
      </c>
      <c r="O56" s="212">
        <v>1.2</v>
      </c>
      <c r="P56" s="212">
        <v>1.3</v>
      </c>
      <c r="Q56" s="212">
        <f>SUM(E56:P56)</f>
        <v>29.9</v>
      </c>
      <c r="R56" s="212">
        <v>28.6</v>
      </c>
      <c r="S56" s="213">
        <f t="shared" si="15"/>
        <v>104.54545454545455</v>
      </c>
    </row>
    <row r="57" spans="1:19" ht="13.5" customHeight="1" thickBot="1" x14ac:dyDescent="0.2">
      <c r="A57" s="209"/>
      <c r="B57" s="194"/>
      <c r="C57" s="380"/>
      <c r="D57" s="206" t="s">
        <v>77</v>
      </c>
      <c r="E57" s="214">
        <v>1.8</v>
      </c>
      <c r="F57" s="214">
        <v>3.8</v>
      </c>
      <c r="G57" s="214">
        <v>2.6</v>
      </c>
      <c r="H57" s="214">
        <v>3.5</v>
      </c>
      <c r="I57" s="214">
        <v>5.3</v>
      </c>
      <c r="J57" s="214">
        <v>3.2</v>
      </c>
      <c r="K57" s="214">
        <v>3</v>
      </c>
      <c r="L57" s="214">
        <v>1.7</v>
      </c>
      <c r="M57" s="214">
        <v>1.1000000000000001</v>
      </c>
      <c r="N57" s="214">
        <v>1.4</v>
      </c>
      <c r="O57" s="214">
        <v>1.2</v>
      </c>
      <c r="P57" s="214">
        <v>1.3</v>
      </c>
      <c r="Q57" s="214">
        <f t="shared" si="17"/>
        <v>29.9</v>
      </c>
      <c r="R57" s="214">
        <v>28.6</v>
      </c>
      <c r="S57" s="215">
        <f t="shared" si="15"/>
        <v>104.54545454545455</v>
      </c>
    </row>
    <row r="58" spans="1:19" ht="18.75" customHeight="1" x14ac:dyDescent="0.2">
      <c r="A58" s="308" t="str">
        <f>$A$1</f>
        <v>５　平成27年度市町村別・月別観光入込客数</v>
      </c>
    </row>
    <row r="59" spans="1:19" ht="13.5" customHeight="1" thickBot="1" x14ac:dyDescent="0.2">
      <c r="S59" s="195" t="s">
        <v>310</v>
      </c>
    </row>
    <row r="60" spans="1:19" ht="13.5" customHeight="1" thickBot="1" x14ac:dyDescent="0.2">
      <c r="A60" s="196" t="s">
        <v>58</v>
      </c>
      <c r="B60" s="196" t="s">
        <v>355</v>
      </c>
      <c r="C60" s="196" t="s">
        <v>59</v>
      </c>
      <c r="D60" s="197" t="s">
        <v>60</v>
      </c>
      <c r="E60" s="198" t="s">
        <v>61</v>
      </c>
      <c r="F60" s="198" t="s">
        <v>62</v>
      </c>
      <c r="G60" s="198" t="s">
        <v>63</v>
      </c>
      <c r="H60" s="198" t="s">
        <v>64</v>
      </c>
      <c r="I60" s="198" t="s">
        <v>65</v>
      </c>
      <c r="J60" s="198" t="s">
        <v>66</v>
      </c>
      <c r="K60" s="198" t="s">
        <v>67</v>
      </c>
      <c r="L60" s="198" t="s">
        <v>68</v>
      </c>
      <c r="M60" s="198" t="s">
        <v>69</v>
      </c>
      <c r="N60" s="198" t="s">
        <v>36</v>
      </c>
      <c r="O60" s="198" t="s">
        <v>37</v>
      </c>
      <c r="P60" s="198" t="s">
        <v>38</v>
      </c>
      <c r="Q60" s="198" t="s">
        <v>356</v>
      </c>
      <c r="R60" s="198" t="str">
        <f>$R$3</f>
        <v>26年度</v>
      </c>
      <c r="S60" s="199" t="s">
        <v>71</v>
      </c>
    </row>
    <row r="61" spans="1:19" ht="13.5" customHeight="1" x14ac:dyDescent="0.15">
      <c r="A61" s="209"/>
      <c r="B61" s="194"/>
      <c r="C61" s="378" t="s">
        <v>123</v>
      </c>
      <c r="D61" s="200" t="s">
        <v>72</v>
      </c>
      <c r="E61" s="210">
        <v>45.1</v>
      </c>
      <c r="F61" s="210">
        <v>191</v>
      </c>
      <c r="G61" s="210">
        <v>75</v>
      </c>
      <c r="H61" s="210">
        <v>66.7</v>
      </c>
      <c r="I61" s="210">
        <v>116.7</v>
      </c>
      <c r="J61" s="210">
        <v>68.2</v>
      </c>
      <c r="K61" s="210">
        <v>41.5</v>
      </c>
      <c r="L61" s="210">
        <v>31.3</v>
      </c>
      <c r="M61" s="210">
        <v>24.9</v>
      </c>
      <c r="N61" s="210">
        <v>25</v>
      </c>
      <c r="O61" s="210">
        <v>29.1</v>
      </c>
      <c r="P61" s="210">
        <v>31.4</v>
      </c>
      <c r="Q61" s="210">
        <f t="shared" ref="Q61:Q114" si="30">SUM(E61:P61)</f>
        <v>745.9</v>
      </c>
      <c r="R61" s="210">
        <v>716.00000000000011</v>
      </c>
      <c r="S61" s="211">
        <f t="shared" ref="S61:S114" si="31">IF(Q61=0,"－",Q61/R61*100)</f>
        <v>104.17597765363126</v>
      </c>
    </row>
    <row r="62" spans="1:19" ht="13.5" customHeight="1" x14ac:dyDescent="0.15">
      <c r="A62" s="209"/>
      <c r="B62" s="194"/>
      <c r="C62" s="379"/>
      <c r="D62" s="203" t="s">
        <v>73</v>
      </c>
      <c r="E62" s="212">
        <v>5.0999999999999996</v>
      </c>
      <c r="F62" s="212">
        <v>11.1</v>
      </c>
      <c r="G62" s="212">
        <v>6.6</v>
      </c>
      <c r="H62" s="212">
        <v>7.6</v>
      </c>
      <c r="I62" s="212">
        <v>11</v>
      </c>
      <c r="J62" s="212">
        <v>7.8</v>
      </c>
      <c r="K62" s="212">
        <v>4.7</v>
      </c>
      <c r="L62" s="212">
        <v>3.4</v>
      </c>
      <c r="M62" s="212">
        <v>2.5</v>
      </c>
      <c r="N62" s="212">
        <v>2.5</v>
      </c>
      <c r="O62" s="212">
        <v>2.2999999999999998</v>
      </c>
      <c r="P62" s="212">
        <v>3.4</v>
      </c>
      <c r="Q62" s="212">
        <f t="shared" si="30"/>
        <v>68</v>
      </c>
      <c r="R62" s="212">
        <v>67.8</v>
      </c>
      <c r="S62" s="213">
        <f t="shared" si="31"/>
        <v>100.29498525073748</v>
      </c>
    </row>
    <row r="63" spans="1:19" ht="13.5" customHeight="1" x14ac:dyDescent="0.15">
      <c r="A63" s="209" t="s">
        <v>357</v>
      </c>
      <c r="B63" s="194" t="s">
        <v>358</v>
      </c>
      <c r="C63" s="379"/>
      <c r="D63" s="203" t="s">
        <v>74</v>
      </c>
      <c r="E63" s="212">
        <f t="shared" ref="E63:P63" si="32">+E61-E62</f>
        <v>40</v>
      </c>
      <c r="F63" s="212">
        <f t="shared" si="32"/>
        <v>179.9</v>
      </c>
      <c r="G63" s="212">
        <f t="shared" si="32"/>
        <v>68.400000000000006</v>
      </c>
      <c r="H63" s="212">
        <f t="shared" si="32"/>
        <v>59.1</v>
      </c>
      <c r="I63" s="212">
        <f t="shared" si="32"/>
        <v>105.7</v>
      </c>
      <c r="J63" s="212">
        <f t="shared" si="32"/>
        <v>60.400000000000006</v>
      </c>
      <c r="K63" s="212">
        <f t="shared" si="32"/>
        <v>36.799999999999997</v>
      </c>
      <c r="L63" s="212">
        <f t="shared" si="32"/>
        <v>27.900000000000002</v>
      </c>
      <c r="M63" s="212">
        <f t="shared" si="32"/>
        <v>22.4</v>
      </c>
      <c r="N63" s="212">
        <f t="shared" si="32"/>
        <v>22.5</v>
      </c>
      <c r="O63" s="212">
        <f t="shared" si="32"/>
        <v>26.8</v>
      </c>
      <c r="P63" s="212">
        <f t="shared" si="32"/>
        <v>28</v>
      </c>
      <c r="Q63" s="212">
        <f t="shared" si="30"/>
        <v>677.89999999999986</v>
      </c>
      <c r="R63" s="212">
        <v>648.19999999999993</v>
      </c>
      <c r="S63" s="213">
        <f t="shared" si="31"/>
        <v>104.58191916075283</v>
      </c>
    </row>
    <row r="64" spans="1:19" ht="13.5" customHeight="1" x14ac:dyDescent="0.15">
      <c r="A64" s="209"/>
      <c r="B64" s="194"/>
      <c r="C64" s="379"/>
      <c r="D64" s="203" t="s">
        <v>75</v>
      </c>
      <c r="E64" s="212">
        <f t="shared" ref="E64:P64" si="33">+E61-E65</f>
        <v>44.4</v>
      </c>
      <c r="F64" s="212">
        <f t="shared" si="33"/>
        <v>190.2</v>
      </c>
      <c r="G64" s="212">
        <f t="shared" si="33"/>
        <v>73.7</v>
      </c>
      <c r="H64" s="212">
        <f t="shared" si="33"/>
        <v>64.7</v>
      </c>
      <c r="I64" s="212">
        <f t="shared" si="33"/>
        <v>113.60000000000001</v>
      </c>
      <c r="J64" s="212">
        <f t="shared" si="33"/>
        <v>66.5</v>
      </c>
      <c r="K64" s="212">
        <f t="shared" si="33"/>
        <v>39.700000000000003</v>
      </c>
      <c r="L64" s="212">
        <f t="shared" si="33"/>
        <v>30.3</v>
      </c>
      <c r="M64" s="212">
        <f t="shared" si="33"/>
        <v>23.799999999999997</v>
      </c>
      <c r="N64" s="212">
        <f t="shared" si="33"/>
        <v>23.8</v>
      </c>
      <c r="O64" s="212">
        <f t="shared" si="33"/>
        <v>28</v>
      </c>
      <c r="P64" s="212">
        <f t="shared" si="33"/>
        <v>30.2</v>
      </c>
      <c r="Q64" s="212">
        <f t="shared" si="30"/>
        <v>728.9</v>
      </c>
      <c r="R64" s="212">
        <v>699.09999999999991</v>
      </c>
      <c r="S64" s="213">
        <f t="shared" si="31"/>
        <v>104.26262337290804</v>
      </c>
    </row>
    <row r="65" spans="1:19" ht="13.5" customHeight="1" x14ac:dyDescent="0.15">
      <c r="A65" s="209"/>
      <c r="B65" s="194"/>
      <c r="C65" s="379"/>
      <c r="D65" s="203" t="s">
        <v>76</v>
      </c>
      <c r="E65" s="212">
        <v>0.7</v>
      </c>
      <c r="F65" s="212">
        <v>0.8</v>
      </c>
      <c r="G65" s="212">
        <v>1.3</v>
      </c>
      <c r="H65" s="212">
        <v>2</v>
      </c>
      <c r="I65" s="212">
        <v>3.1</v>
      </c>
      <c r="J65" s="212">
        <v>1.7</v>
      </c>
      <c r="K65" s="212">
        <v>1.8</v>
      </c>
      <c r="L65" s="212">
        <v>1</v>
      </c>
      <c r="M65" s="212">
        <v>1.1000000000000001</v>
      </c>
      <c r="N65" s="212">
        <v>1.2</v>
      </c>
      <c r="O65" s="212">
        <v>1.1000000000000001</v>
      </c>
      <c r="P65" s="212">
        <v>1.2</v>
      </c>
      <c r="Q65" s="212">
        <f t="shared" si="30"/>
        <v>17</v>
      </c>
      <c r="R65" s="212">
        <v>16.899999999999999</v>
      </c>
      <c r="S65" s="213">
        <f t="shared" si="31"/>
        <v>100.59171597633136</v>
      </c>
    </row>
    <row r="66" spans="1:19" ht="13.5" customHeight="1" thickBot="1" x14ac:dyDescent="0.2">
      <c r="A66" s="209"/>
      <c r="B66" s="194"/>
      <c r="C66" s="380"/>
      <c r="D66" s="206" t="s">
        <v>77</v>
      </c>
      <c r="E66" s="214">
        <v>0.7</v>
      </c>
      <c r="F66" s="214">
        <v>1</v>
      </c>
      <c r="G66" s="214">
        <v>1.5</v>
      </c>
      <c r="H66" s="214">
        <v>2.4</v>
      </c>
      <c r="I66" s="214">
        <v>3.5</v>
      </c>
      <c r="J66" s="214">
        <v>2.1</v>
      </c>
      <c r="K66" s="214">
        <v>2.5</v>
      </c>
      <c r="L66" s="214">
        <v>1.5</v>
      </c>
      <c r="M66" s="214">
        <v>1.7</v>
      </c>
      <c r="N66" s="214">
        <v>1.7</v>
      </c>
      <c r="O66" s="214">
        <v>1.6</v>
      </c>
      <c r="P66" s="214">
        <v>1.8</v>
      </c>
      <c r="Q66" s="214">
        <f t="shared" si="30"/>
        <v>22</v>
      </c>
      <c r="R66" s="214">
        <v>20.3</v>
      </c>
      <c r="S66" s="215">
        <f t="shared" si="31"/>
        <v>108.37438423645321</v>
      </c>
    </row>
    <row r="67" spans="1:19" ht="13.5" customHeight="1" x14ac:dyDescent="0.15">
      <c r="A67" s="209"/>
      <c r="B67" s="194"/>
      <c r="C67" s="378" t="s">
        <v>124</v>
      </c>
      <c r="D67" s="200" t="s">
        <v>72</v>
      </c>
      <c r="E67" s="210">
        <v>61.9</v>
      </c>
      <c r="F67" s="210">
        <v>151.4</v>
      </c>
      <c r="G67" s="210">
        <v>115.6</v>
      </c>
      <c r="H67" s="210">
        <v>157.6</v>
      </c>
      <c r="I67" s="210">
        <v>188.2</v>
      </c>
      <c r="J67" s="210">
        <v>146.6</v>
      </c>
      <c r="K67" s="210">
        <v>109.5</v>
      </c>
      <c r="L67" s="210">
        <v>70.7</v>
      </c>
      <c r="M67" s="210">
        <v>54.7</v>
      </c>
      <c r="N67" s="210">
        <v>59.9</v>
      </c>
      <c r="O67" s="210">
        <v>79.2</v>
      </c>
      <c r="P67" s="210">
        <v>72.599999999999994</v>
      </c>
      <c r="Q67" s="210">
        <f t="shared" si="30"/>
        <v>1267.9000000000001</v>
      </c>
      <c r="R67" s="210">
        <v>1362</v>
      </c>
      <c r="S67" s="211">
        <f t="shared" si="31"/>
        <v>93.091042584434661</v>
      </c>
    </row>
    <row r="68" spans="1:19" ht="13.5" customHeight="1" x14ac:dyDescent="0.15">
      <c r="A68" s="209"/>
      <c r="B68" s="194"/>
      <c r="C68" s="379"/>
      <c r="D68" s="203" t="s">
        <v>73</v>
      </c>
      <c r="E68" s="212">
        <v>11.8</v>
      </c>
      <c r="F68" s="212">
        <v>26.6</v>
      </c>
      <c r="G68" s="212">
        <v>25.2</v>
      </c>
      <c r="H68" s="212">
        <v>35.6</v>
      </c>
      <c r="I68" s="212">
        <v>41</v>
      </c>
      <c r="J68" s="212">
        <v>34.5</v>
      </c>
      <c r="K68" s="212">
        <v>25</v>
      </c>
      <c r="L68" s="212">
        <v>15.8</v>
      </c>
      <c r="M68" s="212">
        <v>12.2</v>
      </c>
      <c r="N68" s="212">
        <v>12.2</v>
      </c>
      <c r="O68" s="212">
        <v>17.8</v>
      </c>
      <c r="P68" s="212">
        <v>15.5</v>
      </c>
      <c r="Q68" s="212">
        <f t="shared" si="30"/>
        <v>273.2</v>
      </c>
      <c r="R68" s="212">
        <v>312.20000000000005</v>
      </c>
      <c r="S68" s="213">
        <f t="shared" si="31"/>
        <v>87.508007687379859</v>
      </c>
    </row>
    <row r="69" spans="1:19" ht="13.5" customHeight="1" x14ac:dyDescent="0.15">
      <c r="A69" s="209"/>
      <c r="B69" s="194"/>
      <c r="C69" s="379"/>
      <c r="D69" s="203" t="s">
        <v>74</v>
      </c>
      <c r="E69" s="212">
        <f t="shared" ref="E69:P69" si="34">+E67-E68</f>
        <v>50.099999999999994</v>
      </c>
      <c r="F69" s="212">
        <f t="shared" si="34"/>
        <v>124.80000000000001</v>
      </c>
      <c r="G69" s="212">
        <f t="shared" si="34"/>
        <v>90.399999999999991</v>
      </c>
      <c r="H69" s="212">
        <f t="shared" si="34"/>
        <v>122</v>
      </c>
      <c r="I69" s="212">
        <f t="shared" si="34"/>
        <v>147.19999999999999</v>
      </c>
      <c r="J69" s="212">
        <f t="shared" si="34"/>
        <v>112.1</v>
      </c>
      <c r="K69" s="212">
        <f t="shared" si="34"/>
        <v>84.5</v>
      </c>
      <c r="L69" s="212">
        <f t="shared" si="34"/>
        <v>54.900000000000006</v>
      </c>
      <c r="M69" s="212">
        <f t="shared" si="34"/>
        <v>42.5</v>
      </c>
      <c r="N69" s="212">
        <f t="shared" si="34"/>
        <v>47.7</v>
      </c>
      <c r="O69" s="212">
        <f t="shared" si="34"/>
        <v>61.400000000000006</v>
      </c>
      <c r="P69" s="212">
        <f t="shared" si="34"/>
        <v>57.099999999999994</v>
      </c>
      <c r="Q69" s="212">
        <f t="shared" si="30"/>
        <v>994.7</v>
      </c>
      <c r="R69" s="212">
        <v>1049.8</v>
      </c>
      <c r="S69" s="213">
        <f t="shared" si="31"/>
        <v>94.751381215469621</v>
      </c>
    </row>
    <row r="70" spans="1:19" ht="13.5" customHeight="1" x14ac:dyDescent="0.15">
      <c r="A70" s="209"/>
      <c r="B70" s="216"/>
      <c r="C70" s="379"/>
      <c r="D70" s="203" t="s">
        <v>75</v>
      </c>
      <c r="E70" s="212">
        <f t="shared" ref="E70:P70" si="35">+E67-E71</f>
        <v>61</v>
      </c>
      <c r="F70" s="212">
        <f t="shared" si="35"/>
        <v>143.30000000000001</v>
      </c>
      <c r="G70" s="212">
        <f t="shared" si="35"/>
        <v>113.5</v>
      </c>
      <c r="H70" s="212">
        <f t="shared" si="35"/>
        <v>152.9</v>
      </c>
      <c r="I70" s="212">
        <f t="shared" si="35"/>
        <v>182.2</v>
      </c>
      <c r="J70" s="212">
        <f t="shared" si="35"/>
        <v>144.1</v>
      </c>
      <c r="K70" s="212">
        <f t="shared" si="35"/>
        <v>106.8</v>
      </c>
      <c r="L70" s="212">
        <f t="shared" si="35"/>
        <v>69.400000000000006</v>
      </c>
      <c r="M70" s="212">
        <f t="shared" si="35"/>
        <v>54.1</v>
      </c>
      <c r="N70" s="212">
        <f t="shared" si="35"/>
        <v>58.4</v>
      </c>
      <c r="O70" s="212">
        <f t="shared" si="35"/>
        <v>77.900000000000006</v>
      </c>
      <c r="P70" s="212">
        <f t="shared" si="35"/>
        <v>71</v>
      </c>
      <c r="Q70" s="212">
        <f t="shared" si="30"/>
        <v>1234.6000000000001</v>
      </c>
      <c r="R70" s="212">
        <v>1329.5</v>
      </c>
      <c r="S70" s="213">
        <f t="shared" si="31"/>
        <v>92.861978187288457</v>
      </c>
    </row>
    <row r="71" spans="1:19" ht="13.5" customHeight="1" x14ac:dyDescent="0.15">
      <c r="A71" s="209"/>
      <c r="B71" s="216"/>
      <c r="C71" s="379"/>
      <c r="D71" s="203" t="s">
        <v>76</v>
      </c>
      <c r="E71" s="212">
        <v>0.9</v>
      </c>
      <c r="F71" s="212">
        <v>8.1</v>
      </c>
      <c r="G71" s="212">
        <v>2.1</v>
      </c>
      <c r="H71" s="212">
        <v>4.7</v>
      </c>
      <c r="I71" s="212">
        <v>6</v>
      </c>
      <c r="J71" s="212">
        <v>2.5</v>
      </c>
      <c r="K71" s="212">
        <v>2.7</v>
      </c>
      <c r="L71" s="212">
        <v>1.3</v>
      </c>
      <c r="M71" s="212">
        <v>0.6</v>
      </c>
      <c r="N71" s="212">
        <v>1.5</v>
      </c>
      <c r="O71" s="212">
        <v>1.3</v>
      </c>
      <c r="P71" s="212">
        <v>1.6</v>
      </c>
      <c r="Q71" s="212">
        <f t="shared" si="30"/>
        <v>33.300000000000004</v>
      </c>
      <c r="R71" s="212">
        <v>32.5</v>
      </c>
      <c r="S71" s="213">
        <f t="shared" si="31"/>
        <v>102.46153846153847</v>
      </c>
    </row>
    <row r="72" spans="1:19" ht="13.5" customHeight="1" thickBot="1" x14ac:dyDescent="0.2">
      <c r="A72" s="209"/>
      <c r="B72" s="216"/>
      <c r="C72" s="380"/>
      <c r="D72" s="206" t="s">
        <v>77</v>
      </c>
      <c r="E72" s="214">
        <v>1.6</v>
      </c>
      <c r="F72" s="214">
        <v>10.199999999999999</v>
      </c>
      <c r="G72" s="214">
        <v>3.9</v>
      </c>
      <c r="H72" s="214">
        <v>7.5</v>
      </c>
      <c r="I72" s="214">
        <v>8.1999999999999993</v>
      </c>
      <c r="J72" s="214">
        <v>4.7</v>
      </c>
      <c r="K72" s="214">
        <v>3.4</v>
      </c>
      <c r="L72" s="214">
        <v>1.8</v>
      </c>
      <c r="M72" s="214">
        <v>1</v>
      </c>
      <c r="N72" s="214">
        <v>3.1</v>
      </c>
      <c r="O72" s="214">
        <v>1.7</v>
      </c>
      <c r="P72" s="214">
        <v>2.7</v>
      </c>
      <c r="Q72" s="214">
        <f t="shared" si="30"/>
        <v>49.800000000000004</v>
      </c>
      <c r="R72" s="214">
        <v>48.8</v>
      </c>
      <c r="S72" s="215">
        <f t="shared" si="31"/>
        <v>102.04918032786887</v>
      </c>
    </row>
    <row r="73" spans="1:19" ht="13.5" customHeight="1" x14ac:dyDescent="0.15">
      <c r="A73" s="209"/>
      <c r="B73" s="216"/>
      <c r="C73" s="378" t="s">
        <v>125</v>
      </c>
      <c r="D73" s="200" t="s">
        <v>72</v>
      </c>
      <c r="E73" s="210">
        <v>27.5</v>
      </c>
      <c r="F73" s="210">
        <v>34.6</v>
      </c>
      <c r="G73" s="210">
        <v>28.4</v>
      </c>
      <c r="H73" s="210">
        <v>25.5</v>
      </c>
      <c r="I73" s="210">
        <v>35.5</v>
      </c>
      <c r="J73" s="210">
        <v>28.5</v>
      </c>
      <c r="K73" s="210">
        <v>26</v>
      </c>
      <c r="L73" s="210">
        <v>19.600000000000001</v>
      </c>
      <c r="M73" s="210">
        <v>30.7</v>
      </c>
      <c r="N73" s="210">
        <v>47.5</v>
      </c>
      <c r="O73" s="210">
        <v>31.5</v>
      </c>
      <c r="P73" s="210">
        <v>29.7</v>
      </c>
      <c r="Q73" s="210">
        <f t="shared" si="30"/>
        <v>365</v>
      </c>
      <c r="R73" s="210">
        <v>367.6</v>
      </c>
      <c r="S73" s="211">
        <f t="shared" si="31"/>
        <v>99.292709466811743</v>
      </c>
    </row>
    <row r="74" spans="1:19" ht="13.5" customHeight="1" x14ac:dyDescent="0.15">
      <c r="A74" s="209"/>
      <c r="B74" s="216"/>
      <c r="C74" s="379"/>
      <c r="D74" s="203" t="s">
        <v>73</v>
      </c>
      <c r="E74" s="212">
        <v>0.1</v>
      </c>
      <c r="F74" s="212">
        <v>0.1</v>
      </c>
      <c r="G74" s="212">
        <v>0.1</v>
      </c>
      <c r="H74" s="212">
        <v>0.2</v>
      </c>
      <c r="I74" s="212">
        <v>0.3</v>
      </c>
      <c r="J74" s="212">
        <v>0.2</v>
      </c>
      <c r="K74" s="212">
        <v>0.2</v>
      </c>
      <c r="L74" s="212">
        <v>0.1</v>
      </c>
      <c r="M74" s="212">
        <v>0.3</v>
      </c>
      <c r="N74" s="212">
        <v>0.3</v>
      </c>
      <c r="O74" s="212">
        <v>0.1</v>
      </c>
      <c r="P74" s="212">
        <v>0.1</v>
      </c>
      <c r="Q74" s="212">
        <f t="shared" si="30"/>
        <v>2.1</v>
      </c>
      <c r="R74" s="212">
        <v>2.3000000000000003</v>
      </c>
      <c r="S74" s="213">
        <f t="shared" si="31"/>
        <v>91.304347826086953</v>
      </c>
    </row>
    <row r="75" spans="1:19" ht="13.5" customHeight="1" x14ac:dyDescent="0.15">
      <c r="A75" s="209"/>
      <c r="B75" s="216"/>
      <c r="C75" s="379"/>
      <c r="D75" s="203" t="s">
        <v>74</v>
      </c>
      <c r="E75" s="212">
        <f t="shared" ref="E75:P75" si="36">+E73-E74</f>
        <v>27.4</v>
      </c>
      <c r="F75" s="212">
        <f t="shared" si="36"/>
        <v>34.5</v>
      </c>
      <c r="G75" s="212">
        <f t="shared" si="36"/>
        <v>28.299999999999997</v>
      </c>
      <c r="H75" s="212">
        <f t="shared" si="36"/>
        <v>25.3</v>
      </c>
      <c r="I75" s="212">
        <f t="shared" si="36"/>
        <v>35.200000000000003</v>
      </c>
      <c r="J75" s="212">
        <f t="shared" si="36"/>
        <v>28.3</v>
      </c>
      <c r="K75" s="212">
        <f t="shared" si="36"/>
        <v>25.8</v>
      </c>
      <c r="L75" s="212">
        <f t="shared" si="36"/>
        <v>19.5</v>
      </c>
      <c r="M75" s="212">
        <f t="shared" si="36"/>
        <v>30.4</v>
      </c>
      <c r="N75" s="212">
        <f t="shared" si="36"/>
        <v>47.2</v>
      </c>
      <c r="O75" s="212">
        <f t="shared" si="36"/>
        <v>31.4</v>
      </c>
      <c r="P75" s="212">
        <f t="shared" si="36"/>
        <v>29.599999999999998</v>
      </c>
      <c r="Q75" s="212">
        <f t="shared" si="30"/>
        <v>362.90000000000003</v>
      </c>
      <c r="R75" s="212">
        <v>365.29999999999995</v>
      </c>
      <c r="S75" s="213">
        <f t="shared" si="31"/>
        <v>99.343005748699724</v>
      </c>
    </row>
    <row r="76" spans="1:19" ht="13.5" customHeight="1" x14ac:dyDescent="0.15">
      <c r="A76" s="209"/>
      <c r="B76" s="216"/>
      <c r="C76" s="379"/>
      <c r="D76" s="203" t="s">
        <v>75</v>
      </c>
      <c r="E76" s="212">
        <f t="shared" ref="E76:P76" si="37">+E73-E77</f>
        <v>27</v>
      </c>
      <c r="F76" s="212">
        <f t="shared" si="37"/>
        <v>33.700000000000003</v>
      </c>
      <c r="G76" s="212">
        <f t="shared" si="37"/>
        <v>27.4</v>
      </c>
      <c r="H76" s="212">
        <f t="shared" si="37"/>
        <v>23.9</v>
      </c>
      <c r="I76" s="212">
        <f t="shared" si="37"/>
        <v>33.700000000000003</v>
      </c>
      <c r="J76" s="212">
        <f t="shared" si="37"/>
        <v>27</v>
      </c>
      <c r="K76" s="212">
        <f t="shared" si="37"/>
        <v>24.9</v>
      </c>
      <c r="L76" s="212">
        <f t="shared" si="37"/>
        <v>19.100000000000001</v>
      </c>
      <c r="M76" s="212">
        <f t="shared" si="37"/>
        <v>28.599999999999998</v>
      </c>
      <c r="N76" s="212">
        <f t="shared" si="37"/>
        <v>45.5</v>
      </c>
      <c r="O76" s="212">
        <f t="shared" si="37"/>
        <v>30.6</v>
      </c>
      <c r="P76" s="212">
        <f t="shared" si="37"/>
        <v>28.7</v>
      </c>
      <c r="Q76" s="212">
        <f t="shared" si="30"/>
        <v>350.09999999999997</v>
      </c>
      <c r="R76" s="212">
        <v>351.8</v>
      </c>
      <c r="S76" s="213">
        <f t="shared" si="31"/>
        <v>99.516770892552572</v>
      </c>
    </row>
    <row r="77" spans="1:19" ht="13.5" customHeight="1" x14ac:dyDescent="0.15">
      <c r="A77" s="209"/>
      <c r="B77" s="194"/>
      <c r="C77" s="379"/>
      <c r="D77" s="203" t="s">
        <v>76</v>
      </c>
      <c r="E77" s="212">
        <v>0.5</v>
      </c>
      <c r="F77" s="212">
        <v>0.9</v>
      </c>
      <c r="G77" s="212">
        <v>1</v>
      </c>
      <c r="H77" s="212">
        <v>1.6</v>
      </c>
      <c r="I77" s="212">
        <v>1.8</v>
      </c>
      <c r="J77" s="212">
        <v>1.5</v>
      </c>
      <c r="K77" s="212">
        <v>1.1000000000000001</v>
      </c>
      <c r="L77" s="212">
        <v>0.5</v>
      </c>
      <c r="M77" s="212">
        <v>2.1</v>
      </c>
      <c r="N77" s="212">
        <v>2</v>
      </c>
      <c r="O77" s="212">
        <v>0.9</v>
      </c>
      <c r="P77" s="212">
        <v>1</v>
      </c>
      <c r="Q77" s="212">
        <f t="shared" si="30"/>
        <v>14.9</v>
      </c>
      <c r="R77" s="212">
        <v>15.799999999999999</v>
      </c>
      <c r="S77" s="213">
        <f t="shared" si="31"/>
        <v>94.303797468354446</v>
      </c>
    </row>
    <row r="78" spans="1:19" ht="13.5" customHeight="1" thickBot="1" x14ac:dyDescent="0.2">
      <c r="A78" s="209"/>
      <c r="B78" s="194"/>
      <c r="C78" s="380"/>
      <c r="D78" s="206" t="s">
        <v>77</v>
      </c>
      <c r="E78" s="214">
        <v>0.5</v>
      </c>
      <c r="F78" s="214">
        <v>0.9</v>
      </c>
      <c r="G78" s="214">
        <v>1</v>
      </c>
      <c r="H78" s="214">
        <v>1.6</v>
      </c>
      <c r="I78" s="214">
        <v>1.8</v>
      </c>
      <c r="J78" s="214">
        <v>1.5</v>
      </c>
      <c r="K78" s="214">
        <v>1.1000000000000001</v>
      </c>
      <c r="L78" s="214">
        <v>0.5</v>
      </c>
      <c r="M78" s="214">
        <v>2.1</v>
      </c>
      <c r="N78" s="214">
        <v>2</v>
      </c>
      <c r="O78" s="214">
        <v>0.9</v>
      </c>
      <c r="P78" s="214">
        <v>1</v>
      </c>
      <c r="Q78" s="214">
        <f t="shared" si="30"/>
        <v>14.9</v>
      </c>
      <c r="R78" s="214">
        <v>15.799999999999999</v>
      </c>
      <c r="S78" s="215">
        <f t="shared" si="31"/>
        <v>94.303797468354446</v>
      </c>
    </row>
    <row r="79" spans="1:19" ht="13.5" customHeight="1" x14ac:dyDescent="0.15">
      <c r="A79" s="209"/>
      <c r="B79" s="194"/>
      <c r="C79" s="378" t="s">
        <v>126</v>
      </c>
      <c r="D79" s="200" t="s">
        <v>72</v>
      </c>
      <c r="E79" s="210">
        <v>59.1</v>
      </c>
      <c r="F79" s="210">
        <v>101</v>
      </c>
      <c r="G79" s="210">
        <v>81.5</v>
      </c>
      <c r="H79" s="210">
        <v>135.69999999999999</v>
      </c>
      <c r="I79" s="210">
        <v>126.7</v>
      </c>
      <c r="J79" s="210">
        <v>98.5</v>
      </c>
      <c r="K79" s="210">
        <v>85.9</v>
      </c>
      <c r="L79" s="210">
        <v>55</v>
      </c>
      <c r="M79" s="210">
        <v>40.299999999999997</v>
      </c>
      <c r="N79" s="210">
        <v>40.4</v>
      </c>
      <c r="O79" s="210">
        <v>53</v>
      </c>
      <c r="P79" s="210">
        <v>49.8</v>
      </c>
      <c r="Q79" s="210">
        <f t="shared" si="30"/>
        <v>926.89999999999986</v>
      </c>
      <c r="R79" s="210">
        <v>933.4</v>
      </c>
      <c r="S79" s="211">
        <f t="shared" si="31"/>
        <v>99.303621169916426</v>
      </c>
    </row>
    <row r="80" spans="1:19" ht="13.5" customHeight="1" x14ac:dyDescent="0.15">
      <c r="A80" s="209"/>
      <c r="B80" s="194"/>
      <c r="C80" s="379"/>
      <c r="D80" s="203" t="s">
        <v>73</v>
      </c>
      <c r="E80" s="212">
        <v>5.3</v>
      </c>
      <c r="F80" s="212">
        <v>9.1</v>
      </c>
      <c r="G80" s="212">
        <v>7.5</v>
      </c>
      <c r="H80" s="212">
        <v>10.1</v>
      </c>
      <c r="I80" s="212">
        <v>13.9</v>
      </c>
      <c r="J80" s="212">
        <v>9.1999999999999993</v>
      </c>
      <c r="K80" s="212">
        <v>7.8</v>
      </c>
      <c r="L80" s="212">
        <v>4.9000000000000004</v>
      </c>
      <c r="M80" s="212">
        <v>3.5</v>
      </c>
      <c r="N80" s="212">
        <v>3.5</v>
      </c>
      <c r="O80" s="212">
        <v>3.2</v>
      </c>
      <c r="P80" s="212">
        <v>4.5</v>
      </c>
      <c r="Q80" s="212">
        <f t="shared" si="30"/>
        <v>82.5</v>
      </c>
      <c r="R80" s="212">
        <v>82.1</v>
      </c>
      <c r="S80" s="213">
        <f t="shared" si="31"/>
        <v>100.48721071863582</v>
      </c>
    </row>
    <row r="81" spans="1:19" ht="13.5" customHeight="1" x14ac:dyDescent="0.15">
      <c r="A81" s="209"/>
      <c r="B81" s="194"/>
      <c r="C81" s="379"/>
      <c r="D81" s="203" t="s">
        <v>74</v>
      </c>
      <c r="E81" s="212">
        <f t="shared" ref="E81:P81" si="38">+E79-E80</f>
        <v>53.800000000000004</v>
      </c>
      <c r="F81" s="212">
        <f t="shared" si="38"/>
        <v>91.9</v>
      </c>
      <c r="G81" s="212">
        <f t="shared" si="38"/>
        <v>74</v>
      </c>
      <c r="H81" s="212">
        <f t="shared" si="38"/>
        <v>125.6</v>
      </c>
      <c r="I81" s="212">
        <f t="shared" si="38"/>
        <v>112.8</v>
      </c>
      <c r="J81" s="212">
        <f t="shared" si="38"/>
        <v>89.3</v>
      </c>
      <c r="K81" s="212">
        <f t="shared" si="38"/>
        <v>78.100000000000009</v>
      </c>
      <c r="L81" s="212">
        <f t="shared" si="38"/>
        <v>50.1</v>
      </c>
      <c r="M81" s="212">
        <f t="shared" si="38"/>
        <v>36.799999999999997</v>
      </c>
      <c r="N81" s="212">
        <f t="shared" si="38"/>
        <v>36.9</v>
      </c>
      <c r="O81" s="212">
        <f t="shared" si="38"/>
        <v>49.8</v>
      </c>
      <c r="P81" s="212">
        <f t="shared" si="38"/>
        <v>45.3</v>
      </c>
      <c r="Q81" s="212">
        <f t="shared" si="30"/>
        <v>844.39999999999986</v>
      </c>
      <c r="R81" s="212">
        <v>851.3</v>
      </c>
      <c r="S81" s="213">
        <f t="shared" si="31"/>
        <v>99.1894749207095</v>
      </c>
    </row>
    <row r="82" spans="1:19" ht="13.5" customHeight="1" x14ac:dyDescent="0.15">
      <c r="A82" s="209"/>
      <c r="B82" s="194"/>
      <c r="C82" s="379"/>
      <c r="D82" s="203" t="s">
        <v>75</v>
      </c>
      <c r="E82" s="212">
        <f t="shared" ref="E82:P82" si="39">+E79-E83</f>
        <v>58.9</v>
      </c>
      <c r="F82" s="212">
        <f t="shared" si="39"/>
        <v>100.2</v>
      </c>
      <c r="G82" s="212">
        <f t="shared" si="39"/>
        <v>80.5</v>
      </c>
      <c r="H82" s="212">
        <f t="shared" si="39"/>
        <v>134</v>
      </c>
      <c r="I82" s="212">
        <f t="shared" si="39"/>
        <v>122.4</v>
      </c>
      <c r="J82" s="212">
        <f t="shared" si="39"/>
        <v>96.6</v>
      </c>
      <c r="K82" s="212">
        <f t="shared" si="39"/>
        <v>85.300000000000011</v>
      </c>
      <c r="L82" s="212">
        <f t="shared" si="39"/>
        <v>54.6</v>
      </c>
      <c r="M82" s="212">
        <f t="shared" si="39"/>
        <v>39.799999999999997</v>
      </c>
      <c r="N82" s="212">
        <f t="shared" si="39"/>
        <v>40</v>
      </c>
      <c r="O82" s="212">
        <f t="shared" si="39"/>
        <v>52.7</v>
      </c>
      <c r="P82" s="212">
        <f t="shared" si="39"/>
        <v>49.699999999999996</v>
      </c>
      <c r="Q82" s="212">
        <f t="shared" si="30"/>
        <v>914.70000000000016</v>
      </c>
      <c r="R82" s="212">
        <v>921.30000000000007</v>
      </c>
      <c r="S82" s="213">
        <f t="shared" si="31"/>
        <v>99.283620970367963</v>
      </c>
    </row>
    <row r="83" spans="1:19" ht="13.5" customHeight="1" x14ac:dyDescent="0.15">
      <c r="A83" s="209"/>
      <c r="B83" s="194"/>
      <c r="C83" s="379"/>
      <c r="D83" s="203" t="s">
        <v>76</v>
      </c>
      <c r="E83" s="212">
        <v>0.2</v>
      </c>
      <c r="F83" s="212">
        <v>0.8</v>
      </c>
      <c r="G83" s="212">
        <v>1</v>
      </c>
      <c r="H83" s="212">
        <v>1.7</v>
      </c>
      <c r="I83" s="212">
        <v>4.3</v>
      </c>
      <c r="J83" s="212">
        <v>1.9</v>
      </c>
      <c r="K83" s="212">
        <v>0.6</v>
      </c>
      <c r="L83" s="212">
        <v>0.4</v>
      </c>
      <c r="M83" s="212">
        <v>0.5</v>
      </c>
      <c r="N83" s="212">
        <v>0.4</v>
      </c>
      <c r="O83" s="212">
        <v>0.3</v>
      </c>
      <c r="P83" s="212">
        <v>0.1</v>
      </c>
      <c r="Q83" s="212">
        <f t="shared" si="30"/>
        <v>12.200000000000001</v>
      </c>
      <c r="R83" s="212">
        <v>12.100000000000001</v>
      </c>
      <c r="S83" s="213">
        <f t="shared" si="31"/>
        <v>100.82644628099173</v>
      </c>
    </row>
    <row r="84" spans="1:19" ht="13.5" customHeight="1" thickBot="1" x14ac:dyDescent="0.2">
      <c r="A84" s="209"/>
      <c r="B84" s="194"/>
      <c r="C84" s="380"/>
      <c r="D84" s="206" t="s">
        <v>77</v>
      </c>
      <c r="E84" s="214">
        <v>0.2</v>
      </c>
      <c r="F84" s="214">
        <v>0.9</v>
      </c>
      <c r="G84" s="214">
        <v>1.1000000000000001</v>
      </c>
      <c r="H84" s="214">
        <v>1.9</v>
      </c>
      <c r="I84" s="214">
        <v>4.7</v>
      </c>
      <c r="J84" s="214">
        <v>2.1</v>
      </c>
      <c r="K84" s="214">
        <v>0.6</v>
      </c>
      <c r="L84" s="214">
        <v>0.5</v>
      </c>
      <c r="M84" s="214">
        <v>0.6</v>
      </c>
      <c r="N84" s="214">
        <v>0.6</v>
      </c>
      <c r="O84" s="214">
        <v>0.4</v>
      </c>
      <c r="P84" s="214">
        <v>0.4</v>
      </c>
      <c r="Q84" s="214">
        <f t="shared" si="30"/>
        <v>14</v>
      </c>
      <c r="R84" s="214">
        <v>13.2</v>
      </c>
      <c r="S84" s="215">
        <f t="shared" si="31"/>
        <v>106.06060606060606</v>
      </c>
    </row>
    <row r="85" spans="1:19" ht="13.5" customHeight="1" x14ac:dyDescent="0.15">
      <c r="A85" s="209"/>
      <c r="B85" s="194"/>
      <c r="C85" s="378" t="s">
        <v>127</v>
      </c>
      <c r="D85" s="200" t="s">
        <v>72</v>
      </c>
      <c r="E85" s="210">
        <v>20.5</v>
      </c>
      <c r="F85" s="210">
        <v>28</v>
      </c>
      <c r="G85" s="210">
        <v>26.4</v>
      </c>
      <c r="H85" s="210">
        <v>26.2</v>
      </c>
      <c r="I85" s="210">
        <v>28.7</v>
      </c>
      <c r="J85" s="210">
        <v>27</v>
      </c>
      <c r="K85" s="210">
        <v>27.2</v>
      </c>
      <c r="L85" s="210">
        <v>21.9</v>
      </c>
      <c r="M85" s="210">
        <v>12.2</v>
      </c>
      <c r="N85" s="210">
        <v>19.600000000000001</v>
      </c>
      <c r="O85" s="210">
        <v>15.9</v>
      </c>
      <c r="P85" s="210">
        <v>20.399999999999999</v>
      </c>
      <c r="Q85" s="210">
        <f t="shared" si="30"/>
        <v>274</v>
      </c>
      <c r="R85" s="210">
        <v>283.7</v>
      </c>
      <c r="S85" s="211">
        <f t="shared" si="31"/>
        <v>96.580895311949249</v>
      </c>
    </row>
    <row r="86" spans="1:19" ht="13.5" customHeight="1" x14ac:dyDescent="0.15">
      <c r="A86" s="209"/>
      <c r="B86" s="194"/>
      <c r="C86" s="379"/>
      <c r="D86" s="203" t="s">
        <v>73</v>
      </c>
      <c r="E86" s="212">
        <v>0</v>
      </c>
      <c r="F86" s="212">
        <v>0</v>
      </c>
      <c r="G86" s="212">
        <v>0</v>
      </c>
      <c r="H86" s="212">
        <v>0</v>
      </c>
      <c r="I86" s="212">
        <v>0</v>
      </c>
      <c r="J86" s="212">
        <v>0</v>
      </c>
      <c r="K86" s="212">
        <v>0</v>
      </c>
      <c r="L86" s="212">
        <v>0</v>
      </c>
      <c r="M86" s="212">
        <v>0</v>
      </c>
      <c r="N86" s="212">
        <v>0</v>
      </c>
      <c r="O86" s="212">
        <v>0</v>
      </c>
      <c r="P86" s="212">
        <v>0</v>
      </c>
      <c r="Q86" s="212">
        <f t="shared" si="30"/>
        <v>0</v>
      </c>
      <c r="R86" s="212">
        <v>0</v>
      </c>
      <c r="S86" s="217" t="str">
        <f t="shared" si="31"/>
        <v>－</v>
      </c>
    </row>
    <row r="87" spans="1:19" ht="13.5" customHeight="1" x14ac:dyDescent="0.15">
      <c r="A87" s="209"/>
      <c r="B87" s="194"/>
      <c r="C87" s="379"/>
      <c r="D87" s="203" t="s">
        <v>74</v>
      </c>
      <c r="E87" s="212">
        <f t="shared" ref="E87:P87" si="40">+E85-E86</f>
        <v>20.5</v>
      </c>
      <c r="F87" s="212">
        <f t="shared" si="40"/>
        <v>28</v>
      </c>
      <c r="G87" s="212">
        <f t="shared" si="40"/>
        <v>26.4</v>
      </c>
      <c r="H87" s="212">
        <f t="shared" si="40"/>
        <v>26.2</v>
      </c>
      <c r="I87" s="212">
        <f t="shared" si="40"/>
        <v>28.7</v>
      </c>
      <c r="J87" s="212">
        <f t="shared" si="40"/>
        <v>27</v>
      </c>
      <c r="K87" s="212">
        <f t="shared" si="40"/>
        <v>27.2</v>
      </c>
      <c r="L87" s="212">
        <f t="shared" si="40"/>
        <v>21.9</v>
      </c>
      <c r="M87" s="212">
        <f t="shared" si="40"/>
        <v>12.2</v>
      </c>
      <c r="N87" s="212">
        <f t="shared" si="40"/>
        <v>19.600000000000001</v>
      </c>
      <c r="O87" s="212">
        <f t="shared" si="40"/>
        <v>15.9</v>
      </c>
      <c r="P87" s="212">
        <f t="shared" si="40"/>
        <v>20.399999999999999</v>
      </c>
      <c r="Q87" s="212">
        <f t="shared" si="30"/>
        <v>274</v>
      </c>
      <c r="R87" s="212">
        <v>283.7</v>
      </c>
      <c r="S87" s="213">
        <f t="shared" si="31"/>
        <v>96.580895311949249</v>
      </c>
    </row>
    <row r="88" spans="1:19" ht="13.5" customHeight="1" x14ac:dyDescent="0.15">
      <c r="A88" s="209"/>
      <c r="B88" s="194"/>
      <c r="C88" s="379"/>
      <c r="D88" s="203" t="s">
        <v>75</v>
      </c>
      <c r="E88" s="212">
        <f t="shared" ref="E88:P88" si="41">+E85-E89</f>
        <v>19.3</v>
      </c>
      <c r="F88" s="212">
        <f t="shared" si="41"/>
        <v>26.6</v>
      </c>
      <c r="G88" s="212">
        <f t="shared" si="41"/>
        <v>24.5</v>
      </c>
      <c r="H88" s="212">
        <f t="shared" si="41"/>
        <v>24.099999999999998</v>
      </c>
      <c r="I88" s="212">
        <f t="shared" si="41"/>
        <v>25.8</v>
      </c>
      <c r="J88" s="212">
        <f t="shared" si="41"/>
        <v>24.8</v>
      </c>
      <c r="K88" s="212">
        <f t="shared" si="41"/>
        <v>25.099999999999998</v>
      </c>
      <c r="L88" s="212">
        <f t="shared" si="41"/>
        <v>20.2</v>
      </c>
      <c r="M88" s="212">
        <f t="shared" si="41"/>
        <v>11.2</v>
      </c>
      <c r="N88" s="212">
        <f t="shared" si="41"/>
        <v>18</v>
      </c>
      <c r="O88" s="212">
        <f t="shared" si="41"/>
        <v>14.700000000000001</v>
      </c>
      <c r="P88" s="212">
        <f t="shared" si="41"/>
        <v>18.899999999999999</v>
      </c>
      <c r="Q88" s="212">
        <f t="shared" si="30"/>
        <v>253.19999999999996</v>
      </c>
      <c r="R88" s="212">
        <v>263.5</v>
      </c>
      <c r="S88" s="213">
        <f t="shared" si="31"/>
        <v>96.091081593927868</v>
      </c>
    </row>
    <row r="89" spans="1:19" ht="13.5" customHeight="1" x14ac:dyDescent="0.15">
      <c r="A89" s="209"/>
      <c r="B89" s="194"/>
      <c r="C89" s="379"/>
      <c r="D89" s="203" t="s">
        <v>76</v>
      </c>
      <c r="E89" s="212">
        <v>1.2</v>
      </c>
      <c r="F89" s="212">
        <v>1.4</v>
      </c>
      <c r="G89" s="212">
        <v>1.9</v>
      </c>
      <c r="H89" s="212">
        <v>2.1</v>
      </c>
      <c r="I89" s="212">
        <v>2.9</v>
      </c>
      <c r="J89" s="212">
        <v>2.2000000000000002</v>
      </c>
      <c r="K89" s="212">
        <v>2.1</v>
      </c>
      <c r="L89" s="212">
        <v>1.7</v>
      </c>
      <c r="M89" s="212">
        <v>1</v>
      </c>
      <c r="N89" s="212">
        <v>1.6</v>
      </c>
      <c r="O89" s="212">
        <v>1.2</v>
      </c>
      <c r="P89" s="212">
        <v>1.5</v>
      </c>
      <c r="Q89" s="212">
        <f t="shared" si="30"/>
        <v>20.8</v>
      </c>
      <c r="R89" s="212">
        <v>20.2</v>
      </c>
      <c r="S89" s="213">
        <f t="shared" si="31"/>
        <v>102.97029702970298</v>
      </c>
    </row>
    <row r="90" spans="1:19" ht="13.5" customHeight="1" thickBot="1" x14ac:dyDescent="0.2">
      <c r="A90" s="209"/>
      <c r="B90" s="194"/>
      <c r="C90" s="380"/>
      <c r="D90" s="206" t="s">
        <v>77</v>
      </c>
      <c r="E90" s="214">
        <v>1.2</v>
      </c>
      <c r="F90" s="214">
        <v>1.4</v>
      </c>
      <c r="G90" s="214">
        <v>1.9</v>
      </c>
      <c r="H90" s="214">
        <v>2.1</v>
      </c>
      <c r="I90" s="214">
        <v>2.9</v>
      </c>
      <c r="J90" s="214">
        <v>2.2000000000000002</v>
      </c>
      <c r="K90" s="214">
        <v>2.1</v>
      </c>
      <c r="L90" s="214">
        <v>1.7</v>
      </c>
      <c r="M90" s="214">
        <v>1</v>
      </c>
      <c r="N90" s="214">
        <v>1.6</v>
      </c>
      <c r="O90" s="214">
        <v>1.2</v>
      </c>
      <c r="P90" s="214">
        <v>1.5</v>
      </c>
      <c r="Q90" s="214">
        <f t="shared" si="30"/>
        <v>20.8</v>
      </c>
      <c r="R90" s="214">
        <v>20.2</v>
      </c>
      <c r="S90" s="215">
        <f t="shared" si="31"/>
        <v>102.97029702970298</v>
      </c>
    </row>
    <row r="91" spans="1:19" ht="13.5" customHeight="1" x14ac:dyDescent="0.15">
      <c r="A91" s="209"/>
      <c r="B91" s="194"/>
      <c r="C91" s="378" t="s">
        <v>128</v>
      </c>
      <c r="D91" s="200" t="s">
        <v>72</v>
      </c>
      <c r="E91" s="210">
        <v>9.6999999999999993</v>
      </c>
      <c r="F91" s="210">
        <v>17.100000000000001</v>
      </c>
      <c r="G91" s="210">
        <v>12.3</v>
      </c>
      <c r="H91" s="210">
        <v>14.4</v>
      </c>
      <c r="I91" s="210">
        <v>20.5</v>
      </c>
      <c r="J91" s="210">
        <v>13.7</v>
      </c>
      <c r="K91" s="210">
        <v>13</v>
      </c>
      <c r="L91" s="210">
        <v>8</v>
      </c>
      <c r="M91" s="210">
        <v>5.7</v>
      </c>
      <c r="N91" s="210">
        <v>4.5999999999999996</v>
      </c>
      <c r="O91" s="210">
        <v>4.5</v>
      </c>
      <c r="P91" s="210">
        <v>6.5</v>
      </c>
      <c r="Q91" s="210">
        <f t="shared" si="30"/>
        <v>130</v>
      </c>
      <c r="R91" s="210">
        <v>133.4</v>
      </c>
      <c r="S91" s="222">
        <f t="shared" si="31"/>
        <v>97.45127436281858</v>
      </c>
    </row>
    <row r="92" spans="1:19" ht="13.5" customHeight="1" x14ac:dyDescent="0.15">
      <c r="A92" s="209"/>
      <c r="B92" s="194"/>
      <c r="C92" s="379"/>
      <c r="D92" s="203" t="s">
        <v>73</v>
      </c>
      <c r="E92" s="212">
        <v>1</v>
      </c>
      <c r="F92" s="212">
        <v>1.7</v>
      </c>
      <c r="G92" s="212">
        <v>1.2</v>
      </c>
      <c r="H92" s="212">
        <v>1.4</v>
      </c>
      <c r="I92" s="212">
        <v>2</v>
      </c>
      <c r="J92" s="212">
        <v>1.4</v>
      </c>
      <c r="K92" s="212">
        <v>1.3</v>
      </c>
      <c r="L92" s="212">
        <v>0.8</v>
      </c>
      <c r="M92" s="212">
        <v>0.6</v>
      </c>
      <c r="N92" s="212">
        <v>0.5</v>
      </c>
      <c r="O92" s="212">
        <v>0.5</v>
      </c>
      <c r="P92" s="212">
        <v>0.7</v>
      </c>
      <c r="Q92" s="212">
        <f t="shared" si="30"/>
        <v>13.100000000000001</v>
      </c>
      <c r="R92" s="212">
        <v>2.1000000000000005</v>
      </c>
      <c r="S92" s="217">
        <f t="shared" si="31"/>
        <v>623.80952380952374</v>
      </c>
    </row>
    <row r="93" spans="1:19" ht="13.5" customHeight="1" x14ac:dyDescent="0.15">
      <c r="A93" s="209"/>
      <c r="B93" s="194"/>
      <c r="C93" s="379"/>
      <c r="D93" s="203" t="s">
        <v>74</v>
      </c>
      <c r="E93" s="212">
        <f t="shared" ref="E93:P93" si="42">+E91-E92</f>
        <v>8.6999999999999993</v>
      </c>
      <c r="F93" s="212">
        <f t="shared" si="42"/>
        <v>15.400000000000002</v>
      </c>
      <c r="G93" s="212">
        <f t="shared" si="42"/>
        <v>11.100000000000001</v>
      </c>
      <c r="H93" s="212">
        <f t="shared" si="42"/>
        <v>13</v>
      </c>
      <c r="I93" s="212">
        <f t="shared" si="42"/>
        <v>18.5</v>
      </c>
      <c r="J93" s="212">
        <f t="shared" si="42"/>
        <v>12.299999999999999</v>
      </c>
      <c r="K93" s="212">
        <f t="shared" si="42"/>
        <v>11.7</v>
      </c>
      <c r="L93" s="212">
        <f t="shared" si="42"/>
        <v>7.2</v>
      </c>
      <c r="M93" s="212">
        <f t="shared" si="42"/>
        <v>5.1000000000000005</v>
      </c>
      <c r="N93" s="212">
        <f t="shared" si="42"/>
        <v>4.0999999999999996</v>
      </c>
      <c r="O93" s="212">
        <f t="shared" si="42"/>
        <v>4</v>
      </c>
      <c r="P93" s="212">
        <f t="shared" si="42"/>
        <v>5.8</v>
      </c>
      <c r="Q93" s="212">
        <f t="shared" si="30"/>
        <v>116.89999999999999</v>
      </c>
      <c r="R93" s="212">
        <v>131.30000000000001</v>
      </c>
      <c r="S93" s="217">
        <f t="shared" si="31"/>
        <v>89.032749428789018</v>
      </c>
    </row>
    <row r="94" spans="1:19" ht="13.5" customHeight="1" x14ac:dyDescent="0.15">
      <c r="A94" s="209"/>
      <c r="B94" s="194"/>
      <c r="C94" s="379"/>
      <c r="D94" s="203" t="s">
        <v>75</v>
      </c>
      <c r="E94" s="212">
        <f t="shared" ref="E94:P94" si="43">+E91-E95</f>
        <v>9.6999999999999993</v>
      </c>
      <c r="F94" s="212">
        <f t="shared" si="43"/>
        <v>17.100000000000001</v>
      </c>
      <c r="G94" s="212">
        <f t="shared" si="43"/>
        <v>12.3</v>
      </c>
      <c r="H94" s="212">
        <f t="shared" si="43"/>
        <v>14.4</v>
      </c>
      <c r="I94" s="212">
        <f t="shared" si="43"/>
        <v>20.5</v>
      </c>
      <c r="J94" s="212">
        <f t="shared" si="43"/>
        <v>13.7</v>
      </c>
      <c r="K94" s="212">
        <f t="shared" si="43"/>
        <v>13</v>
      </c>
      <c r="L94" s="212">
        <f t="shared" si="43"/>
        <v>8</v>
      </c>
      <c r="M94" s="212">
        <f t="shared" si="43"/>
        <v>5.7</v>
      </c>
      <c r="N94" s="212">
        <f t="shared" si="43"/>
        <v>4.5999999999999996</v>
      </c>
      <c r="O94" s="212">
        <f t="shared" si="43"/>
        <v>4.5</v>
      </c>
      <c r="P94" s="212">
        <f t="shared" si="43"/>
        <v>6.5</v>
      </c>
      <c r="Q94" s="212">
        <f t="shared" si="30"/>
        <v>130</v>
      </c>
      <c r="R94" s="212">
        <v>133.4</v>
      </c>
      <c r="S94" s="217">
        <f t="shared" si="31"/>
        <v>97.45127436281858</v>
      </c>
    </row>
    <row r="95" spans="1:19" ht="13.5" customHeight="1" x14ac:dyDescent="0.15">
      <c r="A95" s="209"/>
      <c r="B95" s="194"/>
      <c r="C95" s="379"/>
      <c r="D95" s="203" t="s">
        <v>76</v>
      </c>
      <c r="E95" s="212">
        <v>0</v>
      </c>
      <c r="F95" s="212">
        <v>0</v>
      </c>
      <c r="G95" s="212">
        <v>0</v>
      </c>
      <c r="H95" s="212">
        <v>0</v>
      </c>
      <c r="I95" s="212">
        <v>0</v>
      </c>
      <c r="J95" s="212">
        <v>0</v>
      </c>
      <c r="K95" s="212">
        <v>0</v>
      </c>
      <c r="L95" s="212">
        <v>0</v>
      </c>
      <c r="M95" s="212">
        <v>0</v>
      </c>
      <c r="N95" s="212">
        <v>0</v>
      </c>
      <c r="O95" s="212">
        <v>0</v>
      </c>
      <c r="P95" s="212">
        <v>0</v>
      </c>
      <c r="Q95" s="212">
        <f t="shared" si="30"/>
        <v>0</v>
      </c>
      <c r="R95" s="212">
        <v>0</v>
      </c>
      <c r="S95" s="217" t="str">
        <f t="shared" si="31"/>
        <v>－</v>
      </c>
    </row>
    <row r="96" spans="1:19" ht="13.5" customHeight="1" thickBot="1" x14ac:dyDescent="0.2">
      <c r="A96" s="209"/>
      <c r="B96" s="194"/>
      <c r="C96" s="380"/>
      <c r="D96" s="206" t="s">
        <v>77</v>
      </c>
      <c r="E96" s="214">
        <v>0</v>
      </c>
      <c r="F96" s="214">
        <v>0</v>
      </c>
      <c r="G96" s="214">
        <v>0</v>
      </c>
      <c r="H96" s="214">
        <v>0</v>
      </c>
      <c r="I96" s="214">
        <v>0</v>
      </c>
      <c r="J96" s="214">
        <v>0</v>
      </c>
      <c r="K96" s="214">
        <v>0</v>
      </c>
      <c r="L96" s="214">
        <v>0</v>
      </c>
      <c r="M96" s="214">
        <v>0</v>
      </c>
      <c r="N96" s="214">
        <v>0</v>
      </c>
      <c r="O96" s="214">
        <v>0</v>
      </c>
      <c r="P96" s="214">
        <v>0</v>
      </c>
      <c r="Q96" s="214">
        <f t="shared" si="30"/>
        <v>0</v>
      </c>
      <c r="R96" s="214">
        <v>0</v>
      </c>
      <c r="S96" s="223" t="str">
        <f t="shared" si="31"/>
        <v>－</v>
      </c>
    </row>
    <row r="97" spans="1:19" ht="13.5" customHeight="1" x14ac:dyDescent="0.15">
      <c r="A97" s="209"/>
      <c r="B97" s="194"/>
      <c r="C97" s="378" t="s">
        <v>129</v>
      </c>
      <c r="D97" s="200" t="s">
        <v>72</v>
      </c>
      <c r="E97" s="210">
        <v>6.6</v>
      </c>
      <c r="F97" s="210">
        <v>9.5</v>
      </c>
      <c r="G97" s="210">
        <v>8.6</v>
      </c>
      <c r="H97" s="210">
        <v>7.8</v>
      </c>
      <c r="I97" s="210">
        <v>11.7</v>
      </c>
      <c r="J97" s="210">
        <v>8.4</v>
      </c>
      <c r="K97" s="210">
        <v>8.4</v>
      </c>
      <c r="L97" s="210">
        <v>7.7</v>
      </c>
      <c r="M97" s="210">
        <v>7.2</v>
      </c>
      <c r="N97" s="210">
        <v>7.5</v>
      </c>
      <c r="O97" s="210">
        <v>6.7</v>
      </c>
      <c r="P97" s="210">
        <v>6.9</v>
      </c>
      <c r="Q97" s="210">
        <f t="shared" si="30"/>
        <v>97.000000000000014</v>
      </c>
      <c r="R97" s="210">
        <v>94.300000000000011</v>
      </c>
      <c r="S97" s="211">
        <f t="shared" si="31"/>
        <v>102.86320254506893</v>
      </c>
    </row>
    <row r="98" spans="1:19" ht="13.5" customHeight="1" x14ac:dyDescent="0.15">
      <c r="A98" s="209"/>
      <c r="B98" s="194"/>
      <c r="C98" s="379"/>
      <c r="D98" s="203" t="s">
        <v>73</v>
      </c>
      <c r="E98" s="212">
        <v>0.1</v>
      </c>
      <c r="F98" s="212">
        <v>0.1</v>
      </c>
      <c r="G98" s="212">
        <v>0.1</v>
      </c>
      <c r="H98" s="212">
        <v>0.2</v>
      </c>
      <c r="I98" s="212">
        <v>0.4</v>
      </c>
      <c r="J98" s="212">
        <v>0.1</v>
      </c>
      <c r="K98" s="212">
        <v>0.1</v>
      </c>
      <c r="L98" s="212">
        <v>0.1</v>
      </c>
      <c r="M98" s="212">
        <v>0.2</v>
      </c>
      <c r="N98" s="212">
        <v>0.2</v>
      </c>
      <c r="O98" s="212">
        <v>0.1</v>
      </c>
      <c r="P98" s="212">
        <v>0.1</v>
      </c>
      <c r="Q98" s="212">
        <f t="shared" si="30"/>
        <v>1.8000000000000003</v>
      </c>
      <c r="R98" s="212">
        <v>2.2000000000000002</v>
      </c>
      <c r="S98" s="213">
        <f t="shared" si="31"/>
        <v>81.818181818181827</v>
      </c>
    </row>
    <row r="99" spans="1:19" ht="13.5" customHeight="1" x14ac:dyDescent="0.15">
      <c r="A99" s="209"/>
      <c r="B99" s="194"/>
      <c r="C99" s="379"/>
      <c r="D99" s="203" t="s">
        <v>74</v>
      </c>
      <c r="E99" s="212">
        <f t="shared" ref="E99:P99" si="44">+E97-E98</f>
        <v>6.5</v>
      </c>
      <c r="F99" s="212">
        <f t="shared" si="44"/>
        <v>9.4</v>
      </c>
      <c r="G99" s="212">
        <f t="shared" si="44"/>
        <v>8.5</v>
      </c>
      <c r="H99" s="212">
        <f t="shared" si="44"/>
        <v>7.6</v>
      </c>
      <c r="I99" s="212">
        <f t="shared" si="44"/>
        <v>11.299999999999999</v>
      </c>
      <c r="J99" s="212">
        <f t="shared" si="44"/>
        <v>8.3000000000000007</v>
      </c>
      <c r="K99" s="212">
        <f t="shared" si="44"/>
        <v>8.3000000000000007</v>
      </c>
      <c r="L99" s="212">
        <f t="shared" si="44"/>
        <v>7.6000000000000005</v>
      </c>
      <c r="M99" s="212">
        <f t="shared" si="44"/>
        <v>7</v>
      </c>
      <c r="N99" s="212">
        <f t="shared" si="44"/>
        <v>7.3</v>
      </c>
      <c r="O99" s="212">
        <f t="shared" si="44"/>
        <v>6.6000000000000005</v>
      </c>
      <c r="P99" s="212">
        <f t="shared" si="44"/>
        <v>6.8000000000000007</v>
      </c>
      <c r="Q99" s="212">
        <f t="shared" si="30"/>
        <v>95.199999999999974</v>
      </c>
      <c r="R99" s="212">
        <v>92.100000000000009</v>
      </c>
      <c r="S99" s="213">
        <f t="shared" si="31"/>
        <v>103.36590662323557</v>
      </c>
    </row>
    <row r="100" spans="1:19" ht="13.5" customHeight="1" x14ac:dyDescent="0.15">
      <c r="A100" s="209"/>
      <c r="B100" s="194"/>
      <c r="C100" s="379"/>
      <c r="D100" s="203" t="s">
        <v>75</v>
      </c>
      <c r="E100" s="212">
        <f t="shared" ref="E100:P100" si="45">+E97-E101</f>
        <v>6.3</v>
      </c>
      <c r="F100" s="212">
        <f t="shared" si="45"/>
        <v>8.9</v>
      </c>
      <c r="G100" s="212">
        <f t="shared" si="45"/>
        <v>7.8999999999999995</v>
      </c>
      <c r="H100" s="212">
        <f t="shared" si="45"/>
        <v>7</v>
      </c>
      <c r="I100" s="212">
        <f t="shared" si="45"/>
        <v>10.7</v>
      </c>
      <c r="J100" s="212">
        <f t="shared" si="45"/>
        <v>7.6000000000000005</v>
      </c>
      <c r="K100" s="212">
        <f t="shared" si="45"/>
        <v>7.6000000000000005</v>
      </c>
      <c r="L100" s="212">
        <f t="shared" si="45"/>
        <v>7.1000000000000005</v>
      </c>
      <c r="M100" s="212">
        <f t="shared" si="45"/>
        <v>6.8</v>
      </c>
      <c r="N100" s="212">
        <f t="shared" si="45"/>
        <v>7</v>
      </c>
      <c r="O100" s="212">
        <f t="shared" si="45"/>
        <v>6.3</v>
      </c>
      <c r="P100" s="212">
        <f t="shared" si="45"/>
        <v>6.4</v>
      </c>
      <c r="Q100" s="212">
        <f t="shared" si="30"/>
        <v>89.600000000000009</v>
      </c>
      <c r="R100" s="212">
        <v>88.300000000000011</v>
      </c>
      <c r="S100" s="213">
        <f t="shared" si="31"/>
        <v>101.4722536806342</v>
      </c>
    </row>
    <row r="101" spans="1:19" ht="13.5" customHeight="1" x14ac:dyDescent="0.15">
      <c r="A101" s="209"/>
      <c r="B101" s="194"/>
      <c r="C101" s="379"/>
      <c r="D101" s="203" t="s">
        <v>76</v>
      </c>
      <c r="E101" s="212">
        <v>0.3</v>
      </c>
      <c r="F101" s="212">
        <v>0.6</v>
      </c>
      <c r="G101" s="212">
        <v>0.7</v>
      </c>
      <c r="H101" s="212">
        <v>0.8</v>
      </c>
      <c r="I101" s="212">
        <v>1</v>
      </c>
      <c r="J101" s="212">
        <v>0.8</v>
      </c>
      <c r="K101" s="212">
        <v>0.8</v>
      </c>
      <c r="L101" s="212">
        <v>0.6</v>
      </c>
      <c r="M101" s="212">
        <v>0.4</v>
      </c>
      <c r="N101" s="212">
        <v>0.5</v>
      </c>
      <c r="O101" s="212">
        <v>0.4</v>
      </c>
      <c r="P101" s="212">
        <v>0.5</v>
      </c>
      <c r="Q101" s="212">
        <f t="shared" si="30"/>
        <v>7.4</v>
      </c>
      <c r="R101" s="212">
        <v>5.9999999999999991</v>
      </c>
      <c r="S101" s="213">
        <f t="shared" si="31"/>
        <v>123.33333333333336</v>
      </c>
    </row>
    <row r="102" spans="1:19" ht="13.5" customHeight="1" thickBot="1" x14ac:dyDescent="0.2">
      <c r="A102" s="209"/>
      <c r="B102" s="194"/>
      <c r="C102" s="380"/>
      <c r="D102" s="206" t="s">
        <v>77</v>
      </c>
      <c r="E102" s="214">
        <v>0.4</v>
      </c>
      <c r="F102" s="214">
        <v>0.7</v>
      </c>
      <c r="G102" s="214">
        <v>0.8</v>
      </c>
      <c r="H102" s="214">
        <v>1</v>
      </c>
      <c r="I102" s="214">
        <v>1.2</v>
      </c>
      <c r="J102" s="214">
        <v>1</v>
      </c>
      <c r="K102" s="214">
        <v>1</v>
      </c>
      <c r="L102" s="214">
        <v>0.7</v>
      </c>
      <c r="M102" s="214">
        <v>0.5</v>
      </c>
      <c r="N102" s="214">
        <v>0.6</v>
      </c>
      <c r="O102" s="214">
        <v>0.5</v>
      </c>
      <c r="P102" s="214">
        <v>0.6</v>
      </c>
      <c r="Q102" s="214">
        <f t="shared" si="30"/>
        <v>9</v>
      </c>
      <c r="R102" s="214">
        <v>7.9000000000000012</v>
      </c>
      <c r="S102" s="215">
        <f t="shared" si="31"/>
        <v>113.92405063291137</v>
      </c>
    </row>
    <row r="103" spans="1:19" ht="13.5" customHeight="1" x14ac:dyDescent="0.15">
      <c r="A103" s="209"/>
      <c r="B103" s="194"/>
      <c r="C103" s="378" t="s">
        <v>130</v>
      </c>
      <c r="D103" s="200" t="s">
        <v>72</v>
      </c>
      <c r="E103" s="210">
        <v>25</v>
      </c>
      <c r="F103" s="210">
        <v>44.6</v>
      </c>
      <c r="G103" s="210">
        <v>42.7</v>
      </c>
      <c r="H103" s="210">
        <v>46.6</v>
      </c>
      <c r="I103" s="210">
        <v>44.2</v>
      </c>
      <c r="J103" s="210">
        <v>42.1</v>
      </c>
      <c r="K103" s="210">
        <v>35.5</v>
      </c>
      <c r="L103" s="210">
        <v>21.6</v>
      </c>
      <c r="M103" s="210">
        <v>15.8</v>
      </c>
      <c r="N103" s="210">
        <v>16.3</v>
      </c>
      <c r="O103" s="210">
        <v>14.3</v>
      </c>
      <c r="P103" s="210">
        <v>17.2</v>
      </c>
      <c r="Q103" s="210">
        <f t="shared" si="30"/>
        <v>365.90000000000009</v>
      </c>
      <c r="R103" s="210">
        <v>356.39999999999992</v>
      </c>
      <c r="S103" s="211">
        <f t="shared" si="31"/>
        <v>102.66554433221104</v>
      </c>
    </row>
    <row r="104" spans="1:19" ht="13.5" customHeight="1" x14ac:dyDescent="0.15">
      <c r="A104" s="209"/>
      <c r="B104" s="194"/>
      <c r="C104" s="379"/>
      <c r="D104" s="203" t="s">
        <v>73</v>
      </c>
      <c r="E104" s="212">
        <v>0.6</v>
      </c>
      <c r="F104" s="212">
        <v>1.6</v>
      </c>
      <c r="G104" s="212">
        <v>3.3</v>
      </c>
      <c r="H104" s="212">
        <v>3.3</v>
      </c>
      <c r="I104" s="212">
        <v>1.8</v>
      </c>
      <c r="J104" s="212">
        <v>2.6</v>
      </c>
      <c r="K104" s="212">
        <v>1.5</v>
      </c>
      <c r="L104" s="212">
        <v>0.2</v>
      </c>
      <c r="M104" s="212">
        <v>0</v>
      </c>
      <c r="N104" s="212">
        <v>0</v>
      </c>
      <c r="O104" s="212">
        <v>0</v>
      </c>
      <c r="P104" s="212">
        <v>0</v>
      </c>
      <c r="Q104" s="212">
        <f t="shared" si="30"/>
        <v>14.9</v>
      </c>
      <c r="R104" s="212">
        <v>16.3</v>
      </c>
      <c r="S104" s="213">
        <f t="shared" si="31"/>
        <v>91.411042944785265</v>
      </c>
    </row>
    <row r="105" spans="1:19" ht="13.5" customHeight="1" x14ac:dyDescent="0.15">
      <c r="A105" s="209"/>
      <c r="B105" s="194"/>
      <c r="C105" s="379"/>
      <c r="D105" s="203" t="s">
        <v>74</v>
      </c>
      <c r="E105" s="212">
        <f t="shared" ref="E105:P105" si="46">+E103-E104</f>
        <v>24.4</v>
      </c>
      <c r="F105" s="212">
        <f t="shared" si="46"/>
        <v>43</v>
      </c>
      <c r="G105" s="212">
        <f t="shared" si="46"/>
        <v>39.400000000000006</v>
      </c>
      <c r="H105" s="212">
        <f t="shared" si="46"/>
        <v>43.300000000000004</v>
      </c>
      <c r="I105" s="212">
        <f t="shared" si="46"/>
        <v>42.400000000000006</v>
      </c>
      <c r="J105" s="212">
        <f t="shared" si="46"/>
        <v>39.5</v>
      </c>
      <c r="K105" s="212">
        <f t="shared" si="46"/>
        <v>34</v>
      </c>
      <c r="L105" s="212">
        <f t="shared" si="46"/>
        <v>21.400000000000002</v>
      </c>
      <c r="M105" s="212">
        <f t="shared" si="46"/>
        <v>15.8</v>
      </c>
      <c r="N105" s="212">
        <f t="shared" si="46"/>
        <v>16.3</v>
      </c>
      <c r="O105" s="212">
        <f t="shared" si="46"/>
        <v>14.3</v>
      </c>
      <c r="P105" s="212">
        <f t="shared" si="46"/>
        <v>17.2</v>
      </c>
      <c r="Q105" s="212">
        <f t="shared" si="30"/>
        <v>351</v>
      </c>
      <c r="R105" s="212">
        <v>340.09999999999991</v>
      </c>
      <c r="S105" s="213">
        <f t="shared" si="31"/>
        <v>103.20493972361074</v>
      </c>
    </row>
    <row r="106" spans="1:19" ht="13.5" customHeight="1" x14ac:dyDescent="0.15">
      <c r="A106" s="209"/>
      <c r="B106" s="194"/>
      <c r="C106" s="379"/>
      <c r="D106" s="203" t="s">
        <v>75</v>
      </c>
      <c r="E106" s="212">
        <f t="shared" ref="E106:P106" si="47">+E103-E107</f>
        <v>24.4</v>
      </c>
      <c r="F106" s="212">
        <f t="shared" si="47"/>
        <v>43.5</v>
      </c>
      <c r="G106" s="212">
        <f t="shared" si="47"/>
        <v>41.5</v>
      </c>
      <c r="H106" s="212">
        <f t="shared" si="47"/>
        <v>45</v>
      </c>
      <c r="I106" s="212">
        <f t="shared" si="47"/>
        <v>42.1</v>
      </c>
      <c r="J106" s="212">
        <f t="shared" si="47"/>
        <v>40.6</v>
      </c>
      <c r="K106" s="212">
        <f t="shared" si="47"/>
        <v>34.200000000000003</v>
      </c>
      <c r="L106" s="212">
        <f t="shared" si="47"/>
        <v>20.8</v>
      </c>
      <c r="M106" s="212">
        <f t="shared" si="47"/>
        <v>15.100000000000001</v>
      </c>
      <c r="N106" s="212">
        <f t="shared" si="47"/>
        <v>15.4</v>
      </c>
      <c r="O106" s="212">
        <f t="shared" si="47"/>
        <v>13.600000000000001</v>
      </c>
      <c r="P106" s="212">
        <f t="shared" si="47"/>
        <v>16.399999999999999</v>
      </c>
      <c r="Q106" s="212">
        <f t="shared" si="30"/>
        <v>352.6</v>
      </c>
      <c r="R106" s="212">
        <v>343.59999999999997</v>
      </c>
      <c r="S106" s="213">
        <f t="shared" si="31"/>
        <v>102.61932479627475</v>
      </c>
    </row>
    <row r="107" spans="1:19" ht="13.5" customHeight="1" x14ac:dyDescent="0.15">
      <c r="A107" s="209"/>
      <c r="B107" s="194"/>
      <c r="C107" s="379"/>
      <c r="D107" s="203" t="s">
        <v>76</v>
      </c>
      <c r="E107" s="212">
        <v>0.6</v>
      </c>
      <c r="F107" s="212">
        <v>1.1000000000000001</v>
      </c>
      <c r="G107" s="212">
        <v>1.2</v>
      </c>
      <c r="H107" s="212">
        <v>1.6</v>
      </c>
      <c r="I107" s="212">
        <v>2.1</v>
      </c>
      <c r="J107" s="212">
        <v>1.5</v>
      </c>
      <c r="K107" s="212">
        <v>1.3</v>
      </c>
      <c r="L107" s="212">
        <v>0.8</v>
      </c>
      <c r="M107" s="212">
        <v>0.7</v>
      </c>
      <c r="N107" s="212">
        <v>0.9</v>
      </c>
      <c r="O107" s="212">
        <v>0.7</v>
      </c>
      <c r="P107" s="212">
        <v>0.8</v>
      </c>
      <c r="Q107" s="212">
        <f t="shared" si="30"/>
        <v>13.3</v>
      </c>
      <c r="R107" s="212">
        <v>12.799999999999999</v>
      </c>
      <c r="S107" s="213">
        <f t="shared" si="31"/>
        <v>103.90625000000003</v>
      </c>
    </row>
    <row r="108" spans="1:19" ht="13.5" customHeight="1" thickBot="1" x14ac:dyDescent="0.2">
      <c r="A108" s="209"/>
      <c r="B108" s="194"/>
      <c r="C108" s="380"/>
      <c r="D108" s="206" t="s">
        <v>77</v>
      </c>
      <c r="E108" s="214">
        <v>0.6</v>
      </c>
      <c r="F108" s="214">
        <v>1.1000000000000001</v>
      </c>
      <c r="G108" s="214">
        <v>1.2</v>
      </c>
      <c r="H108" s="214">
        <v>1.6</v>
      </c>
      <c r="I108" s="214">
        <v>2.1</v>
      </c>
      <c r="J108" s="214">
        <v>1.5</v>
      </c>
      <c r="K108" s="214">
        <v>1.3</v>
      </c>
      <c r="L108" s="214">
        <v>0.8</v>
      </c>
      <c r="M108" s="214">
        <v>0.7</v>
      </c>
      <c r="N108" s="214">
        <v>0.9</v>
      </c>
      <c r="O108" s="214">
        <v>0.7</v>
      </c>
      <c r="P108" s="214">
        <v>0.8</v>
      </c>
      <c r="Q108" s="214">
        <f t="shared" si="30"/>
        <v>13.3</v>
      </c>
      <c r="R108" s="214">
        <v>12.799999999999999</v>
      </c>
      <c r="S108" s="215">
        <f t="shared" si="31"/>
        <v>103.90625000000003</v>
      </c>
    </row>
    <row r="109" spans="1:19" ht="13.5" customHeight="1" x14ac:dyDescent="0.15">
      <c r="A109" s="209"/>
      <c r="B109" s="194"/>
      <c r="C109" s="378" t="s">
        <v>131</v>
      </c>
      <c r="D109" s="200" t="s">
        <v>72</v>
      </c>
      <c r="E109" s="210">
        <v>58.1</v>
      </c>
      <c r="F109" s="210">
        <v>99.4</v>
      </c>
      <c r="G109" s="210">
        <v>78.099999999999994</v>
      </c>
      <c r="H109" s="210">
        <v>85.4</v>
      </c>
      <c r="I109" s="210">
        <v>123.9</v>
      </c>
      <c r="J109" s="210">
        <v>87.3</v>
      </c>
      <c r="K109" s="210">
        <v>70.3</v>
      </c>
      <c r="L109" s="210">
        <v>48.2</v>
      </c>
      <c r="M109" s="210">
        <v>29.2</v>
      </c>
      <c r="N109" s="210">
        <v>49.4</v>
      </c>
      <c r="O109" s="210">
        <v>42</v>
      </c>
      <c r="P109" s="210">
        <v>44.9</v>
      </c>
      <c r="Q109" s="210">
        <f t="shared" si="30"/>
        <v>816.19999999999993</v>
      </c>
      <c r="R109" s="210">
        <v>816.09999999999991</v>
      </c>
      <c r="S109" s="211">
        <f t="shared" si="31"/>
        <v>100.01225340031858</v>
      </c>
    </row>
    <row r="110" spans="1:19" ht="13.5" customHeight="1" x14ac:dyDescent="0.15">
      <c r="A110" s="209"/>
      <c r="B110" s="194"/>
      <c r="C110" s="379"/>
      <c r="D110" s="203" t="s">
        <v>73</v>
      </c>
      <c r="E110" s="212">
        <v>0.1</v>
      </c>
      <c r="F110" s="212">
        <v>1.2</v>
      </c>
      <c r="G110" s="212">
        <v>1.3</v>
      </c>
      <c r="H110" s="212">
        <v>1.9</v>
      </c>
      <c r="I110" s="212">
        <v>2.8</v>
      </c>
      <c r="J110" s="212">
        <v>2.6</v>
      </c>
      <c r="K110" s="212">
        <v>2.7</v>
      </c>
      <c r="L110" s="212">
        <v>0.5</v>
      </c>
      <c r="M110" s="212">
        <v>0.1</v>
      </c>
      <c r="N110" s="212">
        <v>0.1</v>
      </c>
      <c r="O110" s="212">
        <v>0.1</v>
      </c>
      <c r="P110" s="212">
        <v>0.1</v>
      </c>
      <c r="Q110" s="212">
        <f t="shared" si="30"/>
        <v>13.5</v>
      </c>
      <c r="R110" s="212">
        <v>6.3999999999999986</v>
      </c>
      <c r="S110" s="213">
        <f t="shared" si="31"/>
        <v>210.93750000000006</v>
      </c>
    </row>
    <row r="111" spans="1:19" ht="13.5" customHeight="1" x14ac:dyDescent="0.15">
      <c r="A111" s="209"/>
      <c r="B111" s="194"/>
      <c r="C111" s="379"/>
      <c r="D111" s="203" t="s">
        <v>74</v>
      </c>
      <c r="E111" s="212">
        <f t="shared" ref="E111:P111" si="48">+E109-E110</f>
        <v>58</v>
      </c>
      <c r="F111" s="212">
        <f t="shared" si="48"/>
        <v>98.2</v>
      </c>
      <c r="G111" s="212">
        <f t="shared" si="48"/>
        <v>76.8</v>
      </c>
      <c r="H111" s="212">
        <f t="shared" si="48"/>
        <v>83.5</v>
      </c>
      <c r="I111" s="212">
        <f t="shared" si="48"/>
        <v>121.10000000000001</v>
      </c>
      <c r="J111" s="212">
        <f t="shared" si="48"/>
        <v>84.7</v>
      </c>
      <c r="K111" s="212">
        <f t="shared" si="48"/>
        <v>67.599999999999994</v>
      </c>
      <c r="L111" s="212">
        <f t="shared" si="48"/>
        <v>47.7</v>
      </c>
      <c r="M111" s="212">
        <f t="shared" si="48"/>
        <v>29.099999999999998</v>
      </c>
      <c r="N111" s="212">
        <f t="shared" si="48"/>
        <v>49.3</v>
      </c>
      <c r="O111" s="212">
        <f t="shared" si="48"/>
        <v>41.9</v>
      </c>
      <c r="P111" s="212">
        <f t="shared" si="48"/>
        <v>44.8</v>
      </c>
      <c r="Q111" s="212">
        <f t="shared" si="30"/>
        <v>802.7</v>
      </c>
      <c r="R111" s="212">
        <v>809.69999999999993</v>
      </c>
      <c r="S111" s="213">
        <f t="shared" si="31"/>
        <v>99.1354822773867</v>
      </c>
    </row>
    <row r="112" spans="1:19" ht="13.5" customHeight="1" x14ac:dyDescent="0.15">
      <c r="A112" s="209"/>
      <c r="B112" s="216"/>
      <c r="C112" s="379"/>
      <c r="D112" s="203" t="s">
        <v>75</v>
      </c>
      <c r="E112" s="212">
        <f t="shared" ref="E112:P112" si="49">+E109-E113</f>
        <v>57.300000000000004</v>
      </c>
      <c r="F112" s="212">
        <f t="shared" si="49"/>
        <v>96.100000000000009</v>
      </c>
      <c r="G112" s="212">
        <f t="shared" si="49"/>
        <v>74.5</v>
      </c>
      <c r="H112" s="212">
        <f t="shared" si="49"/>
        <v>80.600000000000009</v>
      </c>
      <c r="I112" s="212">
        <f t="shared" si="49"/>
        <v>117.2</v>
      </c>
      <c r="J112" s="212">
        <f t="shared" si="49"/>
        <v>82.5</v>
      </c>
      <c r="K112" s="212">
        <f t="shared" si="49"/>
        <v>68.099999999999994</v>
      </c>
      <c r="L112" s="212">
        <f t="shared" si="49"/>
        <v>47</v>
      </c>
      <c r="M112" s="212">
        <f t="shared" si="49"/>
        <v>28.099999999999998</v>
      </c>
      <c r="N112" s="212">
        <f t="shared" si="49"/>
        <v>48.199999999999996</v>
      </c>
      <c r="O112" s="212">
        <f t="shared" si="49"/>
        <v>41</v>
      </c>
      <c r="P112" s="212">
        <f t="shared" si="49"/>
        <v>44</v>
      </c>
      <c r="Q112" s="212">
        <f t="shared" si="30"/>
        <v>784.6</v>
      </c>
      <c r="R112" s="212">
        <v>795.70000000000016</v>
      </c>
      <c r="S112" s="213">
        <f t="shared" si="31"/>
        <v>98.605001885132566</v>
      </c>
    </row>
    <row r="113" spans="1:19" ht="13.5" customHeight="1" x14ac:dyDescent="0.15">
      <c r="A113" s="209"/>
      <c r="B113" s="216"/>
      <c r="C113" s="379"/>
      <c r="D113" s="203" t="s">
        <v>76</v>
      </c>
      <c r="E113" s="212">
        <v>0.8</v>
      </c>
      <c r="F113" s="212">
        <v>3.3</v>
      </c>
      <c r="G113" s="212">
        <v>3.6</v>
      </c>
      <c r="H113" s="212">
        <v>4.8</v>
      </c>
      <c r="I113" s="212">
        <v>6.7</v>
      </c>
      <c r="J113" s="212">
        <v>4.8</v>
      </c>
      <c r="K113" s="212">
        <v>2.2000000000000002</v>
      </c>
      <c r="L113" s="212">
        <v>1.2</v>
      </c>
      <c r="M113" s="212">
        <v>1.1000000000000001</v>
      </c>
      <c r="N113" s="212">
        <v>1.2</v>
      </c>
      <c r="O113" s="212">
        <v>1</v>
      </c>
      <c r="P113" s="212">
        <v>0.9</v>
      </c>
      <c r="Q113" s="212">
        <f t="shared" si="30"/>
        <v>31.599999999999998</v>
      </c>
      <c r="R113" s="212">
        <v>20.399999999999999</v>
      </c>
      <c r="S113" s="213">
        <f t="shared" si="31"/>
        <v>154.90196078431373</v>
      </c>
    </row>
    <row r="114" spans="1:19" ht="13.5" customHeight="1" thickBot="1" x14ac:dyDescent="0.2">
      <c r="A114" s="209"/>
      <c r="B114" s="216"/>
      <c r="C114" s="380"/>
      <c r="D114" s="206" t="s">
        <v>77</v>
      </c>
      <c r="E114" s="214">
        <v>0.9</v>
      </c>
      <c r="F114" s="214">
        <v>3.5</v>
      </c>
      <c r="G114" s="214">
        <v>3.6</v>
      </c>
      <c r="H114" s="214">
        <v>5</v>
      </c>
      <c r="I114" s="214">
        <v>7.4</v>
      </c>
      <c r="J114" s="214">
        <v>5.2</v>
      </c>
      <c r="K114" s="214">
        <v>2.9</v>
      </c>
      <c r="L114" s="214">
        <v>1.2</v>
      </c>
      <c r="M114" s="214">
        <v>1.1000000000000001</v>
      </c>
      <c r="N114" s="214">
        <v>1.2</v>
      </c>
      <c r="O114" s="214">
        <v>1</v>
      </c>
      <c r="P114" s="214">
        <v>0.9</v>
      </c>
      <c r="Q114" s="214">
        <f t="shared" si="30"/>
        <v>33.9</v>
      </c>
      <c r="R114" s="214">
        <v>21.2</v>
      </c>
      <c r="S114" s="215">
        <f t="shared" si="31"/>
        <v>159.90566037735849</v>
      </c>
    </row>
    <row r="115" spans="1:19" ht="18.75" customHeight="1" x14ac:dyDescent="0.2">
      <c r="A115" s="308" t="str">
        <f>$A$1</f>
        <v>５　平成27年度市町村別・月別観光入込客数</v>
      </c>
    </row>
    <row r="116" spans="1:19" ht="13.5" customHeight="1" thickBot="1" x14ac:dyDescent="0.2">
      <c r="S116" s="195" t="s">
        <v>310</v>
      </c>
    </row>
    <row r="117" spans="1:19" ht="13.5" customHeight="1" thickBot="1" x14ac:dyDescent="0.2">
      <c r="A117" s="196" t="s">
        <v>58</v>
      </c>
      <c r="B117" s="196" t="s">
        <v>355</v>
      </c>
      <c r="C117" s="196" t="s">
        <v>59</v>
      </c>
      <c r="D117" s="197" t="s">
        <v>60</v>
      </c>
      <c r="E117" s="198" t="s">
        <v>61</v>
      </c>
      <c r="F117" s="198" t="s">
        <v>62</v>
      </c>
      <c r="G117" s="198" t="s">
        <v>63</v>
      </c>
      <c r="H117" s="198" t="s">
        <v>64</v>
      </c>
      <c r="I117" s="198" t="s">
        <v>65</v>
      </c>
      <c r="J117" s="198" t="s">
        <v>66</v>
      </c>
      <c r="K117" s="198" t="s">
        <v>67</v>
      </c>
      <c r="L117" s="198" t="s">
        <v>68</v>
      </c>
      <c r="M117" s="198" t="s">
        <v>69</v>
      </c>
      <c r="N117" s="198" t="s">
        <v>36</v>
      </c>
      <c r="O117" s="198" t="s">
        <v>37</v>
      </c>
      <c r="P117" s="198" t="s">
        <v>38</v>
      </c>
      <c r="Q117" s="198" t="s">
        <v>356</v>
      </c>
      <c r="R117" s="198" t="str">
        <f>$R$3</f>
        <v>26年度</v>
      </c>
      <c r="S117" s="199" t="s">
        <v>71</v>
      </c>
    </row>
    <row r="118" spans="1:19" ht="13.5" customHeight="1" x14ac:dyDescent="0.15">
      <c r="A118" s="209"/>
      <c r="B118" s="216"/>
      <c r="C118" s="378" t="s">
        <v>132</v>
      </c>
      <c r="D118" s="200" t="s">
        <v>72</v>
      </c>
      <c r="E118" s="210">
        <v>41.1</v>
      </c>
      <c r="F118" s="210">
        <v>36</v>
      </c>
      <c r="G118" s="210">
        <v>27.6</v>
      </c>
      <c r="H118" s="210">
        <v>49.1</v>
      </c>
      <c r="I118" s="210">
        <v>35.700000000000003</v>
      </c>
      <c r="J118" s="210">
        <v>196.7</v>
      </c>
      <c r="K118" s="218">
        <v>23.7</v>
      </c>
      <c r="L118" s="218">
        <v>11.2</v>
      </c>
      <c r="M118" s="218">
        <v>6.2</v>
      </c>
      <c r="N118" s="218">
        <v>7.8</v>
      </c>
      <c r="O118" s="218">
        <v>7.9</v>
      </c>
      <c r="P118" s="218">
        <v>7.9</v>
      </c>
      <c r="Q118" s="210">
        <f t="shared" ref="Q118:Q171" si="50">SUM(E118:P118)</f>
        <v>450.89999999999992</v>
      </c>
      <c r="R118" s="210">
        <v>401.59999999999997</v>
      </c>
      <c r="S118" s="211">
        <f t="shared" ref="S118:S171" si="51">IF(Q118=0,"－",Q118/R118*100)</f>
        <v>112.27589641434261</v>
      </c>
    </row>
    <row r="119" spans="1:19" ht="13.5" customHeight="1" x14ac:dyDescent="0.15">
      <c r="A119" s="209"/>
      <c r="B119" s="216"/>
      <c r="C119" s="379"/>
      <c r="D119" s="203" t="s">
        <v>73</v>
      </c>
      <c r="E119" s="212">
        <v>2.1</v>
      </c>
      <c r="F119" s="212">
        <v>2.4</v>
      </c>
      <c r="G119" s="212">
        <v>1.4</v>
      </c>
      <c r="H119" s="212">
        <v>1.8</v>
      </c>
      <c r="I119" s="212">
        <v>2.2999999999999998</v>
      </c>
      <c r="J119" s="212">
        <v>2.2000000000000002</v>
      </c>
      <c r="K119" s="219">
        <v>2.2999999999999998</v>
      </c>
      <c r="L119" s="219">
        <v>1.4</v>
      </c>
      <c r="M119" s="219">
        <v>2</v>
      </c>
      <c r="N119" s="219">
        <v>1.8</v>
      </c>
      <c r="O119" s="219">
        <v>1.3</v>
      </c>
      <c r="P119" s="219">
        <v>1.2</v>
      </c>
      <c r="Q119" s="212">
        <f t="shared" si="50"/>
        <v>22.2</v>
      </c>
      <c r="R119" s="212">
        <v>6.5</v>
      </c>
      <c r="S119" s="213">
        <f t="shared" si="51"/>
        <v>341.53846153846155</v>
      </c>
    </row>
    <row r="120" spans="1:19" ht="13.5" customHeight="1" x14ac:dyDescent="0.15">
      <c r="A120" s="209" t="s">
        <v>357</v>
      </c>
      <c r="B120" s="194" t="s">
        <v>358</v>
      </c>
      <c r="C120" s="379"/>
      <c r="D120" s="203" t="s">
        <v>74</v>
      </c>
      <c r="E120" s="212">
        <f t="shared" ref="E120:P120" si="52">+E118-E119</f>
        <v>39</v>
      </c>
      <c r="F120" s="212">
        <f t="shared" si="52"/>
        <v>33.6</v>
      </c>
      <c r="G120" s="212">
        <f t="shared" si="52"/>
        <v>26.200000000000003</v>
      </c>
      <c r="H120" s="212">
        <f t="shared" si="52"/>
        <v>47.300000000000004</v>
      </c>
      <c r="I120" s="212">
        <f t="shared" si="52"/>
        <v>33.400000000000006</v>
      </c>
      <c r="J120" s="212">
        <f t="shared" si="52"/>
        <v>194.5</v>
      </c>
      <c r="K120" s="219">
        <f t="shared" si="52"/>
        <v>21.4</v>
      </c>
      <c r="L120" s="219">
        <f t="shared" si="52"/>
        <v>9.7999999999999989</v>
      </c>
      <c r="M120" s="219">
        <f t="shared" si="52"/>
        <v>4.2</v>
      </c>
      <c r="N120" s="219">
        <f t="shared" si="52"/>
        <v>6</v>
      </c>
      <c r="O120" s="219">
        <f t="shared" si="52"/>
        <v>6.6000000000000005</v>
      </c>
      <c r="P120" s="219">
        <f t="shared" si="52"/>
        <v>6.7</v>
      </c>
      <c r="Q120" s="212">
        <f t="shared" si="50"/>
        <v>428.7</v>
      </c>
      <c r="R120" s="212">
        <v>395.10000000000008</v>
      </c>
      <c r="S120" s="213">
        <f t="shared" si="51"/>
        <v>108.50417615793468</v>
      </c>
    </row>
    <row r="121" spans="1:19" ht="13.5" customHeight="1" x14ac:dyDescent="0.15">
      <c r="A121" s="209"/>
      <c r="B121" s="216"/>
      <c r="C121" s="379"/>
      <c r="D121" s="203" t="s">
        <v>75</v>
      </c>
      <c r="E121" s="212">
        <f t="shared" ref="E121:P121" si="53">+E118-E122</f>
        <v>40.4</v>
      </c>
      <c r="F121" s="212">
        <f t="shared" si="53"/>
        <v>34.200000000000003</v>
      </c>
      <c r="G121" s="212">
        <f t="shared" si="53"/>
        <v>25.400000000000002</v>
      </c>
      <c r="H121" s="212">
        <f t="shared" si="53"/>
        <v>45.7</v>
      </c>
      <c r="I121" s="212">
        <f t="shared" si="53"/>
        <v>31.700000000000003</v>
      </c>
      <c r="J121" s="212">
        <f t="shared" si="53"/>
        <v>193.2</v>
      </c>
      <c r="K121" s="219">
        <f t="shared" si="53"/>
        <v>21.8</v>
      </c>
      <c r="L121" s="219">
        <f t="shared" si="53"/>
        <v>10.199999999999999</v>
      </c>
      <c r="M121" s="219">
        <f t="shared" si="53"/>
        <v>5.4</v>
      </c>
      <c r="N121" s="219">
        <f t="shared" si="53"/>
        <v>6.8</v>
      </c>
      <c r="O121" s="219">
        <f t="shared" si="53"/>
        <v>6.6000000000000005</v>
      </c>
      <c r="P121" s="219">
        <f t="shared" si="53"/>
        <v>6.9</v>
      </c>
      <c r="Q121" s="212">
        <f t="shared" si="50"/>
        <v>428.29999999999995</v>
      </c>
      <c r="R121" s="212">
        <v>383.6</v>
      </c>
      <c r="S121" s="213">
        <f t="shared" si="51"/>
        <v>111.65276329509904</v>
      </c>
    </row>
    <row r="122" spans="1:19" ht="13.5" customHeight="1" x14ac:dyDescent="0.15">
      <c r="A122" s="209"/>
      <c r="B122" s="216"/>
      <c r="C122" s="379"/>
      <c r="D122" s="203" t="s">
        <v>76</v>
      </c>
      <c r="E122" s="212">
        <v>0.7</v>
      </c>
      <c r="F122" s="212">
        <v>1.8</v>
      </c>
      <c r="G122" s="212">
        <v>2.2000000000000002</v>
      </c>
      <c r="H122" s="212">
        <v>3.4</v>
      </c>
      <c r="I122" s="212">
        <v>4</v>
      </c>
      <c r="J122" s="212">
        <v>3.5</v>
      </c>
      <c r="K122" s="219">
        <v>1.9</v>
      </c>
      <c r="L122" s="219">
        <v>1</v>
      </c>
      <c r="M122" s="219">
        <v>0.8</v>
      </c>
      <c r="N122" s="219">
        <v>1</v>
      </c>
      <c r="O122" s="219">
        <v>1.3</v>
      </c>
      <c r="P122" s="219">
        <v>1</v>
      </c>
      <c r="Q122" s="212">
        <f t="shared" si="50"/>
        <v>22.6</v>
      </c>
      <c r="R122" s="212">
        <v>18</v>
      </c>
      <c r="S122" s="213">
        <f t="shared" si="51"/>
        <v>125.55555555555556</v>
      </c>
    </row>
    <row r="123" spans="1:19" ht="13.5" customHeight="1" thickBot="1" x14ac:dyDescent="0.2">
      <c r="A123" s="209"/>
      <c r="B123" s="194"/>
      <c r="C123" s="380"/>
      <c r="D123" s="206" t="s">
        <v>77</v>
      </c>
      <c r="E123" s="214">
        <v>0.7</v>
      </c>
      <c r="F123" s="214">
        <v>1.8</v>
      </c>
      <c r="G123" s="214">
        <v>2.2000000000000002</v>
      </c>
      <c r="H123" s="214">
        <v>3.4</v>
      </c>
      <c r="I123" s="214">
        <v>4</v>
      </c>
      <c r="J123" s="214">
        <v>3.5</v>
      </c>
      <c r="K123" s="220">
        <v>1.9</v>
      </c>
      <c r="L123" s="220">
        <v>1</v>
      </c>
      <c r="M123" s="220">
        <v>0.8</v>
      </c>
      <c r="N123" s="220">
        <v>1</v>
      </c>
      <c r="O123" s="220">
        <v>1.3</v>
      </c>
      <c r="P123" s="220">
        <v>1</v>
      </c>
      <c r="Q123" s="214">
        <f t="shared" si="50"/>
        <v>22.6</v>
      </c>
      <c r="R123" s="214">
        <v>18</v>
      </c>
      <c r="S123" s="215">
        <f t="shared" si="51"/>
        <v>125.55555555555556</v>
      </c>
    </row>
    <row r="124" spans="1:19" ht="13.5" customHeight="1" x14ac:dyDescent="0.15">
      <c r="A124" s="209"/>
      <c r="B124" s="194"/>
      <c r="C124" s="378" t="s">
        <v>133</v>
      </c>
      <c r="D124" s="200" t="s">
        <v>72</v>
      </c>
      <c r="E124" s="210">
        <v>6.5</v>
      </c>
      <c r="F124" s="210">
        <v>10.3</v>
      </c>
      <c r="G124" s="210">
        <v>9.5</v>
      </c>
      <c r="H124" s="210">
        <v>21.8</v>
      </c>
      <c r="I124" s="210">
        <v>14.9</v>
      </c>
      <c r="J124" s="210">
        <v>11.9</v>
      </c>
      <c r="K124" s="218">
        <v>7.6</v>
      </c>
      <c r="L124" s="218">
        <v>4</v>
      </c>
      <c r="M124" s="218">
        <v>3.6</v>
      </c>
      <c r="N124" s="218">
        <v>3.9</v>
      </c>
      <c r="O124" s="218">
        <v>3.6</v>
      </c>
      <c r="P124" s="218">
        <v>5.6</v>
      </c>
      <c r="Q124" s="210">
        <f t="shared" si="50"/>
        <v>103.19999999999999</v>
      </c>
      <c r="R124" s="210">
        <v>114.19999999999999</v>
      </c>
      <c r="S124" s="211">
        <f t="shared" si="51"/>
        <v>90.367775831873914</v>
      </c>
    </row>
    <row r="125" spans="1:19" ht="13.5" customHeight="1" x14ac:dyDescent="0.15">
      <c r="A125" s="209"/>
      <c r="B125" s="194"/>
      <c r="C125" s="379"/>
      <c r="D125" s="203" t="s">
        <v>73</v>
      </c>
      <c r="E125" s="212">
        <v>0.3</v>
      </c>
      <c r="F125" s="212">
        <v>0.5</v>
      </c>
      <c r="G125" s="212">
        <v>0.5</v>
      </c>
      <c r="H125" s="212">
        <v>0.6</v>
      </c>
      <c r="I125" s="212">
        <v>0.7</v>
      </c>
      <c r="J125" s="212">
        <v>0.6</v>
      </c>
      <c r="K125" s="219">
        <v>0.4</v>
      </c>
      <c r="L125" s="219">
        <v>0.2</v>
      </c>
      <c r="M125" s="219">
        <v>0.2</v>
      </c>
      <c r="N125" s="219">
        <v>0.2</v>
      </c>
      <c r="O125" s="219">
        <v>0.2</v>
      </c>
      <c r="P125" s="219">
        <v>0.2</v>
      </c>
      <c r="Q125" s="212">
        <f t="shared" si="50"/>
        <v>4.6000000000000005</v>
      </c>
      <c r="R125" s="212">
        <v>5.2000000000000011</v>
      </c>
      <c r="S125" s="213">
        <f t="shared" si="51"/>
        <v>88.461538461538453</v>
      </c>
    </row>
    <row r="126" spans="1:19" ht="13.5" customHeight="1" x14ac:dyDescent="0.15">
      <c r="A126" s="209"/>
      <c r="B126" s="194"/>
      <c r="C126" s="379"/>
      <c r="D126" s="203" t="s">
        <v>74</v>
      </c>
      <c r="E126" s="212">
        <f t="shared" ref="E126:P126" si="54">+E124-E125</f>
        <v>6.2</v>
      </c>
      <c r="F126" s="212">
        <f t="shared" si="54"/>
        <v>9.8000000000000007</v>
      </c>
      <c r="G126" s="212">
        <f t="shared" si="54"/>
        <v>9</v>
      </c>
      <c r="H126" s="212">
        <f t="shared" si="54"/>
        <v>21.2</v>
      </c>
      <c r="I126" s="212">
        <f t="shared" si="54"/>
        <v>14.200000000000001</v>
      </c>
      <c r="J126" s="212">
        <f t="shared" si="54"/>
        <v>11.3</v>
      </c>
      <c r="K126" s="219">
        <f t="shared" si="54"/>
        <v>7.1999999999999993</v>
      </c>
      <c r="L126" s="219">
        <f t="shared" si="54"/>
        <v>3.8</v>
      </c>
      <c r="M126" s="219">
        <f t="shared" si="54"/>
        <v>3.4</v>
      </c>
      <c r="N126" s="219">
        <f t="shared" si="54"/>
        <v>3.6999999999999997</v>
      </c>
      <c r="O126" s="219">
        <f t="shared" si="54"/>
        <v>3.4</v>
      </c>
      <c r="P126" s="219">
        <f t="shared" si="54"/>
        <v>5.3999999999999995</v>
      </c>
      <c r="Q126" s="212">
        <f t="shared" si="50"/>
        <v>98.600000000000023</v>
      </c>
      <c r="R126" s="212">
        <v>108.99999999999999</v>
      </c>
      <c r="S126" s="213">
        <f t="shared" si="51"/>
        <v>90.458715596330308</v>
      </c>
    </row>
    <row r="127" spans="1:19" ht="13.5" customHeight="1" x14ac:dyDescent="0.15">
      <c r="A127" s="209"/>
      <c r="B127" s="194"/>
      <c r="C127" s="379"/>
      <c r="D127" s="203" t="s">
        <v>75</v>
      </c>
      <c r="E127" s="212">
        <f t="shared" ref="E127:P127" si="55">+E124-E128</f>
        <v>6.2</v>
      </c>
      <c r="F127" s="212">
        <f t="shared" si="55"/>
        <v>9.8000000000000007</v>
      </c>
      <c r="G127" s="212">
        <f t="shared" si="55"/>
        <v>9.1</v>
      </c>
      <c r="H127" s="212">
        <f t="shared" si="55"/>
        <v>21</v>
      </c>
      <c r="I127" s="212">
        <f t="shared" si="55"/>
        <v>13.9</v>
      </c>
      <c r="J127" s="212">
        <f t="shared" si="55"/>
        <v>11.1</v>
      </c>
      <c r="K127" s="219">
        <f t="shared" si="55"/>
        <v>6.8</v>
      </c>
      <c r="L127" s="219">
        <f t="shared" si="55"/>
        <v>3.9</v>
      </c>
      <c r="M127" s="219">
        <f t="shared" si="55"/>
        <v>3.4</v>
      </c>
      <c r="N127" s="219">
        <f t="shared" si="55"/>
        <v>3.6999999999999997</v>
      </c>
      <c r="O127" s="219">
        <f t="shared" si="55"/>
        <v>3.4</v>
      </c>
      <c r="P127" s="219">
        <f t="shared" si="55"/>
        <v>5.3</v>
      </c>
      <c r="Q127" s="212">
        <f t="shared" si="50"/>
        <v>97.600000000000009</v>
      </c>
      <c r="R127" s="212">
        <v>107.80000000000001</v>
      </c>
      <c r="S127" s="213">
        <f t="shared" si="51"/>
        <v>90.538033395176257</v>
      </c>
    </row>
    <row r="128" spans="1:19" ht="13.5" customHeight="1" x14ac:dyDescent="0.15">
      <c r="A128" s="209"/>
      <c r="B128" s="194"/>
      <c r="C128" s="379"/>
      <c r="D128" s="203" t="s">
        <v>76</v>
      </c>
      <c r="E128" s="212">
        <v>0.3</v>
      </c>
      <c r="F128" s="212">
        <v>0.5</v>
      </c>
      <c r="G128" s="212">
        <v>0.4</v>
      </c>
      <c r="H128" s="212">
        <v>0.8</v>
      </c>
      <c r="I128" s="212">
        <v>1</v>
      </c>
      <c r="J128" s="212">
        <v>0.8</v>
      </c>
      <c r="K128" s="219">
        <v>0.8</v>
      </c>
      <c r="L128" s="219">
        <v>0.1</v>
      </c>
      <c r="M128" s="219">
        <v>0.2</v>
      </c>
      <c r="N128" s="219">
        <v>0.2</v>
      </c>
      <c r="O128" s="219">
        <v>0.2</v>
      </c>
      <c r="P128" s="219">
        <v>0.3</v>
      </c>
      <c r="Q128" s="212">
        <f t="shared" si="50"/>
        <v>5.6</v>
      </c>
      <c r="R128" s="212">
        <v>6.4000000000000012</v>
      </c>
      <c r="S128" s="213">
        <f t="shared" si="51"/>
        <v>87.499999999999972</v>
      </c>
    </row>
    <row r="129" spans="1:19" ht="13.5" customHeight="1" thickBot="1" x14ac:dyDescent="0.2">
      <c r="A129" s="209"/>
      <c r="B129" s="194"/>
      <c r="C129" s="380"/>
      <c r="D129" s="206" t="s">
        <v>77</v>
      </c>
      <c r="E129" s="214">
        <v>0.3</v>
      </c>
      <c r="F129" s="214">
        <v>0.5</v>
      </c>
      <c r="G129" s="214">
        <v>0.4</v>
      </c>
      <c r="H129" s="214">
        <v>0.8</v>
      </c>
      <c r="I129" s="214">
        <v>1</v>
      </c>
      <c r="J129" s="214">
        <v>0.8</v>
      </c>
      <c r="K129" s="220">
        <v>0.8</v>
      </c>
      <c r="L129" s="220">
        <v>0.1</v>
      </c>
      <c r="M129" s="220">
        <v>0.2</v>
      </c>
      <c r="N129" s="220">
        <v>0.2</v>
      </c>
      <c r="O129" s="220">
        <v>0.2</v>
      </c>
      <c r="P129" s="220">
        <v>0.3</v>
      </c>
      <c r="Q129" s="214">
        <f t="shared" si="50"/>
        <v>5.6</v>
      </c>
      <c r="R129" s="214">
        <v>6.4000000000000012</v>
      </c>
      <c r="S129" s="215">
        <f t="shared" si="51"/>
        <v>87.499999999999972</v>
      </c>
    </row>
    <row r="130" spans="1:19" ht="13.5" customHeight="1" x14ac:dyDescent="0.15">
      <c r="A130" s="209"/>
      <c r="B130" s="194"/>
      <c r="C130" s="378" t="s">
        <v>134</v>
      </c>
      <c r="D130" s="200" t="s">
        <v>72</v>
      </c>
      <c r="E130" s="210">
        <v>12.4</v>
      </c>
      <c r="F130" s="210">
        <v>23.9</v>
      </c>
      <c r="G130" s="210">
        <v>21.5</v>
      </c>
      <c r="H130" s="210">
        <v>32.4</v>
      </c>
      <c r="I130" s="210">
        <v>51.8</v>
      </c>
      <c r="J130" s="210">
        <v>32.700000000000003</v>
      </c>
      <c r="K130" s="218">
        <v>15.8</v>
      </c>
      <c r="L130" s="218">
        <v>9.4</v>
      </c>
      <c r="M130" s="218">
        <v>7.7</v>
      </c>
      <c r="N130" s="218">
        <v>5.6</v>
      </c>
      <c r="O130" s="218">
        <v>6.7</v>
      </c>
      <c r="P130" s="218">
        <v>6.5</v>
      </c>
      <c r="Q130" s="210">
        <f t="shared" si="50"/>
        <v>226.39999999999998</v>
      </c>
      <c r="R130" s="210">
        <v>229.49999999999997</v>
      </c>
      <c r="S130" s="211">
        <f t="shared" si="51"/>
        <v>98.649237472766885</v>
      </c>
    </row>
    <row r="131" spans="1:19" ht="13.5" customHeight="1" x14ac:dyDescent="0.15">
      <c r="A131" s="209"/>
      <c r="B131" s="194"/>
      <c r="C131" s="379"/>
      <c r="D131" s="203" t="s">
        <v>73</v>
      </c>
      <c r="E131" s="212">
        <v>0.1</v>
      </c>
      <c r="F131" s="212">
        <v>0.1</v>
      </c>
      <c r="G131" s="212">
        <v>0.1</v>
      </c>
      <c r="H131" s="212">
        <v>0.1</v>
      </c>
      <c r="I131" s="212">
        <v>0.1</v>
      </c>
      <c r="J131" s="212">
        <v>0.1</v>
      </c>
      <c r="K131" s="219">
        <v>0.1</v>
      </c>
      <c r="L131" s="219">
        <v>0.1</v>
      </c>
      <c r="M131" s="219">
        <v>0.1</v>
      </c>
      <c r="N131" s="219">
        <v>0.1</v>
      </c>
      <c r="O131" s="219">
        <v>0.1</v>
      </c>
      <c r="P131" s="219">
        <v>0.1</v>
      </c>
      <c r="Q131" s="212">
        <f t="shared" si="50"/>
        <v>1.2</v>
      </c>
      <c r="R131" s="212">
        <v>1.2</v>
      </c>
      <c r="S131" s="213">
        <f t="shared" si="51"/>
        <v>100</v>
      </c>
    </row>
    <row r="132" spans="1:19" ht="13.5" customHeight="1" x14ac:dyDescent="0.15">
      <c r="A132" s="209"/>
      <c r="B132" s="194"/>
      <c r="C132" s="379"/>
      <c r="D132" s="203" t="s">
        <v>74</v>
      </c>
      <c r="E132" s="212">
        <f t="shared" ref="E132:P132" si="56">+E130-E131</f>
        <v>12.3</v>
      </c>
      <c r="F132" s="212">
        <f t="shared" si="56"/>
        <v>23.799999999999997</v>
      </c>
      <c r="G132" s="212">
        <f t="shared" si="56"/>
        <v>21.4</v>
      </c>
      <c r="H132" s="212">
        <f t="shared" si="56"/>
        <v>32.299999999999997</v>
      </c>
      <c r="I132" s="212">
        <f t="shared" si="56"/>
        <v>51.699999999999996</v>
      </c>
      <c r="J132" s="212">
        <f t="shared" si="56"/>
        <v>32.6</v>
      </c>
      <c r="K132" s="219">
        <f t="shared" si="56"/>
        <v>15.700000000000001</v>
      </c>
      <c r="L132" s="219">
        <f t="shared" si="56"/>
        <v>9.3000000000000007</v>
      </c>
      <c r="M132" s="219">
        <f t="shared" si="56"/>
        <v>7.6000000000000005</v>
      </c>
      <c r="N132" s="219">
        <f t="shared" si="56"/>
        <v>5.5</v>
      </c>
      <c r="O132" s="219">
        <f t="shared" si="56"/>
        <v>6.6000000000000005</v>
      </c>
      <c r="P132" s="219">
        <f t="shared" si="56"/>
        <v>6.4</v>
      </c>
      <c r="Q132" s="212">
        <f t="shared" si="50"/>
        <v>225.19999999999996</v>
      </c>
      <c r="R132" s="212">
        <v>228.29999999999998</v>
      </c>
      <c r="S132" s="213">
        <f t="shared" si="51"/>
        <v>98.64213753832675</v>
      </c>
    </row>
    <row r="133" spans="1:19" ht="13.5" customHeight="1" x14ac:dyDescent="0.15">
      <c r="A133" s="209"/>
      <c r="B133" s="194"/>
      <c r="C133" s="379"/>
      <c r="D133" s="203" t="s">
        <v>75</v>
      </c>
      <c r="E133" s="212">
        <f t="shared" ref="E133:P133" si="57">+E130-E134</f>
        <v>12.3</v>
      </c>
      <c r="F133" s="212">
        <f t="shared" si="57"/>
        <v>23.5</v>
      </c>
      <c r="G133" s="212">
        <f t="shared" si="57"/>
        <v>20.9</v>
      </c>
      <c r="H133" s="212">
        <f t="shared" si="57"/>
        <v>31.099999999999998</v>
      </c>
      <c r="I133" s="212">
        <f t="shared" si="57"/>
        <v>50.4</v>
      </c>
      <c r="J133" s="212">
        <f t="shared" si="57"/>
        <v>31.900000000000002</v>
      </c>
      <c r="K133" s="219">
        <f t="shared" si="57"/>
        <v>15.600000000000001</v>
      </c>
      <c r="L133" s="219">
        <f t="shared" si="57"/>
        <v>9.2000000000000011</v>
      </c>
      <c r="M133" s="219">
        <f t="shared" si="57"/>
        <v>7.5</v>
      </c>
      <c r="N133" s="219">
        <f t="shared" si="57"/>
        <v>5.3999999999999995</v>
      </c>
      <c r="O133" s="219">
        <f t="shared" si="57"/>
        <v>6.5</v>
      </c>
      <c r="P133" s="219">
        <f t="shared" si="57"/>
        <v>6.3</v>
      </c>
      <c r="Q133" s="212">
        <f t="shared" si="50"/>
        <v>220.6</v>
      </c>
      <c r="R133" s="212">
        <v>223.6</v>
      </c>
      <c r="S133" s="213">
        <f t="shared" si="51"/>
        <v>98.658318425760285</v>
      </c>
    </row>
    <row r="134" spans="1:19" ht="13.5" customHeight="1" x14ac:dyDescent="0.15">
      <c r="A134" s="209"/>
      <c r="B134" s="194"/>
      <c r="C134" s="379"/>
      <c r="D134" s="203" t="s">
        <v>76</v>
      </c>
      <c r="E134" s="212">
        <v>0.1</v>
      </c>
      <c r="F134" s="212">
        <v>0.4</v>
      </c>
      <c r="G134" s="212">
        <v>0.6</v>
      </c>
      <c r="H134" s="212">
        <v>1.3</v>
      </c>
      <c r="I134" s="212">
        <v>1.4</v>
      </c>
      <c r="J134" s="212">
        <v>0.8</v>
      </c>
      <c r="K134" s="219">
        <v>0.2</v>
      </c>
      <c r="L134" s="219">
        <v>0.2</v>
      </c>
      <c r="M134" s="219">
        <v>0.2</v>
      </c>
      <c r="N134" s="219">
        <v>0.2</v>
      </c>
      <c r="O134" s="219">
        <v>0.2</v>
      </c>
      <c r="P134" s="219">
        <v>0.2</v>
      </c>
      <c r="Q134" s="212">
        <f t="shared" si="50"/>
        <v>5.8000000000000016</v>
      </c>
      <c r="R134" s="212">
        <v>5.8999999999999977</v>
      </c>
      <c r="S134" s="213">
        <f t="shared" si="51"/>
        <v>98.30508474576277</v>
      </c>
    </row>
    <row r="135" spans="1:19" ht="13.5" customHeight="1" thickBot="1" x14ac:dyDescent="0.2">
      <c r="A135" s="209"/>
      <c r="B135" s="194"/>
      <c r="C135" s="380"/>
      <c r="D135" s="206" t="s">
        <v>77</v>
      </c>
      <c r="E135" s="214">
        <v>0.1</v>
      </c>
      <c r="F135" s="214">
        <v>0.4</v>
      </c>
      <c r="G135" s="214">
        <v>0.6</v>
      </c>
      <c r="H135" s="214">
        <v>1.3</v>
      </c>
      <c r="I135" s="214">
        <v>1.4</v>
      </c>
      <c r="J135" s="214">
        <v>0.8</v>
      </c>
      <c r="K135" s="220">
        <v>0.2</v>
      </c>
      <c r="L135" s="220">
        <v>0.2</v>
      </c>
      <c r="M135" s="220">
        <v>0.2</v>
      </c>
      <c r="N135" s="220">
        <v>0.2</v>
      </c>
      <c r="O135" s="220">
        <v>0.2</v>
      </c>
      <c r="P135" s="220">
        <v>0.2</v>
      </c>
      <c r="Q135" s="214">
        <f t="shared" si="50"/>
        <v>5.8000000000000016</v>
      </c>
      <c r="R135" s="214">
        <v>5.8999999999999977</v>
      </c>
      <c r="S135" s="215">
        <f t="shared" si="51"/>
        <v>98.30508474576277</v>
      </c>
    </row>
    <row r="136" spans="1:19" ht="13.5" customHeight="1" x14ac:dyDescent="0.15">
      <c r="A136" s="209"/>
      <c r="B136" s="194"/>
      <c r="C136" s="378" t="s">
        <v>135</v>
      </c>
      <c r="D136" s="200" t="s">
        <v>72</v>
      </c>
      <c r="E136" s="210">
        <v>9.4</v>
      </c>
      <c r="F136" s="210">
        <v>11.7</v>
      </c>
      <c r="G136" s="210">
        <v>16.5</v>
      </c>
      <c r="H136" s="210">
        <v>22.5</v>
      </c>
      <c r="I136" s="210">
        <v>17.8</v>
      </c>
      <c r="J136" s="210">
        <v>13.5</v>
      </c>
      <c r="K136" s="218">
        <v>13.5</v>
      </c>
      <c r="L136" s="218">
        <v>10.199999999999999</v>
      </c>
      <c r="M136" s="218">
        <v>4.3</v>
      </c>
      <c r="N136" s="218">
        <v>12.1</v>
      </c>
      <c r="O136" s="218">
        <v>7.8</v>
      </c>
      <c r="P136" s="218">
        <v>2.8</v>
      </c>
      <c r="Q136" s="210">
        <f t="shared" si="50"/>
        <v>142.10000000000002</v>
      </c>
      <c r="R136" s="210">
        <v>139.70000000000002</v>
      </c>
      <c r="S136" s="211">
        <f t="shared" si="51"/>
        <v>101.71796707229778</v>
      </c>
    </row>
    <row r="137" spans="1:19" ht="13.5" customHeight="1" x14ac:dyDescent="0.15">
      <c r="A137" s="209"/>
      <c r="B137" s="194"/>
      <c r="C137" s="379"/>
      <c r="D137" s="203" t="s">
        <v>73</v>
      </c>
      <c r="E137" s="212">
        <v>0.8</v>
      </c>
      <c r="F137" s="212">
        <v>1.2</v>
      </c>
      <c r="G137" s="212">
        <v>1.7</v>
      </c>
      <c r="H137" s="212">
        <v>2.2999999999999998</v>
      </c>
      <c r="I137" s="212">
        <v>1.8</v>
      </c>
      <c r="J137" s="212">
        <v>1.4</v>
      </c>
      <c r="K137" s="219">
        <v>1.4</v>
      </c>
      <c r="L137" s="219">
        <v>1</v>
      </c>
      <c r="M137" s="219">
        <v>0.4</v>
      </c>
      <c r="N137" s="219">
        <v>1.2</v>
      </c>
      <c r="O137" s="219">
        <v>0.7</v>
      </c>
      <c r="P137" s="219">
        <v>0.3</v>
      </c>
      <c r="Q137" s="212">
        <f t="shared" si="50"/>
        <v>14.2</v>
      </c>
      <c r="R137" s="212">
        <v>14.200000000000001</v>
      </c>
      <c r="S137" s="213">
        <f t="shared" si="51"/>
        <v>99.999999999999986</v>
      </c>
    </row>
    <row r="138" spans="1:19" ht="13.5" customHeight="1" x14ac:dyDescent="0.15">
      <c r="A138" s="209"/>
      <c r="B138" s="194"/>
      <c r="C138" s="379"/>
      <c r="D138" s="203" t="s">
        <v>74</v>
      </c>
      <c r="E138" s="212">
        <f t="shared" ref="E138:P138" si="58">+E136-E137</f>
        <v>8.6</v>
      </c>
      <c r="F138" s="212">
        <f t="shared" si="58"/>
        <v>10.5</v>
      </c>
      <c r="G138" s="212">
        <f t="shared" si="58"/>
        <v>14.8</v>
      </c>
      <c r="H138" s="212">
        <f t="shared" si="58"/>
        <v>20.2</v>
      </c>
      <c r="I138" s="212">
        <f t="shared" si="58"/>
        <v>16</v>
      </c>
      <c r="J138" s="212">
        <f t="shared" si="58"/>
        <v>12.1</v>
      </c>
      <c r="K138" s="219">
        <f t="shared" si="58"/>
        <v>12.1</v>
      </c>
      <c r="L138" s="219">
        <f t="shared" si="58"/>
        <v>9.1999999999999993</v>
      </c>
      <c r="M138" s="219">
        <f t="shared" si="58"/>
        <v>3.9</v>
      </c>
      <c r="N138" s="219">
        <f t="shared" si="58"/>
        <v>10.9</v>
      </c>
      <c r="O138" s="219">
        <f t="shared" si="58"/>
        <v>7.1</v>
      </c>
      <c r="P138" s="219">
        <f t="shared" si="58"/>
        <v>2.5</v>
      </c>
      <c r="Q138" s="212">
        <f t="shared" si="50"/>
        <v>127.9</v>
      </c>
      <c r="R138" s="212">
        <v>125.5</v>
      </c>
      <c r="S138" s="213">
        <f t="shared" si="51"/>
        <v>101.91235059760957</v>
      </c>
    </row>
    <row r="139" spans="1:19" ht="13.5" customHeight="1" x14ac:dyDescent="0.15">
      <c r="A139" s="209"/>
      <c r="B139" s="194"/>
      <c r="C139" s="379"/>
      <c r="D139" s="203" t="s">
        <v>75</v>
      </c>
      <c r="E139" s="212">
        <f t="shared" ref="E139:P139" si="59">+E136-E140</f>
        <v>7.9</v>
      </c>
      <c r="F139" s="212">
        <f t="shared" si="59"/>
        <v>9.8999999999999986</v>
      </c>
      <c r="G139" s="212">
        <f t="shared" si="59"/>
        <v>14.3</v>
      </c>
      <c r="H139" s="212">
        <f t="shared" si="59"/>
        <v>19.399999999999999</v>
      </c>
      <c r="I139" s="212">
        <f t="shared" si="59"/>
        <v>13.3</v>
      </c>
      <c r="J139" s="212">
        <f t="shared" si="59"/>
        <v>11.3</v>
      </c>
      <c r="K139" s="219">
        <f t="shared" si="59"/>
        <v>11.5</v>
      </c>
      <c r="L139" s="219">
        <f t="shared" si="59"/>
        <v>8.6999999999999993</v>
      </c>
      <c r="M139" s="219">
        <f t="shared" si="59"/>
        <v>3.3</v>
      </c>
      <c r="N139" s="219">
        <f t="shared" si="59"/>
        <v>10.5</v>
      </c>
      <c r="O139" s="219">
        <f t="shared" si="59"/>
        <v>6.4</v>
      </c>
      <c r="P139" s="219">
        <f t="shared" si="59"/>
        <v>1.0999999999999999</v>
      </c>
      <c r="Q139" s="212">
        <f t="shared" si="50"/>
        <v>117.6</v>
      </c>
      <c r="R139" s="212">
        <v>116.7</v>
      </c>
      <c r="S139" s="213">
        <f t="shared" si="51"/>
        <v>100.77120822622108</v>
      </c>
    </row>
    <row r="140" spans="1:19" ht="13.5" customHeight="1" x14ac:dyDescent="0.15">
      <c r="A140" s="209"/>
      <c r="B140" s="194"/>
      <c r="C140" s="379"/>
      <c r="D140" s="203" t="s">
        <v>76</v>
      </c>
      <c r="E140" s="212">
        <v>1.5</v>
      </c>
      <c r="F140" s="212">
        <v>1.8</v>
      </c>
      <c r="G140" s="212">
        <v>2.2000000000000002</v>
      </c>
      <c r="H140" s="212">
        <v>3.1</v>
      </c>
      <c r="I140" s="212">
        <v>4.5</v>
      </c>
      <c r="J140" s="212">
        <v>2.2000000000000002</v>
      </c>
      <c r="K140" s="219">
        <v>2</v>
      </c>
      <c r="L140" s="219">
        <v>1.5</v>
      </c>
      <c r="M140" s="219">
        <v>1</v>
      </c>
      <c r="N140" s="219">
        <v>1.6</v>
      </c>
      <c r="O140" s="219">
        <v>1.4</v>
      </c>
      <c r="P140" s="219">
        <v>1.7</v>
      </c>
      <c r="Q140" s="212">
        <f t="shared" si="50"/>
        <v>24.5</v>
      </c>
      <c r="R140" s="212">
        <v>23</v>
      </c>
      <c r="S140" s="213">
        <f t="shared" si="51"/>
        <v>106.5217391304348</v>
      </c>
    </row>
    <row r="141" spans="1:19" ht="13.5" customHeight="1" thickBot="1" x14ac:dyDescent="0.2">
      <c r="A141" s="209"/>
      <c r="B141" s="194"/>
      <c r="C141" s="380"/>
      <c r="D141" s="206" t="s">
        <v>77</v>
      </c>
      <c r="E141" s="214">
        <v>1.5</v>
      </c>
      <c r="F141" s="214">
        <v>1.8</v>
      </c>
      <c r="G141" s="214">
        <v>2.2000000000000002</v>
      </c>
      <c r="H141" s="214">
        <v>3.1</v>
      </c>
      <c r="I141" s="214">
        <v>4.5</v>
      </c>
      <c r="J141" s="214">
        <v>2.2000000000000002</v>
      </c>
      <c r="K141" s="220">
        <v>2</v>
      </c>
      <c r="L141" s="220">
        <v>1.5</v>
      </c>
      <c r="M141" s="220">
        <v>1</v>
      </c>
      <c r="N141" s="220">
        <v>1.6</v>
      </c>
      <c r="O141" s="220">
        <v>1.4</v>
      </c>
      <c r="P141" s="220">
        <v>1.7</v>
      </c>
      <c r="Q141" s="214">
        <f t="shared" si="50"/>
        <v>24.5</v>
      </c>
      <c r="R141" s="214">
        <v>25.400000000000002</v>
      </c>
      <c r="S141" s="215">
        <f t="shared" si="51"/>
        <v>96.456692913385822</v>
      </c>
    </row>
    <row r="142" spans="1:19" ht="13.5" customHeight="1" x14ac:dyDescent="0.15">
      <c r="A142" s="209"/>
      <c r="B142" s="194"/>
      <c r="C142" s="378" t="s">
        <v>136</v>
      </c>
      <c r="D142" s="200" t="s">
        <v>72</v>
      </c>
      <c r="E142" s="210">
        <v>13.7</v>
      </c>
      <c r="F142" s="210">
        <v>19.5</v>
      </c>
      <c r="G142" s="210">
        <v>17.8</v>
      </c>
      <c r="H142" s="210">
        <v>23.2</v>
      </c>
      <c r="I142" s="210">
        <v>27.7</v>
      </c>
      <c r="J142" s="210">
        <v>18.8</v>
      </c>
      <c r="K142" s="218">
        <v>15.5</v>
      </c>
      <c r="L142" s="218">
        <v>15.8</v>
      </c>
      <c r="M142" s="218">
        <v>15.7</v>
      </c>
      <c r="N142" s="218">
        <v>17.2</v>
      </c>
      <c r="O142" s="218">
        <v>14.4</v>
      </c>
      <c r="P142" s="218">
        <v>16.5</v>
      </c>
      <c r="Q142" s="210">
        <f t="shared" si="50"/>
        <v>215.79999999999998</v>
      </c>
      <c r="R142" s="210">
        <v>218.09999999999997</v>
      </c>
      <c r="S142" s="211">
        <f t="shared" si="51"/>
        <v>98.94543787253555</v>
      </c>
    </row>
    <row r="143" spans="1:19" ht="13.5" customHeight="1" x14ac:dyDescent="0.15">
      <c r="A143" s="209"/>
      <c r="B143" s="194"/>
      <c r="C143" s="379"/>
      <c r="D143" s="203" t="s">
        <v>73</v>
      </c>
      <c r="E143" s="212">
        <v>0.1</v>
      </c>
      <c r="F143" s="212">
        <v>0.1</v>
      </c>
      <c r="G143" s="212">
        <v>0.1</v>
      </c>
      <c r="H143" s="212">
        <v>0.1</v>
      </c>
      <c r="I143" s="212">
        <v>0.2</v>
      </c>
      <c r="J143" s="212">
        <v>0.1</v>
      </c>
      <c r="K143" s="219">
        <v>0.1</v>
      </c>
      <c r="L143" s="219">
        <v>0.1</v>
      </c>
      <c r="M143" s="219">
        <v>0.1</v>
      </c>
      <c r="N143" s="219">
        <v>0.1</v>
      </c>
      <c r="O143" s="219">
        <v>0.1</v>
      </c>
      <c r="P143" s="219">
        <v>0.1</v>
      </c>
      <c r="Q143" s="212">
        <f t="shared" si="50"/>
        <v>1.3000000000000003</v>
      </c>
      <c r="R143" s="212">
        <v>1.3000000000000003</v>
      </c>
      <c r="S143" s="213">
        <f t="shared" si="51"/>
        <v>100</v>
      </c>
    </row>
    <row r="144" spans="1:19" ht="13.5" customHeight="1" x14ac:dyDescent="0.15">
      <c r="A144" s="209"/>
      <c r="B144" s="194"/>
      <c r="C144" s="379"/>
      <c r="D144" s="203" t="s">
        <v>74</v>
      </c>
      <c r="E144" s="212">
        <f t="shared" ref="E144:P144" si="60">+E142-E143</f>
        <v>13.6</v>
      </c>
      <c r="F144" s="212">
        <f t="shared" si="60"/>
        <v>19.399999999999999</v>
      </c>
      <c r="G144" s="212">
        <f t="shared" si="60"/>
        <v>17.7</v>
      </c>
      <c r="H144" s="212">
        <f t="shared" si="60"/>
        <v>23.099999999999998</v>
      </c>
      <c r="I144" s="212">
        <f t="shared" si="60"/>
        <v>27.5</v>
      </c>
      <c r="J144" s="212">
        <f t="shared" si="60"/>
        <v>18.7</v>
      </c>
      <c r="K144" s="219">
        <f t="shared" si="60"/>
        <v>15.4</v>
      </c>
      <c r="L144" s="219">
        <f t="shared" si="60"/>
        <v>15.700000000000001</v>
      </c>
      <c r="M144" s="219">
        <f t="shared" si="60"/>
        <v>15.6</v>
      </c>
      <c r="N144" s="219">
        <f t="shared" si="60"/>
        <v>17.099999999999998</v>
      </c>
      <c r="O144" s="219">
        <f t="shared" si="60"/>
        <v>14.3</v>
      </c>
      <c r="P144" s="219">
        <f t="shared" si="60"/>
        <v>16.399999999999999</v>
      </c>
      <c r="Q144" s="212">
        <f t="shared" si="50"/>
        <v>214.5</v>
      </c>
      <c r="R144" s="212">
        <v>216.79999999999998</v>
      </c>
      <c r="S144" s="213">
        <f t="shared" si="51"/>
        <v>98.939114391143917</v>
      </c>
    </row>
    <row r="145" spans="1:19" ht="13.5" customHeight="1" x14ac:dyDescent="0.15">
      <c r="A145" s="209"/>
      <c r="B145" s="194"/>
      <c r="C145" s="379"/>
      <c r="D145" s="203" t="s">
        <v>75</v>
      </c>
      <c r="E145" s="212">
        <f t="shared" ref="E145:P145" si="61">+E142-E146</f>
        <v>13.6</v>
      </c>
      <c r="F145" s="212">
        <f t="shared" si="61"/>
        <v>19.3</v>
      </c>
      <c r="G145" s="212">
        <f t="shared" si="61"/>
        <v>17.7</v>
      </c>
      <c r="H145" s="212">
        <f t="shared" si="61"/>
        <v>23</v>
      </c>
      <c r="I145" s="212">
        <f t="shared" si="61"/>
        <v>27.4</v>
      </c>
      <c r="J145" s="212">
        <f t="shared" si="61"/>
        <v>18.600000000000001</v>
      </c>
      <c r="K145" s="219">
        <f t="shared" si="61"/>
        <v>15.4</v>
      </c>
      <c r="L145" s="219">
        <f t="shared" si="61"/>
        <v>15.700000000000001</v>
      </c>
      <c r="M145" s="219">
        <f t="shared" si="61"/>
        <v>15.5</v>
      </c>
      <c r="N145" s="219">
        <f t="shared" si="61"/>
        <v>17</v>
      </c>
      <c r="O145" s="219">
        <f t="shared" si="61"/>
        <v>14.200000000000001</v>
      </c>
      <c r="P145" s="219">
        <f t="shared" si="61"/>
        <v>16.399999999999999</v>
      </c>
      <c r="Q145" s="212">
        <f t="shared" si="50"/>
        <v>213.79999999999998</v>
      </c>
      <c r="R145" s="212">
        <v>216.20000000000002</v>
      </c>
      <c r="S145" s="213">
        <f t="shared" si="51"/>
        <v>98.889916743755762</v>
      </c>
    </row>
    <row r="146" spans="1:19" ht="13.5" customHeight="1" x14ac:dyDescent="0.15">
      <c r="A146" s="209"/>
      <c r="B146" s="194"/>
      <c r="C146" s="379"/>
      <c r="D146" s="203" t="s">
        <v>76</v>
      </c>
      <c r="E146" s="212">
        <v>0.1</v>
      </c>
      <c r="F146" s="212">
        <v>0.2</v>
      </c>
      <c r="G146" s="212">
        <v>0.1</v>
      </c>
      <c r="H146" s="212">
        <v>0.2</v>
      </c>
      <c r="I146" s="212">
        <v>0.3</v>
      </c>
      <c r="J146" s="212">
        <v>0.2</v>
      </c>
      <c r="K146" s="219">
        <v>0.1</v>
      </c>
      <c r="L146" s="219">
        <v>0.1</v>
      </c>
      <c r="M146" s="219">
        <v>0.2</v>
      </c>
      <c r="N146" s="219">
        <v>0.2</v>
      </c>
      <c r="O146" s="219">
        <v>0.2</v>
      </c>
      <c r="P146" s="219">
        <v>0.1</v>
      </c>
      <c r="Q146" s="212">
        <f t="shared" si="50"/>
        <v>2</v>
      </c>
      <c r="R146" s="212">
        <v>1.9000000000000004</v>
      </c>
      <c r="S146" s="213">
        <f t="shared" si="51"/>
        <v>105.26315789473682</v>
      </c>
    </row>
    <row r="147" spans="1:19" ht="13.5" customHeight="1" thickBot="1" x14ac:dyDescent="0.2">
      <c r="A147" s="209"/>
      <c r="B147" s="194"/>
      <c r="C147" s="380"/>
      <c r="D147" s="206" t="s">
        <v>77</v>
      </c>
      <c r="E147" s="214">
        <v>0.1</v>
      </c>
      <c r="F147" s="214">
        <v>0.2</v>
      </c>
      <c r="G147" s="214">
        <v>0.1</v>
      </c>
      <c r="H147" s="214">
        <v>0.2</v>
      </c>
      <c r="I147" s="214">
        <v>0.3</v>
      </c>
      <c r="J147" s="214">
        <v>0.2</v>
      </c>
      <c r="K147" s="220">
        <v>0.1</v>
      </c>
      <c r="L147" s="220">
        <v>0.1</v>
      </c>
      <c r="M147" s="220">
        <v>0.2</v>
      </c>
      <c r="N147" s="220">
        <v>0.2</v>
      </c>
      <c r="O147" s="220">
        <v>0.2</v>
      </c>
      <c r="P147" s="220">
        <v>0.1</v>
      </c>
      <c r="Q147" s="214">
        <f t="shared" si="50"/>
        <v>2</v>
      </c>
      <c r="R147" s="214">
        <v>1.9000000000000004</v>
      </c>
      <c r="S147" s="215">
        <f t="shared" si="51"/>
        <v>105.26315789473682</v>
      </c>
    </row>
    <row r="148" spans="1:19" ht="13.5" customHeight="1" x14ac:dyDescent="0.15">
      <c r="A148" s="209"/>
      <c r="B148" s="194"/>
      <c r="C148" s="378" t="s">
        <v>137</v>
      </c>
      <c r="D148" s="200" t="s">
        <v>72</v>
      </c>
      <c r="E148" s="210">
        <v>34</v>
      </c>
      <c r="F148" s="210">
        <v>40.799999999999997</v>
      </c>
      <c r="G148" s="210">
        <v>44.3</v>
      </c>
      <c r="H148" s="210">
        <v>65.8</v>
      </c>
      <c r="I148" s="210">
        <v>85.6</v>
      </c>
      <c r="J148" s="210">
        <v>53.4</v>
      </c>
      <c r="K148" s="218">
        <v>39.700000000000003</v>
      </c>
      <c r="L148" s="218">
        <v>19.8</v>
      </c>
      <c r="M148" s="218">
        <v>19.3</v>
      </c>
      <c r="N148" s="218">
        <v>17.3</v>
      </c>
      <c r="O148" s="218">
        <v>14.6</v>
      </c>
      <c r="P148" s="218">
        <v>20</v>
      </c>
      <c r="Q148" s="210">
        <f t="shared" si="50"/>
        <v>454.6</v>
      </c>
      <c r="R148" s="210">
        <v>440.29999999999995</v>
      </c>
      <c r="S148" s="211">
        <f t="shared" si="51"/>
        <v>103.24778560072679</v>
      </c>
    </row>
    <row r="149" spans="1:19" ht="13.5" customHeight="1" x14ac:dyDescent="0.15">
      <c r="A149" s="209"/>
      <c r="B149" s="194"/>
      <c r="C149" s="379"/>
      <c r="D149" s="203" t="s">
        <v>73</v>
      </c>
      <c r="E149" s="212">
        <v>0.8</v>
      </c>
      <c r="F149" s="212">
        <v>1</v>
      </c>
      <c r="G149" s="212">
        <v>1.1000000000000001</v>
      </c>
      <c r="H149" s="212">
        <v>1.6</v>
      </c>
      <c r="I149" s="212">
        <v>2.1</v>
      </c>
      <c r="J149" s="212">
        <v>1.3</v>
      </c>
      <c r="K149" s="219">
        <v>0.9</v>
      </c>
      <c r="L149" s="219">
        <v>0.4</v>
      </c>
      <c r="M149" s="219">
        <v>0.4</v>
      </c>
      <c r="N149" s="219">
        <v>0.4</v>
      </c>
      <c r="O149" s="219">
        <v>0.3</v>
      </c>
      <c r="P149" s="219">
        <v>0.4</v>
      </c>
      <c r="Q149" s="212">
        <f t="shared" si="50"/>
        <v>10.700000000000001</v>
      </c>
      <c r="R149" s="212">
        <v>10.900000000000002</v>
      </c>
      <c r="S149" s="213">
        <f t="shared" si="51"/>
        <v>98.165137614678883</v>
      </c>
    </row>
    <row r="150" spans="1:19" ht="13.5" customHeight="1" x14ac:dyDescent="0.15">
      <c r="A150" s="209"/>
      <c r="B150" s="194"/>
      <c r="C150" s="379"/>
      <c r="D150" s="203" t="s">
        <v>74</v>
      </c>
      <c r="E150" s="212">
        <f t="shared" ref="E150:P150" si="62">+E148-E149</f>
        <v>33.200000000000003</v>
      </c>
      <c r="F150" s="212">
        <f t="shared" si="62"/>
        <v>39.799999999999997</v>
      </c>
      <c r="G150" s="212">
        <f t="shared" si="62"/>
        <v>43.199999999999996</v>
      </c>
      <c r="H150" s="212">
        <f t="shared" si="62"/>
        <v>64.2</v>
      </c>
      <c r="I150" s="212">
        <f t="shared" si="62"/>
        <v>83.5</v>
      </c>
      <c r="J150" s="212">
        <f t="shared" si="62"/>
        <v>52.1</v>
      </c>
      <c r="K150" s="219">
        <f t="shared" si="62"/>
        <v>38.800000000000004</v>
      </c>
      <c r="L150" s="219">
        <f t="shared" si="62"/>
        <v>19.400000000000002</v>
      </c>
      <c r="M150" s="219">
        <f t="shared" si="62"/>
        <v>18.900000000000002</v>
      </c>
      <c r="N150" s="219">
        <f t="shared" si="62"/>
        <v>16.900000000000002</v>
      </c>
      <c r="O150" s="219">
        <f t="shared" si="62"/>
        <v>14.299999999999999</v>
      </c>
      <c r="P150" s="219">
        <f t="shared" si="62"/>
        <v>19.600000000000001</v>
      </c>
      <c r="Q150" s="212">
        <f t="shared" si="50"/>
        <v>443.9</v>
      </c>
      <c r="R150" s="212">
        <v>429.39999999999992</v>
      </c>
      <c r="S150" s="213">
        <f t="shared" si="51"/>
        <v>103.37680484396834</v>
      </c>
    </row>
    <row r="151" spans="1:19" ht="13.5" customHeight="1" x14ac:dyDescent="0.15">
      <c r="A151" s="209"/>
      <c r="B151" s="194"/>
      <c r="C151" s="379"/>
      <c r="D151" s="203" t="s">
        <v>75</v>
      </c>
      <c r="E151" s="212">
        <f t="shared" ref="E151:P151" si="63">+E148-E152</f>
        <v>33.299999999999997</v>
      </c>
      <c r="F151" s="212">
        <f t="shared" si="63"/>
        <v>39.599999999999994</v>
      </c>
      <c r="G151" s="212">
        <f t="shared" si="63"/>
        <v>42.699999999999996</v>
      </c>
      <c r="H151" s="212">
        <f t="shared" si="63"/>
        <v>64</v>
      </c>
      <c r="I151" s="212">
        <f t="shared" si="63"/>
        <v>83.399999999999991</v>
      </c>
      <c r="J151" s="212">
        <f t="shared" si="63"/>
        <v>51.5</v>
      </c>
      <c r="K151" s="219">
        <f t="shared" si="63"/>
        <v>38.1</v>
      </c>
      <c r="L151" s="219">
        <f t="shared" si="63"/>
        <v>18.900000000000002</v>
      </c>
      <c r="M151" s="219">
        <f t="shared" si="63"/>
        <v>18.2</v>
      </c>
      <c r="N151" s="219">
        <f t="shared" si="63"/>
        <v>16.100000000000001</v>
      </c>
      <c r="O151" s="219">
        <f t="shared" si="63"/>
        <v>13.7</v>
      </c>
      <c r="P151" s="219">
        <f t="shared" si="63"/>
        <v>18.899999999999999</v>
      </c>
      <c r="Q151" s="212">
        <f t="shared" si="50"/>
        <v>438.4</v>
      </c>
      <c r="R151" s="212">
        <v>423.8</v>
      </c>
      <c r="S151" s="213">
        <f t="shared" si="51"/>
        <v>103.44502123643227</v>
      </c>
    </row>
    <row r="152" spans="1:19" ht="13.5" customHeight="1" x14ac:dyDescent="0.15">
      <c r="A152" s="209"/>
      <c r="B152" s="194"/>
      <c r="C152" s="379"/>
      <c r="D152" s="203" t="s">
        <v>76</v>
      </c>
      <c r="E152" s="212">
        <v>0.7</v>
      </c>
      <c r="F152" s="212">
        <v>1.2</v>
      </c>
      <c r="G152" s="212">
        <v>1.6</v>
      </c>
      <c r="H152" s="212">
        <v>1.8</v>
      </c>
      <c r="I152" s="212">
        <v>2.2000000000000002</v>
      </c>
      <c r="J152" s="212">
        <v>1.9</v>
      </c>
      <c r="K152" s="219">
        <v>1.6</v>
      </c>
      <c r="L152" s="219">
        <v>0.9</v>
      </c>
      <c r="M152" s="219">
        <v>1.1000000000000001</v>
      </c>
      <c r="N152" s="219">
        <v>1.2</v>
      </c>
      <c r="O152" s="219">
        <v>0.9</v>
      </c>
      <c r="P152" s="219">
        <v>1.1000000000000001</v>
      </c>
      <c r="Q152" s="212">
        <f t="shared" si="50"/>
        <v>16.2</v>
      </c>
      <c r="R152" s="212">
        <v>16.499999999999996</v>
      </c>
      <c r="S152" s="213">
        <f t="shared" si="51"/>
        <v>98.181818181818201</v>
      </c>
    </row>
    <row r="153" spans="1:19" ht="13.5" customHeight="1" thickBot="1" x14ac:dyDescent="0.2">
      <c r="A153" s="209"/>
      <c r="B153" s="194"/>
      <c r="C153" s="380"/>
      <c r="D153" s="206" t="s">
        <v>77</v>
      </c>
      <c r="E153" s="214">
        <v>0.7</v>
      </c>
      <c r="F153" s="214">
        <v>1.2</v>
      </c>
      <c r="G153" s="214">
        <v>1.6</v>
      </c>
      <c r="H153" s="214">
        <v>1.8</v>
      </c>
      <c r="I153" s="214">
        <v>2.2000000000000002</v>
      </c>
      <c r="J153" s="214">
        <v>1.9</v>
      </c>
      <c r="K153" s="220">
        <v>1.6</v>
      </c>
      <c r="L153" s="220">
        <v>0.9</v>
      </c>
      <c r="M153" s="220">
        <v>1.1000000000000001</v>
      </c>
      <c r="N153" s="220">
        <v>1.2</v>
      </c>
      <c r="O153" s="220">
        <v>0.9</v>
      </c>
      <c r="P153" s="220">
        <v>1.1000000000000001</v>
      </c>
      <c r="Q153" s="214">
        <f t="shared" si="50"/>
        <v>16.2</v>
      </c>
      <c r="R153" s="214">
        <v>16.499999999999996</v>
      </c>
      <c r="S153" s="215">
        <f t="shared" si="51"/>
        <v>98.181818181818201</v>
      </c>
    </row>
    <row r="154" spans="1:19" ht="13.5" customHeight="1" x14ac:dyDescent="0.15">
      <c r="A154" s="209"/>
      <c r="B154" s="194"/>
      <c r="C154" s="378" t="s">
        <v>138</v>
      </c>
      <c r="D154" s="200" t="s">
        <v>72</v>
      </c>
      <c r="E154" s="210">
        <v>16.5</v>
      </c>
      <c r="F154" s="210">
        <v>31.1</v>
      </c>
      <c r="G154" s="210">
        <v>27.8</v>
      </c>
      <c r="H154" s="210">
        <v>35.5</v>
      </c>
      <c r="I154" s="210">
        <v>49.8</v>
      </c>
      <c r="J154" s="210">
        <v>28.8</v>
      </c>
      <c r="K154" s="218">
        <v>20.9</v>
      </c>
      <c r="L154" s="218">
        <v>14.6</v>
      </c>
      <c r="M154" s="218">
        <v>8.9</v>
      </c>
      <c r="N154" s="218">
        <v>7.5</v>
      </c>
      <c r="O154" s="218">
        <v>7.8</v>
      </c>
      <c r="P154" s="218">
        <v>10.8</v>
      </c>
      <c r="Q154" s="210">
        <f t="shared" si="50"/>
        <v>260</v>
      </c>
      <c r="R154" s="210">
        <v>256.89999999999998</v>
      </c>
      <c r="S154" s="211">
        <f t="shared" si="51"/>
        <v>101.20669521214481</v>
      </c>
    </row>
    <row r="155" spans="1:19" ht="13.5" customHeight="1" x14ac:dyDescent="0.15">
      <c r="A155" s="209"/>
      <c r="B155" s="194"/>
      <c r="C155" s="379"/>
      <c r="D155" s="203" t="s">
        <v>73</v>
      </c>
      <c r="E155" s="212">
        <v>0</v>
      </c>
      <c r="F155" s="212">
        <v>0</v>
      </c>
      <c r="G155" s="212">
        <v>0.2</v>
      </c>
      <c r="H155" s="212">
        <v>0.6</v>
      </c>
      <c r="I155" s="212">
        <v>0.3</v>
      </c>
      <c r="J155" s="212">
        <v>0.1</v>
      </c>
      <c r="K155" s="219">
        <v>0</v>
      </c>
      <c r="L155" s="219">
        <v>0</v>
      </c>
      <c r="M155" s="219">
        <v>0</v>
      </c>
      <c r="N155" s="219">
        <v>0</v>
      </c>
      <c r="O155" s="219">
        <v>0</v>
      </c>
      <c r="P155" s="219">
        <v>0</v>
      </c>
      <c r="Q155" s="212">
        <f t="shared" si="50"/>
        <v>1.2000000000000002</v>
      </c>
      <c r="R155" s="212">
        <v>1.2000000000000002</v>
      </c>
      <c r="S155" s="213">
        <f t="shared" si="51"/>
        <v>100</v>
      </c>
    </row>
    <row r="156" spans="1:19" ht="13.5" customHeight="1" x14ac:dyDescent="0.15">
      <c r="A156" s="209"/>
      <c r="B156" s="194"/>
      <c r="C156" s="379"/>
      <c r="D156" s="203" t="s">
        <v>74</v>
      </c>
      <c r="E156" s="212">
        <f t="shared" ref="E156:P156" si="64">+E154-E155</f>
        <v>16.5</v>
      </c>
      <c r="F156" s="212">
        <f t="shared" si="64"/>
        <v>31.1</v>
      </c>
      <c r="G156" s="212">
        <f t="shared" si="64"/>
        <v>27.6</v>
      </c>
      <c r="H156" s="212">
        <f t="shared" si="64"/>
        <v>34.9</v>
      </c>
      <c r="I156" s="212">
        <f t="shared" si="64"/>
        <v>49.5</v>
      </c>
      <c r="J156" s="212">
        <f t="shared" si="64"/>
        <v>28.7</v>
      </c>
      <c r="K156" s="219">
        <f t="shared" si="64"/>
        <v>20.9</v>
      </c>
      <c r="L156" s="219">
        <f t="shared" si="64"/>
        <v>14.6</v>
      </c>
      <c r="M156" s="219">
        <f t="shared" si="64"/>
        <v>8.9</v>
      </c>
      <c r="N156" s="219">
        <f t="shared" si="64"/>
        <v>7.5</v>
      </c>
      <c r="O156" s="219">
        <f t="shared" si="64"/>
        <v>7.8</v>
      </c>
      <c r="P156" s="219">
        <f t="shared" si="64"/>
        <v>10.8</v>
      </c>
      <c r="Q156" s="212">
        <f t="shared" si="50"/>
        <v>258.8</v>
      </c>
      <c r="R156" s="212">
        <v>255.7</v>
      </c>
      <c r="S156" s="213">
        <f t="shared" si="51"/>
        <v>101.21235823230347</v>
      </c>
    </row>
    <row r="157" spans="1:19" ht="13.5" customHeight="1" x14ac:dyDescent="0.15">
      <c r="A157" s="209"/>
      <c r="B157" s="194"/>
      <c r="C157" s="379"/>
      <c r="D157" s="203" t="s">
        <v>75</v>
      </c>
      <c r="E157" s="212">
        <f t="shared" ref="E157:P157" si="65">+E154-E158</f>
        <v>16.5</v>
      </c>
      <c r="F157" s="212">
        <f t="shared" si="65"/>
        <v>31.1</v>
      </c>
      <c r="G157" s="212">
        <f t="shared" si="65"/>
        <v>27.7</v>
      </c>
      <c r="H157" s="212">
        <f t="shared" si="65"/>
        <v>35.299999999999997</v>
      </c>
      <c r="I157" s="212">
        <f t="shared" si="65"/>
        <v>49.699999999999996</v>
      </c>
      <c r="J157" s="212">
        <f t="shared" si="65"/>
        <v>28.7</v>
      </c>
      <c r="K157" s="219">
        <f t="shared" si="65"/>
        <v>20.9</v>
      </c>
      <c r="L157" s="219">
        <f t="shared" si="65"/>
        <v>14.6</v>
      </c>
      <c r="M157" s="219">
        <f t="shared" si="65"/>
        <v>8.9</v>
      </c>
      <c r="N157" s="219">
        <f t="shared" si="65"/>
        <v>7.5</v>
      </c>
      <c r="O157" s="219">
        <f t="shared" si="65"/>
        <v>7.8</v>
      </c>
      <c r="P157" s="219">
        <f t="shared" si="65"/>
        <v>10.8</v>
      </c>
      <c r="Q157" s="212">
        <f t="shared" si="50"/>
        <v>259.5</v>
      </c>
      <c r="R157" s="212">
        <v>256.5</v>
      </c>
      <c r="S157" s="213">
        <f t="shared" si="51"/>
        <v>101.16959064327486</v>
      </c>
    </row>
    <row r="158" spans="1:19" ht="13.5" customHeight="1" x14ac:dyDescent="0.15">
      <c r="A158" s="209"/>
      <c r="B158" s="194"/>
      <c r="C158" s="379"/>
      <c r="D158" s="203" t="s">
        <v>76</v>
      </c>
      <c r="E158" s="212">
        <v>0</v>
      </c>
      <c r="F158" s="212">
        <v>0</v>
      </c>
      <c r="G158" s="212">
        <v>0.1</v>
      </c>
      <c r="H158" s="212">
        <v>0.2</v>
      </c>
      <c r="I158" s="212">
        <v>0.1</v>
      </c>
      <c r="J158" s="212">
        <v>0.1</v>
      </c>
      <c r="K158" s="219">
        <v>0</v>
      </c>
      <c r="L158" s="219">
        <v>0</v>
      </c>
      <c r="M158" s="219">
        <v>0</v>
      </c>
      <c r="N158" s="219">
        <v>0</v>
      </c>
      <c r="O158" s="219">
        <v>0</v>
      </c>
      <c r="P158" s="219">
        <v>0</v>
      </c>
      <c r="Q158" s="212">
        <f t="shared" si="50"/>
        <v>0.5</v>
      </c>
      <c r="R158" s="212">
        <v>0.4</v>
      </c>
      <c r="S158" s="213">
        <f t="shared" si="51"/>
        <v>125</v>
      </c>
    </row>
    <row r="159" spans="1:19" ht="13.5" customHeight="1" thickBot="1" x14ac:dyDescent="0.2">
      <c r="A159" s="209"/>
      <c r="B159" s="194"/>
      <c r="C159" s="380"/>
      <c r="D159" s="206" t="s">
        <v>77</v>
      </c>
      <c r="E159" s="214">
        <v>0</v>
      </c>
      <c r="F159" s="214">
        <v>0</v>
      </c>
      <c r="G159" s="214">
        <v>0.1</v>
      </c>
      <c r="H159" s="214">
        <v>0.2</v>
      </c>
      <c r="I159" s="214">
        <v>0.1</v>
      </c>
      <c r="J159" s="214">
        <v>0.1</v>
      </c>
      <c r="K159" s="220">
        <v>0</v>
      </c>
      <c r="L159" s="220">
        <v>0</v>
      </c>
      <c r="M159" s="220">
        <v>0</v>
      </c>
      <c r="N159" s="220">
        <v>0</v>
      </c>
      <c r="O159" s="220">
        <v>0</v>
      </c>
      <c r="P159" s="220">
        <v>0</v>
      </c>
      <c r="Q159" s="214">
        <f t="shared" si="50"/>
        <v>0.5</v>
      </c>
      <c r="R159" s="214">
        <v>0.4</v>
      </c>
      <c r="S159" s="215">
        <f t="shared" si="51"/>
        <v>125</v>
      </c>
    </row>
    <row r="160" spans="1:19" ht="13.5" customHeight="1" x14ac:dyDescent="0.15">
      <c r="A160" s="209"/>
      <c r="B160" s="194"/>
      <c r="C160" s="378" t="s">
        <v>139</v>
      </c>
      <c r="D160" s="200" t="s">
        <v>72</v>
      </c>
      <c r="E160" s="210">
        <v>15</v>
      </c>
      <c r="F160" s="210">
        <v>21.9</v>
      </c>
      <c r="G160" s="210">
        <v>21.4</v>
      </c>
      <c r="H160" s="210">
        <v>71</v>
      </c>
      <c r="I160" s="210">
        <v>260</v>
      </c>
      <c r="J160" s="210">
        <v>22.7</v>
      </c>
      <c r="K160" s="218">
        <v>20.3</v>
      </c>
      <c r="L160" s="218">
        <v>14.5</v>
      </c>
      <c r="M160" s="218">
        <v>13.1</v>
      </c>
      <c r="N160" s="218">
        <v>14.9</v>
      </c>
      <c r="O160" s="218">
        <v>11.7</v>
      </c>
      <c r="P160" s="218">
        <v>15.9</v>
      </c>
      <c r="Q160" s="210">
        <f t="shared" si="50"/>
        <v>502.4</v>
      </c>
      <c r="R160" s="210">
        <v>484.40000000000003</v>
      </c>
      <c r="S160" s="211">
        <f t="shared" si="51"/>
        <v>103.71593724194878</v>
      </c>
    </row>
    <row r="161" spans="1:19" ht="13.5" customHeight="1" x14ac:dyDescent="0.15">
      <c r="A161" s="209"/>
      <c r="B161" s="194"/>
      <c r="C161" s="379"/>
      <c r="D161" s="203" t="s">
        <v>73</v>
      </c>
      <c r="E161" s="212">
        <v>1.1000000000000001</v>
      </c>
      <c r="F161" s="212">
        <v>1.5</v>
      </c>
      <c r="G161" s="212">
        <v>1.5</v>
      </c>
      <c r="H161" s="212">
        <v>10.3</v>
      </c>
      <c r="I161" s="212">
        <v>44.4</v>
      </c>
      <c r="J161" s="212">
        <v>1.6</v>
      </c>
      <c r="K161" s="219">
        <v>1.4</v>
      </c>
      <c r="L161" s="219">
        <v>1</v>
      </c>
      <c r="M161" s="219">
        <v>1</v>
      </c>
      <c r="N161" s="219">
        <v>1</v>
      </c>
      <c r="O161" s="219">
        <v>0.8</v>
      </c>
      <c r="P161" s="219">
        <v>1.1000000000000001</v>
      </c>
      <c r="Q161" s="212">
        <f t="shared" si="50"/>
        <v>66.699999999999989</v>
      </c>
      <c r="R161" s="212">
        <v>62.400000000000006</v>
      </c>
      <c r="S161" s="213">
        <f t="shared" si="51"/>
        <v>106.89102564102562</v>
      </c>
    </row>
    <row r="162" spans="1:19" ht="13.5" customHeight="1" x14ac:dyDescent="0.15">
      <c r="A162" s="209"/>
      <c r="B162" s="194"/>
      <c r="C162" s="379"/>
      <c r="D162" s="203" t="s">
        <v>74</v>
      </c>
      <c r="E162" s="212">
        <f t="shared" ref="E162:P162" si="66">+E160-E161</f>
        <v>13.9</v>
      </c>
      <c r="F162" s="212">
        <f t="shared" si="66"/>
        <v>20.399999999999999</v>
      </c>
      <c r="G162" s="212">
        <f t="shared" si="66"/>
        <v>19.899999999999999</v>
      </c>
      <c r="H162" s="212">
        <f t="shared" si="66"/>
        <v>60.7</v>
      </c>
      <c r="I162" s="212">
        <f t="shared" si="66"/>
        <v>215.6</v>
      </c>
      <c r="J162" s="212">
        <f t="shared" si="66"/>
        <v>21.099999999999998</v>
      </c>
      <c r="K162" s="219">
        <f t="shared" si="66"/>
        <v>18.900000000000002</v>
      </c>
      <c r="L162" s="219">
        <f t="shared" si="66"/>
        <v>13.5</v>
      </c>
      <c r="M162" s="219">
        <f t="shared" si="66"/>
        <v>12.1</v>
      </c>
      <c r="N162" s="219">
        <f t="shared" si="66"/>
        <v>13.9</v>
      </c>
      <c r="O162" s="219">
        <f t="shared" si="66"/>
        <v>10.899999999999999</v>
      </c>
      <c r="P162" s="219">
        <f t="shared" si="66"/>
        <v>14.8</v>
      </c>
      <c r="Q162" s="212">
        <f t="shared" si="50"/>
        <v>435.7</v>
      </c>
      <c r="R162" s="212">
        <v>422</v>
      </c>
      <c r="S162" s="213">
        <f t="shared" si="51"/>
        <v>103.24644549763033</v>
      </c>
    </row>
    <row r="163" spans="1:19" ht="13.5" customHeight="1" x14ac:dyDescent="0.15">
      <c r="A163" s="209"/>
      <c r="B163" s="194"/>
      <c r="C163" s="379"/>
      <c r="D163" s="203" t="s">
        <v>75</v>
      </c>
      <c r="E163" s="212">
        <f t="shared" ref="E163:P163" si="67">+E160-E164</f>
        <v>14.8</v>
      </c>
      <c r="F163" s="212">
        <f t="shared" si="67"/>
        <v>21.599999999999998</v>
      </c>
      <c r="G163" s="212">
        <f t="shared" si="67"/>
        <v>20.799999999999997</v>
      </c>
      <c r="H163" s="212">
        <f t="shared" si="67"/>
        <v>70.2</v>
      </c>
      <c r="I163" s="212">
        <f t="shared" si="67"/>
        <v>259</v>
      </c>
      <c r="J163" s="212">
        <f t="shared" si="67"/>
        <v>22</v>
      </c>
      <c r="K163" s="219">
        <f t="shared" si="67"/>
        <v>19.600000000000001</v>
      </c>
      <c r="L163" s="219">
        <f t="shared" si="67"/>
        <v>14.1</v>
      </c>
      <c r="M163" s="219">
        <f t="shared" si="67"/>
        <v>12.799999999999999</v>
      </c>
      <c r="N163" s="219">
        <f t="shared" si="67"/>
        <v>14.6</v>
      </c>
      <c r="O163" s="219">
        <f t="shared" si="67"/>
        <v>11.299999999999999</v>
      </c>
      <c r="P163" s="219">
        <f t="shared" si="67"/>
        <v>15.5</v>
      </c>
      <c r="Q163" s="212">
        <f t="shared" si="50"/>
        <v>496.30000000000007</v>
      </c>
      <c r="R163" s="212">
        <v>477.90000000000009</v>
      </c>
      <c r="S163" s="213">
        <f t="shared" si="51"/>
        <v>103.85017786147731</v>
      </c>
    </row>
    <row r="164" spans="1:19" ht="13.5" customHeight="1" x14ac:dyDescent="0.15">
      <c r="A164" s="209"/>
      <c r="B164" s="194"/>
      <c r="C164" s="379"/>
      <c r="D164" s="203" t="s">
        <v>76</v>
      </c>
      <c r="E164" s="212">
        <v>0.2</v>
      </c>
      <c r="F164" s="212">
        <v>0.3</v>
      </c>
      <c r="G164" s="212">
        <v>0.6</v>
      </c>
      <c r="H164" s="212">
        <v>0.8</v>
      </c>
      <c r="I164" s="212">
        <v>1</v>
      </c>
      <c r="J164" s="212">
        <v>0.7</v>
      </c>
      <c r="K164" s="219">
        <v>0.7</v>
      </c>
      <c r="L164" s="219">
        <v>0.4</v>
      </c>
      <c r="M164" s="219">
        <v>0.3</v>
      </c>
      <c r="N164" s="219">
        <v>0.3</v>
      </c>
      <c r="O164" s="219">
        <v>0.4</v>
      </c>
      <c r="P164" s="219">
        <v>0.4</v>
      </c>
      <c r="Q164" s="212">
        <f t="shared" si="50"/>
        <v>6.1000000000000014</v>
      </c>
      <c r="R164" s="212">
        <v>6.5000000000000009</v>
      </c>
      <c r="S164" s="213">
        <f t="shared" si="51"/>
        <v>93.846153846153854</v>
      </c>
    </row>
    <row r="165" spans="1:19" ht="13.5" customHeight="1" thickBot="1" x14ac:dyDescent="0.2">
      <c r="A165" s="209"/>
      <c r="B165" s="194"/>
      <c r="C165" s="380"/>
      <c r="D165" s="206" t="s">
        <v>77</v>
      </c>
      <c r="E165" s="214">
        <v>0.2</v>
      </c>
      <c r="F165" s="214">
        <v>0.5</v>
      </c>
      <c r="G165" s="214">
        <v>1.1000000000000001</v>
      </c>
      <c r="H165" s="214">
        <v>1.9</v>
      </c>
      <c r="I165" s="214">
        <v>2.9</v>
      </c>
      <c r="J165" s="214">
        <v>3.6</v>
      </c>
      <c r="K165" s="220">
        <v>4.3</v>
      </c>
      <c r="L165" s="220">
        <v>4.7</v>
      </c>
      <c r="M165" s="220">
        <v>5</v>
      </c>
      <c r="N165" s="220">
        <v>5.3</v>
      </c>
      <c r="O165" s="220">
        <v>5.7</v>
      </c>
      <c r="P165" s="220">
        <v>6.1</v>
      </c>
      <c r="Q165" s="214">
        <f t="shared" si="50"/>
        <v>41.300000000000004</v>
      </c>
      <c r="R165" s="214">
        <v>42.800000000000004</v>
      </c>
      <c r="S165" s="215">
        <f t="shared" si="51"/>
        <v>96.495327102803742</v>
      </c>
    </row>
    <row r="166" spans="1:19" ht="13.5" customHeight="1" x14ac:dyDescent="0.15">
      <c r="A166" s="209"/>
      <c r="B166" s="194"/>
      <c r="C166" s="378" t="s">
        <v>140</v>
      </c>
      <c r="D166" s="200" t="s">
        <v>72</v>
      </c>
      <c r="E166" s="210">
        <v>5.8</v>
      </c>
      <c r="F166" s="210">
        <v>9.8000000000000007</v>
      </c>
      <c r="G166" s="210">
        <v>8.9</v>
      </c>
      <c r="H166" s="210">
        <v>21.1</v>
      </c>
      <c r="I166" s="210">
        <v>76</v>
      </c>
      <c r="J166" s="210">
        <v>11</v>
      </c>
      <c r="K166" s="210">
        <v>7.5</v>
      </c>
      <c r="L166" s="210">
        <v>5</v>
      </c>
      <c r="M166" s="210">
        <v>5</v>
      </c>
      <c r="N166" s="210">
        <v>6.5</v>
      </c>
      <c r="O166" s="210">
        <v>4.9000000000000004</v>
      </c>
      <c r="P166" s="210">
        <v>8.3000000000000007</v>
      </c>
      <c r="Q166" s="210">
        <f t="shared" si="50"/>
        <v>169.8</v>
      </c>
      <c r="R166" s="210">
        <v>197.09999999999997</v>
      </c>
      <c r="S166" s="211">
        <f t="shared" si="51"/>
        <v>86.149162861491646</v>
      </c>
    </row>
    <row r="167" spans="1:19" ht="13.5" customHeight="1" x14ac:dyDescent="0.15">
      <c r="A167" s="209"/>
      <c r="B167" s="194"/>
      <c r="C167" s="379"/>
      <c r="D167" s="203" t="s">
        <v>73</v>
      </c>
      <c r="E167" s="212">
        <v>0.8</v>
      </c>
      <c r="F167" s="212">
        <v>1.4</v>
      </c>
      <c r="G167" s="212">
        <v>1.3</v>
      </c>
      <c r="H167" s="212">
        <v>3.1</v>
      </c>
      <c r="I167" s="212">
        <v>11.4</v>
      </c>
      <c r="J167" s="212">
        <v>1.6</v>
      </c>
      <c r="K167" s="212">
        <v>1.1000000000000001</v>
      </c>
      <c r="L167" s="212">
        <v>0.7</v>
      </c>
      <c r="M167" s="212">
        <v>0.7</v>
      </c>
      <c r="N167" s="212">
        <v>0.9</v>
      </c>
      <c r="O167" s="212">
        <v>0.7</v>
      </c>
      <c r="P167" s="212">
        <v>1.2</v>
      </c>
      <c r="Q167" s="212">
        <f t="shared" si="50"/>
        <v>24.9</v>
      </c>
      <c r="R167" s="212">
        <v>29.6</v>
      </c>
      <c r="S167" s="213">
        <f t="shared" si="51"/>
        <v>84.121621621621614</v>
      </c>
    </row>
    <row r="168" spans="1:19" ht="13.5" customHeight="1" x14ac:dyDescent="0.15">
      <c r="A168" s="209"/>
      <c r="B168" s="194"/>
      <c r="C168" s="379"/>
      <c r="D168" s="203" t="s">
        <v>74</v>
      </c>
      <c r="E168" s="212">
        <f t="shared" ref="E168:P168" si="68">+E166-E167</f>
        <v>5</v>
      </c>
      <c r="F168" s="212">
        <f t="shared" si="68"/>
        <v>8.4</v>
      </c>
      <c r="G168" s="212">
        <f t="shared" si="68"/>
        <v>7.6000000000000005</v>
      </c>
      <c r="H168" s="212">
        <f t="shared" si="68"/>
        <v>18</v>
      </c>
      <c r="I168" s="212">
        <f t="shared" si="68"/>
        <v>64.599999999999994</v>
      </c>
      <c r="J168" s="212">
        <f t="shared" si="68"/>
        <v>9.4</v>
      </c>
      <c r="K168" s="212">
        <f t="shared" si="68"/>
        <v>6.4</v>
      </c>
      <c r="L168" s="212">
        <f t="shared" si="68"/>
        <v>4.3</v>
      </c>
      <c r="M168" s="212">
        <f t="shared" si="68"/>
        <v>4.3</v>
      </c>
      <c r="N168" s="212">
        <f t="shared" si="68"/>
        <v>5.6</v>
      </c>
      <c r="O168" s="212">
        <f t="shared" si="68"/>
        <v>4.2</v>
      </c>
      <c r="P168" s="212">
        <f t="shared" si="68"/>
        <v>7.1000000000000005</v>
      </c>
      <c r="Q168" s="212">
        <f t="shared" si="50"/>
        <v>144.89999999999998</v>
      </c>
      <c r="R168" s="212">
        <v>167.50000000000003</v>
      </c>
      <c r="S168" s="213">
        <f t="shared" si="51"/>
        <v>86.507462686567138</v>
      </c>
    </row>
    <row r="169" spans="1:19" ht="13.5" customHeight="1" x14ac:dyDescent="0.15">
      <c r="A169" s="209"/>
      <c r="B169" s="194"/>
      <c r="C169" s="379"/>
      <c r="D169" s="203" t="s">
        <v>75</v>
      </c>
      <c r="E169" s="212">
        <f t="shared" ref="E169:P169" si="69">+E166-E170</f>
        <v>5.2</v>
      </c>
      <c r="F169" s="212">
        <f t="shared" si="69"/>
        <v>9</v>
      </c>
      <c r="G169" s="212">
        <f t="shared" si="69"/>
        <v>8.1</v>
      </c>
      <c r="H169" s="212">
        <f t="shared" si="69"/>
        <v>19</v>
      </c>
      <c r="I169" s="212">
        <f t="shared" si="69"/>
        <v>74.400000000000006</v>
      </c>
      <c r="J169" s="212">
        <f t="shared" si="69"/>
        <v>9.9</v>
      </c>
      <c r="K169" s="212">
        <f t="shared" si="69"/>
        <v>6.2</v>
      </c>
      <c r="L169" s="212">
        <f t="shared" si="69"/>
        <v>4.4000000000000004</v>
      </c>
      <c r="M169" s="212">
        <f t="shared" si="69"/>
        <v>4.5</v>
      </c>
      <c r="N169" s="212">
        <f t="shared" si="69"/>
        <v>5.5</v>
      </c>
      <c r="O169" s="212">
        <f t="shared" si="69"/>
        <v>4.1000000000000005</v>
      </c>
      <c r="P169" s="212">
        <f t="shared" si="69"/>
        <v>7.3000000000000007</v>
      </c>
      <c r="Q169" s="212">
        <f t="shared" si="50"/>
        <v>157.60000000000002</v>
      </c>
      <c r="R169" s="212">
        <v>180.9</v>
      </c>
      <c r="S169" s="213">
        <f t="shared" si="51"/>
        <v>87.119955776672214</v>
      </c>
    </row>
    <row r="170" spans="1:19" ht="13.5" customHeight="1" x14ac:dyDescent="0.15">
      <c r="A170" s="209"/>
      <c r="B170" s="194"/>
      <c r="C170" s="379"/>
      <c r="D170" s="203" t="s">
        <v>76</v>
      </c>
      <c r="E170" s="212">
        <v>0.6</v>
      </c>
      <c r="F170" s="212">
        <v>0.8</v>
      </c>
      <c r="G170" s="212">
        <v>0.8</v>
      </c>
      <c r="H170" s="212">
        <v>2.1</v>
      </c>
      <c r="I170" s="212">
        <v>1.6</v>
      </c>
      <c r="J170" s="212">
        <v>1.1000000000000001</v>
      </c>
      <c r="K170" s="212">
        <v>1.3</v>
      </c>
      <c r="L170" s="212">
        <v>0.6</v>
      </c>
      <c r="M170" s="212">
        <v>0.5</v>
      </c>
      <c r="N170" s="212">
        <v>1</v>
      </c>
      <c r="O170" s="212">
        <v>0.8</v>
      </c>
      <c r="P170" s="212">
        <v>1</v>
      </c>
      <c r="Q170" s="212">
        <f t="shared" si="50"/>
        <v>12.200000000000001</v>
      </c>
      <c r="R170" s="212">
        <v>16.200000000000003</v>
      </c>
      <c r="S170" s="213">
        <f t="shared" si="51"/>
        <v>75.308641975308632</v>
      </c>
    </row>
    <row r="171" spans="1:19" ht="13.5" customHeight="1" thickBot="1" x14ac:dyDescent="0.2">
      <c r="A171" s="209"/>
      <c r="B171" s="221"/>
      <c r="C171" s="380"/>
      <c r="D171" s="206" t="s">
        <v>77</v>
      </c>
      <c r="E171" s="214">
        <v>0.6</v>
      </c>
      <c r="F171" s="214">
        <v>0.8</v>
      </c>
      <c r="G171" s="214">
        <v>0.8</v>
      </c>
      <c r="H171" s="214">
        <v>2.1</v>
      </c>
      <c r="I171" s="214">
        <v>1.6</v>
      </c>
      <c r="J171" s="214">
        <v>1.1000000000000001</v>
      </c>
      <c r="K171" s="214">
        <v>1.3</v>
      </c>
      <c r="L171" s="214">
        <v>0.6</v>
      </c>
      <c r="M171" s="214">
        <v>0.5</v>
      </c>
      <c r="N171" s="214">
        <v>1</v>
      </c>
      <c r="O171" s="214">
        <v>0.8</v>
      </c>
      <c r="P171" s="214">
        <v>1</v>
      </c>
      <c r="Q171" s="214">
        <f t="shared" si="50"/>
        <v>12.200000000000001</v>
      </c>
      <c r="R171" s="214">
        <v>16.5</v>
      </c>
      <c r="S171" s="215">
        <f t="shared" si="51"/>
        <v>73.939393939393952</v>
      </c>
    </row>
    <row r="172" spans="1:19" ht="18.75" customHeight="1" x14ac:dyDescent="0.2">
      <c r="A172" s="308" t="str">
        <f>$A$1</f>
        <v>５　平成27年度市町村別・月別観光入込客数</v>
      </c>
    </row>
    <row r="173" spans="1:19" ht="13.5" customHeight="1" thickBot="1" x14ac:dyDescent="0.2">
      <c r="S173" s="195" t="s">
        <v>310</v>
      </c>
    </row>
    <row r="174" spans="1:19" ht="13.5" customHeight="1" thickBot="1" x14ac:dyDescent="0.2">
      <c r="A174" s="196" t="s">
        <v>58</v>
      </c>
      <c r="B174" s="196" t="s">
        <v>355</v>
      </c>
      <c r="C174" s="196" t="s">
        <v>59</v>
      </c>
      <c r="D174" s="197" t="s">
        <v>60</v>
      </c>
      <c r="E174" s="198" t="s">
        <v>61</v>
      </c>
      <c r="F174" s="198" t="s">
        <v>62</v>
      </c>
      <c r="G174" s="198" t="s">
        <v>63</v>
      </c>
      <c r="H174" s="198" t="s">
        <v>64</v>
      </c>
      <c r="I174" s="198" t="s">
        <v>65</v>
      </c>
      <c r="J174" s="198" t="s">
        <v>66</v>
      </c>
      <c r="K174" s="198" t="s">
        <v>67</v>
      </c>
      <c r="L174" s="198" t="s">
        <v>68</v>
      </c>
      <c r="M174" s="198" t="s">
        <v>69</v>
      </c>
      <c r="N174" s="198" t="s">
        <v>36</v>
      </c>
      <c r="O174" s="198" t="s">
        <v>37</v>
      </c>
      <c r="P174" s="198" t="s">
        <v>38</v>
      </c>
      <c r="Q174" s="198" t="s">
        <v>356</v>
      </c>
      <c r="R174" s="198" t="str">
        <f>$R$3</f>
        <v>26年度</v>
      </c>
      <c r="S174" s="199" t="s">
        <v>71</v>
      </c>
    </row>
    <row r="175" spans="1:19" ht="13.5" customHeight="1" x14ac:dyDescent="0.15">
      <c r="A175" s="209"/>
      <c r="B175" s="369" t="s">
        <v>326</v>
      </c>
      <c r="C175" s="371"/>
      <c r="D175" s="200" t="s">
        <v>72</v>
      </c>
      <c r="E175" s="210">
        <f t="shared" ref="E175:R175" si="70">+E181+E187+E193+E199+E205+E211+E217+E223</f>
        <v>1743.2000000000003</v>
      </c>
      <c r="F175" s="210">
        <f t="shared" si="70"/>
        <v>2482.2999999999997</v>
      </c>
      <c r="G175" s="210">
        <f t="shared" si="70"/>
        <v>2214.4999999999995</v>
      </c>
      <c r="H175" s="210">
        <f t="shared" si="70"/>
        <v>2865.7000000000003</v>
      </c>
      <c r="I175" s="210">
        <f t="shared" si="70"/>
        <v>3493.9999999999991</v>
      </c>
      <c r="J175" s="210">
        <f t="shared" si="70"/>
        <v>2789.7999999999997</v>
      </c>
      <c r="K175" s="210">
        <f t="shared" si="70"/>
        <v>1952.8</v>
      </c>
      <c r="L175" s="210">
        <f t="shared" si="70"/>
        <v>1453.1999999999996</v>
      </c>
      <c r="M175" s="210">
        <f t="shared" si="70"/>
        <v>1155.7</v>
      </c>
      <c r="N175" s="210">
        <f t="shared" si="70"/>
        <v>1398</v>
      </c>
      <c r="O175" s="210">
        <f t="shared" si="70"/>
        <v>1395.6000000000001</v>
      </c>
      <c r="P175" s="210">
        <f t="shared" si="70"/>
        <v>1560.4</v>
      </c>
      <c r="Q175" s="210">
        <f t="shared" si="70"/>
        <v>24505.200000000001</v>
      </c>
      <c r="R175" s="210">
        <f t="shared" si="70"/>
        <v>23330.100000000002</v>
      </c>
      <c r="S175" s="222">
        <f t="shared" ref="S175:S228" si="71">IF(Q175=0,"－",Q175/R175*100)</f>
        <v>105.03684081937068</v>
      </c>
    </row>
    <row r="176" spans="1:19" ht="13.5" customHeight="1" x14ac:dyDescent="0.15">
      <c r="A176" s="209"/>
      <c r="B176" s="372"/>
      <c r="C176" s="374"/>
      <c r="D176" s="203" t="s">
        <v>73</v>
      </c>
      <c r="E176" s="212">
        <f t="shared" ref="E176:Q180" si="72">+E182+E188+E194+E200+E206+E212+E218+E224</f>
        <v>407.79999999999995</v>
      </c>
      <c r="F176" s="212">
        <f t="shared" si="72"/>
        <v>548.40000000000009</v>
      </c>
      <c r="G176" s="212">
        <f t="shared" si="72"/>
        <v>554.1</v>
      </c>
      <c r="H176" s="212">
        <f t="shared" si="72"/>
        <v>630.40000000000009</v>
      </c>
      <c r="I176" s="212">
        <f t="shared" si="72"/>
        <v>769.6</v>
      </c>
      <c r="J176" s="212">
        <f t="shared" si="72"/>
        <v>654.60000000000014</v>
      </c>
      <c r="K176" s="212">
        <f t="shared" si="72"/>
        <v>638.40000000000009</v>
      </c>
      <c r="L176" s="212">
        <f t="shared" si="72"/>
        <v>516.6</v>
      </c>
      <c r="M176" s="212">
        <f t="shared" si="72"/>
        <v>469.80000000000007</v>
      </c>
      <c r="N176" s="212">
        <f t="shared" si="72"/>
        <v>484.49999999999994</v>
      </c>
      <c r="O176" s="212">
        <f t="shared" si="72"/>
        <v>479.79999999999995</v>
      </c>
      <c r="P176" s="212">
        <f t="shared" si="72"/>
        <v>521.79999999999995</v>
      </c>
      <c r="Q176" s="212">
        <f t="shared" si="72"/>
        <v>6675.8</v>
      </c>
      <c r="R176" s="212">
        <f>+R182+R188+R194+R200+R206+R212+R218+R224</f>
        <v>6234.7</v>
      </c>
      <c r="S176" s="217">
        <f t="shared" si="71"/>
        <v>107.07491940269782</v>
      </c>
    </row>
    <row r="177" spans="1:19" ht="13.5" customHeight="1" x14ac:dyDescent="0.15">
      <c r="A177" s="209" t="s">
        <v>357</v>
      </c>
      <c r="B177" s="372"/>
      <c r="C177" s="374"/>
      <c r="D177" s="203" t="s">
        <v>74</v>
      </c>
      <c r="E177" s="212">
        <f t="shared" si="72"/>
        <v>1335.4</v>
      </c>
      <c r="F177" s="212">
        <f t="shared" si="72"/>
        <v>1933.9</v>
      </c>
      <c r="G177" s="212">
        <f t="shared" si="72"/>
        <v>1660.3999999999999</v>
      </c>
      <c r="H177" s="212">
        <f t="shared" si="72"/>
        <v>2235.2999999999997</v>
      </c>
      <c r="I177" s="212">
        <f t="shared" si="72"/>
        <v>2724.3999999999996</v>
      </c>
      <c r="J177" s="212">
        <f t="shared" si="72"/>
        <v>2135.1999999999994</v>
      </c>
      <c r="K177" s="212">
        <f t="shared" si="72"/>
        <v>1314.4</v>
      </c>
      <c r="L177" s="212">
        <f t="shared" si="72"/>
        <v>936.6</v>
      </c>
      <c r="M177" s="212">
        <f t="shared" si="72"/>
        <v>685.9</v>
      </c>
      <c r="N177" s="212">
        <f t="shared" si="72"/>
        <v>913.5</v>
      </c>
      <c r="O177" s="212">
        <f t="shared" si="72"/>
        <v>915.8</v>
      </c>
      <c r="P177" s="212">
        <f t="shared" si="72"/>
        <v>1038.5999999999999</v>
      </c>
      <c r="Q177" s="212">
        <f t="shared" si="72"/>
        <v>17829.399999999998</v>
      </c>
      <c r="R177" s="212">
        <f>+R183+R189+R195+R201+R207+R213+R219+R225</f>
        <v>17095.400000000001</v>
      </c>
      <c r="S177" s="217">
        <f t="shared" si="71"/>
        <v>104.29355265159046</v>
      </c>
    </row>
    <row r="178" spans="1:19" ht="13.5" customHeight="1" x14ac:dyDescent="0.15">
      <c r="A178" s="209"/>
      <c r="B178" s="372"/>
      <c r="C178" s="374"/>
      <c r="D178" s="203" t="s">
        <v>75</v>
      </c>
      <c r="E178" s="212">
        <f t="shared" si="72"/>
        <v>1305.3</v>
      </c>
      <c r="F178" s="212">
        <f t="shared" si="72"/>
        <v>1935.5999999999997</v>
      </c>
      <c r="G178" s="212">
        <f t="shared" si="72"/>
        <v>1658.1</v>
      </c>
      <c r="H178" s="212">
        <f t="shared" si="72"/>
        <v>2191.5</v>
      </c>
      <c r="I178" s="212">
        <f t="shared" si="72"/>
        <v>2721.5</v>
      </c>
      <c r="J178" s="212">
        <f t="shared" si="72"/>
        <v>2071</v>
      </c>
      <c r="K178" s="212">
        <f t="shared" si="72"/>
        <v>1437.8</v>
      </c>
      <c r="L178" s="212">
        <f t="shared" si="72"/>
        <v>1017.8</v>
      </c>
      <c r="M178" s="212">
        <f t="shared" si="72"/>
        <v>722.80000000000007</v>
      </c>
      <c r="N178" s="212">
        <f t="shared" si="72"/>
        <v>930.09999999999991</v>
      </c>
      <c r="O178" s="212">
        <f t="shared" si="72"/>
        <v>928.80000000000007</v>
      </c>
      <c r="P178" s="212">
        <f t="shared" si="72"/>
        <v>1033.3</v>
      </c>
      <c r="Q178" s="212">
        <f t="shared" si="72"/>
        <v>17953.599999999999</v>
      </c>
      <c r="R178" s="212">
        <f>+R184+R190+R196+R202+R208+R214+R220+R226</f>
        <v>16977.299999999996</v>
      </c>
      <c r="S178" s="217">
        <f t="shared" si="71"/>
        <v>105.75061994545661</v>
      </c>
    </row>
    <row r="179" spans="1:19" ht="13.5" customHeight="1" x14ac:dyDescent="0.15">
      <c r="A179" s="209"/>
      <c r="B179" s="372"/>
      <c r="C179" s="374"/>
      <c r="D179" s="203" t="s">
        <v>76</v>
      </c>
      <c r="E179" s="212">
        <f t="shared" si="72"/>
        <v>437.90000000000003</v>
      </c>
      <c r="F179" s="212">
        <f t="shared" si="72"/>
        <v>546.69999999999993</v>
      </c>
      <c r="G179" s="212">
        <f t="shared" si="72"/>
        <v>556.4</v>
      </c>
      <c r="H179" s="212">
        <f t="shared" si="72"/>
        <v>674.19999999999993</v>
      </c>
      <c r="I179" s="212">
        <f t="shared" si="72"/>
        <v>772.50000000000011</v>
      </c>
      <c r="J179" s="212">
        <f t="shared" si="72"/>
        <v>718.79999999999984</v>
      </c>
      <c r="K179" s="212">
        <f t="shared" si="72"/>
        <v>515.00000000000011</v>
      </c>
      <c r="L179" s="212">
        <f t="shared" si="72"/>
        <v>435.4</v>
      </c>
      <c r="M179" s="212">
        <f t="shared" si="72"/>
        <v>432.90000000000003</v>
      </c>
      <c r="N179" s="212">
        <f t="shared" si="72"/>
        <v>467.90000000000003</v>
      </c>
      <c r="O179" s="212">
        <f t="shared" si="72"/>
        <v>466.79999999999995</v>
      </c>
      <c r="P179" s="212">
        <f t="shared" si="72"/>
        <v>527.09999999999991</v>
      </c>
      <c r="Q179" s="212">
        <f t="shared" si="72"/>
        <v>6551.6</v>
      </c>
      <c r="R179" s="212">
        <f>+R185+R191+R197+R203+R209+R215+R221+R227</f>
        <v>6352.8</v>
      </c>
      <c r="S179" s="217">
        <f t="shared" si="71"/>
        <v>103.12932879989927</v>
      </c>
    </row>
    <row r="180" spans="1:19" ht="13.5" customHeight="1" thickBot="1" x14ac:dyDescent="0.2">
      <c r="A180" s="209"/>
      <c r="B180" s="372"/>
      <c r="C180" s="377"/>
      <c r="D180" s="206" t="s">
        <v>77</v>
      </c>
      <c r="E180" s="214">
        <f t="shared" si="72"/>
        <v>737.09999999999991</v>
      </c>
      <c r="F180" s="214">
        <f t="shared" si="72"/>
        <v>1005.3</v>
      </c>
      <c r="G180" s="214">
        <f t="shared" si="72"/>
        <v>1012</v>
      </c>
      <c r="H180" s="214">
        <f t="shared" si="72"/>
        <v>1218.3999999999999</v>
      </c>
      <c r="I180" s="214">
        <f t="shared" si="72"/>
        <v>1339.6</v>
      </c>
      <c r="J180" s="214">
        <f t="shared" si="72"/>
        <v>1113.8000000000002</v>
      </c>
      <c r="K180" s="214">
        <f t="shared" si="72"/>
        <v>1090.0999999999997</v>
      </c>
      <c r="L180" s="214">
        <f t="shared" si="72"/>
        <v>910.30000000000007</v>
      </c>
      <c r="M180" s="214">
        <f t="shared" si="72"/>
        <v>1064.6999999999998</v>
      </c>
      <c r="N180" s="214">
        <f t="shared" si="72"/>
        <v>1038.2</v>
      </c>
      <c r="O180" s="214">
        <f t="shared" si="72"/>
        <v>1111.8999999999999</v>
      </c>
      <c r="P180" s="214">
        <f t="shared" si="72"/>
        <v>1008.4999999999999</v>
      </c>
      <c r="Q180" s="214">
        <f t="shared" si="72"/>
        <v>12649.9</v>
      </c>
      <c r="R180" s="214">
        <f>+R186+R192+R198+R204+R210+R216+R222+R228</f>
        <v>11572.699999999999</v>
      </c>
      <c r="S180" s="223">
        <f t="shared" si="71"/>
        <v>109.3081130591824</v>
      </c>
    </row>
    <row r="181" spans="1:19" ht="13.5" customHeight="1" x14ac:dyDescent="0.15">
      <c r="A181" s="209"/>
      <c r="B181" s="209"/>
      <c r="C181" s="378" t="s">
        <v>346</v>
      </c>
      <c r="D181" s="200" t="s">
        <v>72</v>
      </c>
      <c r="E181" s="224">
        <v>1034.4000000000001</v>
      </c>
      <c r="F181" s="224">
        <v>1240.0999999999999</v>
      </c>
      <c r="G181" s="224">
        <v>1257.0999999999999</v>
      </c>
      <c r="H181" s="224">
        <v>1615.1</v>
      </c>
      <c r="I181" s="224">
        <v>1770.2</v>
      </c>
      <c r="J181" s="225">
        <v>1641.1</v>
      </c>
      <c r="K181" s="226">
        <v>926.3</v>
      </c>
      <c r="L181" s="226">
        <v>795.8</v>
      </c>
      <c r="M181" s="226">
        <v>711.5</v>
      </c>
      <c r="N181" s="226">
        <v>819.2</v>
      </c>
      <c r="O181" s="226">
        <v>795.9</v>
      </c>
      <c r="P181" s="227">
        <v>1046.0999999999999</v>
      </c>
      <c r="Q181" s="228">
        <f t="shared" ref="Q181:Q228" si="73">SUM(E181:P181)</f>
        <v>13652.8</v>
      </c>
      <c r="R181" s="229">
        <v>13416.100000000002</v>
      </c>
      <c r="S181" s="230">
        <f t="shared" si="71"/>
        <v>101.76429811942364</v>
      </c>
    </row>
    <row r="182" spans="1:19" ht="13.5" customHeight="1" x14ac:dyDescent="0.15">
      <c r="A182" s="209"/>
      <c r="B182" s="194"/>
      <c r="C182" s="379"/>
      <c r="D182" s="203" t="s">
        <v>73</v>
      </c>
      <c r="E182" s="224">
        <v>303.5</v>
      </c>
      <c r="F182" s="224">
        <v>379.7</v>
      </c>
      <c r="G182" s="224">
        <v>399.8</v>
      </c>
      <c r="H182" s="224">
        <v>450.9</v>
      </c>
      <c r="I182" s="224">
        <v>518.20000000000005</v>
      </c>
      <c r="J182" s="225">
        <v>469.2</v>
      </c>
      <c r="K182" s="231">
        <v>426.1</v>
      </c>
      <c r="L182" s="231">
        <v>354.1</v>
      </c>
      <c r="M182" s="231">
        <v>367.1</v>
      </c>
      <c r="N182" s="231">
        <v>337.3</v>
      </c>
      <c r="O182" s="231">
        <v>344.7</v>
      </c>
      <c r="P182" s="231">
        <v>380.8</v>
      </c>
      <c r="Q182" s="232">
        <f t="shared" si="73"/>
        <v>4731.4000000000005</v>
      </c>
      <c r="R182" s="233">
        <v>4544.1000000000004</v>
      </c>
      <c r="S182" s="234">
        <f t="shared" si="71"/>
        <v>104.12182830483485</v>
      </c>
    </row>
    <row r="183" spans="1:19" ht="13.5" customHeight="1" x14ac:dyDescent="0.15">
      <c r="A183" s="209"/>
      <c r="B183" s="194"/>
      <c r="C183" s="379"/>
      <c r="D183" s="203" t="s">
        <v>74</v>
      </c>
      <c r="E183" s="233">
        <f t="shared" ref="E183:P183" si="74">+E181-E182</f>
        <v>730.90000000000009</v>
      </c>
      <c r="F183" s="233">
        <f t="shared" si="74"/>
        <v>860.39999999999986</v>
      </c>
      <c r="G183" s="233">
        <f t="shared" si="74"/>
        <v>857.3</v>
      </c>
      <c r="H183" s="233">
        <f t="shared" si="74"/>
        <v>1164.1999999999998</v>
      </c>
      <c r="I183" s="233">
        <f t="shared" si="74"/>
        <v>1252</v>
      </c>
      <c r="J183" s="235">
        <f t="shared" si="74"/>
        <v>1171.8999999999999</v>
      </c>
      <c r="K183" s="235">
        <f t="shared" si="74"/>
        <v>500.19999999999993</v>
      </c>
      <c r="L183" s="235">
        <f t="shared" si="74"/>
        <v>441.69999999999993</v>
      </c>
      <c r="M183" s="235">
        <f t="shared" si="74"/>
        <v>344.4</v>
      </c>
      <c r="N183" s="235">
        <f t="shared" si="74"/>
        <v>481.90000000000003</v>
      </c>
      <c r="O183" s="235">
        <f t="shared" si="74"/>
        <v>451.2</v>
      </c>
      <c r="P183" s="235">
        <f t="shared" si="74"/>
        <v>665.3</v>
      </c>
      <c r="Q183" s="232">
        <f t="shared" si="73"/>
        <v>8921.3999999999978</v>
      </c>
      <c r="R183" s="233">
        <v>8872</v>
      </c>
      <c r="S183" s="234">
        <f t="shared" si="71"/>
        <v>100.55680793507662</v>
      </c>
    </row>
    <row r="184" spans="1:19" ht="13.5" customHeight="1" x14ac:dyDescent="0.15">
      <c r="A184" s="209"/>
      <c r="B184" s="194"/>
      <c r="C184" s="379"/>
      <c r="D184" s="203" t="s">
        <v>75</v>
      </c>
      <c r="E184" s="233">
        <f t="shared" ref="E184:P184" si="75">+E181-E185</f>
        <v>614.70000000000005</v>
      </c>
      <c r="F184" s="233">
        <f t="shared" si="75"/>
        <v>721.99999999999989</v>
      </c>
      <c r="G184" s="233">
        <f t="shared" si="75"/>
        <v>730.39999999999986</v>
      </c>
      <c r="H184" s="233">
        <f t="shared" si="75"/>
        <v>990.09999999999991</v>
      </c>
      <c r="I184" s="233">
        <f t="shared" si="75"/>
        <v>1070.4000000000001</v>
      </c>
      <c r="J184" s="235">
        <f t="shared" si="75"/>
        <v>968.69999999999993</v>
      </c>
      <c r="K184" s="235">
        <f t="shared" si="75"/>
        <v>442.09999999999997</v>
      </c>
      <c r="L184" s="235">
        <f t="shared" si="75"/>
        <v>383.4</v>
      </c>
      <c r="M184" s="235">
        <f t="shared" si="75"/>
        <v>301.10000000000002</v>
      </c>
      <c r="N184" s="235">
        <f t="shared" si="75"/>
        <v>375.20000000000005</v>
      </c>
      <c r="O184" s="235">
        <f t="shared" si="75"/>
        <v>353</v>
      </c>
      <c r="P184" s="235">
        <f t="shared" si="75"/>
        <v>552.79999999999995</v>
      </c>
      <c r="Q184" s="232">
        <f t="shared" si="73"/>
        <v>7503.9</v>
      </c>
      <c r="R184" s="233">
        <v>7433.8</v>
      </c>
      <c r="S184" s="234">
        <f t="shared" si="71"/>
        <v>100.94299012618042</v>
      </c>
    </row>
    <row r="185" spans="1:19" ht="13.5" customHeight="1" x14ac:dyDescent="0.15">
      <c r="A185" s="209"/>
      <c r="B185" s="194"/>
      <c r="C185" s="379"/>
      <c r="D185" s="203" t="s">
        <v>76</v>
      </c>
      <c r="E185" s="224">
        <v>419.7</v>
      </c>
      <c r="F185" s="224">
        <v>518.1</v>
      </c>
      <c r="G185" s="224">
        <v>526.70000000000005</v>
      </c>
      <c r="H185" s="224">
        <v>625</v>
      </c>
      <c r="I185" s="224">
        <v>699.8</v>
      </c>
      <c r="J185" s="225">
        <v>672.4</v>
      </c>
      <c r="K185" s="231">
        <v>484.2</v>
      </c>
      <c r="L185" s="231">
        <v>412.4</v>
      </c>
      <c r="M185" s="231">
        <v>410.4</v>
      </c>
      <c r="N185" s="231">
        <v>444</v>
      </c>
      <c r="O185" s="231">
        <v>442.9</v>
      </c>
      <c r="P185" s="231">
        <v>493.3</v>
      </c>
      <c r="Q185" s="232">
        <f t="shared" si="73"/>
        <v>6148.9</v>
      </c>
      <c r="R185" s="233">
        <v>5982.3</v>
      </c>
      <c r="S185" s="234">
        <f t="shared" si="71"/>
        <v>102.78488206876952</v>
      </c>
    </row>
    <row r="186" spans="1:19" ht="13.5" customHeight="1" thickBot="1" x14ac:dyDescent="0.2">
      <c r="A186" s="209"/>
      <c r="B186" s="194"/>
      <c r="C186" s="380"/>
      <c r="D186" s="206" t="s">
        <v>77</v>
      </c>
      <c r="E186" s="224">
        <v>713.6</v>
      </c>
      <c r="F186" s="224">
        <v>969.7</v>
      </c>
      <c r="G186" s="224">
        <v>974.8</v>
      </c>
      <c r="H186" s="224">
        <v>1158.2</v>
      </c>
      <c r="I186" s="224">
        <v>1255.3</v>
      </c>
      <c r="J186" s="224">
        <v>1057.5999999999999</v>
      </c>
      <c r="K186" s="236">
        <v>1038</v>
      </c>
      <c r="L186" s="236">
        <v>881.7</v>
      </c>
      <c r="M186" s="236">
        <v>1033.5</v>
      </c>
      <c r="N186" s="237">
        <v>1006.4</v>
      </c>
      <c r="O186" s="236">
        <v>1078.0999999999999</v>
      </c>
      <c r="P186" s="236">
        <v>966.8</v>
      </c>
      <c r="Q186" s="238">
        <f t="shared" si="73"/>
        <v>12133.7</v>
      </c>
      <c r="R186" s="239">
        <v>11103.699999999999</v>
      </c>
      <c r="S186" s="240">
        <f t="shared" si="71"/>
        <v>109.27618721687367</v>
      </c>
    </row>
    <row r="187" spans="1:19" ht="13.5" customHeight="1" x14ac:dyDescent="0.15">
      <c r="A187" s="209"/>
      <c r="B187" s="194"/>
      <c r="C187" s="378" t="s">
        <v>93</v>
      </c>
      <c r="D187" s="200" t="s">
        <v>72</v>
      </c>
      <c r="E187" s="229">
        <v>64.400000000000006</v>
      </c>
      <c r="F187" s="229">
        <v>139.5</v>
      </c>
      <c r="G187" s="229">
        <v>116.4</v>
      </c>
      <c r="H187" s="229">
        <v>133.4</v>
      </c>
      <c r="I187" s="229">
        <v>110.6</v>
      </c>
      <c r="J187" s="229">
        <v>116.6</v>
      </c>
      <c r="K187" s="324">
        <v>92.2</v>
      </c>
      <c r="L187" s="324">
        <v>47.3</v>
      </c>
      <c r="M187" s="324">
        <v>36.4</v>
      </c>
      <c r="N187" s="324">
        <v>21.8</v>
      </c>
      <c r="O187" s="324">
        <v>19.8</v>
      </c>
      <c r="P187" s="255">
        <v>27.6</v>
      </c>
      <c r="Q187" s="228">
        <f t="shared" si="73"/>
        <v>926</v>
      </c>
      <c r="R187" s="229">
        <v>709.19999999999993</v>
      </c>
      <c r="S187" s="230">
        <f t="shared" si="71"/>
        <v>130.56965595036664</v>
      </c>
    </row>
    <row r="188" spans="1:19" ht="13.5" customHeight="1" x14ac:dyDescent="0.15">
      <c r="A188" s="209"/>
      <c r="B188" s="194"/>
      <c r="C188" s="379"/>
      <c r="D188" s="203" t="s">
        <v>73</v>
      </c>
      <c r="E188" s="233">
        <v>1.7</v>
      </c>
      <c r="F188" s="233">
        <v>4.0999999999999996</v>
      </c>
      <c r="G188" s="233">
        <v>2.8</v>
      </c>
      <c r="H188" s="233">
        <v>2.2999999999999998</v>
      </c>
      <c r="I188" s="233">
        <v>3.4</v>
      </c>
      <c r="J188" s="233">
        <v>2.5</v>
      </c>
      <c r="K188" s="231">
        <v>1.9</v>
      </c>
      <c r="L188" s="231">
        <v>0.9</v>
      </c>
      <c r="M188" s="231">
        <v>0.6</v>
      </c>
      <c r="N188" s="231">
        <v>0.4</v>
      </c>
      <c r="O188" s="231">
        <v>0.4</v>
      </c>
      <c r="P188" s="231">
        <v>0.8</v>
      </c>
      <c r="Q188" s="232">
        <f t="shared" si="73"/>
        <v>21.799999999999994</v>
      </c>
      <c r="R188" s="233">
        <v>13.6</v>
      </c>
      <c r="S188" s="234">
        <f t="shared" si="71"/>
        <v>160.29411764705878</v>
      </c>
    </row>
    <row r="189" spans="1:19" ht="13.5" customHeight="1" x14ac:dyDescent="0.15">
      <c r="A189" s="209"/>
      <c r="B189" s="194"/>
      <c r="C189" s="379"/>
      <c r="D189" s="203" t="s">
        <v>74</v>
      </c>
      <c r="E189" s="233">
        <f t="shared" ref="E189:P189" si="76">+E187-E188</f>
        <v>62.7</v>
      </c>
      <c r="F189" s="233">
        <f t="shared" si="76"/>
        <v>135.4</v>
      </c>
      <c r="G189" s="233">
        <f t="shared" si="76"/>
        <v>113.60000000000001</v>
      </c>
      <c r="H189" s="233">
        <f t="shared" si="76"/>
        <v>131.1</v>
      </c>
      <c r="I189" s="233">
        <f t="shared" si="76"/>
        <v>107.19999999999999</v>
      </c>
      <c r="J189" s="233">
        <f t="shared" si="76"/>
        <v>114.1</v>
      </c>
      <c r="K189" s="235">
        <f t="shared" si="76"/>
        <v>90.3</v>
      </c>
      <c r="L189" s="235">
        <f t="shared" si="76"/>
        <v>46.4</v>
      </c>
      <c r="M189" s="235">
        <f t="shared" si="76"/>
        <v>35.799999999999997</v>
      </c>
      <c r="N189" s="235">
        <f t="shared" si="76"/>
        <v>21.400000000000002</v>
      </c>
      <c r="O189" s="235">
        <f t="shared" si="76"/>
        <v>19.400000000000002</v>
      </c>
      <c r="P189" s="241">
        <f t="shared" si="76"/>
        <v>26.8</v>
      </c>
      <c r="Q189" s="232">
        <f t="shared" si="73"/>
        <v>904.19999999999982</v>
      </c>
      <c r="R189" s="233">
        <v>695.59999999999991</v>
      </c>
      <c r="S189" s="234">
        <f t="shared" si="71"/>
        <v>129.9884991374353</v>
      </c>
    </row>
    <row r="190" spans="1:19" ht="13.5" customHeight="1" x14ac:dyDescent="0.15">
      <c r="A190" s="209"/>
      <c r="B190" s="194"/>
      <c r="C190" s="379"/>
      <c r="D190" s="203" t="s">
        <v>75</v>
      </c>
      <c r="E190" s="233">
        <f t="shared" ref="E190:P190" si="77">+E187-E191</f>
        <v>64.300000000000011</v>
      </c>
      <c r="F190" s="233">
        <f t="shared" si="77"/>
        <v>139.19999999999999</v>
      </c>
      <c r="G190" s="233">
        <f t="shared" si="77"/>
        <v>116.10000000000001</v>
      </c>
      <c r="H190" s="233">
        <f t="shared" si="77"/>
        <v>133.1</v>
      </c>
      <c r="I190" s="233">
        <f t="shared" si="77"/>
        <v>110.19999999999999</v>
      </c>
      <c r="J190" s="233">
        <f t="shared" si="77"/>
        <v>116.19999999999999</v>
      </c>
      <c r="K190" s="235">
        <f t="shared" si="77"/>
        <v>92.100000000000009</v>
      </c>
      <c r="L190" s="235">
        <f t="shared" si="77"/>
        <v>47.199999999999996</v>
      </c>
      <c r="M190" s="235">
        <f t="shared" si="77"/>
        <v>36.1</v>
      </c>
      <c r="N190" s="235">
        <f t="shared" si="77"/>
        <v>21.7</v>
      </c>
      <c r="O190" s="235">
        <f t="shared" si="77"/>
        <v>19.8</v>
      </c>
      <c r="P190" s="235">
        <f t="shared" si="77"/>
        <v>27.5</v>
      </c>
      <c r="Q190" s="232">
        <f t="shared" si="73"/>
        <v>923.50000000000023</v>
      </c>
      <c r="R190" s="233">
        <v>706.69999999999982</v>
      </c>
      <c r="S190" s="234">
        <f t="shared" si="71"/>
        <v>130.67779821706529</v>
      </c>
    </row>
    <row r="191" spans="1:19" ht="13.5" customHeight="1" x14ac:dyDescent="0.15">
      <c r="A191" s="209"/>
      <c r="B191" s="194"/>
      <c r="C191" s="379"/>
      <c r="D191" s="203" t="s">
        <v>76</v>
      </c>
      <c r="E191" s="233">
        <v>0.1</v>
      </c>
      <c r="F191" s="233">
        <v>0.3</v>
      </c>
      <c r="G191" s="233">
        <v>0.3</v>
      </c>
      <c r="H191" s="233">
        <v>0.3</v>
      </c>
      <c r="I191" s="233">
        <v>0.4</v>
      </c>
      <c r="J191" s="233">
        <v>0.4</v>
      </c>
      <c r="K191" s="231">
        <v>0.1</v>
      </c>
      <c r="L191" s="231">
        <v>0.1</v>
      </c>
      <c r="M191" s="231">
        <v>0.3</v>
      </c>
      <c r="N191" s="231">
        <v>0.1</v>
      </c>
      <c r="O191" s="231">
        <v>0</v>
      </c>
      <c r="P191" s="245">
        <v>0.1</v>
      </c>
      <c r="Q191" s="232">
        <f t="shared" si="73"/>
        <v>2.5</v>
      </c>
      <c r="R191" s="233">
        <v>2.5</v>
      </c>
      <c r="S191" s="234">
        <f t="shared" si="71"/>
        <v>100</v>
      </c>
    </row>
    <row r="192" spans="1:19" ht="13.5" customHeight="1" thickBot="1" x14ac:dyDescent="0.2">
      <c r="A192" s="209"/>
      <c r="B192" s="194"/>
      <c r="C192" s="380"/>
      <c r="D192" s="206" t="s">
        <v>77</v>
      </c>
      <c r="E192" s="239">
        <v>0.2</v>
      </c>
      <c r="F192" s="239">
        <v>0.4</v>
      </c>
      <c r="G192" s="239">
        <v>0.5</v>
      </c>
      <c r="H192" s="239">
        <v>0.5</v>
      </c>
      <c r="I192" s="239">
        <v>0.6</v>
      </c>
      <c r="J192" s="239">
        <v>0.6</v>
      </c>
      <c r="K192" s="236">
        <v>0.1</v>
      </c>
      <c r="L192" s="236">
        <v>0.2</v>
      </c>
      <c r="M192" s="236">
        <v>0.5</v>
      </c>
      <c r="N192" s="236">
        <v>0.2</v>
      </c>
      <c r="O192" s="236">
        <v>0.1</v>
      </c>
      <c r="P192" s="247">
        <v>0.1</v>
      </c>
      <c r="Q192" s="238">
        <f t="shared" si="73"/>
        <v>4.0000000000000009</v>
      </c>
      <c r="R192" s="239">
        <v>3.7000000000000006</v>
      </c>
      <c r="S192" s="240">
        <f t="shared" si="71"/>
        <v>108.10810810810811</v>
      </c>
    </row>
    <row r="193" spans="1:19" ht="13.5" customHeight="1" x14ac:dyDescent="0.15">
      <c r="A193" s="209"/>
      <c r="B193" s="194"/>
      <c r="C193" s="378" t="s">
        <v>94</v>
      </c>
      <c r="D193" s="200" t="s">
        <v>72</v>
      </c>
      <c r="E193" s="229">
        <v>347.2</v>
      </c>
      <c r="F193" s="229">
        <v>446.6</v>
      </c>
      <c r="G193" s="229">
        <v>367.7</v>
      </c>
      <c r="H193" s="229">
        <v>510.7</v>
      </c>
      <c r="I193" s="229">
        <v>647.9</v>
      </c>
      <c r="J193" s="229">
        <v>491</v>
      </c>
      <c r="K193" s="242">
        <v>487.5</v>
      </c>
      <c r="L193" s="243">
        <v>372.3</v>
      </c>
      <c r="M193" s="244">
        <v>267.5</v>
      </c>
      <c r="N193" s="244">
        <v>385.6</v>
      </c>
      <c r="O193" s="244">
        <v>434.8</v>
      </c>
      <c r="P193" s="242">
        <v>340.7</v>
      </c>
      <c r="Q193" s="229">
        <f t="shared" si="73"/>
        <v>5099.5</v>
      </c>
      <c r="R193" s="229">
        <v>4677.8</v>
      </c>
      <c r="S193" s="230">
        <f t="shared" si="71"/>
        <v>109.01492154431568</v>
      </c>
    </row>
    <row r="194" spans="1:19" ht="13.5" customHeight="1" x14ac:dyDescent="0.15">
      <c r="A194" s="209"/>
      <c r="B194" s="194"/>
      <c r="C194" s="379"/>
      <c r="D194" s="203" t="s">
        <v>73</v>
      </c>
      <c r="E194" s="233">
        <v>86.8</v>
      </c>
      <c r="F194" s="233">
        <v>112.7</v>
      </c>
      <c r="G194" s="233">
        <v>98.5</v>
      </c>
      <c r="H194" s="233">
        <v>123.3</v>
      </c>
      <c r="I194" s="233">
        <v>175</v>
      </c>
      <c r="J194" s="233">
        <v>134.69999999999999</v>
      </c>
      <c r="K194" s="231">
        <v>169.6</v>
      </c>
      <c r="L194" s="231">
        <v>145.69999999999999</v>
      </c>
      <c r="M194" s="231">
        <v>90.5</v>
      </c>
      <c r="N194" s="231">
        <v>134.5</v>
      </c>
      <c r="O194" s="231">
        <v>123.1</v>
      </c>
      <c r="P194" s="245">
        <v>117.9</v>
      </c>
      <c r="Q194" s="233">
        <f t="shared" si="73"/>
        <v>1512.3</v>
      </c>
      <c r="R194" s="233">
        <v>1303.3</v>
      </c>
      <c r="S194" s="234">
        <f t="shared" si="71"/>
        <v>116.03621575999385</v>
      </c>
    </row>
    <row r="195" spans="1:19" ht="13.5" customHeight="1" x14ac:dyDescent="0.15">
      <c r="A195" s="209"/>
      <c r="B195" s="194"/>
      <c r="C195" s="379"/>
      <c r="D195" s="203" t="s">
        <v>74</v>
      </c>
      <c r="E195" s="233">
        <f t="shared" ref="E195:P195" si="78">+E193-E194</f>
        <v>260.39999999999998</v>
      </c>
      <c r="F195" s="233">
        <f t="shared" si="78"/>
        <v>333.90000000000003</v>
      </c>
      <c r="G195" s="233">
        <f t="shared" si="78"/>
        <v>269.2</v>
      </c>
      <c r="H195" s="233">
        <f t="shared" si="78"/>
        <v>387.4</v>
      </c>
      <c r="I195" s="233">
        <f t="shared" si="78"/>
        <v>472.9</v>
      </c>
      <c r="J195" s="233">
        <f t="shared" si="78"/>
        <v>356.3</v>
      </c>
      <c r="K195" s="235">
        <f t="shared" si="78"/>
        <v>317.89999999999998</v>
      </c>
      <c r="L195" s="235">
        <f t="shared" si="78"/>
        <v>226.60000000000002</v>
      </c>
      <c r="M195" s="235">
        <f t="shared" si="78"/>
        <v>177</v>
      </c>
      <c r="N195" s="235">
        <f t="shared" si="78"/>
        <v>251.10000000000002</v>
      </c>
      <c r="O195" s="235">
        <f t="shared" si="78"/>
        <v>311.70000000000005</v>
      </c>
      <c r="P195" s="246">
        <f t="shared" si="78"/>
        <v>222.79999999999998</v>
      </c>
      <c r="Q195" s="233">
        <f t="shared" si="73"/>
        <v>3587.2000000000007</v>
      </c>
      <c r="R195" s="233">
        <v>3374.4999999999995</v>
      </c>
      <c r="S195" s="234">
        <f t="shared" si="71"/>
        <v>106.30315602311458</v>
      </c>
    </row>
    <row r="196" spans="1:19" ht="13.5" customHeight="1" x14ac:dyDescent="0.15">
      <c r="A196" s="209"/>
      <c r="B196" s="194"/>
      <c r="C196" s="379"/>
      <c r="D196" s="203" t="s">
        <v>75</v>
      </c>
      <c r="E196" s="233">
        <f t="shared" ref="E196:P196" si="79">+E193-E197</f>
        <v>334.59999999999997</v>
      </c>
      <c r="F196" s="233">
        <f t="shared" si="79"/>
        <v>429.5</v>
      </c>
      <c r="G196" s="233">
        <f t="shared" si="79"/>
        <v>350.59999999999997</v>
      </c>
      <c r="H196" s="233">
        <f t="shared" si="79"/>
        <v>487.59999999999997</v>
      </c>
      <c r="I196" s="233">
        <f t="shared" si="79"/>
        <v>614.69999999999993</v>
      </c>
      <c r="J196" s="233">
        <f t="shared" si="79"/>
        <v>467.1</v>
      </c>
      <c r="K196" s="235">
        <f t="shared" si="79"/>
        <v>467</v>
      </c>
      <c r="L196" s="235">
        <f t="shared" si="79"/>
        <v>357</v>
      </c>
      <c r="M196" s="235">
        <f t="shared" si="79"/>
        <v>251.1</v>
      </c>
      <c r="N196" s="235">
        <f t="shared" si="79"/>
        <v>368.3</v>
      </c>
      <c r="O196" s="235">
        <f t="shared" si="79"/>
        <v>416.8</v>
      </c>
      <c r="P196" s="246">
        <f t="shared" si="79"/>
        <v>324.8</v>
      </c>
      <c r="Q196" s="233">
        <f t="shared" si="73"/>
        <v>4869.0999999999995</v>
      </c>
      <c r="R196" s="233">
        <v>4448.5</v>
      </c>
      <c r="S196" s="234">
        <f t="shared" si="71"/>
        <v>109.45487242890862</v>
      </c>
    </row>
    <row r="197" spans="1:19" ht="13.5" customHeight="1" x14ac:dyDescent="0.15">
      <c r="A197" s="209"/>
      <c r="B197" s="194"/>
      <c r="C197" s="379"/>
      <c r="D197" s="203" t="s">
        <v>76</v>
      </c>
      <c r="E197" s="233">
        <v>12.6</v>
      </c>
      <c r="F197" s="233">
        <v>17.100000000000001</v>
      </c>
      <c r="G197" s="233">
        <v>17.100000000000001</v>
      </c>
      <c r="H197" s="233">
        <v>23.1</v>
      </c>
      <c r="I197" s="233">
        <v>33.200000000000003</v>
      </c>
      <c r="J197" s="233">
        <v>23.9</v>
      </c>
      <c r="K197" s="244">
        <v>20.5</v>
      </c>
      <c r="L197" s="244">
        <v>15.3</v>
      </c>
      <c r="M197" s="244">
        <v>16.399999999999999</v>
      </c>
      <c r="N197" s="244">
        <v>17.3</v>
      </c>
      <c r="O197" s="244">
        <v>18</v>
      </c>
      <c r="P197" s="242">
        <v>15.9</v>
      </c>
      <c r="Q197" s="233">
        <f t="shared" si="73"/>
        <v>230.40000000000003</v>
      </c>
      <c r="R197" s="233">
        <v>229.3</v>
      </c>
      <c r="S197" s="234">
        <f t="shared" si="71"/>
        <v>100.47972088966421</v>
      </c>
    </row>
    <row r="198" spans="1:19" ht="13.5" customHeight="1" thickBot="1" x14ac:dyDescent="0.2">
      <c r="A198" s="209"/>
      <c r="B198" s="194"/>
      <c r="C198" s="380"/>
      <c r="D198" s="206" t="s">
        <v>77</v>
      </c>
      <c r="E198" s="239">
        <v>14.8</v>
      </c>
      <c r="F198" s="239">
        <v>20.5</v>
      </c>
      <c r="G198" s="239">
        <v>21.1</v>
      </c>
      <c r="H198" s="239">
        <v>27.5</v>
      </c>
      <c r="I198" s="239">
        <v>38.1</v>
      </c>
      <c r="J198" s="239">
        <v>28.4</v>
      </c>
      <c r="K198" s="236">
        <v>24.5</v>
      </c>
      <c r="L198" s="236">
        <v>18.100000000000001</v>
      </c>
      <c r="M198" s="236">
        <v>19.600000000000001</v>
      </c>
      <c r="N198" s="236">
        <v>20.8</v>
      </c>
      <c r="O198" s="236">
        <v>22.6</v>
      </c>
      <c r="P198" s="247">
        <v>20.9</v>
      </c>
      <c r="Q198" s="239">
        <f t="shared" si="73"/>
        <v>276.89999999999998</v>
      </c>
      <c r="R198" s="239">
        <v>276.2</v>
      </c>
      <c r="S198" s="240">
        <f t="shared" si="71"/>
        <v>100.2534395365677</v>
      </c>
    </row>
    <row r="199" spans="1:19" ht="13.5" customHeight="1" x14ac:dyDescent="0.15">
      <c r="A199" s="209"/>
      <c r="B199" s="194"/>
      <c r="C199" s="378" t="s">
        <v>95</v>
      </c>
      <c r="D199" s="200" t="s">
        <v>72</v>
      </c>
      <c r="E199" s="212">
        <v>108.3</v>
      </c>
      <c r="F199" s="212">
        <v>202.9</v>
      </c>
      <c r="G199" s="212">
        <v>151.19999999999999</v>
      </c>
      <c r="H199" s="212">
        <v>160.80000000000001</v>
      </c>
      <c r="I199" s="212">
        <v>168.6</v>
      </c>
      <c r="J199" s="212">
        <v>139.1</v>
      </c>
      <c r="K199" s="248">
        <v>181.5</v>
      </c>
      <c r="L199" s="248">
        <v>73.8</v>
      </c>
      <c r="M199" s="248">
        <v>37.299999999999997</v>
      </c>
      <c r="N199" s="248">
        <v>41.4</v>
      </c>
      <c r="O199" s="248">
        <v>38.6</v>
      </c>
      <c r="P199" s="249">
        <v>51.2</v>
      </c>
      <c r="Q199" s="229">
        <f t="shared" si="73"/>
        <v>1354.7</v>
      </c>
      <c r="R199" s="229">
        <v>1332.6000000000001</v>
      </c>
      <c r="S199" s="230">
        <f t="shared" si="71"/>
        <v>101.65841212666966</v>
      </c>
    </row>
    <row r="200" spans="1:19" ht="13.5" customHeight="1" x14ac:dyDescent="0.15">
      <c r="A200" s="209"/>
      <c r="B200" s="194"/>
      <c r="C200" s="379"/>
      <c r="D200" s="203" t="s">
        <v>73</v>
      </c>
      <c r="E200" s="233">
        <v>11.4</v>
      </c>
      <c r="F200" s="233">
        <v>22.2</v>
      </c>
      <c r="G200" s="233">
        <v>30.8</v>
      </c>
      <c r="H200" s="233">
        <v>32.200000000000003</v>
      </c>
      <c r="I200" s="233">
        <v>34.299999999999997</v>
      </c>
      <c r="J200" s="233">
        <v>28.2</v>
      </c>
      <c r="K200" s="212">
        <v>24.5</v>
      </c>
      <c r="L200" s="212">
        <v>7.1</v>
      </c>
      <c r="M200" s="212">
        <v>8.8000000000000007</v>
      </c>
      <c r="N200" s="212">
        <v>9.4</v>
      </c>
      <c r="O200" s="212">
        <v>8.6</v>
      </c>
      <c r="P200" s="212">
        <v>9.1999999999999993</v>
      </c>
      <c r="Q200" s="233">
        <f t="shared" si="73"/>
        <v>226.7</v>
      </c>
      <c r="R200" s="233">
        <v>217.2</v>
      </c>
      <c r="S200" s="234">
        <f t="shared" si="71"/>
        <v>104.37384898710866</v>
      </c>
    </row>
    <row r="201" spans="1:19" ht="13.5" customHeight="1" x14ac:dyDescent="0.15">
      <c r="A201" s="209"/>
      <c r="B201" s="194"/>
      <c r="C201" s="379"/>
      <c r="D201" s="203" t="s">
        <v>74</v>
      </c>
      <c r="E201" s="233">
        <f t="shared" ref="E201:P201" si="80">+E199-E200</f>
        <v>96.899999999999991</v>
      </c>
      <c r="F201" s="233">
        <f t="shared" si="80"/>
        <v>180.70000000000002</v>
      </c>
      <c r="G201" s="233">
        <f t="shared" si="80"/>
        <v>120.39999999999999</v>
      </c>
      <c r="H201" s="233">
        <f t="shared" si="80"/>
        <v>128.60000000000002</v>
      </c>
      <c r="I201" s="233">
        <f t="shared" si="80"/>
        <v>134.30000000000001</v>
      </c>
      <c r="J201" s="233">
        <f t="shared" si="80"/>
        <v>110.89999999999999</v>
      </c>
      <c r="K201" s="233">
        <f t="shared" si="80"/>
        <v>157</v>
      </c>
      <c r="L201" s="233">
        <f t="shared" si="80"/>
        <v>66.7</v>
      </c>
      <c r="M201" s="233">
        <f t="shared" si="80"/>
        <v>28.499999999999996</v>
      </c>
      <c r="N201" s="233">
        <f t="shared" si="80"/>
        <v>32</v>
      </c>
      <c r="O201" s="233">
        <f t="shared" si="80"/>
        <v>30</v>
      </c>
      <c r="P201" s="233">
        <f t="shared" si="80"/>
        <v>42</v>
      </c>
      <c r="Q201" s="233">
        <f t="shared" si="73"/>
        <v>1128</v>
      </c>
      <c r="R201" s="233">
        <v>1115.4000000000001</v>
      </c>
      <c r="S201" s="234">
        <f t="shared" si="71"/>
        <v>101.12963959117805</v>
      </c>
    </row>
    <row r="202" spans="1:19" ht="13.5" customHeight="1" x14ac:dyDescent="0.15">
      <c r="A202" s="209"/>
      <c r="B202" s="194"/>
      <c r="C202" s="379"/>
      <c r="D202" s="203" t="s">
        <v>75</v>
      </c>
      <c r="E202" s="233">
        <f t="shared" ref="E202:P202" si="81">+E199-E203</f>
        <v>108</v>
      </c>
      <c r="F202" s="233">
        <f t="shared" si="81"/>
        <v>201.8</v>
      </c>
      <c r="G202" s="233">
        <f t="shared" si="81"/>
        <v>150.79999999999998</v>
      </c>
      <c r="H202" s="233">
        <f t="shared" si="81"/>
        <v>159.5</v>
      </c>
      <c r="I202" s="233">
        <f t="shared" si="81"/>
        <v>167.9</v>
      </c>
      <c r="J202" s="233">
        <f t="shared" si="81"/>
        <v>138.29999999999998</v>
      </c>
      <c r="K202" s="233">
        <f t="shared" si="81"/>
        <v>181.1</v>
      </c>
      <c r="L202" s="233">
        <f t="shared" si="81"/>
        <v>73.3</v>
      </c>
      <c r="M202" s="233">
        <f t="shared" si="81"/>
        <v>37.199999999999996</v>
      </c>
      <c r="N202" s="233">
        <f t="shared" si="81"/>
        <v>41.3</v>
      </c>
      <c r="O202" s="233">
        <f t="shared" si="81"/>
        <v>38.4</v>
      </c>
      <c r="P202" s="233">
        <f t="shared" si="81"/>
        <v>51.1</v>
      </c>
      <c r="Q202" s="233">
        <f t="shared" si="73"/>
        <v>1348.6999999999998</v>
      </c>
      <c r="R202" s="233">
        <v>1325.5</v>
      </c>
      <c r="S202" s="234">
        <f t="shared" si="71"/>
        <v>101.75028291210862</v>
      </c>
    </row>
    <row r="203" spans="1:19" ht="13.5" customHeight="1" x14ac:dyDescent="0.15">
      <c r="A203" s="209"/>
      <c r="B203" s="194"/>
      <c r="C203" s="379"/>
      <c r="D203" s="203" t="s">
        <v>76</v>
      </c>
      <c r="E203" s="233">
        <v>0.3</v>
      </c>
      <c r="F203" s="233">
        <v>1.1000000000000001</v>
      </c>
      <c r="G203" s="233">
        <v>0.4</v>
      </c>
      <c r="H203" s="233">
        <v>1.3</v>
      </c>
      <c r="I203" s="233">
        <v>0.7</v>
      </c>
      <c r="J203" s="233">
        <v>0.8</v>
      </c>
      <c r="K203" s="212">
        <v>0.4</v>
      </c>
      <c r="L203" s="212">
        <v>0.5</v>
      </c>
      <c r="M203" s="212">
        <v>0.1</v>
      </c>
      <c r="N203" s="212">
        <v>0.1</v>
      </c>
      <c r="O203" s="212">
        <v>0.2</v>
      </c>
      <c r="P203" s="212">
        <v>0.1</v>
      </c>
      <c r="Q203" s="233">
        <f t="shared" si="73"/>
        <v>6</v>
      </c>
      <c r="R203" s="233">
        <v>7.1</v>
      </c>
      <c r="S203" s="234">
        <f t="shared" si="71"/>
        <v>84.507042253521135</v>
      </c>
    </row>
    <row r="204" spans="1:19" ht="13.5" customHeight="1" thickBot="1" x14ac:dyDescent="0.2">
      <c r="A204" s="209"/>
      <c r="B204" s="194"/>
      <c r="C204" s="380"/>
      <c r="D204" s="206" t="s">
        <v>77</v>
      </c>
      <c r="E204" s="239">
        <v>0.5</v>
      </c>
      <c r="F204" s="239">
        <v>1.5</v>
      </c>
      <c r="G204" s="239">
        <v>0.5</v>
      </c>
      <c r="H204" s="239">
        <v>2.2999999999999998</v>
      </c>
      <c r="I204" s="239">
        <v>1.4</v>
      </c>
      <c r="J204" s="239">
        <v>1.7</v>
      </c>
      <c r="K204" s="212">
        <v>0.6</v>
      </c>
      <c r="L204" s="214">
        <v>0.8</v>
      </c>
      <c r="M204" s="214">
        <v>0.1</v>
      </c>
      <c r="N204" s="214">
        <v>0.3</v>
      </c>
      <c r="O204" s="214">
        <v>0.2</v>
      </c>
      <c r="P204" s="214">
        <v>0.1</v>
      </c>
      <c r="Q204" s="239">
        <f t="shared" si="73"/>
        <v>10</v>
      </c>
      <c r="R204" s="239">
        <v>10.800000000000002</v>
      </c>
      <c r="S204" s="240">
        <f t="shared" si="71"/>
        <v>92.592592592592567</v>
      </c>
    </row>
    <row r="205" spans="1:19" ht="13.5" customHeight="1" x14ac:dyDescent="0.15">
      <c r="A205" s="209"/>
      <c r="B205" s="194"/>
      <c r="C205" s="378" t="s">
        <v>96</v>
      </c>
      <c r="D205" s="200" t="s">
        <v>72</v>
      </c>
      <c r="E205" s="229">
        <v>46.9</v>
      </c>
      <c r="F205" s="229">
        <v>99.1</v>
      </c>
      <c r="G205" s="229">
        <v>96.1</v>
      </c>
      <c r="H205" s="250">
        <v>100.4</v>
      </c>
      <c r="I205" s="250">
        <v>101.7</v>
      </c>
      <c r="J205" s="250">
        <v>94.5</v>
      </c>
      <c r="K205" s="251">
        <v>78.5</v>
      </c>
      <c r="L205" s="244">
        <v>45.6</v>
      </c>
      <c r="M205" s="244">
        <v>24.9</v>
      </c>
      <c r="N205" s="244">
        <v>51.5</v>
      </c>
      <c r="O205" s="244">
        <v>34.799999999999997</v>
      </c>
      <c r="P205" s="244">
        <v>30.7</v>
      </c>
      <c r="Q205" s="229">
        <f t="shared" si="73"/>
        <v>804.7</v>
      </c>
      <c r="R205" s="229">
        <v>789.90000000000009</v>
      </c>
      <c r="S205" s="230">
        <f t="shared" si="71"/>
        <v>101.87365489302442</v>
      </c>
    </row>
    <row r="206" spans="1:19" ht="13.5" customHeight="1" x14ac:dyDescent="0.15">
      <c r="A206" s="209"/>
      <c r="B206" s="194"/>
      <c r="C206" s="379"/>
      <c r="D206" s="203" t="s">
        <v>73</v>
      </c>
      <c r="E206" s="233">
        <v>2</v>
      </c>
      <c r="F206" s="233">
        <v>15.7</v>
      </c>
      <c r="G206" s="233">
        <v>18.5</v>
      </c>
      <c r="H206" s="235">
        <v>17.3</v>
      </c>
      <c r="I206" s="235">
        <v>18.399999999999999</v>
      </c>
      <c r="J206" s="252">
        <v>14.7</v>
      </c>
      <c r="K206" s="212">
        <v>13</v>
      </c>
      <c r="L206" s="212">
        <v>7.1</v>
      </c>
      <c r="M206" s="212">
        <v>2.1</v>
      </c>
      <c r="N206" s="212">
        <v>2.1</v>
      </c>
      <c r="O206" s="212">
        <v>2.2999999999999998</v>
      </c>
      <c r="P206" s="212">
        <v>12.6</v>
      </c>
      <c r="Q206" s="233">
        <f t="shared" si="73"/>
        <v>125.79999999999998</v>
      </c>
      <c r="R206" s="233">
        <v>103.19999999999999</v>
      </c>
      <c r="S206" s="234">
        <f t="shared" si="71"/>
        <v>121.89922480620154</v>
      </c>
    </row>
    <row r="207" spans="1:19" ht="13.5" customHeight="1" x14ac:dyDescent="0.15">
      <c r="A207" s="209"/>
      <c r="B207" s="194"/>
      <c r="C207" s="379"/>
      <c r="D207" s="203" t="s">
        <v>74</v>
      </c>
      <c r="E207" s="233">
        <f t="shared" ref="E207:P207" si="82">+E205-E206</f>
        <v>44.9</v>
      </c>
      <c r="F207" s="233">
        <f t="shared" si="82"/>
        <v>83.399999999999991</v>
      </c>
      <c r="G207" s="233">
        <f t="shared" si="82"/>
        <v>77.599999999999994</v>
      </c>
      <c r="H207" s="233">
        <f t="shared" si="82"/>
        <v>83.100000000000009</v>
      </c>
      <c r="I207" s="233">
        <f t="shared" si="82"/>
        <v>83.300000000000011</v>
      </c>
      <c r="J207" s="233">
        <f t="shared" si="82"/>
        <v>79.8</v>
      </c>
      <c r="K207" s="253">
        <f t="shared" si="82"/>
        <v>65.5</v>
      </c>
      <c r="L207" s="253">
        <f t="shared" si="82"/>
        <v>38.5</v>
      </c>
      <c r="M207" s="253">
        <f t="shared" si="82"/>
        <v>22.799999999999997</v>
      </c>
      <c r="N207" s="253">
        <f t="shared" si="82"/>
        <v>49.4</v>
      </c>
      <c r="O207" s="253">
        <f t="shared" si="82"/>
        <v>32.5</v>
      </c>
      <c r="P207" s="253">
        <f t="shared" si="82"/>
        <v>18.100000000000001</v>
      </c>
      <c r="Q207" s="233">
        <f t="shared" si="73"/>
        <v>678.9</v>
      </c>
      <c r="R207" s="233">
        <v>686.69999999999993</v>
      </c>
      <c r="S207" s="234">
        <f t="shared" si="71"/>
        <v>98.864132809086954</v>
      </c>
    </row>
    <row r="208" spans="1:19" ht="13.5" customHeight="1" x14ac:dyDescent="0.15">
      <c r="A208" s="209"/>
      <c r="B208" s="194"/>
      <c r="C208" s="379"/>
      <c r="D208" s="203" t="s">
        <v>75</v>
      </c>
      <c r="E208" s="233">
        <f t="shared" ref="E208:P208" si="83">+E205-E209</f>
        <v>42.9</v>
      </c>
      <c r="F208" s="233">
        <f t="shared" si="83"/>
        <v>92.199999999999989</v>
      </c>
      <c r="G208" s="233">
        <f t="shared" si="83"/>
        <v>89.5</v>
      </c>
      <c r="H208" s="233">
        <f t="shared" si="83"/>
        <v>92.800000000000011</v>
      </c>
      <c r="I208" s="233">
        <f t="shared" si="83"/>
        <v>92.5</v>
      </c>
      <c r="J208" s="233">
        <f t="shared" si="83"/>
        <v>85.6</v>
      </c>
      <c r="K208" s="233">
        <f t="shared" si="83"/>
        <v>72</v>
      </c>
      <c r="L208" s="233">
        <f t="shared" si="83"/>
        <v>40.700000000000003</v>
      </c>
      <c r="M208" s="233">
        <f t="shared" si="83"/>
        <v>20.799999999999997</v>
      </c>
      <c r="N208" s="233">
        <f t="shared" si="83"/>
        <v>46.5</v>
      </c>
      <c r="O208" s="233">
        <f t="shared" si="83"/>
        <v>30.599999999999998</v>
      </c>
      <c r="P208" s="233">
        <f t="shared" si="83"/>
        <v>14.5</v>
      </c>
      <c r="Q208" s="233">
        <f t="shared" si="73"/>
        <v>720.6</v>
      </c>
      <c r="R208" s="233">
        <v>711.29999999999984</v>
      </c>
      <c r="S208" s="234">
        <f t="shared" si="71"/>
        <v>101.30746520455507</v>
      </c>
    </row>
    <row r="209" spans="1:19" ht="13.5" customHeight="1" x14ac:dyDescent="0.15">
      <c r="A209" s="209"/>
      <c r="B209" s="194"/>
      <c r="C209" s="379"/>
      <c r="D209" s="203" t="s">
        <v>76</v>
      </c>
      <c r="E209" s="233">
        <v>4</v>
      </c>
      <c r="F209" s="233">
        <v>6.9</v>
      </c>
      <c r="G209" s="233">
        <v>6.6</v>
      </c>
      <c r="H209" s="233">
        <v>7.6</v>
      </c>
      <c r="I209" s="233">
        <v>9.1999999999999993</v>
      </c>
      <c r="J209" s="233">
        <v>8.9</v>
      </c>
      <c r="K209" s="244">
        <v>6.5</v>
      </c>
      <c r="L209" s="231">
        <v>4.9000000000000004</v>
      </c>
      <c r="M209" s="231">
        <v>4.0999999999999996</v>
      </c>
      <c r="N209" s="231">
        <v>5</v>
      </c>
      <c r="O209" s="231">
        <v>4.2</v>
      </c>
      <c r="P209" s="231">
        <v>16.2</v>
      </c>
      <c r="Q209" s="233">
        <f t="shared" si="73"/>
        <v>84.1</v>
      </c>
      <c r="R209" s="233">
        <v>78.599999999999994</v>
      </c>
      <c r="S209" s="234">
        <f t="shared" si="71"/>
        <v>106.99745547073792</v>
      </c>
    </row>
    <row r="210" spans="1:19" ht="13.5" customHeight="1" thickBot="1" x14ac:dyDescent="0.2">
      <c r="A210" s="209"/>
      <c r="B210" s="194"/>
      <c r="C210" s="380"/>
      <c r="D210" s="206" t="s">
        <v>77</v>
      </c>
      <c r="E210" s="239">
        <v>6.8</v>
      </c>
      <c r="F210" s="239">
        <v>9.8000000000000007</v>
      </c>
      <c r="G210" s="239">
        <v>9.1999999999999993</v>
      </c>
      <c r="H210" s="239">
        <v>12</v>
      </c>
      <c r="I210" s="239">
        <v>13.5</v>
      </c>
      <c r="J210" s="239">
        <v>11.2</v>
      </c>
      <c r="K210" s="236">
        <v>9.1</v>
      </c>
      <c r="L210" s="236">
        <v>7.2</v>
      </c>
      <c r="M210" s="236">
        <v>9.3000000000000007</v>
      </c>
      <c r="N210" s="236">
        <v>8.9</v>
      </c>
      <c r="O210" s="236">
        <v>9.1999999999999993</v>
      </c>
      <c r="P210" s="254">
        <v>19.100000000000001</v>
      </c>
      <c r="Q210" s="239">
        <f t="shared" si="73"/>
        <v>125.30000000000001</v>
      </c>
      <c r="R210" s="239">
        <v>123.50000000000001</v>
      </c>
      <c r="S210" s="240">
        <f t="shared" si="71"/>
        <v>101.4574898785425</v>
      </c>
    </row>
    <row r="211" spans="1:19" ht="13.5" customHeight="1" x14ac:dyDescent="0.15">
      <c r="A211" s="209"/>
      <c r="B211" s="194"/>
      <c r="C211" s="378" t="s">
        <v>302</v>
      </c>
      <c r="D211" s="200" t="s">
        <v>72</v>
      </c>
      <c r="E211" s="229">
        <v>116.9</v>
      </c>
      <c r="F211" s="229">
        <v>288.3</v>
      </c>
      <c r="G211" s="229">
        <v>160.19999999999999</v>
      </c>
      <c r="H211" s="229">
        <v>264.60000000000002</v>
      </c>
      <c r="I211" s="229">
        <v>598.29999999999995</v>
      </c>
      <c r="J211" s="229">
        <v>232.5</v>
      </c>
      <c r="K211" s="255">
        <v>132.6</v>
      </c>
      <c r="L211" s="256">
        <v>93.1</v>
      </c>
      <c r="M211" s="255">
        <v>54.7</v>
      </c>
      <c r="N211" s="256">
        <v>40.700000000000003</v>
      </c>
      <c r="O211" s="257">
        <v>42.4</v>
      </c>
      <c r="P211" s="257">
        <v>46.2</v>
      </c>
      <c r="Q211" s="229">
        <f t="shared" si="73"/>
        <v>2070.5</v>
      </c>
      <c r="R211" s="229">
        <v>1817.2</v>
      </c>
      <c r="S211" s="230">
        <f t="shared" si="71"/>
        <v>113.9390270746203</v>
      </c>
    </row>
    <row r="212" spans="1:19" ht="13.5" customHeight="1" x14ac:dyDescent="0.15">
      <c r="A212" s="209"/>
      <c r="B212" s="194"/>
      <c r="C212" s="379"/>
      <c r="D212" s="203" t="s">
        <v>73</v>
      </c>
      <c r="E212" s="233">
        <v>2.4</v>
      </c>
      <c r="F212" s="233">
        <v>13.9</v>
      </c>
      <c r="G212" s="233">
        <v>3.5</v>
      </c>
      <c r="H212" s="233">
        <v>4.2</v>
      </c>
      <c r="I212" s="233">
        <v>20.100000000000001</v>
      </c>
      <c r="J212" s="258">
        <v>5.0999999999999996</v>
      </c>
      <c r="K212" s="225">
        <v>2.7</v>
      </c>
      <c r="L212" s="225">
        <v>1.6</v>
      </c>
      <c r="M212" s="225">
        <v>0.7</v>
      </c>
      <c r="N212" s="225">
        <v>0.4</v>
      </c>
      <c r="O212" s="225">
        <v>0.4</v>
      </c>
      <c r="P212" s="225">
        <v>0.5</v>
      </c>
      <c r="Q212" s="233">
        <f t="shared" si="73"/>
        <v>55.500000000000007</v>
      </c>
      <c r="R212" s="233">
        <v>51.499999999999986</v>
      </c>
      <c r="S212" s="234">
        <f t="shared" si="71"/>
        <v>107.76699029126218</v>
      </c>
    </row>
    <row r="213" spans="1:19" ht="13.5" customHeight="1" x14ac:dyDescent="0.15">
      <c r="A213" s="209"/>
      <c r="B213" s="194"/>
      <c r="C213" s="379"/>
      <c r="D213" s="203" t="s">
        <v>74</v>
      </c>
      <c r="E213" s="233">
        <f t="shared" ref="E213:P213" si="84">+E211-E212</f>
        <v>114.5</v>
      </c>
      <c r="F213" s="233">
        <f t="shared" si="84"/>
        <v>274.40000000000003</v>
      </c>
      <c r="G213" s="233">
        <f t="shared" si="84"/>
        <v>156.69999999999999</v>
      </c>
      <c r="H213" s="233">
        <f t="shared" si="84"/>
        <v>260.40000000000003</v>
      </c>
      <c r="I213" s="241">
        <f t="shared" si="84"/>
        <v>578.19999999999993</v>
      </c>
      <c r="J213" s="233">
        <f t="shared" si="84"/>
        <v>227.4</v>
      </c>
      <c r="K213" s="241">
        <f t="shared" si="84"/>
        <v>129.9</v>
      </c>
      <c r="L213" s="241">
        <f t="shared" si="84"/>
        <v>91.5</v>
      </c>
      <c r="M213" s="241">
        <f t="shared" si="84"/>
        <v>54</v>
      </c>
      <c r="N213" s="241">
        <f t="shared" si="84"/>
        <v>40.300000000000004</v>
      </c>
      <c r="O213" s="241">
        <f t="shared" si="84"/>
        <v>42</v>
      </c>
      <c r="P213" s="241">
        <f t="shared" si="84"/>
        <v>45.7</v>
      </c>
      <c r="Q213" s="233">
        <f t="shared" si="73"/>
        <v>2015</v>
      </c>
      <c r="R213" s="233">
        <v>1765.7000000000003</v>
      </c>
      <c r="S213" s="234">
        <f t="shared" si="71"/>
        <v>114.11904627060088</v>
      </c>
    </row>
    <row r="214" spans="1:19" ht="13.5" customHeight="1" x14ac:dyDescent="0.15">
      <c r="A214" s="209"/>
      <c r="B214" s="216"/>
      <c r="C214" s="379"/>
      <c r="D214" s="203" t="s">
        <v>75</v>
      </c>
      <c r="E214" s="233">
        <f t="shared" ref="E214:P214" si="85">+E211-E215</f>
        <v>116.60000000000001</v>
      </c>
      <c r="F214" s="233">
        <f t="shared" si="85"/>
        <v>287.8</v>
      </c>
      <c r="G214" s="233">
        <f t="shared" si="85"/>
        <v>158.1</v>
      </c>
      <c r="H214" s="233">
        <f t="shared" si="85"/>
        <v>256.10000000000002</v>
      </c>
      <c r="I214" s="233">
        <f t="shared" si="85"/>
        <v>581.09999999999991</v>
      </c>
      <c r="J214" s="233">
        <f t="shared" si="85"/>
        <v>226.5</v>
      </c>
      <c r="K214" s="233">
        <f t="shared" si="85"/>
        <v>132.19999999999999</v>
      </c>
      <c r="L214" s="233">
        <f t="shared" si="85"/>
        <v>92.699999999999989</v>
      </c>
      <c r="M214" s="233">
        <f t="shared" si="85"/>
        <v>54.400000000000006</v>
      </c>
      <c r="N214" s="233">
        <f t="shared" si="85"/>
        <v>40.400000000000006</v>
      </c>
      <c r="O214" s="233">
        <f t="shared" si="85"/>
        <v>42.1</v>
      </c>
      <c r="P214" s="233">
        <f t="shared" si="85"/>
        <v>45.900000000000006</v>
      </c>
      <c r="Q214" s="233">
        <f t="shared" si="73"/>
        <v>2033.9</v>
      </c>
      <c r="R214" s="233">
        <v>1801.8000000000002</v>
      </c>
      <c r="S214" s="234">
        <f t="shared" si="71"/>
        <v>112.88156288156289</v>
      </c>
    </row>
    <row r="215" spans="1:19" ht="13.5" customHeight="1" x14ac:dyDescent="0.15">
      <c r="A215" s="209"/>
      <c r="B215" s="216"/>
      <c r="C215" s="379"/>
      <c r="D215" s="203" t="s">
        <v>76</v>
      </c>
      <c r="E215" s="233">
        <v>0.3</v>
      </c>
      <c r="F215" s="233">
        <v>0.5</v>
      </c>
      <c r="G215" s="233">
        <v>2.1</v>
      </c>
      <c r="H215" s="233">
        <v>8.5</v>
      </c>
      <c r="I215" s="233">
        <v>17.2</v>
      </c>
      <c r="J215" s="233">
        <v>6</v>
      </c>
      <c r="K215" s="225">
        <v>0.4</v>
      </c>
      <c r="L215" s="225">
        <v>0.4</v>
      </c>
      <c r="M215" s="225">
        <v>0.3</v>
      </c>
      <c r="N215" s="225">
        <v>0.3</v>
      </c>
      <c r="O215" s="225">
        <v>0.3</v>
      </c>
      <c r="P215" s="225">
        <v>0.3</v>
      </c>
      <c r="Q215" s="232">
        <f t="shared" si="73"/>
        <v>36.599999999999987</v>
      </c>
      <c r="R215" s="233">
        <v>15.399999999999997</v>
      </c>
      <c r="S215" s="234">
        <f t="shared" si="71"/>
        <v>237.66233766233765</v>
      </c>
    </row>
    <row r="216" spans="1:19" ht="13.5" customHeight="1" thickBot="1" x14ac:dyDescent="0.2">
      <c r="A216" s="209"/>
      <c r="B216" s="216"/>
      <c r="C216" s="380"/>
      <c r="D216" s="206" t="s">
        <v>77</v>
      </c>
      <c r="E216" s="239">
        <v>0.3</v>
      </c>
      <c r="F216" s="239">
        <f t="shared" ref="F216:J216" si="86">F215</f>
        <v>0.5</v>
      </c>
      <c r="G216" s="239">
        <f t="shared" si="86"/>
        <v>2.1</v>
      </c>
      <c r="H216" s="239">
        <f t="shared" si="86"/>
        <v>8.5</v>
      </c>
      <c r="I216" s="239">
        <f t="shared" si="86"/>
        <v>17.2</v>
      </c>
      <c r="J216" s="239">
        <f t="shared" si="86"/>
        <v>6</v>
      </c>
      <c r="K216" s="237">
        <v>0.4</v>
      </c>
      <c r="L216" s="237">
        <v>0.4</v>
      </c>
      <c r="M216" s="237">
        <v>0.3</v>
      </c>
      <c r="N216" s="259">
        <v>0.3</v>
      </c>
      <c r="O216" s="259">
        <v>0.3</v>
      </c>
      <c r="P216" s="259">
        <v>0.3</v>
      </c>
      <c r="Q216" s="239">
        <f t="shared" si="73"/>
        <v>36.599999999999987</v>
      </c>
      <c r="R216" s="239">
        <v>15.399999999999997</v>
      </c>
      <c r="S216" s="240">
        <f t="shared" si="71"/>
        <v>237.66233766233765</v>
      </c>
    </row>
    <row r="217" spans="1:19" ht="13.5" customHeight="1" x14ac:dyDescent="0.15">
      <c r="A217" s="209"/>
      <c r="B217" s="216"/>
      <c r="C217" s="378" t="s">
        <v>97</v>
      </c>
      <c r="D217" s="200" t="s">
        <v>72</v>
      </c>
      <c r="E217" s="229">
        <v>15.8</v>
      </c>
      <c r="F217" s="229">
        <v>49.2</v>
      </c>
      <c r="G217" s="229">
        <v>50.7</v>
      </c>
      <c r="H217" s="229">
        <v>62.8</v>
      </c>
      <c r="I217" s="229">
        <v>74.099999999999994</v>
      </c>
      <c r="J217" s="229">
        <v>57.8</v>
      </c>
      <c r="K217" s="231">
        <v>41.3</v>
      </c>
      <c r="L217" s="231">
        <v>18.7</v>
      </c>
      <c r="M217" s="260">
        <v>15.1</v>
      </c>
      <c r="N217" s="231">
        <v>26.8</v>
      </c>
      <c r="O217" s="231">
        <v>16.899999999999999</v>
      </c>
      <c r="P217" s="231">
        <v>16.2</v>
      </c>
      <c r="Q217" s="229">
        <f t="shared" si="73"/>
        <v>445.4</v>
      </c>
      <c r="R217" s="229">
        <v>423.3</v>
      </c>
      <c r="S217" s="230">
        <f t="shared" si="71"/>
        <v>105.22088353413655</v>
      </c>
    </row>
    <row r="218" spans="1:19" ht="13.5" customHeight="1" x14ac:dyDescent="0.15">
      <c r="A218" s="209"/>
      <c r="B218" s="216"/>
      <c r="C218" s="379"/>
      <c r="D218" s="203" t="s">
        <v>73</v>
      </c>
      <c r="E218" s="233">
        <v>0</v>
      </c>
      <c r="F218" s="233">
        <v>0</v>
      </c>
      <c r="G218" s="233">
        <v>0.1</v>
      </c>
      <c r="H218" s="233">
        <v>0.1</v>
      </c>
      <c r="I218" s="233">
        <v>0.1</v>
      </c>
      <c r="J218" s="233">
        <v>0.1</v>
      </c>
      <c r="K218" s="231">
        <v>0.6</v>
      </c>
      <c r="L218" s="231">
        <v>0.1</v>
      </c>
      <c r="M218" s="231">
        <v>0</v>
      </c>
      <c r="N218" s="231">
        <v>0.2</v>
      </c>
      <c r="O218" s="231">
        <v>0.1</v>
      </c>
      <c r="P218" s="231">
        <v>0</v>
      </c>
      <c r="Q218" s="233">
        <f t="shared" si="73"/>
        <v>1.4000000000000001</v>
      </c>
      <c r="R218" s="233">
        <v>1.4</v>
      </c>
      <c r="S218" s="234">
        <f t="shared" si="71"/>
        <v>100.00000000000003</v>
      </c>
    </row>
    <row r="219" spans="1:19" ht="13.5" customHeight="1" x14ac:dyDescent="0.15">
      <c r="A219" s="209"/>
      <c r="B219" s="216"/>
      <c r="C219" s="379"/>
      <c r="D219" s="203" t="s">
        <v>74</v>
      </c>
      <c r="E219" s="233">
        <f t="shared" ref="E219:P219" si="87">+E217-E218</f>
        <v>15.8</v>
      </c>
      <c r="F219" s="233">
        <f t="shared" si="87"/>
        <v>49.2</v>
      </c>
      <c r="G219" s="233">
        <f t="shared" si="87"/>
        <v>50.6</v>
      </c>
      <c r="H219" s="233">
        <f t="shared" si="87"/>
        <v>62.699999999999996</v>
      </c>
      <c r="I219" s="233">
        <f t="shared" si="87"/>
        <v>74</v>
      </c>
      <c r="J219" s="233">
        <f t="shared" si="87"/>
        <v>57.699999999999996</v>
      </c>
      <c r="K219" s="235">
        <f t="shared" si="87"/>
        <v>40.699999999999996</v>
      </c>
      <c r="L219" s="235">
        <f t="shared" si="87"/>
        <v>18.599999999999998</v>
      </c>
      <c r="M219" s="235">
        <f t="shared" si="87"/>
        <v>15.1</v>
      </c>
      <c r="N219" s="235">
        <f t="shared" si="87"/>
        <v>26.6</v>
      </c>
      <c r="O219" s="235">
        <f t="shared" si="87"/>
        <v>16.799999999999997</v>
      </c>
      <c r="P219" s="235">
        <f t="shared" si="87"/>
        <v>16.2</v>
      </c>
      <c r="Q219" s="233">
        <f t="shared" si="73"/>
        <v>444.00000000000006</v>
      </c>
      <c r="R219" s="233">
        <v>421.9</v>
      </c>
      <c r="S219" s="234">
        <f t="shared" si="71"/>
        <v>105.23820810618632</v>
      </c>
    </row>
    <row r="220" spans="1:19" ht="13.5" customHeight="1" x14ac:dyDescent="0.15">
      <c r="A220" s="209"/>
      <c r="B220" s="216"/>
      <c r="C220" s="379"/>
      <c r="D220" s="203" t="s">
        <v>75</v>
      </c>
      <c r="E220" s="233">
        <f t="shared" ref="E220:P220" si="88">+E217-E221</f>
        <v>15.4</v>
      </c>
      <c r="F220" s="233">
        <f t="shared" si="88"/>
        <v>47.300000000000004</v>
      </c>
      <c r="G220" s="233">
        <f t="shared" si="88"/>
        <v>48.400000000000006</v>
      </c>
      <c r="H220" s="233">
        <f t="shared" si="88"/>
        <v>55.8</v>
      </c>
      <c r="I220" s="233">
        <f t="shared" si="88"/>
        <v>64.199999999999989</v>
      </c>
      <c r="J220" s="233">
        <f t="shared" si="88"/>
        <v>52.699999999999996</v>
      </c>
      <c r="K220" s="235">
        <f t="shared" si="88"/>
        <v>39.599999999999994</v>
      </c>
      <c r="L220" s="235">
        <f t="shared" si="88"/>
        <v>18.099999999999998</v>
      </c>
      <c r="M220" s="235">
        <f t="shared" si="88"/>
        <v>14.4</v>
      </c>
      <c r="N220" s="235">
        <f t="shared" si="88"/>
        <v>26.400000000000002</v>
      </c>
      <c r="O220" s="235">
        <f t="shared" si="88"/>
        <v>16.5</v>
      </c>
      <c r="P220" s="235">
        <f t="shared" si="88"/>
        <v>15.799999999999999</v>
      </c>
      <c r="Q220" s="233">
        <f t="shared" si="73"/>
        <v>414.59999999999997</v>
      </c>
      <c r="R220" s="233">
        <v>396.09999999999997</v>
      </c>
      <c r="S220" s="234">
        <f t="shared" si="71"/>
        <v>104.6705377429942</v>
      </c>
    </row>
    <row r="221" spans="1:19" ht="13.5" customHeight="1" x14ac:dyDescent="0.15">
      <c r="A221" s="209"/>
      <c r="B221" s="216"/>
      <c r="C221" s="379"/>
      <c r="D221" s="203" t="s">
        <v>76</v>
      </c>
      <c r="E221" s="233">
        <v>0.4</v>
      </c>
      <c r="F221" s="233">
        <v>1.9</v>
      </c>
      <c r="G221" s="233">
        <v>2.2999999999999998</v>
      </c>
      <c r="H221" s="233">
        <v>7</v>
      </c>
      <c r="I221" s="233">
        <v>9.9</v>
      </c>
      <c r="J221" s="233">
        <v>5.0999999999999996</v>
      </c>
      <c r="K221" s="261">
        <v>1.7</v>
      </c>
      <c r="L221" s="261">
        <v>0.6</v>
      </c>
      <c r="M221" s="261">
        <v>0.7</v>
      </c>
      <c r="N221" s="261">
        <v>0.4</v>
      </c>
      <c r="O221" s="261">
        <v>0.4</v>
      </c>
      <c r="P221" s="261">
        <v>0.4</v>
      </c>
      <c r="Q221" s="233">
        <f t="shared" si="73"/>
        <v>30.799999999999997</v>
      </c>
      <c r="R221" s="233">
        <v>27.2</v>
      </c>
      <c r="S221" s="234">
        <f t="shared" si="71"/>
        <v>113.23529411764706</v>
      </c>
    </row>
    <row r="222" spans="1:19" ht="13.5" customHeight="1" thickBot="1" x14ac:dyDescent="0.2">
      <c r="A222" s="209"/>
      <c r="B222" s="194"/>
      <c r="C222" s="380"/>
      <c r="D222" s="206" t="s">
        <v>77</v>
      </c>
      <c r="E222" s="239">
        <v>0.4</v>
      </c>
      <c r="F222" s="239">
        <v>2.1</v>
      </c>
      <c r="G222" s="239">
        <v>2.8</v>
      </c>
      <c r="H222" s="239">
        <v>7.8</v>
      </c>
      <c r="I222" s="239">
        <v>11.2</v>
      </c>
      <c r="J222" s="239">
        <v>6.9</v>
      </c>
      <c r="K222" s="262">
        <v>16.100000000000001</v>
      </c>
      <c r="L222" s="262">
        <v>0.6</v>
      </c>
      <c r="M222" s="262">
        <v>0.7</v>
      </c>
      <c r="N222" s="262">
        <v>0.5</v>
      </c>
      <c r="O222" s="262">
        <v>0.5</v>
      </c>
      <c r="P222" s="262">
        <v>0.4</v>
      </c>
      <c r="Q222" s="239">
        <f t="shared" si="73"/>
        <v>50</v>
      </c>
      <c r="R222" s="239">
        <v>27.6</v>
      </c>
      <c r="S222" s="240">
        <f t="shared" si="71"/>
        <v>181.15942028985506</v>
      </c>
    </row>
    <row r="223" spans="1:19" ht="13.5" customHeight="1" x14ac:dyDescent="0.15">
      <c r="A223" s="209"/>
      <c r="B223" s="194"/>
      <c r="C223" s="378" t="s">
        <v>98</v>
      </c>
      <c r="D223" s="200" t="s">
        <v>72</v>
      </c>
      <c r="E223" s="229">
        <v>9.3000000000000007</v>
      </c>
      <c r="F223" s="229">
        <v>16.600000000000001</v>
      </c>
      <c r="G223" s="229">
        <v>15.1</v>
      </c>
      <c r="H223" s="229">
        <v>17.899999999999999</v>
      </c>
      <c r="I223" s="229">
        <v>22.6</v>
      </c>
      <c r="J223" s="229">
        <v>17.2</v>
      </c>
      <c r="K223" s="248">
        <v>12.9</v>
      </c>
      <c r="L223" s="248">
        <v>6.6</v>
      </c>
      <c r="M223" s="248">
        <v>8.3000000000000007</v>
      </c>
      <c r="N223" s="248">
        <v>11</v>
      </c>
      <c r="O223" s="248">
        <v>12.4</v>
      </c>
      <c r="P223" s="248">
        <v>1.7</v>
      </c>
      <c r="Q223" s="229">
        <f t="shared" si="73"/>
        <v>151.6</v>
      </c>
      <c r="R223" s="229">
        <v>164.00000000000003</v>
      </c>
      <c r="S223" s="230">
        <f t="shared" si="71"/>
        <v>92.439024390243887</v>
      </c>
    </row>
    <row r="224" spans="1:19" ht="13.5" customHeight="1" x14ac:dyDescent="0.15">
      <c r="A224" s="209"/>
      <c r="B224" s="194"/>
      <c r="C224" s="379"/>
      <c r="D224" s="203" t="s">
        <v>73</v>
      </c>
      <c r="E224" s="233">
        <v>0</v>
      </c>
      <c r="F224" s="233">
        <v>0.1</v>
      </c>
      <c r="G224" s="233">
        <v>0.1</v>
      </c>
      <c r="H224" s="233">
        <v>0.1</v>
      </c>
      <c r="I224" s="233">
        <v>0.1</v>
      </c>
      <c r="J224" s="233">
        <v>0.1</v>
      </c>
      <c r="K224" s="212">
        <v>0</v>
      </c>
      <c r="L224" s="212">
        <v>0</v>
      </c>
      <c r="M224" s="212">
        <v>0</v>
      </c>
      <c r="N224" s="212">
        <v>0.2</v>
      </c>
      <c r="O224" s="212">
        <v>0.2</v>
      </c>
      <c r="P224" s="212">
        <v>0</v>
      </c>
      <c r="Q224" s="233">
        <f t="shared" si="73"/>
        <v>0.89999999999999991</v>
      </c>
      <c r="R224" s="233">
        <v>0.4</v>
      </c>
      <c r="S224" s="234">
        <f t="shared" si="71"/>
        <v>224.99999999999994</v>
      </c>
    </row>
    <row r="225" spans="1:19" ht="13.5" customHeight="1" x14ac:dyDescent="0.15">
      <c r="A225" s="209"/>
      <c r="B225" s="194"/>
      <c r="C225" s="379"/>
      <c r="D225" s="203" t="s">
        <v>74</v>
      </c>
      <c r="E225" s="233">
        <f t="shared" ref="E225:P225" si="89">+E223-E224</f>
        <v>9.3000000000000007</v>
      </c>
      <c r="F225" s="233">
        <f t="shared" si="89"/>
        <v>16.5</v>
      </c>
      <c r="G225" s="233">
        <f t="shared" si="89"/>
        <v>15</v>
      </c>
      <c r="H225" s="233">
        <f t="shared" si="89"/>
        <v>17.799999999999997</v>
      </c>
      <c r="I225" s="233">
        <f t="shared" si="89"/>
        <v>22.5</v>
      </c>
      <c r="J225" s="233">
        <f t="shared" si="89"/>
        <v>17.099999999999998</v>
      </c>
      <c r="K225" s="233">
        <f t="shared" si="89"/>
        <v>12.9</v>
      </c>
      <c r="L225" s="233">
        <f t="shared" si="89"/>
        <v>6.6</v>
      </c>
      <c r="M225" s="233">
        <f t="shared" si="89"/>
        <v>8.3000000000000007</v>
      </c>
      <c r="N225" s="233">
        <f t="shared" si="89"/>
        <v>10.8</v>
      </c>
      <c r="O225" s="233">
        <f t="shared" si="89"/>
        <v>12.200000000000001</v>
      </c>
      <c r="P225" s="233">
        <f t="shared" si="89"/>
        <v>1.7</v>
      </c>
      <c r="Q225" s="233">
        <f t="shared" si="73"/>
        <v>150.69999999999996</v>
      </c>
      <c r="R225" s="233">
        <v>163.60000000000002</v>
      </c>
      <c r="S225" s="234">
        <f t="shared" si="71"/>
        <v>92.114914425427841</v>
      </c>
    </row>
    <row r="226" spans="1:19" ht="13.5" customHeight="1" x14ac:dyDescent="0.15">
      <c r="A226" s="209"/>
      <c r="B226" s="194"/>
      <c r="C226" s="379"/>
      <c r="D226" s="203" t="s">
        <v>75</v>
      </c>
      <c r="E226" s="233">
        <f t="shared" ref="E226:P226" si="90">+E223-E227</f>
        <v>8.8000000000000007</v>
      </c>
      <c r="F226" s="233">
        <f t="shared" si="90"/>
        <v>15.8</v>
      </c>
      <c r="G226" s="233">
        <f t="shared" si="90"/>
        <v>14.2</v>
      </c>
      <c r="H226" s="233">
        <f t="shared" si="90"/>
        <v>16.5</v>
      </c>
      <c r="I226" s="233">
        <f t="shared" si="90"/>
        <v>20.5</v>
      </c>
      <c r="J226" s="233">
        <f t="shared" si="90"/>
        <v>15.899999999999999</v>
      </c>
      <c r="K226" s="233">
        <f t="shared" si="90"/>
        <v>11.700000000000001</v>
      </c>
      <c r="L226" s="233">
        <f t="shared" si="90"/>
        <v>5.3999999999999995</v>
      </c>
      <c r="M226" s="233">
        <f t="shared" si="90"/>
        <v>7.7000000000000011</v>
      </c>
      <c r="N226" s="233">
        <f t="shared" si="90"/>
        <v>10.3</v>
      </c>
      <c r="O226" s="233">
        <f t="shared" si="90"/>
        <v>11.6</v>
      </c>
      <c r="P226" s="233">
        <f t="shared" si="90"/>
        <v>0.89999999999999991</v>
      </c>
      <c r="Q226" s="233">
        <f t="shared" si="73"/>
        <v>139.30000000000001</v>
      </c>
      <c r="R226" s="233">
        <v>153.6</v>
      </c>
      <c r="S226" s="234">
        <f t="shared" si="71"/>
        <v>90.690104166666671</v>
      </c>
    </row>
    <row r="227" spans="1:19" ht="13.5" customHeight="1" x14ac:dyDescent="0.15">
      <c r="A227" s="209"/>
      <c r="B227" s="194"/>
      <c r="C227" s="379"/>
      <c r="D227" s="203" t="s">
        <v>76</v>
      </c>
      <c r="E227" s="233">
        <v>0.5</v>
      </c>
      <c r="F227" s="233">
        <v>0.8</v>
      </c>
      <c r="G227" s="233">
        <v>0.9</v>
      </c>
      <c r="H227" s="233">
        <v>1.4</v>
      </c>
      <c r="I227" s="233">
        <v>2.1</v>
      </c>
      <c r="J227" s="233">
        <v>1.3</v>
      </c>
      <c r="K227" s="212">
        <v>1.2</v>
      </c>
      <c r="L227" s="212">
        <v>1.2</v>
      </c>
      <c r="M227" s="212">
        <v>0.6</v>
      </c>
      <c r="N227" s="212">
        <v>0.7</v>
      </c>
      <c r="O227" s="212">
        <v>0.8</v>
      </c>
      <c r="P227" s="212">
        <v>0.8</v>
      </c>
      <c r="Q227" s="233">
        <f t="shared" si="73"/>
        <v>12.299999999999999</v>
      </c>
      <c r="R227" s="233">
        <v>10.399999999999999</v>
      </c>
      <c r="S227" s="234">
        <f t="shared" si="71"/>
        <v>118.26923076923077</v>
      </c>
    </row>
    <row r="228" spans="1:19" ht="13.5" customHeight="1" thickBot="1" x14ac:dyDescent="0.2">
      <c r="A228" s="209"/>
      <c r="B228" s="263"/>
      <c r="C228" s="380"/>
      <c r="D228" s="206" t="s">
        <v>77</v>
      </c>
      <c r="E228" s="239">
        <v>0.5</v>
      </c>
      <c r="F228" s="239">
        <v>0.8</v>
      </c>
      <c r="G228" s="239">
        <v>1</v>
      </c>
      <c r="H228" s="239">
        <v>1.6</v>
      </c>
      <c r="I228" s="239">
        <v>2.2999999999999998</v>
      </c>
      <c r="J228" s="239">
        <v>1.4</v>
      </c>
      <c r="K228" s="214">
        <v>1.3</v>
      </c>
      <c r="L228" s="214">
        <v>1.3</v>
      </c>
      <c r="M228" s="214">
        <v>0.7</v>
      </c>
      <c r="N228" s="214">
        <v>0.8</v>
      </c>
      <c r="O228" s="214">
        <v>0.9</v>
      </c>
      <c r="P228" s="214">
        <v>0.8</v>
      </c>
      <c r="Q228" s="239">
        <f t="shared" si="73"/>
        <v>13.400000000000002</v>
      </c>
      <c r="R228" s="239">
        <v>11.799999999999997</v>
      </c>
      <c r="S228" s="240">
        <f t="shared" si="71"/>
        <v>113.55932203389835</v>
      </c>
    </row>
    <row r="229" spans="1:19" ht="18.75" customHeight="1" x14ac:dyDescent="0.2">
      <c r="A229" s="308" t="str">
        <f>$A$1</f>
        <v>５　平成27年度市町村別・月別観光入込客数</v>
      </c>
    </row>
    <row r="230" spans="1:19" ht="13.5" customHeight="1" thickBot="1" x14ac:dyDescent="0.2">
      <c r="S230" s="195" t="s">
        <v>310</v>
      </c>
    </row>
    <row r="231" spans="1:19" ht="13.5" customHeight="1" thickBot="1" x14ac:dyDescent="0.2">
      <c r="A231" s="196" t="s">
        <v>58</v>
      </c>
      <c r="B231" s="196" t="s">
        <v>355</v>
      </c>
      <c r="C231" s="196" t="s">
        <v>59</v>
      </c>
      <c r="D231" s="197" t="s">
        <v>60</v>
      </c>
      <c r="E231" s="198" t="s">
        <v>61</v>
      </c>
      <c r="F231" s="198" t="s">
        <v>62</v>
      </c>
      <c r="G231" s="198" t="s">
        <v>63</v>
      </c>
      <c r="H231" s="198" t="s">
        <v>64</v>
      </c>
      <c r="I231" s="198" t="s">
        <v>65</v>
      </c>
      <c r="J231" s="198" t="s">
        <v>66</v>
      </c>
      <c r="K231" s="198" t="s">
        <v>67</v>
      </c>
      <c r="L231" s="198" t="s">
        <v>68</v>
      </c>
      <c r="M231" s="198" t="s">
        <v>69</v>
      </c>
      <c r="N231" s="198" t="s">
        <v>36</v>
      </c>
      <c r="O231" s="198" t="s">
        <v>37</v>
      </c>
      <c r="P231" s="198" t="s">
        <v>38</v>
      </c>
      <c r="Q231" s="198" t="s">
        <v>356</v>
      </c>
      <c r="R231" s="198" t="str">
        <f>$R$3</f>
        <v>26年度</v>
      </c>
      <c r="S231" s="199" t="s">
        <v>71</v>
      </c>
    </row>
    <row r="232" spans="1:19" ht="13.5" customHeight="1" x14ac:dyDescent="0.15">
      <c r="A232" s="209"/>
      <c r="B232" s="369" t="s">
        <v>328</v>
      </c>
      <c r="C232" s="371"/>
      <c r="D232" s="200" t="s">
        <v>72</v>
      </c>
      <c r="E232" s="210">
        <f t="shared" ref="E232:R232" si="91">+E238+E244+E250+E256+E262+E268+E274+E280+E289+E295+E301+E307+E313+E319+E325+E331+E337+E346+E352+E358</f>
        <v>1242.8999999999999</v>
      </c>
      <c r="F232" s="210">
        <f t="shared" si="91"/>
        <v>2132.5</v>
      </c>
      <c r="G232" s="210">
        <f t="shared" si="91"/>
        <v>2044.4000000000003</v>
      </c>
      <c r="H232" s="210">
        <f t="shared" si="91"/>
        <v>2829.7999999999997</v>
      </c>
      <c r="I232" s="210">
        <f t="shared" si="91"/>
        <v>3184.2</v>
      </c>
      <c r="J232" s="210">
        <f t="shared" si="91"/>
        <v>2222.8999999999996</v>
      </c>
      <c r="K232" s="210">
        <f t="shared" si="91"/>
        <v>1841.6000000000001</v>
      </c>
      <c r="L232" s="210">
        <f t="shared" si="91"/>
        <v>976.19999999999993</v>
      </c>
      <c r="M232" s="210">
        <f t="shared" si="91"/>
        <v>1458.6999999999998</v>
      </c>
      <c r="N232" s="210">
        <f t="shared" si="91"/>
        <v>1796.9</v>
      </c>
      <c r="O232" s="210">
        <f t="shared" si="91"/>
        <v>1769.1000000000001</v>
      </c>
      <c r="P232" s="210">
        <f t="shared" si="91"/>
        <v>1501.4999999999998</v>
      </c>
      <c r="Q232" s="210">
        <f t="shared" si="91"/>
        <v>23000.7</v>
      </c>
      <c r="R232" s="210">
        <f t="shared" si="91"/>
        <v>21002.1</v>
      </c>
      <c r="S232" s="211">
        <f t="shared" ref="S232:S285" si="92">IF(Q232=0,"－",Q232/R232*100)</f>
        <v>109.51619123801906</v>
      </c>
    </row>
    <row r="233" spans="1:19" ht="13.5" customHeight="1" x14ac:dyDescent="0.15">
      <c r="A233" s="209"/>
      <c r="B233" s="372"/>
      <c r="C233" s="374"/>
      <c r="D233" s="203" t="s">
        <v>73</v>
      </c>
      <c r="E233" s="212">
        <f t="shared" ref="E233:Q237" si="93">+E239+E245+E251+E257+E263+E269+E275+E281+E290+E296+E302+E308+E314+E320+E326+E332+E338+E347+E353+E359</f>
        <v>302</v>
      </c>
      <c r="F233" s="212">
        <f t="shared" si="93"/>
        <v>447.09999999999997</v>
      </c>
      <c r="G233" s="212">
        <f t="shared" si="93"/>
        <v>565.29999999999995</v>
      </c>
      <c r="H233" s="212">
        <f t="shared" si="93"/>
        <v>695.60000000000025</v>
      </c>
      <c r="I233" s="212">
        <f t="shared" si="93"/>
        <v>826.9000000000002</v>
      </c>
      <c r="J233" s="212">
        <f t="shared" si="93"/>
        <v>640.9</v>
      </c>
      <c r="K233" s="212">
        <f t="shared" si="93"/>
        <v>484.9</v>
      </c>
      <c r="L233" s="212">
        <f t="shared" si="93"/>
        <v>275.29999999999995</v>
      </c>
      <c r="M233" s="212">
        <f t="shared" si="93"/>
        <v>584.4000000000002</v>
      </c>
      <c r="N233" s="212">
        <f t="shared" si="93"/>
        <v>655.6</v>
      </c>
      <c r="O233" s="212">
        <f t="shared" si="93"/>
        <v>582.4</v>
      </c>
      <c r="P233" s="212">
        <f t="shared" si="93"/>
        <v>565.70000000000005</v>
      </c>
      <c r="Q233" s="212">
        <f t="shared" si="93"/>
        <v>6626.0999999999995</v>
      </c>
      <c r="R233" s="212">
        <f>+R239+R245+R251+R257+R263+R269+R275+R281+R290+R296+R302+R308+R314+R320+R326+R332+R338+R347+R353+R359</f>
        <v>5975.8</v>
      </c>
      <c r="S233" s="213">
        <f t="shared" si="92"/>
        <v>110.88222497406204</v>
      </c>
    </row>
    <row r="234" spans="1:19" ht="13.5" customHeight="1" x14ac:dyDescent="0.15">
      <c r="A234" s="209" t="s">
        <v>357</v>
      </c>
      <c r="B234" s="372"/>
      <c r="C234" s="374"/>
      <c r="D234" s="203" t="s">
        <v>74</v>
      </c>
      <c r="E234" s="212">
        <f t="shared" si="93"/>
        <v>940.9</v>
      </c>
      <c r="F234" s="212">
        <f t="shared" si="93"/>
        <v>1685.3999999999999</v>
      </c>
      <c r="G234" s="212">
        <f t="shared" si="93"/>
        <v>1479.1000000000004</v>
      </c>
      <c r="H234" s="212">
        <f t="shared" si="93"/>
        <v>2134.1999999999998</v>
      </c>
      <c r="I234" s="212">
        <f t="shared" si="93"/>
        <v>2357.3000000000006</v>
      </c>
      <c r="J234" s="212">
        <f t="shared" si="93"/>
        <v>1582.0000000000002</v>
      </c>
      <c r="K234" s="212">
        <f t="shared" si="93"/>
        <v>1356.7</v>
      </c>
      <c r="L234" s="212">
        <f t="shared" si="93"/>
        <v>700.9</v>
      </c>
      <c r="M234" s="212">
        <f t="shared" si="93"/>
        <v>874.3</v>
      </c>
      <c r="N234" s="212">
        <f t="shared" si="93"/>
        <v>1141.3000000000002</v>
      </c>
      <c r="O234" s="212">
        <f t="shared" si="93"/>
        <v>1186.7</v>
      </c>
      <c r="P234" s="212">
        <f t="shared" si="93"/>
        <v>935.80000000000007</v>
      </c>
      <c r="Q234" s="212">
        <f t="shared" si="93"/>
        <v>16374.599999999999</v>
      </c>
      <c r="R234" s="212">
        <f>+R240+R246+R252+R258+R264+R270+R276+R282+R291+R297+R303+R309+R315+R321+R327+R333+R339+R348+R354+R360</f>
        <v>15026.3</v>
      </c>
      <c r="S234" s="213">
        <f t="shared" si="92"/>
        <v>108.97293412217246</v>
      </c>
    </row>
    <row r="235" spans="1:19" ht="13.5" customHeight="1" x14ac:dyDescent="0.15">
      <c r="A235" s="209"/>
      <c r="B235" s="372"/>
      <c r="C235" s="374"/>
      <c r="D235" s="203" t="s">
        <v>75</v>
      </c>
      <c r="E235" s="212">
        <f t="shared" si="93"/>
        <v>1105.8999999999999</v>
      </c>
      <c r="F235" s="212">
        <f t="shared" si="93"/>
        <v>1978.1</v>
      </c>
      <c r="G235" s="212">
        <f t="shared" si="93"/>
        <v>1840.4</v>
      </c>
      <c r="H235" s="212">
        <f t="shared" si="93"/>
        <v>2522.5</v>
      </c>
      <c r="I235" s="212">
        <f t="shared" si="93"/>
        <v>2800.2</v>
      </c>
      <c r="J235" s="212">
        <f t="shared" si="93"/>
        <v>1955.4999999999995</v>
      </c>
      <c r="K235" s="212">
        <f t="shared" si="93"/>
        <v>1684.4000000000003</v>
      </c>
      <c r="L235" s="212">
        <f t="shared" si="93"/>
        <v>896.9000000000002</v>
      </c>
      <c r="M235" s="212">
        <f t="shared" si="93"/>
        <v>1267.7000000000003</v>
      </c>
      <c r="N235" s="212">
        <f t="shared" si="93"/>
        <v>1511.3</v>
      </c>
      <c r="O235" s="212">
        <f t="shared" si="93"/>
        <v>1543.3999999999999</v>
      </c>
      <c r="P235" s="212">
        <f t="shared" si="93"/>
        <v>1284.2</v>
      </c>
      <c r="Q235" s="212">
        <f t="shared" si="93"/>
        <v>20390.499999999996</v>
      </c>
      <c r="R235" s="212">
        <f>+R241+R247+R253+R259+R265+R271+R277+R283+R292+R298+R304+R310+R316+R322+R328+R334+R340+R349+R355+R361</f>
        <v>18526.7</v>
      </c>
      <c r="S235" s="213">
        <f t="shared" si="92"/>
        <v>110.06007545866234</v>
      </c>
    </row>
    <row r="236" spans="1:19" ht="13.5" customHeight="1" x14ac:dyDescent="0.15">
      <c r="A236" s="209"/>
      <c r="B236" s="372"/>
      <c r="C236" s="374"/>
      <c r="D236" s="203" t="s">
        <v>76</v>
      </c>
      <c r="E236" s="212">
        <f t="shared" si="93"/>
        <v>136.99999999999997</v>
      </c>
      <c r="F236" s="212">
        <f t="shared" si="93"/>
        <v>154.4</v>
      </c>
      <c r="G236" s="212">
        <f t="shared" si="93"/>
        <v>203.99999999999994</v>
      </c>
      <c r="H236" s="212">
        <f t="shared" si="93"/>
        <v>307.29999999999995</v>
      </c>
      <c r="I236" s="212">
        <f t="shared" si="93"/>
        <v>384</v>
      </c>
      <c r="J236" s="212">
        <f t="shared" si="93"/>
        <v>267.39999999999998</v>
      </c>
      <c r="K236" s="212">
        <f t="shared" si="93"/>
        <v>157.19999999999993</v>
      </c>
      <c r="L236" s="212">
        <f t="shared" si="93"/>
        <v>79.299999999999983</v>
      </c>
      <c r="M236" s="212">
        <f t="shared" si="93"/>
        <v>191</v>
      </c>
      <c r="N236" s="212">
        <f t="shared" si="93"/>
        <v>285.60000000000008</v>
      </c>
      <c r="O236" s="212">
        <f t="shared" si="93"/>
        <v>225.7</v>
      </c>
      <c r="P236" s="212">
        <f t="shared" si="93"/>
        <v>217.29999999999995</v>
      </c>
      <c r="Q236" s="212">
        <f t="shared" si="93"/>
        <v>2610.2000000000003</v>
      </c>
      <c r="R236" s="212">
        <f>+R242+R248+R254+R260+R266+R272+R278+R284+R293+R299+R305+R311+R317+R323+R329+R335+R341+R350+R356+R362</f>
        <v>2475.4000000000005</v>
      </c>
      <c r="S236" s="213">
        <f t="shared" si="92"/>
        <v>105.44558455199157</v>
      </c>
    </row>
    <row r="237" spans="1:19" ht="13.5" customHeight="1" thickBot="1" x14ac:dyDescent="0.2">
      <c r="A237" s="209"/>
      <c r="B237" s="372"/>
      <c r="C237" s="377"/>
      <c r="D237" s="206" t="s">
        <v>77</v>
      </c>
      <c r="E237" s="214">
        <f t="shared" si="93"/>
        <v>181.19999999999993</v>
      </c>
      <c r="F237" s="214">
        <f t="shared" si="93"/>
        <v>185.60000000000002</v>
      </c>
      <c r="G237" s="214">
        <f t="shared" si="93"/>
        <v>255.49999999999997</v>
      </c>
      <c r="H237" s="214">
        <f t="shared" si="93"/>
        <v>399.6</v>
      </c>
      <c r="I237" s="214">
        <f t="shared" si="93"/>
        <v>492.1</v>
      </c>
      <c r="J237" s="214">
        <f t="shared" si="93"/>
        <v>330.50000000000006</v>
      </c>
      <c r="K237" s="214">
        <f t="shared" si="93"/>
        <v>192.3</v>
      </c>
      <c r="L237" s="214">
        <f t="shared" si="93"/>
        <v>96.9</v>
      </c>
      <c r="M237" s="214">
        <f t="shared" si="93"/>
        <v>295.10000000000002</v>
      </c>
      <c r="N237" s="214">
        <f t="shared" si="93"/>
        <v>439.00000000000011</v>
      </c>
      <c r="O237" s="214">
        <f t="shared" si="93"/>
        <v>340.40000000000009</v>
      </c>
      <c r="P237" s="214">
        <f t="shared" si="93"/>
        <v>311.9000000000002</v>
      </c>
      <c r="Q237" s="214">
        <f t="shared" si="93"/>
        <v>3520.1000000000004</v>
      </c>
      <c r="R237" s="214">
        <f>+R243+R249+R255+R261+R267+R273+R279+R285+R294+R300+R306+R312+R318+R324+R330+R336+R342+R351+R357+R363</f>
        <v>3323.0000000000009</v>
      </c>
      <c r="S237" s="215">
        <f t="shared" si="92"/>
        <v>105.93138730063194</v>
      </c>
    </row>
    <row r="238" spans="1:19" ht="13.5" customHeight="1" x14ac:dyDescent="0.15">
      <c r="A238" s="209"/>
      <c r="B238" s="209"/>
      <c r="C238" s="378" t="s">
        <v>99</v>
      </c>
      <c r="D238" s="200" t="s">
        <v>72</v>
      </c>
      <c r="E238" s="210">
        <v>456.9</v>
      </c>
      <c r="F238" s="210">
        <v>630</v>
      </c>
      <c r="G238" s="210">
        <v>643.4</v>
      </c>
      <c r="H238" s="210">
        <v>861.3</v>
      </c>
      <c r="I238" s="210">
        <v>911.7</v>
      </c>
      <c r="J238" s="210">
        <v>628.6</v>
      </c>
      <c r="K238" s="210">
        <v>657.8</v>
      </c>
      <c r="L238" s="210">
        <v>491.7</v>
      </c>
      <c r="M238" s="210">
        <v>652.6</v>
      </c>
      <c r="N238" s="210">
        <v>647.4</v>
      </c>
      <c r="O238" s="210">
        <v>808.5</v>
      </c>
      <c r="P238" s="210">
        <v>559.4</v>
      </c>
      <c r="Q238" s="210">
        <f t="shared" ref="Q238:Q285" si="94">SUM(E238:P238)</f>
        <v>7949.3</v>
      </c>
      <c r="R238" s="210">
        <v>7447.7999999999993</v>
      </c>
      <c r="S238" s="211">
        <f t="shared" si="92"/>
        <v>106.73353204973282</v>
      </c>
    </row>
    <row r="239" spans="1:19" ht="13.5" customHeight="1" x14ac:dyDescent="0.15">
      <c r="A239" s="209"/>
      <c r="B239" s="194"/>
      <c r="C239" s="379"/>
      <c r="D239" s="203" t="s">
        <v>73</v>
      </c>
      <c r="E239" s="212">
        <v>130.9</v>
      </c>
      <c r="F239" s="212">
        <v>164.5</v>
      </c>
      <c r="G239" s="212">
        <v>251.7</v>
      </c>
      <c r="H239" s="212">
        <v>302.3</v>
      </c>
      <c r="I239" s="212">
        <v>334.3</v>
      </c>
      <c r="J239" s="212">
        <v>287.39999999999998</v>
      </c>
      <c r="K239" s="212">
        <v>217.1</v>
      </c>
      <c r="L239" s="212">
        <v>177.2</v>
      </c>
      <c r="M239" s="212">
        <v>191</v>
      </c>
      <c r="N239" s="212">
        <v>178.4</v>
      </c>
      <c r="O239" s="212">
        <v>180.8</v>
      </c>
      <c r="P239" s="212">
        <v>176.1</v>
      </c>
      <c r="Q239" s="212">
        <f t="shared" si="94"/>
        <v>2591.6999999999998</v>
      </c>
      <c r="R239" s="212">
        <v>2264.4</v>
      </c>
      <c r="S239" s="213">
        <f t="shared" si="92"/>
        <v>114.45416004239533</v>
      </c>
    </row>
    <row r="240" spans="1:19" ht="13.5" customHeight="1" x14ac:dyDescent="0.15">
      <c r="A240" s="209"/>
      <c r="B240" s="194"/>
      <c r="C240" s="379"/>
      <c r="D240" s="203" t="s">
        <v>74</v>
      </c>
      <c r="E240" s="212">
        <f t="shared" ref="E240:P240" si="95">+E238-E239</f>
        <v>326</v>
      </c>
      <c r="F240" s="212">
        <f t="shared" si="95"/>
        <v>465.5</v>
      </c>
      <c r="G240" s="212">
        <f t="shared" si="95"/>
        <v>391.7</v>
      </c>
      <c r="H240" s="212">
        <f t="shared" si="95"/>
        <v>559</v>
      </c>
      <c r="I240" s="212">
        <f t="shared" si="95"/>
        <v>577.40000000000009</v>
      </c>
      <c r="J240" s="212">
        <f t="shared" si="95"/>
        <v>341.20000000000005</v>
      </c>
      <c r="K240" s="212">
        <f t="shared" si="95"/>
        <v>440.69999999999993</v>
      </c>
      <c r="L240" s="212">
        <f t="shared" si="95"/>
        <v>314.5</v>
      </c>
      <c r="M240" s="212">
        <f t="shared" si="95"/>
        <v>461.6</v>
      </c>
      <c r="N240" s="212">
        <f t="shared" si="95"/>
        <v>469</v>
      </c>
      <c r="O240" s="212">
        <f t="shared" si="95"/>
        <v>627.70000000000005</v>
      </c>
      <c r="P240" s="212">
        <f t="shared" si="95"/>
        <v>383.29999999999995</v>
      </c>
      <c r="Q240" s="212">
        <f t="shared" si="94"/>
        <v>5357.6</v>
      </c>
      <c r="R240" s="212">
        <v>5183.3999999999996</v>
      </c>
      <c r="S240" s="213">
        <f t="shared" si="92"/>
        <v>103.36072847937649</v>
      </c>
    </row>
    <row r="241" spans="1:19" ht="13.5" customHeight="1" x14ac:dyDescent="0.15">
      <c r="A241" s="209"/>
      <c r="B241" s="194"/>
      <c r="C241" s="379"/>
      <c r="D241" s="203" t="s">
        <v>75</v>
      </c>
      <c r="E241" s="212">
        <f t="shared" ref="E241:P241" si="96">+E238-E242</f>
        <v>421.29999999999995</v>
      </c>
      <c r="F241" s="212">
        <f t="shared" si="96"/>
        <v>573</v>
      </c>
      <c r="G241" s="212">
        <f t="shared" si="96"/>
        <v>581.29999999999995</v>
      </c>
      <c r="H241" s="212">
        <f t="shared" si="96"/>
        <v>784.3</v>
      </c>
      <c r="I241" s="212">
        <f t="shared" si="96"/>
        <v>827.2</v>
      </c>
      <c r="J241" s="212">
        <f t="shared" si="96"/>
        <v>559</v>
      </c>
      <c r="K241" s="212">
        <f t="shared" si="96"/>
        <v>594</v>
      </c>
      <c r="L241" s="212">
        <f t="shared" si="96"/>
        <v>447.8</v>
      </c>
      <c r="M241" s="212">
        <f t="shared" si="96"/>
        <v>599.1</v>
      </c>
      <c r="N241" s="212">
        <f t="shared" si="96"/>
        <v>595</v>
      </c>
      <c r="O241" s="212">
        <f t="shared" si="96"/>
        <v>753.9</v>
      </c>
      <c r="P241" s="212">
        <f t="shared" si="96"/>
        <v>513.19999999999993</v>
      </c>
      <c r="Q241" s="212">
        <f t="shared" si="94"/>
        <v>7249.0999999999995</v>
      </c>
      <c r="R241" s="212">
        <v>6783.8999999999987</v>
      </c>
      <c r="S241" s="213">
        <f t="shared" si="92"/>
        <v>106.85741240289511</v>
      </c>
    </row>
    <row r="242" spans="1:19" ht="13.5" customHeight="1" x14ac:dyDescent="0.15">
      <c r="A242" s="209"/>
      <c r="B242" s="194"/>
      <c r="C242" s="379"/>
      <c r="D242" s="203" t="s">
        <v>76</v>
      </c>
      <c r="E242" s="212">
        <v>35.6</v>
      </c>
      <c r="F242" s="212">
        <v>57</v>
      </c>
      <c r="G242" s="212">
        <v>62.1</v>
      </c>
      <c r="H242" s="212">
        <v>77</v>
      </c>
      <c r="I242" s="212">
        <v>84.5</v>
      </c>
      <c r="J242" s="212">
        <v>69.599999999999994</v>
      </c>
      <c r="K242" s="212">
        <v>63.8</v>
      </c>
      <c r="L242" s="212">
        <v>43.9</v>
      </c>
      <c r="M242" s="212">
        <v>53.5</v>
      </c>
      <c r="N242" s="212">
        <v>52.4</v>
      </c>
      <c r="O242" s="212">
        <v>54.6</v>
      </c>
      <c r="P242" s="212">
        <v>46.2</v>
      </c>
      <c r="Q242" s="212">
        <f t="shared" si="94"/>
        <v>700.2</v>
      </c>
      <c r="R242" s="212">
        <v>663.9</v>
      </c>
      <c r="S242" s="213">
        <f t="shared" si="92"/>
        <v>105.46769091730684</v>
      </c>
    </row>
    <row r="243" spans="1:19" ht="13.5" customHeight="1" thickBot="1" x14ac:dyDescent="0.2">
      <c r="A243" s="209"/>
      <c r="B243" s="194"/>
      <c r="C243" s="380"/>
      <c r="D243" s="206" t="s">
        <v>77</v>
      </c>
      <c r="E243" s="214">
        <v>41.4</v>
      </c>
      <c r="F243" s="214">
        <v>66.2</v>
      </c>
      <c r="G243" s="214">
        <v>72.5</v>
      </c>
      <c r="H243" s="214">
        <v>88.3</v>
      </c>
      <c r="I243" s="214">
        <v>97.4</v>
      </c>
      <c r="J243" s="214">
        <v>80.7</v>
      </c>
      <c r="K243" s="214">
        <v>75.2</v>
      </c>
      <c r="L243" s="214">
        <v>51.6</v>
      </c>
      <c r="M243" s="214">
        <v>64.599999999999994</v>
      </c>
      <c r="N243" s="214">
        <v>63.9</v>
      </c>
      <c r="O243" s="214">
        <v>66.2</v>
      </c>
      <c r="P243" s="214">
        <v>55.7</v>
      </c>
      <c r="Q243" s="214">
        <f t="shared" si="94"/>
        <v>823.7</v>
      </c>
      <c r="R243" s="214">
        <v>783.00000000000011</v>
      </c>
      <c r="S243" s="215">
        <f t="shared" si="92"/>
        <v>105.19795657726692</v>
      </c>
    </row>
    <row r="244" spans="1:19" ht="13.5" customHeight="1" x14ac:dyDescent="0.15">
      <c r="A244" s="209"/>
      <c r="B244" s="194"/>
      <c r="C244" s="378" t="s">
        <v>100</v>
      </c>
      <c r="D244" s="200" t="s">
        <v>72</v>
      </c>
      <c r="E244" s="210">
        <v>2.2999999999999998</v>
      </c>
      <c r="F244" s="210">
        <v>7.1</v>
      </c>
      <c r="G244" s="210">
        <v>7.5</v>
      </c>
      <c r="H244" s="210">
        <v>9.8000000000000007</v>
      </c>
      <c r="I244" s="210">
        <v>14.7</v>
      </c>
      <c r="J244" s="210">
        <v>7.5</v>
      </c>
      <c r="K244" s="210">
        <v>9.1</v>
      </c>
      <c r="L244" s="210">
        <v>1.3</v>
      </c>
      <c r="M244" s="210">
        <v>1.1000000000000001</v>
      </c>
      <c r="N244" s="210">
        <v>1.2</v>
      </c>
      <c r="O244" s="210">
        <v>1.2</v>
      </c>
      <c r="P244" s="210">
        <v>1.8</v>
      </c>
      <c r="Q244" s="210">
        <f t="shared" si="94"/>
        <v>64.600000000000009</v>
      </c>
      <c r="R244" s="210">
        <v>74.09999999999998</v>
      </c>
      <c r="S244" s="211">
        <f t="shared" si="92"/>
        <v>87.179487179487211</v>
      </c>
    </row>
    <row r="245" spans="1:19" ht="13.5" customHeight="1" x14ac:dyDescent="0.15">
      <c r="A245" s="209"/>
      <c r="B245" s="194"/>
      <c r="C245" s="379"/>
      <c r="D245" s="203" t="s">
        <v>73</v>
      </c>
      <c r="E245" s="212">
        <v>0.5</v>
      </c>
      <c r="F245" s="212">
        <v>1.4</v>
      </c>
      <c r="G245" s="212">
        <v>1.5</v>
      </c>
      <c r="H245" s="212">
        <v>1.9</v>
      </c>
      <c r="I245" s="212">
        <v>2.9</v>
      </c>
      <c r="J245" s="212">
        <v>1.5</v>
      </c>
      <c r="K245" s="212">
        <v>0.9</v>
      </c>
      <c r="L245" s="212">
        <v>0.1</v>
      </c>
      <c r="M245" s="212">
        <v>0.1</v>
      </c>
      <c r="N245" s="212">
        <v>0.1</v>
      </c>
      <c r="O245" s="212">
        <v>0.1</v>
      </c>
      <c r="P245" s="212">
        <v>0.2</v>
      </c>
      <c r="Q245" s="212">
        <f t="shared" si="94"/>
        <v>11.199999999999998</v>
      </c>
      <c r="R245" s="212">
        <v>12.899999999999997</v>
      </c>
      <c r="S245" s="213">
        <f t="shared" si="92"/>
        <v>86.821705426356587</v>
      </c>
    </row>
    <row r="246" spans="1:19" ht="13.5" customHeight="1" x14ac:dyDescent="0.15">
      <c r="A246" s="209"/>
      <c r="B246" s="194"/>
      <c r="C246" s="379"/>
      <c r="D246" s="203" t="s">
        <v>74</v>
      </c>
      <c r="E246" s="212">
        <f t="shared" ref="E246:P246" si="97">+E244-E245</f>
        <v>1.7999999999999998</v>
      </c>
      <c r="F246" s="212">
        <f t="shared" si="97"/>
        <v>5.6999999999999993</v>
      </c>
      <c r="G246" s="212">
        <f t="shared" si="97"/>
        <v>6</v>
      </c>
      <c r="H246" s="212">
        <f t="shared" si="97"/>
        <v>7.9</v>
      </c>
      <c r="I246" s="212">
        <f t="shared" si="97"/>
        <v>11.799999999999999</v>
      </c>
      <c r="J246" s="212">
        <f t="shared" si="97"/>
        <v>6</v>
      </c>
      <c r="K246" s="212">
        <f t="shared" si="97"/>
        <v>8.1999999999999993</v>
      </c>
      <c r="L246" s="212">
        <f t="shared" si="97"/>
        <v>1.2</v>
      </c>
      <c r="M246" s="212">
        <f t="shared" si="97"/>
        <v>1</v>
      </c>
      <c r="N246" s="212">
        <f t="shared" si="97"/>
        <v>1.0999999999999999</v>
      </c>
      <c r="O246" s="212">
        <f t="shared" si="97"/>
        <v>1.0999999999999999</v>
      </c>
      <c r="P246" s="212">
        <f t="shared" si="97"/>
        <v>1.6</v>
      </c>
      <c r="Q246" s="212">
        <f t="shared" si="94"/>
        <v>53.4</v>
      </c>
      <c r="R246" s="212">
        <v>61.2</v>
      </c>
      <c r="S246" s="213">
        <f t="shared" si="92"/>
        <v>87.254901960784309</v>
      </c>
    </row>
    <row r="247" spans="1:19" ht="13.5" customHeight="1" x14ac:dyDescent="0.15">
      <c r="A247" s="209"/>
      <c r="B247" s="194"/>
      <c r="C247" s="379"/>
      <c r="D247" s="203" t="s">
        <v>75</v>
      </c>
      <c r="E247" s="212">
        <f t="shared" ref="E247:P247" si="98">+E244-E248</f>
        <v>1.9999999999999998</v>
      </c>
      <c r="F247" s="212">
        <f t="shared" si="98"/>
        <v>6.6999999999999993</v>
      </c>
      <c r="G247" s="212">
        <f t="shared" si="98"/>
        <v>7.2</v>
      </c>
      <c r="H247" s="212">
        <f t="shared" si="98"/>
        <v>6.6000000000000005</v>
      </c>
      <c r="I247" s="212">
        <f t="shared" si="98"/>
        <v>9</v>
      </c>
      <c r="J247" s="212">
        <f t="shared" si="98"/>
        <v>6.1</v>
      </c>
      <c r="K247" s="212">
        <f t="shared" si="98"/>
        <v>8.7999999999999989</v>
      </c>
      <c r="L247" s="212">
        <f t="shared" si="98"/>
        <v>1.2</v>
      </c>
      <c r="M247" s="212">
        <f t="shared" si="98"/>
        <v>1</v>
      </c>
      <c r="N247" s="212">
        <f t="shared" si="98"/>
        <v>1</v>
      </c>
      <c r="O247" s="212">
        <f t="shared" si="98"/>
        <v>1</v>
      </c>
      <c r="P247" s="212">
        <f t="shared" si="98"/>
        <v>1.6</v>
      </c>
      <c r="Q247" s="212">
        <f t="shared" si="94"/>
        <v>52.2</v>
      </c>
      <c r="R247" s="212">
        <v>59.800000000000004</v>
      </c>
      <c r="S247" s="213">
        <f t="shared" si="92"/>
        <v>87.290969899665555</v>
      </c>
    </row>
    <row r="248" spans="1:19" ht="13.5" customHeight="1" x14ac:dyDescent="0.15">
      <c r="A248" s="209"/>
      <c r="B248" s="194"/>
      <c r="C248" s="379"/>
      <c r="D248" s="203" t="s">
        <v>76</v>
      </c>
      <c r="E248" s="212">
        <v>0.3</v>
      </c>
      <c r="F248" s="212">
        <v>0.4</v>
      </c>
      <c r="G248" s="212">
        <v>0.3</v>
      </c>
      <c r="H248" s="212">
        <v>3.2</v>
      </c>
      <c r="I248" s="212">
        <v>5.7</v>
      </c>
      <c r="J248" s="212">
        <v>1.4</v>
      </c>
      <c r="K248" s="212">
        <v>0.3</v>
      </c>
      <c r="L248" s="212">
        <v>0.1</v>
      </c>
      <c r="M248" s="212">
        <v>0.1</v>
      </c>
      <c r="N248" s="212">
        <v>0.2</v>
      </c>
      <c r="O248" s="212">
        <v>0.2</v>
      </c>
      <c r="P248" s="212">
        <v>0.2</v>
      </c>
      <c r="Q248" s="212">
        <f t="shared" si="94"/>
        <v>12.399999999999999</v>
      </c>
      <c r="R248" s="212">
        <v>14.299999999999999</v>
      </c>
      <c r="S248" s="213">
        <f t="shared" si="92"/>
        <v>86.713286713286706</v>
      </c>
    </row>
    <row r="249" spans="1:19" ht="13.5" customHeight="1" thickBot="1" x14ac:dyDescent="0.2">
      <c r="A249" s="209"/>
      <c r="B249" s="194"/>
      <c r="C249" s="380"/>
      <c r="D249" s="206" t="s">
        <v>77</v>
      </c>
      <c r="E249" s="214">
        <v>0.3</v>
      </c>
      <c r="F249" s="214">
        <v>0.4</v>
      </c>
      <c r="G249" s="214">
        <v>0.3</v>
      </c>
      <c r="H249" s="214">
        <v>3.4</v>
      </c>
      <c r="I249" s="214">
        <v>6</v>
      </c>
      <c r="J249" s="214">
        <v>1.5</v>
      </c>
      <c r="K249" s="214">
        <v>0.3</v>
      </c>
      <c r="L249" s="214">
        <v>0.1</v>
      </c>
      <c r="M249" s="214">
        <v>0.1</v>
      </c>
      <c r="N249" s="214">
        <v>0.2</v>
      </c>
      <c r="O249" s="214">
        <v>0.3</v>
      </c>
      <c r="P249" s="214">
        <v>0.3</v>
      </c>
      <c r="Q249" s="214">
        <f t="shared" si="94"/>
        <v>13.200000000000001</v>
      </c>
      <c r="R249" s="214">
        <v>15.199999999999998</v>
      </c>
      <c r="S249" s="215">
        <f t="shared" si="92"/>
        <v>86.842105263157919</v>
      </c>
    </row>
    <row r="250" spans="1:19" ht="13.5" customHeight="1" x14ac:dyDescent="0.15">
      <c r="A250" s="209"/>
      <c r="B250" s="194"/>
      <c r="C250" s="378" t="s">
        <v>101</v>
      </c>
      <c r="D250" s="200" t="s">
        <v>72</v>
      </c>
      <c r="E250" s="210">
        <v>11.4</v>
      </c>
      <c r="F250" s="210">
        <v>43.3</v>
      </c>
      <c r="G250" s="210">
        <v>21.7</v>
      </c>
      <c r="H250" s="210">
        <v>30.6</v>
      </c>
      <c r="I250" s="210">
        <v>46</v>
      </c>
      <c r="J250" s="210">
        <v>19.100000000000001</v>
      </c>
      <c r="K250" s="210">
        <v>10.8</v>
      </c>
      <c r="L250" s="210">
        <v>7.3</v>
      </c>
      <c r="M250" s="210">
        <v>5.3</v>
      </c>
      <c r="N250" s="210">
        <v>5.0999999999999996</v>
      </c>
      <c r="O250" s="210">
        <v>4</v>
      </c>
      <c r="P250" s="210">
        <v>6</v>
      </c>
      <c r="Q250" s="210">
        <f t="shared" si="94"/>
        <v>210.60000000000002</v>
      </c>
      <c r="R250" s="210">
        <v>196.60000000000002</v>
      </c>
      <c r="S250" s="211">
        <f t="shared" si="92"/>
        <v>107.12105798575789</v>
      </c>
    </row>
    <row r="251" spans="1:19" ht="13.5" customHeight="1" x14ac:dyDescent="0.15">
      <c r="A251" s="209"/>
      <c r="B251" s="194"/>
      <c r="C251" s="379"/>
      <c r="D251" s="203" t="s">
        <v>73</v>
      </c>
      <c r="E251" s="212">
        <v>0.4</v>
      </c>
      <c r="F251" s="212">
        <v>2.2999999999999998</v>
      </c>
      <c r="G251" s="212">
        <v>0.8</v>
      </c>
      <c r="H251" s="212">
        <v>1.6</v>
      </c>
      <c r="I251" s="212">
        <v>2.4</v>
      </c>
      <c r="J251" s="212">
        <v>0.9</v>
      </c>
      <c r="K251" s="212">
        <v>0.3</v>
      </c>
      <c r="L251" s="212">
        <v>0.1</v>
      </c>
      <c r="M251" s="212">
        <v>0.1</v>
      </c>
      <c r="N251" s="212">
        <v>0.1</v>
      </c>
      <c r="O251" s="212">
        <v>0.1</v>
      </c>
      <c r="P251" s="212">
        <v>0.1</v>
      </c>
      <c r="Q251" s="212">
        <f t="shared" si="94"/>
        <v>9.1999999999999993</v>
      </c>
      <c r="R251" s="212">
        <v>9.1999999999999975</v>
      </c>
      <c r="S251" s="213">
        <f t="shared" si="92"/>
        <v>100.00000000000003</v>
      </c>
    </row>
    <row r="252" spans="1:19" ht="13.5" customHeight="1" x14ac:dyDescent="0.15">
      <c r="A252" s="209"/>
      <c r="B252" s="194"/>
      <c r="C252" s="379"/>
      <c r="D252" s="203" t="s">
        <v>74</v>
      </c>
      <c r="E252" s="212">
        <f t="shared" ref="E252:P252" si="99">+E250-E251</f>
        <v>11</v>
      </c>
      <c r="F252" s="212">
        <f t="shared" si="99"/>
        <v>41</v>
      </c>
      <c r="G252" s="212">
        <f t="shared" si="99"/>
        <v>20.9</v>
      </c>
      <c r="H252" s="212">
        <f t="shared" si="99"/>
        <v>29</v>
      </c>
      <c r="I252" s="212">
        <f t="shared" si="99"/>
        <v>43.6</v>
      </c>
      <c r="J252" s="212">
        <f t="shared" si="99"/>
        <v>18.200000000000003</v>
      </c>
      <c r="K252" s="212">
        <f t="shared" si="99"/>
        <v>10.5</v>
      </c>
      <c r="L252" s="212">
        <f t="shared" si="99"/>
        <v>7.2</v>
      </c>
      <c r="M252" s="212">
        <f t="shared" si="99"/>
        <v>5.2</v>
      </c>
      <c r="N252" s="212">
        <f t="shared" si="99"/>
        <v>5</v>
      </c>
      <c r="O252" s="212">
        <f t="shared" si="99"/>
        <v>3.9</v>
      </c>
      <c r="P252" s="212">
        <f t="shared" si="99"/>
        <v>5.9</v>
      </c>
      <c r="Q252" s="212">
        <f t="shared" si="94"/>
        <v>201.39999999999998</v>
      </c>
      <c r="R252" s="212">
        <v>187.39999999999995</v>
      </c>
      <c r="S252" s="213">
        <f t="shared" si="92"/>
        <v>107.47065101387408</v>
      </c>
    </row>
    <row r="253" spans="1:19" ht="13.5" customHeight="1" x14ac:dyDescent="0.15">
      <c r="A253" s="209"/>
      <c r="B253" s="194"/>
      <c r="C253" s="379"/>
      <c r="D253" s="203" t="s">
        <v>75</v>
      </c>
      <c r="E253" s="212">
        <f t="shared" ref="E253:P253" si="100">+E250-E254</f>
        <v>9.7000000000000011</v>
      </c>
      <c r="F253" s="212">
        <f t="shared" si="100"/>
        <v>37.4</v>
      </c>
      <c r="G253" s="212">
        <f t="shared" si="100"/>
        <v>17.899999999999999</v>
      </c>
      <c r="H253" s="212">
        <f t="shared" si="100"/>
        <v>25.6</v>
      </c>
      <c r="I253" s="212">
        <f t="shared" si="100"/>
        <v>38.5</v>
      </c>
      <c r="J253" s="212">
        <f t="shared" si="100"/>
        <v>16.3</v>
      </c>
      <c r="K253" s="212">
        <f t="shared" si="100"/>
        <v>9.7000000000000011</v>
      </c>
      <c r="L253" s="212">
        <f t="shared" si="100"/>
        <v>6.6</v>
      </c>
      <c r="M253" s="212">
        <f t="shared" si="100"/>
        <v>4.8</v>
      </c>
      <c r="N253" s="212">
        <f t="shared" si="100"/>
        <v>4.5999999999999996</v>
      </c>
      <c r="O253" s="212">
        <f t="shared" si="100"/>
        <v>3.6</v>
      </c>
      <c r="P253" s="212">
        <f t="shared" si="100"/>
        <v>5.4</v>
      </c>
      <c r="Q253" s="212">
        <f t="shared" si="94"/>
        <v>180.1</v>
      </c>
      <c r="R253" s="212">
        <v>168</v>
      </c>
      <c r="S253" s="213">
        <f t="shared" si="92"/>
        <v>107.20238095238095</v>
      </c>
    </row>
    <row r="254" spans="1:19" ht="13.5" customHeight="1" x14ac:dyDescent="0.15">
      <c r="A254" s="209"/>
      <c r="B254" s="194"/>
      <c r="C254" s="379"/>
      <c r="D254" s="203" t="s">
        <v>76</v>
      </c>
      <c r="E254" s="212">
        <v>1.7</v>
      </c>
      <c r="F254" s="212">
        <v>5.9</v>
      </c>
      <c r="G254" s="212">
        <v>3.8</v>
      </c>
      <c r="H254" s="212">
        <v>5</v>
      </c>
      <c r="I254" s="212">
        <v>7.5</v>
      </c>
      <c r="J254" s="212">
        <v>2.8</v>
      </c>
      <c r="K254" s="212">
        <v>1.1000000000000001</v>
      </c>
      <c r="L254" s="212">
        <v>0.7</v>
      </c>
      <c r="M254" s="212">
        <v>0.5</v>
      </c>
      <c r="N254" s="212">
        <v>0.5</v>
      </c>
      <c r="O254" s="212">
        <v>0.4</v>
      </c>
      <c r="P254" s="212">
        <v>0.6</v>
      </c>
      <c r="Q254" s="212">
        <f t="shared" si="94"/>
        <v>30.5</v>
      </c>
      <c r="R254" s="212">
        <v>28.599999999999998</v>
      </c>
      <c r="S254" s="213">
        <f t="shared" si="92"/>
        <v>106.64335664335664</v>
      </c>
    </row>
    <row r="255" spans="1:19" ht="13.5" customHeight="1" thickBot="1" x14ac:dyDescent="0.2">
      <c r="A255" s="209"/>
      <c r="B255" s="194"/>
      <c r="C255" s="380"/>
      <c r="D255" s="206" t="s">
        <v>77</v>
      </c>
      <c r="E255" s="214">
        <v>1.8</v>
      </c>
      <c r="F255" s="214">
        <v>6.2</v>
      </c>
      <c r="G255" s="214">
        <v>4</v>
      </c>
      <c r="H255" s="214">
        <v>6.6</v>
      </c>
      <c r="I255" s="214">
        <v>7.9</v>
      </c>
      <c r="J255" s="214">
        <v>2.9</v>
      </c>
      <c r="K255" s="214">
        <v>1.2</v>
      </c>
      <c r="L255" s="214">
        <v>0.7</v>
      </c>
      <c r="M255" s="214">
        <v>0.5</v>
      </c>
      <c r="N255" s="214">
        <v>0.5</v>
      </c>
      <c r="O255" s="214">
        <v>0.4</v>
      </c>
      <c r="P255" s="214">
        <v>0.7</v>
      </c>
      <c r="Q255" s="214">
        <f t="shared" si="94"/>
        <v>33.4</v>
      </c>
      <c r="R255" s="214">
        <v>31.499999999999993</v>
      </c>
      <c r="S255" s="215">
        <f t="shared" si="92"/>
        <v>106.03174603174605</v>
      </c>
    </row>
    <row r="256" spans="1:19" ht="13.5" customHeight="1" x14ac:dyDescent="0.15">
      <c r="A256" s="209"/>
      <c r="B256" s="194"/>
      <c r="C256" s="378" t="s">
        <v>102</v>
      </c>
      <c r="D256" s="200" t="s">
        <v>72</v>
      </c>
      <c r="E256" s="210">
        <v>9.4</v>
      </c>
      <c r="F256" s="210">
        <v>16.8</v>
      </c>
      <c r="G256" s="210">
        <v>13.6</v>
      </c>
      <c r="H256" s="210">
        <v>22.5</v>
      </c>
      <c r="I256" s="210">
        <v>23.8</v>
      </c>
      <c r="J256" s="210">
        <v>16</v>
      </c>
      <c r="K256" s="210">
        <v>13.6</v>
      </c>
      <c r="L256" s="210">
        <v>7.9</v>
      </c>
      <c r="M256" s="210">
        <v>5.4</v>
      </c>
      <c r="N256" s="210">
        <v>6.2</v>
      </c>
      <c r="O256" s="210">
        <v>5</v>
      </c>
      <c r="P256" s="210">
        <v>7</v>
      </c>
      <c r="Q256" s="210">
        <f t="shared" si="94"/>
        <v>147.19999999999999</v>
      </c>
      <c r="R256" s="210">
        <v>139.69999999999999</v>
      </c>
      <c r="S256" s="211">
        <f t="shared" si="92"/>
        <v>105.36864710093057</v>
      </c>
    </row>
    <row r="257" spans="1:19" ht="13.5" customHeight="1" x14ac:dyDescent="0.15">
      <c r="A257" s="209"/>
      <c r="B257" s="194"/>
      <c r="C257" s="379"/>
      <c r="D257" s="203" t="s">
        <v>73</v>
      </c>
      <c r="E257" s="212">
        <v>0.8</v>
      </c>
      <c r="F257" s="212">
        <v>1.4</v>
      </c>
      <c r="G257" s="212">
        <v>1.2</v>
      </c>
      <c r="H257" s="212">
        <v>1.6</v>
      </c>
      <c r="I257" s="212">
        <v>2.7</v>
      </c>
      <c r="J257" s="212">
        <v>1.2</v>
      </c>
      <c r="K257" s="212">
        <v>1</v>
      </c>
      <c r="L257" s="212">
        <v>0.6</v>
      </c>
      <c r="M257" s="212">
        <v>0.3</v>
      </c>
      <c r="N257" s="212">
        <v>0.1</v>
      </c>
      <c r="O257" s="212">
        <v>0.2</v>
      </c>
      <c r="P257" s="212">
        <v>0.4</v>
      </c>
      <c r="Q257" s="212">
        <f t="shared" si="94"/>
        <v>11.5</v>
      </c>
      <c r="R257" s="212">
        <v>12.9</v>
      </c>
      <c r="S257" s="213">
        <f t="shared" si="92"/>
        <v>89.147286821705436</v>
      </c>
    </row>
    <row r="258" spans="1:19" ht="13.5" customHeight="1" x14ac:dyDescent="0.15">
      <c r="A258" s="209"/>
      <c r="B258" s="194"/>
      <c r="C258" s="379"/>
      <c r="D258" s="203" t="s">
        <v>74</v>
      </c>
      <c r="E258" s="212">
        <f t="shared" ref="E258:P258" si="101">+E256-E257</f>
        <v>8.6</v>
      </c>
      <c r="F258" s="212">
        <f t="shared" si="101"/>
        <v>15.4</v>
      </c>
      <c r="G258" s="212">
        <f t="shared" si="101"/>
        <v>12.4</v>
      </c>
      <c r="H258" s="212">
        <f t="shared" si="101"/>
        <v>20.9</v>
      </c>
      <c r="I258" s="212">
        <f t="shared" si="101"/>
        <v>21.1</v>
      </c>
      <c r="J258" s="212">
        <f t="shared" si="101"/>
        <v>14.8</v>
      </c>
      <c r="K258" s="212">
        <f t="shared" si="101"/>
        <v>12.6</v>
      </c>
      <c r="L258" s="212">
        <f t="shared" si="101"/>
        <v>7.3000000000000007</v>
      </c>
      <c r="M258" s="212">
        <f t="shared" si="101"/>
        <v>5.1000000000000005</v>
      </c>
      <c r="N258" s="212">
        <f t="shared" si="101"/>
        <v>6.1000000000000005</v>
      </c>
      <c r="O258" s="212">
        <f t="shared" si="101"/>
        <v>4.8</v>
      </c>
      <c r="P258" s="212">
        <f t="shared" si="101"/>
        <v>6.6</v>
      </c>
      <c r="Q258" s="212">
        <f t="shared" si="94"/>
        <v>135.69999999999999</v>
      </c>
      <c r="R258" s="212">
        <v>126.80000000000001</v>
      </c>
      <c r="S258" s="213">
        <f t="shared" si="92"/>
        <v>107.01892744479493</v>
      </c>
    </row>
    <row r="259" spans="1:19" ht="13.5" customHeight="1" x14ac:dyDescent="0.15">
      <c r="A259" s="209"/>
      <c r="B259" s="194"/>
      <c r="C259" s="379"/>
      <c r="D259" s="203" t="s">
        <v>75</v>
      </c>
      <c r="E259" s="212">
        <f t="shared" ref="E259:P259" si="102">+E256-E260</f>
        <v>9.1</v>
      </c>
      <c r="F259" s="212">
        <f t="shared" si="102"/>
        <v>15.9</v>
      </c>
      <c r="G259" s="212">
        <f t="shared" si="102"/>
        <v>12.799999999999999</v>
      </c>
      <c r="H259" s="212">
        <f t="shared" si="102"/>
        <v>20.9</v>
      </c>
      <c r="I259" s="212">
        <f t="shared" si="102"/>
        <v>21.1</v>
      </c>
      <c r="J259" s="212">
        <f t="shared" si="102"/>
        <v>14.8</v>
      </c>
      <c r="K259" s="212">
        <f t="shared" si="102"/>
        <v>13</v>
      </c>
      <c r="L259" s="212">
        <f t="shared" si="102"/>
        <v>7.7</v>
      </c>
      <c r="M259" s="212">
        <f t="shared" si="102"/>
        <v>5.2</v>
      </c>
      <c r="N259" s="212">
        <f t="shared" si="102"/>
        <v>6</v>
      </c>
      <c r="O259" s="212">
        <f t="shared" si="102"/>
        <v>4.7</v>
      </c>
      <c r="P259" s="212">
        <f t="shared" si="102"/>
        <v>6.6</v>
      </c>
      <c r="Q259" s="212">
        <f t="shared" si="94"/>
        <v>137.79999999999998</v>
      </c>
      <c r="R259" s="212">
        <v>131.4</v>
      </c>
      <c r="S259" s="213">
        <f t="shared" si="92"/>
        <v>104.87062404870622</v>
      </c>
    </row>
    <row r="260" spans="1:19" ht="13.5" customHeight="1" x14ac:dyDescent="0.15">
      <c r="A260" s="209"/>
      <c r="B260" s="194"/>
      <c r="C260" s="379"/>
      <c r="D260" s="203" t="s">
        <v>76</v>
      </c>
      <c r="E260" s="212">
        <v>0.3</v>
      </c>
      <c r="F260" s="212">
        <v>0.9</v>
      </c>
      <c r="G260" s="212">
        <v>0.8</v>
      </c>
      <c r="H260" s="212">
        <v>1.6</v>
      </c>
      <c r="I260" s="212">
        <v>2.7</v>
      </c>
      <c r="J260" s="212">
        <v>1.2</v>
      </c>
      <c r="K260" s="212">
        <v>0.6</v>
      </c>
      <c r="L260" s="212">
        <v>0.2</v>
      </c>
      <c r="M260" s="212">
        <v>0.2</v>
      </c>
      <c r="N260" s="212">
        <v>0.2</v>
      </c>
      <c r="O260" s="212">
        <v>0.3</v>
      </c>
      <c r="P260" s="212">
        <v>0.4</v>
      </c>
      <c r="Q260" s="212">
        <f t="shared" si="94"/>
        <v>9.4</v>
      </c>
      <c r="R260" s="212">
        <v>8.2999999999999989</v>
      </c>
      <c r="S260" s="213">
        <f t="shared" si="92"/>
        <v>113.25301204819279</v>
      </c>
    </row>
    <row r="261" spans="1:19" ht="13.5" customHeight="1" thickBot="1" x14ac:dyDescent="0.2">
      <c r="A261" s="209"/>
      <c r="B261" s="194"/>
      <c r="C261" s="380"/>
      <c r="D261" s="206" t="s">
        <v>77</v>
      </c>
      <c r="E261" s="214">
        <v>0.3</v>
      </c>
      <c r="F261" s="214">
        <v>0.9</v>
      </c>
      <c r="G261" s="214">
        <v>0.8</v>
      </c>
      <c r="H261" s="214">
        <v>1.6</v>
      </c>
      <c r="I261" s="214">
        <v>2.7</v>
      </c>
      <c r="J261" s="214">
        <v>1.2</v>
      </c>
      <c r="K261" s="214">
        <v>0.6</v>
      </c>
      <c r="L261" s="214">
        <v>0.2</v>
      </c>
      <c r="M261" s="214">
        <v>0.2</v>
      </c>
      <c r="N261" s="214">
        <v>0.2</v>
      </c>
      <c r="O261" s="214">
        <v>0.3</v>
      </c>
      <c r="P261" s="214">
        <v>0.4</v>
      </c>
      <c r="Q261" s="214">
        <f t="shared" si="94"/>
        <v>9.4</v>
      </c>
      <c r="R261" s="214">
        <v>10.700000000000003</v>
      </c>
      <c r="S261" s="215">
        <f t="shared" si="92"/>
        <v>87.850467289719603</v>
      </c>
    </row>
    <row r="262" spans="1:19" ht="13.5" customHeight="1" x14ac:dyDescent="0.15">
      <c r="A262" s="209"/>
      <c r="B262" s="194"/>
      <c r="C262" s="378" t="s">
        <v>103</v>
      </c>
      <c r="D262" s="200" t="s">
        <v>72</v>
      </c>
      <c r="E262" s="210">
        <v>41.1</v>
      </c>
      <c r="F262" s="210">
        <v>85.9</v>
      </c>
      <c r="G262" s="210">
        <v>75.3</v>
      </c>
      <c r="H262" s="210">
        <v>74.099999999999994</v>
      </c>
      <c r="I262" s="210">
        <v>102.2</v>
      </c>
      <c r="J262" s="210">
        <v>134.5</v>
      </c>
      <c r="K262" s="210">
        <v>103</v>
      </c>
      <c r="L262" s="210">
        <v>51.8</v>
      </c>
      <c r="M262" s="210">
        <v>36.200000000000003</v>
      </c>
      <c r="N262" s="210">
        <v>52.6</v>
      </c>
      <c r="O262" s="210">
        <v>44.3</v>
      </c>
      <c r="P262" s="210">
        <v>48.9</v>
      </c>
      <c r="Q262" s="210">
        <f t="shared" si="94"/>
        <v>849.89999999999986</v>
      </c>
      <c r="R262" s="210">
        <v>774.50000000000011</v>
      </c>
      <c r="S262" s="211">
        <f t="shared" si="92"/>
        <v>109.73531310522915</v>
      </c>
    </row>
    <row r="263" spans="1:19" ht="13.5" customHeight="1" x14ac:dyDescent="0.15">
      <c r="A263" s="209"/>
      <c r="B263" s="194"/>
      <c r="C263" s="379"/>
      <c r="D263" s="203" t="s">
        <v>73</v>
      </c>
      <c r="E263" s="212">
        <v>3</v>
      </c>
      <c r="F263" s="212">
        <v>22.2</v>
      </c>
      <c r="G263" s="212">
        <v>17.8</v>
      </c>
      <c r="H263" s="212">
        <v>13.6</v>
      </c>
      <c r="I263" s="212">
        <v>19.899999999999999</v>
      </c>
      <c r="J263" s="212">
        <v>31.9</v>
      </c>
      <c r="K263" s="212">
        <v>21.7</v>
      </c>
      <c r="L263" s="212">
        <v>5.6</v>
      </c>
      <c r="M263" s="212">
        <v>4.4000000000000004</v>
      </c>
      <c r="N263" s="212">
        <v>10.8</v>
      </c>
      <c r="O263" s="212">
        <v>8.1999999999999993</v>
      </c>
      <c r="P263" s="212">
        <v>7.6</v>
      </c>
      <c r="Q263" s="212">
        <f t="shared" si="94"/>
        <v>166.7</v>
      </c>
      <c r="R263" s="212">
        <v>141</v>
      </c>
      <c r="S263" s="213">
        <f t="shared" si="92"/>
        <v>118.22695035460993</v>
      </c>
    </row>
    <row r="264" spans="1:19" ht="13.5" customHeight="1" x14ac:dyDescent="0.15">
      <c r="A264" s="209"/>
      <c r="B264" s="194"/>
      <c r="C264" s="379"/>
      <c r="D264" s="203" t="s">
        <v>74</v>
      </c>
      <c r="E264" s="212">
        <f t="shared" ref="E264:P264" si="103">+E262-E263</f>
        <v>38.1</v>
      </c>
      <c r="F264" s="212">
        <f t="shared" si="103"/>
        <v>63.7</v>
      </c>
      <c r="G264" s="212">
        <f t="shared" si="103"/>
        <v>57.5</v>
      </c>
      <c r="H264" s="212">
        <f t="shared" si="103"/>
        <v>60.499999999999993</v>
      </c>
      <c r="I264" s="212">
        <f t="shared" si="103"/>
        <v>82.300000000000011</v>
      </c>
      <c r="J264" s="212">
        <f t="shared" si="103"/>
        <v>102.6</v>
      </c>
      <c r="K264" s="212">
        <f t="shared" si="103"/>
        <v>81.3</v>
      </c>
      <c r="L264" s="212">
        <f t="shared" si="103"/>
        <v>46.199999999999996</v>
      </c>
      <c r="M264" s="212">
        <f t="shared" si="103"/>
        <v>31.800000000000004</v>
      </c>
      <c r="N264" s="212">
        <f t="shared" si="103"/>
        <v>41.8</v>
      </c>
      <c r="O264" s="212">
        <f t="shared" si="103"/>
        <v>36.099999999999994</v>
      </c>
      <c r="P264" s="212">
        <f t="shared" si="103"/>
        <v>41.3</v>
      </c>
      <c r="Q264" s="212">
        <f t="shared" si="94"/>
        <v>683.19999999999993</v>
      </c>
      <c r="R264" s="212">
        <v>633.50000000000011</v>
      </c>
      <c r="S264" s="213">
        <f t="shared" si="92"/>
        <v>107.84530386740327</v>
      </c>
    </row>
    <row r="265" spans="1:19" ht="13.5" customHeight="1" x14ac:dyDescent="0.15">
      <c r="A265" s="209"/>
      <c r="B265" s="194"/>
      <c r="C265" s="379"/>
      <c r="D265" s="203" t="s">
        <v>75</v>
      </c>
      <c r="E265" s="212">
        <f t="shared" ref="E265:P265" si="104">+E262-E266</f>
        <v>37.800000000000004</v>
      </c>
      <c r="F265" s="212">
        <f t="shared" si="104"/>
        <v>80.900000000000006</v>
      </c>
      <c r="G265" s="212">
        <f t="shared" si="104"/>
        <v>69.099999999999994</v>
      </c>
      <c r="H265" s="212">
        <f t="shared" si="104"/>
        <v>65.899999999999991</v>
      </c>
      <c r="I265" s="212">
        <f t="shared" si="104"/>
        <v>90.600000000000009</v>
      </c>
      <c r="J265" s="212">
        <f t="shared" si="104"/>
        <v>125.8</v>
      </c>
      <c r="K265" s="212">
        <f t="shared" si="104"/>
        <v>95.9</v>
      </c>
      <c r="L265" s="212">
        <f t="shared" si="104"/>
        <v>47.5</v>
      </c>
      <c r="M265" s="212">
        <f t="shared" si="104"/>
        <v>31.200000000000003</v>
      </c>
      <c r="N265" s="212">
        <f t="shared" si="104"/>
        <v>45.5</v>
      </c>
      <c r="O265" s="212">
        <f t="shared" si="104"/>
        <v>38.199999999999996</v>
      </c>
      <c r="P265" s="212">
        <f t="shared" si="104"/>
        <v>43.8</v>
      </c>
      <c r="Q265" s="212">
        <f t="shared" si="94"/>
        <v>772.2</v>
      </c>
      <c r="R265" s="212">
        <v>695.6</v>
      </c>
      <c r="S265" s="213">
        <f t="shared" si="92"/>
        <v>111.01207590569292</v>
      </c>
    </row>
    <row r="266" spans="1:19" ht="13.5" customHeight="1" x14ac:dyDescent="0.15">
      <c r="A266" s="209"/>
      <c r="B266" s="194"/>
      <c r="C266" s="379"/>
      <c r="D266" s="203" t="s">
        <v>76</v>
      </c>
      <c r="E266" s="212">
        <v>3.3</v>
      </c>
      <c r="F266" s="212">
        <v>5</v>
      </c>
      <c r="G266" s="212">
        <v>6.2</v>
      </c>
      <c r="H266" s="212">
        <v>8.1999999999999993</v>
      </c>
      <c r="I266" s="212">
        <v>11.6</v>
      </c>
      <c r="J266" s="212">
        <v>8.6999999999999993</v>
      </c>
      <c r="K266" s="212">
        <v>7.1</v>
      </c>
      <c r="L266" s="212">
        <v>4.3</v>
      </c>
      <c r="M266" s="212">
        <v>5</v>
      </c>
      <c r="N266" s="212">
        <v>7.1</v>
      </c>
      <c r="O266" s="212">
        <v>6.1</v>
      </c>
      <c r="P266" s="212">
        <v>5.0999999999999996</v>
      </c>
      <c r="Q266" s="212">
        <f t="shared" si="94"/>
        <v>77.699999999999989</v>
      </c>
      <c r="R266" s="212">
        <v>78.899999999999991</v>
      </c>
      <c r="S266" s="213">
        <f t="shared" si="92"/>
        <v>98.479087452471475</v>
      </c>
    </row>
    <row r="267" spans="1:19" ht="13.5" customHeight="1" thickBot="1" x14ac:dyDescent="0.2">
      <c r="A267" s="209"/>
      <c r="B267" s="194"/>
      <c r="C267" s="380"/>
      <c r="D267" s="206" t="s">
        <v>77</v>
      </c>
      <c r="E267" s="214">
        <v>4</v>
      </c>
      <c r="F267" s="214">
        <v>6</v>
      </c>
      <c r="G267" s="214">
        <v>7.4</v>
      </c>
      <c r="H267" s="214">
        <v>9.8000000000000007</v>
      </c>
      <c r="I267" s="214">
        <v>13.9</v>
      </c>
      <c r="J267" s="214">
        <v>10.4</v>
      </c>
      <c r="K267" s="214">
        <v>8.5</v>
      </c>
      <c r="L267" s="214">
        <v>5.2</v>
      </c>
      <c r="M267" s="214">
        <v>6</v>
      </c>
      <c r="N267" s="214">
        <v>8.5</v>
      </c>
      <c r="O267" s="214">
        <v>7.3</v>
      </c>
      <c r="P267" s="214">
        <v>6.1</v>
      </c>
      <c r="Q267" s="214">
        <f t="shared" si="94"/>
        <v>93.1</v>
      </c>
      <c r="R267" s="214">
        <v>94.700000000000017</v>
      </c>
      <c r="S267" s="215">
        <f t="shared" si="92"/>
        <v>98.310454065469884</v>
      </c>
    </row>
    <row r="268" spans="1:19" ht="13.5" customHeight="1" x14ac:dyDescent="0.15">
      <c r="A268" s="209"/>
      <c r="B268" s="194"/>
      <c r="C268" s="378" t="s">
        <v>104</v>
      </c>
      <c r="D268" s="200" t="s">
        <v>72</v>
      </c>
      <c r="E268" s="210">
        <v>73.3</v>
      </c>
      <c r="F268" s="210">
        <v>122.3</v>
      </c>
      <c r="G268" s="210">
        <v>110.2</v>
      </c>
      <c r="H268" s="210">
        <v>136.6</v>
      </c>
      <c r="I268" s="210">
        <v>202.6</v>
      </c>
      <c r="J268" s="210">
        <v>148</v>
      </c>
      <c r="K268" s="210">
        <v>110.1</v>
      </c>
      <c r="L268" s="210">
        <v>52.4</v>
      </c>
      <c r="M268" s="210">
        <v>145.4</v>
      </c>
      <c r="N268" s="210">
        <v>231.7</v>
      </c>
      <c r="O268" s="210">
        <v>202</v>
      </c>
      <c r="P268" s="210">
        <v>158.5</v>
      </c>
      <c r="Q268" s="210">
        <f t="shared" si="94"/>
        <v>1693.1000000000001</v>
      </c>
      <c r="R268" s="210">
        <v>1593.1</v>
      </c>
      <c r="S268" s="211">
        <f t="shared" si="92"/>
        <v>106.2770698637876</v>
      </c>
    </row>
    <row r="269" spans="1:19" ht="13.5" customHeight="1" x14ac:dyDescent="0.15">
      <c r="A269" s="209"/>
      <c r="B269" s="194"/>
      <c r="C269" s="379"/>
      <c r="D269" s="203" t="s">
        <v>73</v>
      </c>
      <c r="E269" s="212">
        <v>30</v>
      </c>
      <c r="F269" s="212">
        <v>51.4</v>
      </c>
      <c r="G269" s="212">
        <v>40.799999999999997</v>
      </c>
      <c r="H269" s="212">
        <v>58.7</v>
      </c>
      <c r="I269" s="212">
        <v>97.2</v>
      </c>
      <c r="J269" s="212">
        <v>66.599999999999994</v>
      </c>
      <c r="K269" s="212">
        <v>51.7</v>
      </c>
      <c r="L269" s="212">
        <v>16.8</v>
      </c>
      <c r="M269" s="212">
        <v>90.1</v>
      </c>
      <c r="N269" s="212">
        <v>143.69999999999999</v>
      </c>
      <c r="O269" s="212">
        <v>119.2</v>
      </c>
      <c r="P269" s="212">
        <v>96.7</v>
      </c>
      <c r="Q269" s="212">
        <f t="shared" si="94"/>
        <v>862.90000000000009</v>
      </c>
      <c r="R269" s="212">
        <v>823.5</v>
      </c>
      <c r="S269" s="213">
        <f t="shared" si="92"/>
        <v>104.78445658773529</v>
      </c>
    </row>
    <row r="270" spans="1:19" ht="13.5" customHeight="1" x14ac:dyDescent="0.15">
      <c r="A270" s="209"/>
      <c r="B270" s="194"/>
      <c r="C270" s="379"/>
      <c r="D270" s="203" t="s">
        <v>74</v>
      </c>
      <c r="E270" s="212">
        <f t="shared" ref="E270:P270" si="105">+E268-E269</f>
        <v>43.3</v>
      </c>
      <c r="F270" s="212">
        <f t="shared" si="105"/>
        <v>70.900000000000006</v>
      </c>
      <c r="G270" s="212">
        <f t="shared" si="105"/>
        <v>69.400000000000006</v>
      </c>
      <c r="H270" s="212">
        <f t="shared" si="105"/>
        <v>77.899999999999991</v>
      </c>
      <c r="I270" s="212">
        <f t="shared" si="105"/>
        <v>105.39999999999999</v>
      </c>
      <c r="J270" s="212">
        <f t="shared" si="105"/>
        <v>81.400000000000006</v>
      </c>
      <c r="K270" s="212">
        <f t="shared" si="105"/>
        <v>58.399999999999991</v>
      </c>
      <c r="L270" s="212">
        <f t="shared" si="105"/>
        <v>35.599999999999994</v>
      </c>
      <c r="M270" s="212">
        <f t="shared" si="105"/>
        <v>55.300000000000011</v>
      </c>
      <c r="N270" s="212">
        <f t="shared" si="105"/>
        <v>88</v>
      </c>
      <c r="O270" s="212">
        <f t="shared" si="105"/>
        <v>82.8</v>
      </c>
      <c r="P270" s="212">
        <f t="shared" si="105"/>
        <v>61.8</v>
      </c>
      <c r="Q270" s="212">
        <f t="shared" si="94"/>
        <v>830.19999999999982</v>
      </c>
      <c r="R270" s="212">
        <v>769.6</v>
      </c>
      <c r="S270" s="213">
        <f t="shared" si="92"/>
        <v>107.87422037422034</v>
      </c>
    </row>
    <row r="271" spans="1:19" ht="13.5" customHeight="1" x14ac:dyDescent="0.15">
      <c r="A271" s="209"/>
      <c r="B271" s="194"/>
      <c r="C271" s="379"/>
      <c r="D271" s="203" t="s">
        <v>75</v>
      </c>
      <c r="E271" s="212">
        <f t="shared" ref="E271:P271" si="106">+E268-E272</f>
        <v>57.3</v>
      </c>
      <c r="F271" s="212">
        <f t="shared" si="106"/>
        <v>96.6</v>
      </c>
      <c r="G271" s="212">
        <f t="shared" si="106"/>
        <v>80.7</v>
      </c>
      <c r="H271" s="212">
        <f t="shared" si="106"/>
        <v>95.6</v>
      </c>
      <c r="I271" s="212">
        <f t="shared" si="106"/>
        <v>150.19999999999999</v>
      </c>
      <c r="J271" s="212">
        <f t="shared" si="106"/>
        <v>111.8</v>
      </c>
      <c r="K271" s="212">
        <f t="shared" si="106"/>
        <v>83.399999999999991</v>
      </c>
      <c r="L271" s="212">
        <f t="shared" si="106"/>
        <v>39.4</v>
      </c>
      <c r="M271" s="212">
        <f t="shared" si="106"/>
        <v>111.9</v>
      </c>
      <c r="N271" s="212">
        <f t="shared" si="106"/>
        <v>191.79999999999998</v>
      </c>
      <c r="O271" s="212">
        <f t="shared" si="106"/>
        <v>164.7</v>
      </c>
      <c r="P271" s="212">
        <f t="shared" si="106"/>
        <v>124.7</v>
      </c>
      <c r="Q271" s="212">
        <f t="shared" si="94"/>
        <v>1308.0999999999999</v>
      </c>
      <c r="R271" s="212">
        <v>1250</v>
      </c>
      <c r="S271" s="213">
        <f t="shared" si="92"/>
        <v>104.64799999999998</v>
      </c>
    </row>
    <row r="272" spans="1:19" ht="13.5" customHeight="1" x14ac:dyDescent="0.15">
      <c r="A272" s="209"/>
      <c r="B272" s="194"/>
      <c r="C272" s="379"/>
      <c r="D272" s="203" t="s">
        <v>76</v>
      </c>
      <c r="E272" s="212">
        <v>16</v>
      </c>
      <c r="F272" s="212">
        <v>25.7</v>
      </c>
      <c r="G272" s="212">
        <v>29.5</v>
      </c>
      <c r="H272" s="212">
        <v>41</v>
      </c>
      <c r="I272" s="212">
        <v>52.4</v>
      </c>
      <c r="J272" s="212">
        <v>36.200000000000003</v>
      </c>
      <c r="K272" s="212">
        <v>26.7</v>
      </c>
      <c r="L272" s="212">
        <v>13</v>
      </c>
      <c r="M272" s="212">
        <v>33.5</v>
      </c>
      <c r="N272" s="212">
        <v>39.9</v>
      </c>
      <c r="O272" s="212">
        <v>37.299999999999997</v>
      </c>
      <c r="P272" s="212">
        <v>33.799999999999997</v>
      </c>
      <c r="Q272" s="212">
        <f t="shared" si="94"/>
        <v>385</v>
      </c>
      <c r="R272" s="212">
        <v>343.1</v>
      </c>
      <c r="S272" s="213">
        <f t="shared" si="92"/>
        <v>112.21218303701544</v>
      </c>
    </row>
    <row r="273" spans="1:19" ht="13.5" customHeight="1" thickBot="1" x14ac:dyDescent="0.2">
      <c r="A273" s="209"/>
      <c r="B273" s="194"/>
      <c r="C273" s="380"/>
      <c r="D273" s="206" t="s">
        <v>77</v>
      </c>
      <c r="E273" s="214">
        <v>19.5</v>
      </c>
      <c r="F273" s="214">
        <v>31.5</v>
      </c>
      <c r="G273" s="214">
        <v>35</v>
      </c>
      <c r="H273" s="214">
        <v>49.9</v>
      </c>
      <c r="I273" s="214">
        <v>64.2</v>
      </c>
      <c r="J273" s="214">
        <v>44.2</v>
      </c>
      <c r="K273" s="214">
        <v>45.5</v>
      </c>
      <c r="L273" s="214">
        <v>20.2</v>
      </c>
      <c r="M273" s="214">
        <v>76.5</v>
      </c>
      <c r="N273" s="214">
        <v>98</v>
      </c>
      <c r="O273" s="214">
        <v>88.7</v>
      </c>
      <c r="P273" s="214">
        <v>72.900000000000006</v>
      </c>
      <c r="Q273" s="214">
        <f t="shared" si="94"/>
        <v>646.1</v>
      </c>
      <c r="R273" s="214">
        <v>606.00000000000011</v>
      </c>
      <c r="S273" s="215">
        <f t="shared" si="92"/>
        <v>106.61716171617159</v>
      </c>
    </row>
    <row r="274" spans="1:19" ht="13.5" customHeight="1" x14ac:dyDescent="0.15">
      <c r="A274" s="209"/>
      <c r="B274" s="194"/>
      <c r="C274" s="378" t="s">
        <v>105</v>
      </c>
      <c r="D274" s="200" t="s">
        <v>72</v>
      </c>
      <c r="E274" s="210">
        <v>19.2</v>
      </c>
      <c r="F274" s="210">
        <v>41.4</v>
      </c>
      <c r="G274" s="210">
        <v>29.7</v>
      </c>
      <c r="H274" s="210">
        <v>45.1</v>
      </c>
      <c r="I274" s="210">
        <v>62.3</v>
      </c>
      <c r="J274" s="210">
        <v>53.8</v>
      </c>
      <c r="K274" s="210">
        <v>47.7</v>
      </c>
      <c r="L274" s="210">
        <v>33.299999999999997</v>
      </c>
      <c r="M274" s="210">
        <v>27.2</v>
      </c>
      <c r="N274" s="210">
        <v>28</v>
      </c>
      <c r="O274" s="210">
        <v>23.5</v>
      </c>
      <c r="P274" s="210">
        <v>31.8</v>
      </c>
      <c r="Q274" s="210">
        <f t="shared" si="94"/>
        <v>443</v>
      </c>
      <c r="R274" s="210">
        <v>462.30000000000007</v>
      </c>
      <c r="S274" s="211">
        <f t="shared" si="92"/>
        <v>95.825221717499446</v>
      </c>
    </row>
    <row r="275" spans="1:19" ht="13.5" customHeight="1" x14ac:dyDescent="0.15">
      <c r="A275" s="209"/>
      <c r="B275" s="194"/>
      <c r="C275" s="379"/>
      <c r="D275" s="203" t="s">
        <v>73</v>
      </c>
      <c r="E275" s="212">
        <v>3.9</v>
      </c>
      <c r="F275" s="212">
        <v>8.3000000000000007</v>
      </c>
      <c r="G275" s="212">
        <v>6</v>
      </c>
      <c r="H275" s="212">
        <v>9.1</v>
      </c>
      <c r="I275" s="212">
        <v>12.5</v>
      </c>
      <c r="J275" s="212">
        <v>10.8</v>
      </c>
      <c r="K275" s="212">
        <v>5.3</v>
      </c>
      <c r="L275" s="212">
        <v>3.7</v>
      </c>
      <c r="M275" s="212">
        <v>3</v>
      </c>
      <c r="N275" s="212">
        <v>3.1</v>
      </c>
      <c r="O275" s="212">
        <v>2.6</v>
      </c>
      <c r="P275" s="212">
        <v>3.5</v>
      </c>
      <c r="Q275" s="212">
        <f t="shared" si="94"/>
        <v>71.8</v>
      </c>
      <c r="R275" s="212">
        <v>75.099999999999994</v>
      </c>
      <c r="S275" s="213">
        <f t="shared" si="92"/>
        <v>95.605858854860188</v>
      </c>
    </row>
    <row r="276" spans="1:19" ht="13.5" customHeight="1" x14ac:dyDescent="0.15">
      <c r="A276" s="209"/>
      <c r="B276" s="194"/>
      <c r="C276" s="379"/>
      <c r="D276" s="203" t="s">
        <v>74</v>
      </c>
      <c r="E276" s="212">
        <f t="shared" ref="E276:P276" si="107">+E274-E275</f>
        <v>15.299999999999999</v>
      </c>
      <c r="F276" s="212">
        <f t="shared" si="107"/>
        <v>33.099999999999994</v>
      </c>
      <c r="G276" s="212">
        <f t="shared" si="107"/>
        <v>23.7</v>
      </c>
      <c r="H276" s="212">
        <f t="shared" si="107"/>
        <v>36</v>
      </c>
      <c r="I276" s="212">
        <f t="shared" si="107"/>
        <v>49.8</v>
      </c>
      <c r="J276" s="212">
        <f t="shared" si="107"/>
        <v>43</v>
      </c>
      <c r="K276" s="212">
        <f t="shared" si="107"/>
        <v>42.400000000000006</v>
      </c>
      <c r="L276" s="212">
        <f t="shared" si="107"/>
        <v>29.599999999999998</v>
      </c>
      <c r="M276" s="212">
        <f t="shared" si="107"/>
        <v>24.2</v>
      </c>
      <c r="N276" s="212">
        <f t="shared" si="107"/>
        <v>24.9</v>
      </c>
      <c r="O276" s="212">
        <f t="shared" si="107"/>
        <v>20.9</v>
      </c>
      <c r="P276" s="212">
        <f t="shared" si="107"/>
        <v>28.3</v>
      </c>
      <c r="Q276" s="212">
        <f t="shared" si="94"/>
        <v>371.19999999999993</v>
      </c>
      <c r="R276" s="212">
        <v>387.20000000000005</v>
      </c>
      <c r="S276" s="213">
        <f t="shared" si="92"/>
        <v>95.867768595041298</v>
      </c>
    </row>
    <row r="277" spans="1:19" ht="13.5" customHeight="1" x14ac:dyDescent="0.15">
      <c r="A277" s="209"/>
      <c r="B277" s="194"/>
      <c r="C277" s="379"/>
      <c r="D277" s="203" t="s">
        <v>75</v>
      </c>
      <c r="E277" s="212">
        <f t="shared" ref="E277:P277" si="108">+E274-E278</f>
        <v>19.099999999999998</v>
      </c>
      <c r="F277" s="212">
        <f t="shared" si="108"/>
        <v>40.699999999999996</v>
      </c>
      <c r="G277" s="212">
        <f t="shared" si="108"/>
        <v>28.7</v>
      </c>
      <c r="H277" s="212">
        <f t="shared" si="108"/>
        <v>43.1</v>
      </c>
      <c r="I277" s="212">
        <f t="shared" si="108"/>
        <v>58.599999999999994</v>
      </c>
      <c r="J277" s="212">
        <f t="shared" si="108"/>
        <v>52</v>
      </c>
      <c r="K277" s="212">
        <f t="shared" si="108"/>
        <v>47.1</v>
      </c>
      <c r="L277" s="212">
        <f t="shared" si="108"/>
        <v>32.9</v>
      </c>
      <c r="M277" s="212">
        <f t="shared" si="108"/>
        <v>26.8</v>
      </c>
      <c r="N277" s="212">
        <f t="shared" si="108"/>
        <v>27.3</v>
      </c>
      <c r="O277" s="212">
        <f t="shared" si="108"/>
        <v>23</v>
      </c>
      <c r="P277" s="212">
        <f t="shared" si="108"/>
        <v>31.5</v>
      </c>
      <c r="Q277" s="212">
        <f t="shared" si="94"/>
        <v>430.8</v>
      </c>
      <c r="R277" s="212">
        <v>452.1</v>
      </c>
      <c r="S277" s="213">
        <f t="shared" si="92"/>
        <v>95.288652952886537</v>
      </c>
    </row>
    <row r="278" spans="1:19" ht="13.5" customHeight="1" x14ac:dyDescent="0.15">
      <c r="A278" s="209"/>
      <c r="B278" s="194"/>
      <c r="C278" s="379"/>
      <c r="D278" s="203" t="s">
        <v>76</v>
      </c>
      <c r="E278" s="212">
        <v>0.1</v>
      </c>
      <c r="F278" s="212">
        <v>0.7</v>
      </c>
      <c r="G278" s="212">
        <v>1</v>
      </c>
      <c r="H278" s="212">
        <v>2</v>
      </c>
      <c r="I278" s="212">
        <v>3.7</v>
      </c>
      <c r="J278" s="212">
        <v>1.8</v>
      </c>
      <c r="K278" s="212">
        <v>0.6</v>
      </c>
      <c r="L278" s="212">
        <v>0.4</v>
      </c>
      <c r="M278" s="212">
        <v>0.4</v>
      </c>
      <c r="N278" s="212">
        <v>0.7</v>
      </c>
      <c r="O278" s="212">
        <v>0.5</v>
      </c>
      <c r="P278" s="212">
        <v>0.3</v>
      </c>
      <c r="Q278" s="212">
        <f t="shared" si="94"/>
        <v>12.200000000000001</v>
      </c>
      <c r="R278" s="212">
        <v>10.200000000000001</v>
      </c>
      <c r="S278" s="213">
        <f t="shared" si="92"/>
        <v>119.6078431372549</v>
      </c>
    </row>
    <row r="279" spans="1:19" ht="13.5" customHeight="1" thickBot="1" x14ac:dyDescent="0.2">
      <c r="A279" s="209"/>
      <c r="B279" s="194"/>
      <c r="C279" s="380"/>
      <c r="D279" s="206" t="s">
        <v>77</v>
      </c>
      <c r="E279" s="214">
        <v>0.1</v>
      </c>
      <c r="F279" s="214">
        <v>0.7</v>
      </c>
      <c r="G279" s="214">
        <v>1</v>
      </c>
      <c r="H279" s="214">
        <v>2</v>
      </c>
      <c r="I279" s="214">
        <v>3.7</v>
      </c>
      <c r="J279" s="214">
        <v>1.8</v>
      </c>
      <c r="K279" s="214">
        <v>0.6</v>
      </c>
      <c r="L279" s="214">
        <v>0.4</v>
      </c>
      <c r="M279" s="214">
        <v>0.4</v>
      </c>
      <c r="N279" s="214">
        <v>0.7</v>
      </c>
      <c r="O279" s="214">
        <v>0.5</v>
      </c>
      <c r="P279" s="214">
        <v>0.3</v>
      </c>
      <c r="Q279" s="214">
        <f t="shared" si="94"/>
        <v>12.200000000000001</v>
      </c>
      <c r="R279" s="214">
        <v>10.200000000000001</v>
      </c>
      <c r="S279" s="215">
        <f t="shared" si="92"/>
        <v>119.6078431372549</v>
      </c>
    </row>
    <row r="280" spans="1:19" ht="13.5" customHeight="1" x14ac:dyDescent="0.15">
      <c r="A280" s="209"/>
      <c r="B280" s="194"/>
      <c r="C280" s="378" t="s">
        <v>106</v>
      </c>
      <c r="D280" s="200" t="s">
        <v>72</v>
      </c>
      <c r="E280" s="210">
        <v>26.5</v>
      </c>
      <c r="F280" s="210">
        <v>76.099999999999994</v>
      </c>
      <c r="G280" s="210">
        <v>67.099999999999994</v>
      </c>
      <c r="H280" s="210">
        <v>100.2</v>
      </c>
      <c r="I280" s="210">
        <v>185.9</v>
      </c>
      <c r="J280" s="210">
        <v>101.3</v>
      </c>
      <c r="K280" s="210">
        <v>55.9</v>
      </c>
      <c r="L280" s="210">
        <v>2.2999999999999998</v>
      </c>
      <c r="M280" s="210">
        <v>142.9</v>
      </c>
      <c r="N280" s="210">
        <v>282.5</v>
      </c>
      <c r="O280" s="210">
        <v>240.4</v>
      </c>
      <c r="P280" s="210">
        <v>215.2</v>
      </c>
      <c r="Q280" s="210">
        <f t="shared" si="94"/>
        <v>1496.3</v>
      </c>
      <c r="R280" s="210">
        <v>1483.6</v>
      </c>
      <c r="S280" s="211">
        <f t="shared" si="92"/>
        <v>100.85602588298732</v>
      </c>
    </row>
    <row r="281" spans="1:19" ht="13.5" customHeight="1" x14ac:dyDescent="0.15">
      <c r="A281" s="209"/>
      <c r="B281" s="194"/>
      <c r="C281" s="379"/>
      <c r="D281" s="203" t="s">
        <v>73</v>
      </c>
      <c r="E281" s="212">
        <v>13.1</v>
      </c>
      <c r="F281" s="212">
        <v>25</v>
      </c>
      <c r="G281" s="212">
        <v>34.700000000000003</v>
      </c>
      <c r="H281" s="212">
        <v>36.1</v>
      </c>
      <c r="I281" s="212">
        <v>68.5</v>
      </c>
      <c r="J281" s="212">
        <v>36.799999999999997</v>
      </c>
      <c r="K281" s="212">
        <v>13.1</v>
      </c>
      <c r="L281" s="212">
        <v>0.7</v>
      </c>
      <c r="M281" s="212">
        <v>63.2</v>
      </c>
      <c r="N281" s="212">
        <v>104.3</v>
      </c>
      <c r="O281" s="212">
        <v>104.7</v>
      </c>
      <c r="P281" s="212">
        <v>100.8</v>
      </c>
      <c r="Q281" s="212">
        <f t="shared" si="94"/>
        <v>601</v>
      </c>
      <c r="R281" s="212">
        <v>609</v>
      </c>
      <c r="S281" s="213">
        <f t="shared" si="92"/>
        <v>98.686371100164209</v>
      </c>
    </row>
    <row r="282" spans="1:19" ht="13.5" customHeight="1" x14ac:dyDescent="0.15">
      <c r="A282" s="209"/>
      <c r="B282" s="194"/>
      <c r="C282" s="379"/>
      <c r="D282" s="203" t="s">
        <v>74</v>
      </c>
      <c r="E282" s="212">
        <f t="shared" ref="E282:P282" si="109">+E280-E281</f>
        <v>13.4</v>
      </c>
      <c r="F282" s="212">
        <f t="shared" si="109"/>
        <v>51.099999999999994</v>
      </c>
      <c r="G282" s="212">
        <f t="shared" si="109"/>
        <v>32.399999999999991</v>
      </c>
      <c r="H282" s="212">
        <f t="shared" si="109"/>
        <v>64.099999999999994</v>
      </c>
      <c r="I282" s="212">
        <f t="shared" si="109"/>
        <v>117.4</v>
      </c>
      <c r="J282" s="212">
        <f t="shared" si="109"/>
        <v>64.5</v>
      </c>
      <c r="K282" s="212">
        <f t="shared" si="109"/>
        <v>42.8</v>
      </c>
      <c r="L282" s="212">
        <f t="shared" si="109"/>
        <v>1.5999999999999999</v>
      </c>
      <c r="M282" s="212">
        <f t="shared" si="109"/>
        <v>79.7</v>
      </c>
      <c r="N282" s="212">
        <f t="shared" si="109"/>
        <v>178.2</v>
      </c>
      <c r="O282" s="212">
        <f t="shared" si="109"/>
        <v>135.69999999999999</v>
      </c>
      <c r="P282" s="212">
        <f t="shared" si="109"/>
        <v>114.39999999999999</v>
      </c>
      <c r="Q282" s="212">
        <f t="shared" si="94"/>
        <v>895.30000000000007</v>
      </c>
      <c r="R282" s="212">
        <v>874.6</v>
      </c>
      <c r="S282" s="213">
        <f t="shared" si="92"/>
        <v>102.36679624971417</v>
      </c>
    </row>
    <row r="283" spans="1:19" ht="13.5" customHeight="1" x14ac:dyDescent="0.15">
      <c r="A283" s="209"/>
      <c r="B283" s="194"/>
      <c r="C283" s="379"/>
      <c r="D283" s="203" t="s">
        <v>75</v>
      </c>
      <c r="E283" s="212">
        <f t="shared" ref="E283:P283" si="110">+E280-E284</f>
        <v>21.2</v>
      </c>
      <c r="F283" s="212">
        <f t="shared" si="110"/>
        <v>59.899999999999991</v>
      </c>
      <c r="G283" s="212">
        <f t="shared" si="110"/>
        <v>48.199999999999996</v>
      </c>
      <c r="H283" s="212">
        <f t="shared" si="110"/>
        <v>72.099999999999994</v>
      </c>
      <c r="I283" s="212">
        <f t="shared" si="110"/>
        <v>144</v>
      </c>
      <c r="J283" s="212">
        <f t="shared" si="110"/>
        <v>77.699999999999989</v>
      </c>
      <c r="K283" s="212">
        <f t="shared" si="110"/>
        <v>33.799999999999997</v>
      </c>
      <c r="L283" s="212">
        <f t="shared" si="110"/>
        <v>1.4999999999999998</v>
      </c>
      <c r="M283" s="212">
        <f t="shared" si="110"/>
        <v>121.2</v>
      </c>
      <c r="N283" s="212">
        <f t="shared" si="110"/>
        <v>245.1</v>
      </c>
      <c r="O283" s="212">
        <f t="shared" si="110"/>
        <v>209.8</v>
      </c>
      <c r="P283" s="212">
        <f t="shared" si="110"/>
        <v>180.39999999999998</v>
      </c>
      <c r="Q283" s="212">
        <f t="shared" si="94"/>
        <v>1214.9000000000001</v>
      </c>
      <c r="R283" s="212">
        <v>1133.7</v>
      </c>
      <c r="S283" s="213">
        <f t="shared" si="92"/>
        <v>107.16238863896974</v>
      </c>
    </row>
    <row r="284" spans="1:19" ht="13.5" customHeight="1" x14ac:dyDescent="0.15">
      <c r="A284" s="209"/>
      <c r="B284" s="194"/>
      <c r="C284" s="379"/>
      <c r="D284" s="203" t="s">
        <v>76</v>
      </c>
      <c r="E284" s="212">
        <v>5.3</v>
      </c>
      <c r="F284" s="212">
        <v>16.2</v>
      </c>
      <c r="G284" s="212">
        <v>18.899999999999999</v>
      </c>
      <c r="H284" s="212">
        <v>28.1</v>
      </c>
      <c r="I284" s="212">
        <v>41.9</v>
      </c>
      <c r="J284" s="212">
        <v>23.6</v>
      </c>
      <c r="K284" s="212">
        <v>22.1</v>
      </c>
      <c r="L284" s="212">
        <v>0.8</v>
      </c>
      <c r="M284" s="212">
        <v>21.7</v>
      </c>
      <c r="N284" s="212">
        <v>37.4</v>
      </c>
      <c r="O284" s="212">
        <v>30.6</v>
      </c>
      <c r="P284" s="212">
        <v>34.799999999999997</v>
      </c>
      <c r="Q284" s="212">
        <f t="shared" si="94"/>
        <v>281.39999999999998</v>
      </c>
      <c r="R284" s="212">
        <v>349.9</v>
      </c>
      <c r="S284" s="213">
        <f t="shared" si="92"/>
        <v>80.422977993712479</v>
      </c>
    </row>
    <row r="285" spans="1:19" ht="13.5" customHeight="1" thickBot="1" x14ac:dyDescent="0.2">
      <c r="A285" s="209"/>
      <c r="B285" s="216"/>
      <c r="C285" s="380"/>
      <c r="D285" s="206" t="s">
        <v>77</v>
      </c>
      <c r="E285" s="214">
        <v>6.3</v>
      </c>
      <c r="F285" s="214">
        <v>19.100000000000001</v>
      </c>
      <c r="G285" s="214">
        <v>23.8</v>
      </c>
      <c r="H285" s="214">
        <v>35.4</v>
      </c>
      <c r="I285" s="214">
        <v>53.7</v>
      </c>
      <c r="J285" s="214">
        <v>28.2</v>
      </c>
      <c r="K285" s="214">
        <v>22.7</v>
      </c>
      <c r="L285" s="214">
        <v>1</v>
      </c>
      <c r="M285" s="214">
        <v>48.6</v>
      </c>
      <c r="N285" s="214">
        <v>61.4</v>
      </c>
      <c r="O285" s="214">
        <v>55</v>
      </c>
      <c r="P285" s="214">
        <v>52.5</v>
      </c>
      <c r="Q285" s="214">
        <f t="shared" si="94"/>
        <v>407.7</v>
      </c>
      <c r="R285" s="214">
        <v>398.2</v>
      </c>
      <c r="S285" s="215">
        <f t="shared" si="92"/>
        <v>102.38573581115018</v>
      </c>
    </row>
    <row r="286" spans="1:19" ht="18.75" customHeight="1" x14ac:dyDescent="0.2">
      <c r="A286" s="308" t="str">
        <f>$A$1</f>
        <v>５　平成27年度市町村別・月別観光入込客数</v>
      </c>
    </row>
    <row r="287" spans="1:19" ht="13.5" customHeight="1" thickBot="1" x14ac:dyDescent="0.2">
      <c r="S287" s="195" t="s">
        <v>310</v>
      </c>
    </row>
    <row r="288" spans="1:19" ht="13.5" customHeight="1" thickBot="1" x14ac:dyDescent="0.2">
      <c r="A288" s="196" t="s">
        <v>58</v>
      </c>
      <c r="B288" s="196" t="s">
        <v>355</v>
      </c>
      <c r="C288" s="196" t="s">
        <v>59</v>
      </c>
      <c r="D288" s="197" t="s">
        <v>60</v>
      </c>
      <c r="E288" s="198" t="s">
        <v>61</v>
      </c>
      <c r="F288" s="198" t="s">
        <v>62</v>
      </c>
      <c r="G288" s="198" t="s">
        <v>63</v>
      </c>
      <c r="H288" s="198" t="s">
        <v>64</v>
      </c>
      <c r="I288" s="198" t="s">
        <v>65</v>
      </c>
      <c r="J288" s="198" t="s">
        <v>66</v>
      </c>
      <c r="K288" s="198" t="s">
        <v>67</v>
      </c>
      <c r="L288" s="198" t="s">
        <v>68</v>
      </c>
      <c r="M288" s="198" t="s">
        <v>69</v>
      </c>
      <c r="N288" s="198" t="s">
        <v>36</v>
      </c>
      <c r="O288" s="198" t="s">
        <v>37</v>
      </c>
      <c r="P288" s="198" t="s">
        <v>38</v>
      </c>
      <c r="Q288" s="198" t="s">
        <v>356</v>
      </c>
      <c r="R288" s="198" t="str">
        <f>$R$3</f>
        <v>26年度</v>
      </c>
      <c r="S288" s="199" t="s">
        <v>71</v>
      </c>
    </row>
    <row r="289" spans="1:19" ht="13.5" customHeight="1" x14ac:dyDescent="0.15">
      <c r="A289" s="264"/>
      <c r="B289" s="194"/>
      <c r="C289" s="378" t="s">
        <v>107</v>
      </c>
      <c r="D289" s="200" t="s">
        <v>72</v>
      </c>
      <c r="E289" s="210">
        <v>168.8</v>
      </c>
      <c r="F289" s="210">
        <v>563</v>
      </c>
      <c r="G289" s="210">
        <v>358.4</v>
      </c>
      <c r="H289" s="210">
        <v>302.2</v>
      </c>
      <c r="I289" s="210">
        <v>457.3</v>
      </c>
      <c r="J289" s="210">
        <v>286.89999999999998</v>
      </c>
      <c r="K289" s="210">
        <v>230.3</v>
      </c>
      <c r="L289" s="210">
        <v>98.7</v>
      </c>
      <c r="M289" s="210">
        <v>79.5</v>
      </c>
      <c r="N289" s="210">
        <v>62.5</v>
      </c>
      <c r="O289" s="210">
        <v>78.7</v>
      </c>
      <c r="P289" s="210">
        <v>77.7</v>
      </c>
      <c r="Q289" s="210">
        <f t="shared" ref="Q289:Q342" si="111">SUM(E289:P289)</f>
        <v>2763.9999999999995</v>
      </c>
      <c r="R289" s="210">
        <v>2636.9999999999995</v>
      </c>
      <c r="S289" s="222">
        <f t="shared" ref="S289:S342" si="112">IF(Q289=0,"－",Q289/R289*100)</f>
        <v>104.81607887751233</v>
      </c>
    </row>
    <row r="290" spans="1:19" ht="13.5" customHeight="1" x14ac:dyDescent="0.15">
      <c r="A290" s="209"/>
      <c r="B290" s="194"/>
      <c r="C290" s="379"/>
      <c r="D290" s="203" t="s">
        <v>73</v>
      </c>
      <c r="E290" s="212">
        <v>16.5</v>
      </c>
      <c r="F290" s="212">
        <v>55.2</v>
      </c>
      <c r="G290" s="212">
        <v>32.799999999999997</v>
      </c>
      <c r="H290" s="212">
        <v>29.8</v>
      </c>
      <c r="I290" s="212">
        <v>43.2</v>
      </c>
      <c r="J290" s="212">
        <v>27.5</v>
      </c>
      <c r="K290" s="212">
        <v>22.4</v>
      </c>
      <c r="L290" s="212">
        <v>9.1</v>
      </c>
      <c r="M290" s="212">
        <v>68.3</v>
      </c>
      <c r="N290" s="212">
        <v>5</v>
      </c>
      <c r="O290" s="212">
        <v>6.2</v>
      </c>
      <c r="P290" s="212">
        <v>7.2</v>
      </c>
      <c r="Q290" s="212">
        <f t="shared" si="111"/>
        <v>323.2</v>
      </c>
      <c r="R290" s="212">
        <v>254.39999999999998</v>
      </c>
      <c r="S290" s="217">
        <f t="shared" si="112"/>
        <v>127.04402515723272</v>
      </c>
    </row>
    <row r="291" spans="1:19" ht="13.5" customHeight="1" x14ac:dyDescent="0.15">
      <c r="A291" s="209" t="s">
        <v>357</v>
      </c>
      <c r="B291" s="194" t="s">
        <v>359</v>
      </c>
      <c r="C291" s="379"/>
      <c r="D291" s="203" t="s">
        <v>74</v>
      </c>
      <c r="E291" s="212">
        <f t="shared" ref="E291:P291" si="113">+E289-E290</f>
        <v>152.30000000000001</v>
      </c>
      <c r="F291" s="212">
        <f t="shared" si="113"/>
        <v>507.8</v>
      </c>
      <c r="G291" s="212">
        <f t="shared" si="113"/>
        <v>325.59999999999997</v>
      </c>
      <c r="H291" s="212">
        <f t="shared" si="113"/>
        <v>272.39999999999998</v>
      </c>
      <c r="I291" s="212">
        <f t="shared" si="113"/>
        <v>414.1</v>
      </c>
      <c r="J291" s="212">
        <f t="shared" si="113"/>
        <v>259.39999999999998</v>
      </c>
      <c r="K291" s="212">
        <f t="shared" si="113"/>
        <v>207.9</v>
      </c>
      <c r="L291" s="212">
        <f t="shared" si="113"/>
        <v>89.600000000000009</v>
      </c>
      <c r="M291" s="212">
        <f t="shared" si="113"/>
        <v>11.200000000000003</v>
      </c>
      <c r="N291" s="212">
        <f t="shared" si="113"/>
        <v>57.5</v>
      </c>
      <c r="O291" s="212">
        <f t="shared" si="113"/>
        <v>72.5</v>
      </c>
      <c r="P291" s="212">
        <f t="shared" si="113"/>
        <v>70.5</v>
      </c>
      <c r="Q291" s="212">
        <f t="shared" si="111"/>
        <v>2440.7999999999997</v>
      </c>
      <c r="R291" s="212">
        <v>2382.6</v>
      </c>
      <c r="S291" s="217">
        <f t="shared" si="112"/>
        <v>102.4427096449257</v>
      </c>
    </row>
    <row r="292" spans="1:19" ht="13.5" customHeight="1" x14ac:dyDescent="0.15">
      <c r="A292" s="209"/>
      <c r="B292" s="194"/>
      <c r="C292" s="379"/>
      <c r="D292" s="203" t="s">
        <v>75</v>
      </c>
      <c r="E292" s="212">
        <f t="shared" ref="E292:P292" si="114">+E289-E293</f>
        <v>168.8</v>
      </c>
      <c r="F292" s="212">
        <f t="shared" si="114"/>
        <v>563</v>
      </c>
      <c r="G292" s="212">
        <f t="shared" si="114"/>
        <v>358.4</v>
      </c>
      <c r="H292" s="212">
        <f t="shared" si="114"/>
        <v>302.2</v>
      </c>
      <c r="I292" s="212">
        <f t="shared" si="114"/>
        <v>457.3</v>
      </c>
      <c r="J292" s="212">
        <f t="shared" si="114"/>
        <v>286.89999999999998</v>
      </c>
      <c r="K292" s="212">
        <f t="shared" si="114"/>
        <v>230.3</v>
      </c>
      <c r="L292" s="212">
        <f t="shared" si="114"/>
        <v>98.7</v>
      </c>
      <c r="M292" s="212">
        <f t="shared" si="114"/>
        <v>79.5</v>
      </c>
      <c r="N292" s="212">
        <f t="shared" si="114"/>
        <v>62.5</v>
      </c>
      <c r="O292" s="212">
        <f t="shared" si="114"/>
        <v>78.7</v>
      </c>
      <c r="P292" s="212">
        <f t="shared" si="114"/>
        <v>77.7</v>
      </c>
      <c r="Q292" s="212">
        <f t="shared" si="111"/>
        <v>2763.9999999999995</v>
      </c>
      <c r="R292" s="212">
        <v>2636.9999999999995</v>
      </c>
      <c r="S292" s="217">
        <f t="shared" si="112"/>
        <v>104.81607887751233</v>
      </c>
    </row>
    <row r="293" spans="1:19" ht="13.5" customHeight="1" x14ac:dyDescent="0.15">
      <c r="A293" s="209"/>
      <c r="B293" s="194"/>
      <c r="C293" s="379"/>
      <c r="D293" s="203" t="s">
        <v>76</v>
      </c>
      <c r="E293" s="212">
        <v>0</v>
      </c>
      <c r="F293" s="212">
        <v>0</v>
      </c>
      <c r="G293" s="212">
        <v>0</v>
      </c>
      <c r="H293" s="212">
        <v>0</v>
      </c>
      <c r="I293" s="212">
        <v>0</v>
      </c>
      <c r="J293" s="212">
        <v>0</v>
      </c>
      <c r="K293" s="212">
        <v>0</v>
      </c>
      <c r="L293" s="212">
        <v>0</v>
      </c>
      <c r="M293" s="212">
        <v>0</v>
      </c>
      <c r="N293" s="212">
        <v>0</v>
      </c>
      <c r="O293" s="212">
        <v>0</v>
      </c>
      <c r="P293" s="212">
        <v>0</v>
      </c>
      <c r="Q293" s="212">
        <f t="shared" si="111"/>
        <v>0</v>
      </c>
      <c r="R293" s="212">
        <v>0</v>
      </c>
      <c r="S293" s="217" t="str">
        <f t="shared" si="112"/>
        <v>－</v>
      </c>
    </row>
    <row r="294" spans="1:19" ht="13.5" customHeight="1" thickBot="1" x14ac:dyDescent="0.2">
      <c r="A294" s="209"/>
      <c r="B294" s="194"/>
      <c r="C294" s="380"/>
      <c r="D294" s="206" t="s">
        <v>77</v>
      </c>
      <c r="E294" s="214">
        <v>0</v>
      </c>
      <c r="F294" s="214">
        <v>0</v>
      </c>
      <c r="G294" s="214">
        <v>0</v>
      </c>
      <c r="H294" s="214">
        <v>0</v>
      </c>
      <c r="I294" s="214">
        <v>0</v>
      </c>
      <c r="J294" s="214">
        <v>0</v>
      </c>
      <c r="K294" s="214">
        <v>0</v>
      </c>
      <c r="L294" s="214">
        <v>0</v>
      </c>
      <c r="M294" s="214">
        <v>0</v>
      </c>
      <c r="N294" s="214">
        <v>0</v>
      </c>
      <c r="O294" s="214">
        <v>0</v>
      </c>
      <c r="P294" s="214">
        <v>0</v>
      </c>
      <c r="Q294" s="214">
        <f t="shared" si="111"/>
        <v>0</v>
      </c>
      <c r="R294" s="214">
        <v>0</v>
      </c>
      <c r="S294" s="223" t="str">
        <f t="shared" si="112"/>
        <v>－</v>
      </c>
    </row>
    <row r="295" spans="1:19" ht="13.5" customHeight="1" x14ac:dyDescent="0.15">
      <c r="A295" s="209"/>
      <c r="B295" s="194"/>
      <c r="C295" s="378" t="s">
        <v>108</v>
      </c>
      <c r="D295" s="200" t="s">
        <v>72</v>
      </c>
      <c r="E295" s="210">
        <v>55.7</v>
      </c>
      <c r="F295" s="210">
        <v>74.3</v>
      </c>
      <c r="G295" s="210">
        <v>88.7</v>
      </c>
      <c r="H295" s="210">
        <v>109.1</v>
      </c>
      <c r="I295" s="210">
        <v>112.2</v>
      </c>
      <c r="J295" s="210">
        <v>86.2</v>
      </c>
      <c r="K295" s="210">
        <v>101.2</v>
      </c>
      <c r="L295" s="210">
        <v>31.3</v>
      </c>
      <c r="M295" s="210">
        <v>40</v>
      </c>
      <c r="N295" s="210">
        <v>32.4</v>
      </c>
      <c r="O295" s="210">
        <v>26.2</v>
      </c>
      <c r="P295" s="210">
        <v>26.8</v>
      </c>
      <c r="Q295" s="210">
        <f t="shared" si="111"/>
        <v>784.09999999999991</v>
      </c>
      <c r="R295" s="210">
        <v>841.20000000000016</v>
      </c>
      <c r="S295" s="222">
        <f t="shared" si="112"/>
        <v>93.212077983832586</v>
      </c>
    </row>
    <row r="296" spans="1:19" ht="13.5" customHeight="1" x14ac:dyDescent="0.15">
      <c r="A296" s="209"/>
      <c r="B296" s="194"/>
      <c r="C296" s="379"/>
      <c r="D296" s="203" t="s">
        <v>73</v>
      </c>
      <c r="E296" s="212">
        <v>19.3</v>
      </c>
      <c r="F296" s="212">
        <v>21</v>
      </c>
      <c r="G296" s="212">
        <v>28.9</v>
      </c>
      <c r="H296" s="212">
        <v>24.6</v>
      </c>
      <c r="I296" s="212">
        <v>24.6</v>
      </c>
      <c r="J296" s="212">
        <v>20.3</v>
      </c>
      <c r="K296" s="212">
        <v>45.7</v>
      </c>
      <c r="L296" s="212">
        <v>15.7</v>
      </c>
      <c r="M296" s="212">
        <v>27.1</v>
      </c>
      <c r="N296" s="212">
        <v>16.100000000000001</v>
      </c>
      <c r="O296" s="212">
        <v>10.4</v>
      </c>
      <c r="P296" s="212">
        <v>12.3</v>
      </c>
      <c r="Q296" s="212">
        <f t="shared" si="111"/>
        <v>265.99999999999994</v>
      </c>
      <c r="R296" s="212">
        <v>273.7</v>
      </c>
      <c r="S296" s="217">
        <f t="shared" si="112"/>
        <v>97.186700767263417</v>
      </c>
    </row>
    <row r="297" spans="1:19" ht="13.5" customHeight="1" x14ac:dyDescent="0.15">
      <c r="A297" s="209"/>
      <c r="B297" s="194"/>
      <c r="C297" s="379"/>
      <c r="D297" s="203" t="s">
        <v>74</v>
      </c>
      <c r="E297" s="212">
        <f t="shared" ref="E297:P297" si="115">+E295-E296</f>
        <v>36.400000000000006</v>
      </c>
      <c r="F297" s="212">
        <f t="shared" si="115"/>
        <v>53.3</v>
      </c>
      <c r="G297" s="212">
        <f t="shared" si="115"/>
        <v>59.800000000000004</v>
      </c>
      <c r="H297" s="212">
        <f t="shared" si="115"/>
        <v>84.5</v>
      </c>
      <c r="I297" s="212">
        <f t="shared" si="115"/>
        <v>87.6</v>
      </c>
      <c r="J297" s="212">
        <f t="shared" si="115"/>
        <v>65.900000000000006</v>
      </c>
      <c r="K297" s="212">
        <f t="shared" si="115"/>
        <v>55.5</v>
      </c>
      <c r="L297" s="212">
        <f t="shared" si="115"/>
        <v>15.600000000000001</v>
      </c>
      <c r="M297" s="212">
        <f t="shared" si="115"/>
        <v>12.899999999999999</v>
      </c>
      <c r="N297" s="212">
        <f t="shared" si="115"/>
        <v>16.299999999999997</v>
      </c>
      <c r="O297" s="212">
        <f t="shared" si="115"/>
        <v>15.799999999999999</v>
      </c>
      <c r="P297" s="212">
        <f t="shared" si="115"/>
        <v>14.5</v>
      </c>
      <c r="Q297" s="212">
        <f t="shared" si="111"/>
        <v>518.1</v>
      </c>
      <c r="R297" s="212">
        <v>567.5</v>
      </c>
      <c r="S297" s="217">
        <f t="shared" si="112"/>
        <v>91.295154185022028</v>
      </c>
    </row>
    <row r="298" spans="1:19" ht="13.5" customHeight="1" x14ac:dyDescent="0.15">
      <c r="A298" s="209"/>
      <c r="B298" s="194"/>
      <c r="C298" s="379"/>
      <c r="D298" s="203" t="s">
        <v>75</v>
      </c>
      <c r="E298" s="212">
        <f t="shared" ref="E298:P298" si="116">+E295-E299</f>
        <v>55.7</v>
      </c>
      <c r="F298" s="212">
        <f t="shared" si="116"/>
        <v>73.8</v>
      </c>
      <c r="G298" s="212">
        <f t="shared" si="116"/>
        <v>88.2</v>
      </c>
      <c r="H298" s="212">
        <f t="shared" si="116"/>
        <v>107.6</v>
      </c>
      <c r="I298" s="212">
        <f t="shared" si="116"/>
        <v>108.60000000000001</v>
      </c>
      <c r="J298" s="212">
        <f t="shared" si="116"/>
        <v>84.7</v>
      </c>
      <c r="K298" s="212">
        <f t="shared" si="116"/>
        <v>100.7</v>
      </c>
      <c r="L298" s="212">
        <f t="shared" si="116"/>
        <v>30.900000000000002</v>
      </c>
      <c r="M298" s="212">
        <f t="shared" si="116"/>
        <v>39.6</v>
      </c>
      <c r="N298" s="212">
        <f t="shared" si="116"/>
        <v>32.1</v>
      </c>
      <c r="O298" s="212">
        <f t="shared" si="116"/>
        <v>25.599999999999998</v>
      </c>
      <c r="P298" s="212">
        <f t="shared" si="116"/>
        <v>26.400000000000002</v>
      </c>
      <c r="Q298" s="212">
        <f t="shared" si="111"/>
        <v>773.90000000000009</v>
      </c>
      <c r="R298" s="212">
        <v>832.3</v>
      </c>
      <c r="S298" s="217">
        <f t="shared" si="112"/>
        <v>92.983299291121</v>
      </c>
    </row>
    <row r="299" spans="1:19" ht="13.5" customHeight="1" x14ac:dyDescent="0.15">
      <c r="A299" s="209"/>
      <c r="B299" s="194"/>
      <c r="C299" s="379"/>
      <c r="D299" s="203" t="s">
        <v>76</v>
      </c>
      <c r="E299" s="212">
        <v>0</v>
      </c>
      <c r="F299" s="212">
        <v>0.5</v>
      </c>
      <c r="G299" s="212">
        <v>0.5</v>
      </c>
      <c r="H299" s="212">
        <v>1.5</v>
      </c>
      <c r="I299" s="212">
        <v>3.6</v>
      </c>
      <c r="J299" s="212">
        <v>1.5</v>
      </c>
      <c r="K299" s="212">
        <v>0.5</v>
      </c>
      <c r="L299" s="212">
        <v>0.4</v>
      </c>
      <c r="M299" s="212">
        <v>0.4</v>
      </c>
      <c r="N299" s="212">
        <v>0.3</v>
      </c>
      <c r="O299" s="212">
        <v>0.6</v>
      </c>
      <c r="P299" s="212">
        <v>0.4</v>
      </c>
      <c r="Q299" s="212">
        <f t="shared" si="111"/>
        <v>10.200000000000001</v>
      </c>
      <c r="R299" s="212">
        <v>8.8999999999999986</v>
      </c>
      <c r="S299" s="217">
        <f t="shared" si="112"/>
        <v>114.60674157303374</v>
      </c>
    </row>
    <row r="300" spans="1:19" ht="13.5" customHeight="1" thickBot="1" x14ac:dyDescent="0.2">
      <c r="A300" s="209"/>
      <c r="B300" s="194"/>
      <c r="C300" s="380"/>
      <c r="D300" s="206" t="s">
        <v>77</v>
      </c>
      <c r="E300" s="214">
        <v>0</v>
      </c>
      <c r="F300" s="214">
        <v>0.5</v>
      </c>
      <c r="G300" s="214">
        <v>0.5</v>
      </c>
      <c r="H300" s="214">
        <v>1.5</v>
      </c>
      <c r="I300" s="214">
        <v>3.6</v>
      </c>
      <c r="J300" s="214">
        <v>1.5</v>
      </c>
      <c r="K300" s="214">
        <v>0.5</v>
      </c>
      <c r="L300" s="214">
        <v>0.4</v>
      </c>
      <c r="M300" s="214">
        <v>0.4</v>
      </c>
      <c r="N300" s="214">
        <v>0.3</v>
      </c>
      <c r="O300" s="214">
        <v>0.6</v>
      </c>
      <c r="P300" s="214">
        <v>0.4</v>
      </c>
      <c r="Q300" s="214">
        <f t="shared" si="111"/>
        <v>10.200000000000001</v>
      </c>
      <c r="R300" s="214">
        <v>8.8999999999999986</v>
      </c>
      <c r="S300" s="223">
        <f t="shared" si="112"/>
        <v>114.60674157303374</v>
      </c>
    </row>
    <row r="301" spans="1:19" ht="13.5" customHeight="1" x14ac:dyDescent="0.15">
      <c r="A301" s="209"/>
      <c r="B301" s="194"/>
      <c r="C301" s="378" t="s">
        <v>109</v>
      </c>
      <c r="D301" s="200" t="s">
        <v>72</v>
      </c>
      <c r="E301" s="210">
        <v>114.6</v>
      </c>
      <c r="F301" s="210">
        <v>34</v>
      </c>
      <c r="G301" s="210">
        <v>116.4</v>
      </c>
      <c r="H301" s="210">
        <v>156.1</v>
      </c>
      <c r="I301" s="210">
        <v>195.9</v>
      </c>
      <c r="J301" s="210">
        <v>151.1</v>
      </c>
      <c r="K301" s="210">
        <v>39.799999999999997</v>
      </c>
      <c r="L301" s="210">
        <v>9.1</v>
      </c>
      <c r="M301" s="210">
        <v>154.6</v>
      </c>
      <c r="N301" s="210">
        <v>283.5</v>
      </c>
      <c r="O301" s="210">
        <v>177.2</v>
      </c>
      <c r="P301" s="210">
        <v>190.8</v>
      </c>
      <c r="Q301" s="210">
        <f t="shared" si="111"/>
        <v>1623.1</v>
      </c>
      <c r="R301" s="210">
        <v>1539.6</v>
      </c>
      <c r="S301" s="222">
        <f t="shared" si="112"/>
        <v>105.42348661990127</v>
      </c>
    </row>
    <row r="302" spans="1:19" ht="13.5" customHeight="1" x14ac:dyDescent="0.15">
      <c r="A302" s="209"/>
      <c r="B302" s="194"/>
      <c r="C302" s="379"/>
      <c r="D302" s="203" t="s">
        <v>73</v>
      </c>
      <c r="E302" s="212">
        <v>27</v>
      </c>
      <c r="F302" s="212">
        <v>8.9</v>
      </c>
      <c r="G302" s="212">
        <v>38.5</v>
      </c>
      <c r="H302" s="212">
        <v>52.2</v>
      </c>
      <c r="I302" s="212">
        <v>69.599999999999994</v>
      </c>
      <c r="J302" s="212">
        <v>38.799999999999997</v>
      </c>
      <c r="K302" s="212">
        <v>9.6</v>
      </c>
      <c r="L302" s="212">
        <v>1.3</v>
      </c>
      <c r="M302" s="212">
        <v>92</v>
      </c>
      <c r="N302" s="212">
        <v>148.80000000000001</v>
      </c>
      <c r="O302" s="212">
        <v>96</v>
      </c>
      <c r="P302" s="212">
        <v>106.8</v>
      </c>
      <c r="Q302" s="212">
        <f t="shared" si="111"/>
        <v>689.5</v>
      </c>
      <c r="R302" s="212">
        <v>634.5</v>
      </c>
      <c r="S302" s="217">
        <f t="shared" si="112"/>
        <v>108.66824271079589</v>
      </c>
    </row>
    <row r="303" spans="1:19" ht="13.5" customHeight="1" x14ac:dyDescent="0.15">
      <c r="A303" s="209"/>
      <c r="B303" s="194"/>
      <c r="C303" s="379"/>
      <c r="D303" s="203" t="s">
        <v>74</v>
      </c>
      <c r="E303" s="212">
        <f t="shared" ref="E303:P303" si="117">+E301-E302</f>
        <v>87.6</v>
      </c>
      <c r="F303" s="212">
        <f t="shared" si="117"/>
        <v>25.1</v>
      </c>
      <c r="G303" s="212">
        <f t="shared" si="117"/>
        <v>77.900000000000006</v>
      </c>
      <c r="H303" s="212">
        <f t="shared" si="117"/>
        <v>103.89999999999999</v>
      </c>
      <c r="I303" s="212">
        <f t="shared" si="117"/>
        <v>126.30000000000001</v>
      </c>
      <c r="J303" s="212">
        <f t="shared" si="117"/>
        <v>112.3</v>
      </c>
      <c r="K303" s="212">
        <f t="shared" si="117"/>
        <v>30.199999999999996</v>
      </c>
      <c r="L303" s="212">
        <f t="shared" si="117"/>
        <v>7.8</v>
      </c>
      <c r="M303" s="212">
        <f t="shared" si="117"/>
        <v>62.599999999999994</v>
      </c>
      <c r="N303" s="212">
        <f t="shared" si="117"/>
        <v>134.69999999999999</v>
      </c>
      <c r="O303" s="212">
        <f t="shared" si="117"/>
        <v>81.199999999999989</v>
      </c>
      <c r="P303" s="212">
        <f t="shared" si="117"/>
        <v>84.000000000000014</v>
      </c>
      <c r="Q303" s="212">
        <f t="shared" si="111"/>
        <v>933.60000000000014</v>
      </c>
      <c r="R303" s="212">
        <v>905.09999999999991</v>
      </c>
      <c r="S303" s="217">
        <f t="shared" si="112"/>
        <v>103.14882333443821</v>
      </c>
    </row>
    <row r="304" spans="1:19" ht="13.5" customHeight="1" x14ac:dyDescent="0.15">
      <c r="A304" s="209"/>
      <c r="B304" s="194"/>
      <c r="C304" s="379"/>
      <c r="D304" s="203" t="s">
        <v>75</v>
      </c>
      <c r="E304" s="212">
        <f t="shared" ref="E304:P304" si="118">+E301-E305</f>
        <v>59.599999999999994</v>
      </c>
      <c r="F304" s="212">
        <f t="shared" si="118"/>
        <v>16.8</v>
      </c>
      <c r="G304" s="212">
        <f t="shared" si="118"/>
        <v>65</v>
      </c>
      <c r="H304" s="212">
        <f t="shared" si="118"/>
        <v>90.3</v>
      </c>
      <c r="I304" s="212">
        <f t="shared" si="118"/>
        <v>93</v>
      </c>
      <c r="J304" s="212">
        <f t="shared" si="118"/>
        <v>64.5</v>
      </c>
      <c r="K304" s="212">
        <f t="shared" si="118"/>
        <v>32.599999999999994</v>
      </c>
      <c r="L304" s="212">
        <f t="shared" si="118"/>
        <v>6.8999999999999995</v>
      </c>
      <c r="M304" s="212">
        <f t="shared" si="118"/>
        <v>111.3</v>
      </c>
      <c r="N304" s="212">
        <f t="shared" si="118"/>
        <v>174</v>
      </c>
      <c r="O304" s="212">
        <f t="shared" si="118"/>
        <v>123.99999999999999</v>
      </c>
      <c r="P304" s="212">
        <f t="shared" si="118"/>
        <v>128.10000000000002</v>
      </c>
      <c r="Q304" s="212">
        <f t="shared" si="111"/>
        <v>966.09999999999991</v>
      </c>
      <c r="R304" s="212">
        <v>945.49999999999989</v>
      </c>
      <c r="S304" s="217">
        <f t="shared" si="112"/>
        <v>102.17874140666314</v>
      </c>
    </row>
    <row r="305" spans="1:19" ht="13.5" customHeight="1" x14ac:dyDescent="0.15">
      <c r="A305" s="209"/>
      <c r="B305" s="194"/>
      <c r="C305" s="379"/>
      <c r="D305" s="203" t="s">
        <v>76</v>
      </c>
      <c r="E305" s="212">
        <v>55</v>
      </c>
      <c r="F305" s="212">
        <v>17.2</v>
      </c>
      <c r="G305" s="212">
        <v>51.4</v>
      </c>
      <c r="H305" s="212">
        <v>65.8</v>
      </c>
      <c r="I305" s="212">
        <v>102.9</v>
      </c>
      <c r="J305" s="212">
        <v>86.6</v>
      </c>
      <c r="K305" s="212">
        <v>7.2</v>
      </c>
      <c r="L305" s="212">
        <v>2.2000000000000002</v>
      </c>
      <c r="M305" s="212">
        <v>43.3</v>
      </c>
      <c r="N305" s="212">
        <v>109.5</v>
      </c>
      <c r="O305" s="212">
        <v>53.2</v>
      </c>
      <c r="P305" s="212">
        <v>62.7</v>
      </c>
      <c r="Q305" s="212">
        <f t="shared" si="111"/>
        <v>657</v>
      </c>
      <c r="R305" s="212">
        <v>594.09999999999991</v>
      </c>
      <c r="S305" s="217">
        <f t="shared" si="112"/>
        <v>110.58744319138194</v>
      </c>
    </row>
    <row r="306" spans="1:19" ht="13.5" customHeight="1" thickBot="1" x14ac:dyDescent="0.2">
      <c r="A306" s="209"/>
      <c r="B306" s="194"/>
      <c r="C306" s="380"/>
      <c r="D306" s="206" t="s">
        <v>77</v>
      </c>
      <c r="E306" s="214">
        <v>87.4</v>
      </c>
      <c r="F306" s="214">
        <v>27.6</v>
      </c>
      <c r="G306" s="214">
        <v>79.5</v>
      </c>
      <c r="H306" s="214">
        <v>124</v>
      </c>
      <c r="I306" s="214">
        <v>164.9</v>
      </c>
      <c r="J306" s="214">
        <v>121.4</v>
      </c>
      <c r="K306" s="214">
        <v>8.4</v>
      </c>
      <c r="L306" s="214">
        <v>2.8</v>
      </c>
      <c r="M306" s="214">
        <v>64.599999999999994</v>
      </c>
      <c r="N306" s="214">
        <v>167.1</v>
      </c>
      <c r="O306" s="214">
        <v>78.400000000000006</v>
      </c>
      <c r="P306" s="214">
        <v>88.7</v>
      </c>
      <c r="Q306" s="214">
        <f t="shared" si="111"/>
        <v>1014.8</v>
      </c>
      <c r="R306" s="214">
        <v>967.2</v>
      </c>
      <c r="S306" s="223">
        <f t="shared" si="112"/>
        <v>104.92142266335813</v>
      </c>
    </row>
    <row r="307" spans="1:19" ht="13.5" customHeight="1" x14ac:dyDescent="0.15">
      <c r="A307" s="209"/>
      <c r="B307" s="194"/>
      <c r="C307" s="378" t="s">
        <v>110</v>
      </c>
      <c r="D307" s="200" t="s">
        <v>72</v>
      </c>
      <c r="E307" s="210">
        <v>1.3</v>
      </c>
      <c r="F307" s="210">
        <v>1.7</v>
      </c>
      <c r="G307" s="210">
        <v>16.2</v>
      </c>
      <c r="H307" s="210">
        <v>21.3</v>
      </c>
      <c r="I307" s="210">
        <v>52.3</v>
      </c>
      <c r="J307" s="210">
        <v>22.6</v>
      </c>
      <c r="K307" s="210">
        <v>53.8</v>
      </c>
      <c r="L307" s="210">
        <v>1.3</v>
      </c>
      <c r="M307" s="210">
        <v>1</v>
      </c>
      <c r="N307" s="210">
        <v>1</v>
      </c>
      <c r="O307" s="210">
        <v>1.1000000000000001</v>
      </c>
      <c r="P307" s="210">
        <v>2.1</v>
      </c>
      <c r="Q307" s="210">
        <f t="shared" si="111"/>
        <v>175.7</v>
      </c>
      <c r="R307" s="210">
        <v>191.10000000000002</v>
      </c>
      <c r="S307" s="222">
        <f t="shared" si="112"/>
        <v>91.941391941391927</v>
      </c>
    </row>
    <row r="308" spans="1:19" ht="13.5" customHeight="1" x14ac:dyDescent="0.15">
      <c r="A308" s="209"/>
      <c r="B308" s="194"/>
      <c r="C308" s="379"/>
      <c r="D308" s="203" t="s">
        <v>73</v>
      </c>
      <c r="E308" s="212">
        <v>0.3</v>
      </c>
      <c r="F308" s="212">
        <v>0.3</v>
      </c>
      <c r="G308" s="212">
        <v>1.3</v>
      </c>
      <c r="H308" s="212">
        <v>1.7</v>
      </c>
      <c r="I308" s="212">
        <v>9.6</v>
      </c>
      <c r="J308" s="212">
        <v>2.9</v>
      </c>
      <c r="K308" s="212">
        <v>5.3</v>
      </c>
      <c r="L308" s="212">
        <v>0.2</v>
      </c>
      <c r="M308" s="212">
        <v>0.1</v>
      </c>
      <c r="N308" s="212">
        <v>0.3</v>
      </c>
      <c r="O308" s="212">
        <v>0.3</v>
      </c>
      <c r="P308" s="212">
        <v>0.1</v>
      </c>
      <c r="Q308" s="212">
        <f t="shared" si="111"/>
        <v>22.400000000000002</v>
      </c>
      <c r="R308" s="212">
        <v>22.800000000000004</v>
      </c>
      <c r="S308" s="217">
        <f t="shared" si="112"/>
        <v>98.245614035087712</v>
      </c>
    </row>
    <row r="309" spans="1:19" ht="13.5" customHeight="1" x14ac:dyDescent="0.15">
      <c r="A309" s="209"/>
      <c r="B309" s="194"/>
      <c r="C309" s="379"/>
      <c r="D309" s="203" t="s">
        <v>74</v>
      </c>
      <c r="E309" s="212">
        <f t="shared" ref="E309:P309" si="119">+E307-E308</f>
        <v>1</v>
      </c>
      <c r="F309" s="212">
        <f t="shared" si="119"/>
        <v>1.4</v>
      </c>
      <c r="G309" s="212">
        <f t="shared" si="119"/>
        <v>14.899999999999999</v>
      </c>
      <c r="H309" s="212">
        <f t="shared" si="119"/>
        <v>19.600000000000001</v>
      </c>
      <c r="I309" s="212">
        <f t="shared" si="119"/>
        <v>42.699999999999996</v>
      </c>
      <c r="J309" s="212">
        <f t="shared" si="119"/>
        <v>19.700000000000003</v>
      </c>
      <c r="K309" s="212">
        <f t="shared" si="119"/>
        <v>48.5</v>
      </c>
      <c r="L309" s="212">
        <f t="shared" si="119"/>
        <v>1.1000000000000001</v>
      </c>
      <c r="M309" s="212">
        <f t="shared" si="119"/>
        <v>0.9</v>
      </c>
      <c r="N309" s="212">
        <f t="shared" si="119"/>
        <v>0.7</v>
      </c>
      <c r="O309" s="212">
        <f t="shared" si="119"/>
        <v>0.8</v>
      </c>
      <c r="P309" s="212">
        <f t="shared" si="119"/>
        <v>2</v>
      </c>
      <c r="Q309" s="212">
        <f t="shared" si="111"/>
        <v>153.30000000000001</v>
      </c>
      <c r="R309" s="212">
        <v>168.29999999999998</v>
      </c>
      <c r="S309" s="217">
        <f t="shared" si="112"/>
        <v>91.087344028520505</v>
      </c>
    </row>
    <row r="310" spans="1:19" ht="13.5" customHeight="1" x14ac:dyDescent="0.15">
      <c r="A310" s="209"/>
      <c r="B310" s="194"/>
      <c r="C310" s="379"/>
      <c r="D310" s="203" t="s">
        <v>75</v>
      </c>
      <c r="E310" s="212">
        <f t="shared" ref="E310:P310" si="120">+E307-E311</f>
        <v>1</v>
      </c>
      <c r="F310" s="212">
        <f t="shared" si="120"/>
        <v>0.7</v>
      </c>
      <c r="G310" s="212">
        <f t="shared" si="120"/>
        <v>15.5</v>
      </c>
      <c r="H310" s="212">
        <f t="shared" si="120"/>
        <v>20.2</v>
      </c>
      <c r="I310" s="212">
        <f t="shared" si="120"/>
        <v>50.199999999999996</v>
      </c>
      <c r="J310" s="212">
        <f t="shared" si="120"/>
        <v>21</v>
      </c>
      <c r="K310" s="212">
        <f t="shared" si="120"/>
        <v>53.199999999999996</v>
      </c>
      <c r="L310" s="212">
        <f t="shared" si="120"/>
        <v>1.2</v>
      </c>
      <c r="M310" s="212">
        <f t="shared" si="120"/>
        <v>0.9</v>
      </c>
      <c r="N310" s="212">
        <f t="shared" si="120"/>
        <v>0.7</v>
      </c>
      <c r="O310" s="212">
        <f t="shared" si="120"/>
        <v>0.8</v>
      </c>
      <c r="P310" s="212">
        <f t="shared" si="120"/>
        <v>2</v>
      </c>
      <c r="Q310" s="212">
        <f t="shared" si="111"/>
        <v>167.39999999999998</v>
      </c>
      <c r="R310" s="212">
        <v>182.79999999999998</v>
      </c>
      <c r="S310" s="217">
        <f t="shared" si="112"/>
        <v>91.575492341356664</v>
      </c>
    </row>
    <row r="311" spans="1:19" ht="13.5" customHeight="1" x14ac:dyDescent="0.15">
      <c r="A311" s="209"/>
      <c r="B311" s="194"/>
      <c r="C311" s="379"/>
      <c r="D311" s="203" t="s">
        <v>76</v>
      </c>
      <c r="E311" s="212">
        <v>0.3</v>
      </c>
      <c r="F311" s="212">
        <v>1</v>
      </c>
      <c r="G311" s="212">
        <v>0.7</v>
      </c>
      <c r="H311" s="212">
        <v>1.1000000000000001</v>
      </c>
      <c r="I311" s="212">
        <v>2.1</v>
      </c>
      <c r="J311" s="212">
        <v>1.6</v>
      </c>
      <c r="K311" s="212">
        <v>0.6</v>
      </c>
      <c r="L311" s="212">
        <v>0.1</v>
      </c>
      <c r="M311" s="212">
        <v>0.1</v>
      </c>
      <c r="N311" s="212">
        <v>0.3</v>
      </c>
      <c r="O311" s="212">
        <v>0.3</v>
      </c>
      <c r="P311" s="212">
        <v>0.1</v>
      </c>
      <c r="Q311" s="212">
        <f t="shared" si="111"/>
        <v>8.2999999999999989</v>
      </c>
      <c r="R311" s="212">
        <v>8.2999999999999989</v>
      </c>
      <c r="S311" s="217">
        <f t="shared" si="112"/>
        <v>100</v>
      </c>
    </row>
    <row r="312" spans="1:19" ht="13.5" customHeight="1" thickBot="1" x14ac:dyDescent="0.2">
      <c r="A312" s="209"/>
      <c r="B312" s="194"/>
      <c r="C312" s="380"/>
      <c r="D312" s="206" t="s">
        <v>77</v>
      </c>
      <c r="E312" s="214">
        <v>0.3</v>
      </c>
      <c r="F312" s="214">
        <v>1</v>
      </c>
      <c r="G312" s="214">
        <v>0.7</v>
      </c>
      <c r="H312" s="214">
        <v>1.3</v>
      </c>
      <c r="I312" s="214">
        <v>2.6</v>
      </c>
      <c r="J312" s="214">
        <v>1.9</v>
      </c>
      <c r="K312" s="214">
        <v>0.9</v>
      </c>
      <c r="L312" s="214">
        <v>0.1</v>
      </c>
      <c r="M312" s="214">
        <v>0.1</v>
      </c>
      <c r="N312" s="214">
        <v>0.3</v>
      </c>
      <c r="O312" s="214">
        <v>0.3</v>
      </c>
      <c r="P312" s="214">
        <v>0.3</v>
      </c>
      <c r="Q312" s="214">
        <f t="shared" si="111"/>
        <v>9.8000000000000025</v>
      </c>
      <c r="R312" s="214">
        <v>9.7999999999999989</v>
      </c>
      <c r="S312" s="223">
        <f t="shared" si="112"/>
        <v>100.00000000000004</v>
      </c>
    </row>
    <row r="313" spans="1:19" ht="13.5" customHeight="1" x14ac:dyDescent="0.15">
      <c r="A313" s="209"/>
      <c r="B313" s="194"/>
      <c r="C313" s="378" t="s">
        <v>111</v>
      </c>
      <c r="D313" s="200" t="s">
        <v>72</v>
      </c>
      <c r="E313" s="210">
        <v>20.100000000000001</v>
      </c>
      <c r="F313" s="210">
        <v>34.700000000000003</v>
      </c>
      <c r="G313" s="210">
        <v>30.8</v>
      </c>
      <c r="H313" s="210">
        <v>114</v>
      </c>
      <c r="I313" s="210">
        <v>98.9</v>
      </c>
      <c r="J313" s="210">
        <v>34.4</v>
      </c>
      <c r="K313" s="210">
        <v>27.2</v>
      </c>
      <c r="L313" s="210">
        <v>18.2</v>
      </c>
      <c r="M313" s="210">
        <v>14.8</v>
      </c>
      <c r="N313" s="210">
        <v>19.8</v>
      </c>
      <c r="O313" s="210">
        <v>18.100000000000001</v>
      </c>
      <c r="P313" s="210">
        <v>16.7</v>
      </c>
      <c r="Q313" s="210">
        <f t="shared" si="111"/>
        <v>447.7</v>
      </c>
      <c r="R313" s="210">
        <v>451.49999999999994</v>
      </c>
      <c r="S313" s="222">
        <f t="shared" si="112"/>
        <v>99.158361018826142</v>
      </c>
    </row>
    <row r="314" spans="1:19" ht="13.5" customHeight="1" x14ac:dyDescent="0.15">
      <c r="A314" s="209"/>
      <c r="B314" s="194"/>
      <c r="C314" s="379"/>
      <c r="D314" s="203" t="s">
        <v>73</v>
      </c>
      <c r="E314" s="212">
        <v>2.2000000000000002</v>
      </c>
      <c r="F314" s="212">
        <v>2.6</v>
      </c>
      <c r="G314" s="212">
        <v>3.4</v>
      </c>
      <c r="H314" s="212">
        <v>4.0999999999999996</v>
      </c>
      <c r="I314" s="212">
        <v>3.2</v>
      </c>
      <c r="J314" s="212">
        <v>3.1</v>
      </c>
      <c r="K314" s="212">
        <v>2.9</v>
      </c>
      <c r="L314" s="212">
        <v>3</v>
      </c>
      <c r="M314" s="212">
        <v>2.5</v>
      </c>
      <c r="N314" s="212">
        <v>2.7</v>
      </c>
      <c r="O314" s="212">
        <v>2.5</v>
      </c>
      <c r="P314" s="212">
        <v>2.5</v>
      </c>
      <c r="Q314" s="212">
        <f t="shared" si="111"/>
        <v>34.700000000000003</v>
      </c>
      <c r="R314" s="212">
        <v>33.4</v>
      </c>
      <c r="S314" s="217">
        <f t="shared" si="112"/>
        <v>103.89221556886228</v>
      </c>
    </row>
    <row r="315" spans="1:19" ht="13.5" customHeight="1" x14ac:dyDescent="0.15">
      <c r="A315" s="209"/>
      <c r="B315" s="194"/>
      <c r="C315" s="379"/>
      <c r="D315" s="203" t="s">
        <v>74</v>
      </c>
      <c r="E315" s="212">
        <f t="shared" ref="E315:P315" si="121">+E313-E314</f>
        <v>17.900000000000002</v>
      </c>
      <c r="F315" s="212">
        <f t="shared" si="121"/>
        <v>32.1</v>
      </c>
      <c r="G315" s="212">
        <f t="shared" si="121"/>
        <v>27.400000000000002</v>
      </c>
      <c r="H315" s="212">
        <f t="shared" si="121"/>
        <v>109.9</v>
      </c>
      <c r="I315" s="212">
        <f t="shared" si="121"/>
        <v>95.7</v>
      </c>
      <c r="J315" s="212">
        <f t="shared" si="121"/>
        <v>31.299999999999997</v>
      </c>
      <c r="K315" s="212">
        <f t="shared" si="121"/>
        <v>24.3</v>
      </c>
      <c r="L315" s="212">
        <f t="shared" si="121"/>
        <v>15.2</v>
      </c>
      <c r="M315" s="212">
        <f t="shared" si="121"/>
        <v>12.3</v>
      </c>
      <c r="N315" s="212">
        <f t="shared" si="121"/>
        <v>17.100000000000001</v>
      </c>
      <c r="O315" s="212">
        <f t="shared" si="121"/>
        <v>15.600000000000001</v>
      </c>
      <c r="P315" s="212">
        <f t="shared" si="121"/>
        <v>14.2</v>
      </c>
      <c r="Q315" s="212">
        <f t="shared" si="111"/>
        <v>413.00000000000006</v>
      </c>
      <c r="R315" s="212">
        <v>418.09999999999997</v>
      </c>
      <c r="S315" s="217">
        <f t="shared" si="112"/>
        <v>98.780196125328885</v>
      </c>
    </row>
    <row r="316" spans="1:19" ht="13.5" customHeight="1" x14ac:dyDescent="0.15">
      <c r="A316" s="209"/>
      <c r="B316" s="194"/>
      <c r="C316" s="379"/>
      <c r="D316" s="203" t="s">
        <v>75</v>
      </c>
      <c r="E316" s="212">
        <f t="shared" ref="E316:P316" si="122">+E313-E317</f>
        <v>13.600000000000001</v>
      </c>
      <c r="F316" s="212">
        <f t="shared" si="122"/>
        <v>25.200000000000003</v>
      </c>
      <c r="G316" s="212">
        <f t="shared" si="122"/>
        <v>21.1</v>
      </c>
      <c r="H316" s="212">
        <f t="shared" si="122"/>
        <v>102.7</v>
      </c>
      <c r="I316" s="212">
        <f t="shared" si="122"/>
        <v>86</v>
      </c>
      <c r="J316" s="212">
        <f t="shared" si="122"/>
        <v>25.099999999999998</v>
      </c>
      <c r="K316" s="212">
        <f t="shared" si="122"/>
        <v>17.899999999999999</v>
      </c>
      <c r="L316" s="212">
        <f t="shared" si="122"/>
        <v>9.6999999999999993</v>
      </c>
      <c r="M316" s="212">
        <f t="shared" si="122"/>
        <v>7.6000000000000005</v>
      </c>
      <c r="N316" s="212">
        <f t="shared" si="122"/>
        <v>12.700000000000001</v>
      </c>
      <c r="O316" s="212">
        <f t="shared" si="122"/>
        <v>10.600000000000001</v>
      </c>
      <c r="P316" s="212">
        <f t="shared" si="122"/>
        <v>9.6</v>
      </c>
      <c r="Q316" s="212">
        <f t="shared" si="111"/>
        <v>341.80000000000007</v>
      </c>
      <c r="R316" s="212">
        <v>337.70000000000005</v>
      </c>
      <c r="S316" s="217">
        <f t="shared" si="112"/>
        <v>101.21409535090318</v>
      </c>
    </row>
    <row r="317" spans="1:19" ht="13.5" customHeight="1" x14ac:dyDescent="0.15">
      <c r="A317" s="209"/>
      <c r="B317" s="194"/>
      <c r="C317" s="379"/>
      <c r="D317" s="203" t="s">
        <v>76</v>
      </c>
      <c r="E317" s="212">
        <v>6.5</v>
      </c>
      <c r="F317" s="212">
        <v>9.5</v>
      </c>
      <c r="G317" s="212">
        <v>9.6999999999999993</v>
      </c>
      <c r="H317" s="212">
        <v>11.3</v>
      </c>
      <c r="I317" s="212">
        <v>12.9</v>
      </c>
      <c r="J317" s="212">
        <v>9.3000000000000007</v>
      </c>
      <c r="K317" s="212">
        <v>9.3000000000000007</v>
      </c>
      <c r="L317" s="212">
        <v>8.5</v>
      </c>
      <c r="M317" s="212">
        <v>7.2</v>
      </c>
      <c r="N317" s="212">
        <v>7.1</v>
      </c>
      <c r="O317" s="212">
        <v>7.5</v>
      </c>
      <c r="P317" s="212">
        <v>7.1</v>
      </c>
      <c r="Q317" s="212">
        <f t="shared" si="111"/>
        <v>105.89999999999999</v>
      </c>
      <c r="R317" s="212">
        <v>113.79999999999998</v>
      </c>
      <c r="S317" s="217">
        <f t="shared" si="112"/>
        <v>93.057996485061523</v>
      </c>
    </row>
    <row r="318" spans="1:19" ht="13.5" customHeight="1" thickBot="1" x14ac:dyDescent="0.2">
      <c r="A318" s="209"/>
      <c r="B318" s="194"/>
      <c r="C318" s="380"/>
      <c r="D318" s="206" t="s">
        <v>77</v>
      </c>
      <c r="E318" s="214">
        <v>7.1</v>
      </c>
      <c r="F318" s="214">
        <v>10.5</v>
      </c>
      <c r="G318" s="214">
        <v>10.7</v>
      </c>
      <c r="H318" s="214">
        <v>12.4</v>
      </c>
      <c r="I318" s="214">
        <v>14.2</v>
      </c>
      <c r="J318" s="214">
        <v>10.199999999999999</v>
      </c>
      <c r="K318" s="214">
        <v>10.199999999999999</v>
      </c>
      <c r="L318" s="214">
        <v>9.4</v>
      </c>
      <c r="M318" s="214">
        <v>7.9</v>
      </c>
      <c r="N318" s="214">
        <v>7.8</v>
      </c>
      <c r="O318" s="214">
        <v>8.1999999999999993</v>
      </c>
      <c r="P318" s="214">
        <v>7.8</v>
      </c>
      <c r="Q318" s="214">
        <f t="shared" si="111"/>
        <v>116.40000000000002</v>
      </c>
      <c r="R318" s="214">
        <v>125.30000000000001</v>
      </c>
      <c r="S318" s="223">
        <f t="shared" si="112"/>
        <v>92.897047086991222</v>
      </c>
    </row>
    <row r="319" spans="1:19" ht="13.5" customHeight="1" x14ac:dyDescent="0.15">
      <c r="A319" s="209"/>
      <c r="B319" s="194"/>
      <c r="C319" s="378" t="s">
        <v>112</v>
      </c>
      <c r="D319" s="200" t="s">
        <v>72</v>
      </c>
      <c r="E319" s="210">
        <v>10.4</v>
      </c>
      <c r="F319" s="210">
        <v>15.7</v>
      </c>
      <c r="G319" s="210">
        <v>13.9</v>
      </c>
      <c r="H319" s="210">
        <v>31.8</v>
      </c>
      <c r="I319" s="210">
        <v>22.6</v>
      </c>
      <c r="J319" s="210">
        <v>17.100000000000001</v>
      </c>
      <c r="K319" s="210">
        <v>16.899999999999999</v>
      </c>
      <c r="L319" s="210">
        <v>7.5</v>
      </c>
      <c r="M319" s="210">
        <v>8</v>
      </c>
      <c r="N319" s="210">
        <v>8.9</v>
      </c>
      <c r="O319" s="210">
        <v>9.6999999999999993</v>
      </c>
      <c r="P319" s="210">
        <v>17</v>
      </c>
      <c r="Q319" s="210">
        <f t="shared" si="111"/>
        <v>179.5</v>
      </c>
      <c r="R319" s="210">
        <v>188.39999999999998</v>
      </c>
      <c r="S319" s="222">
        <f t="shared" si="112"/>
        <v>95.276008492569005</v>
      </c>
    </row>
    <row r="320" spans="1:19" ht="13.5" customHeight="1" x14ac:dyDescent="0.15">
      <c r="A320" s="209"/>
      <c r="B320" s="194"/>
      <c r="C320" s="379"/>
      <c r="D320" s="203" t="s">
        <v>73</v>
      </c>
      <c r="E320" s="212">
        <v>0</v>
      </c>
      <c r="F320" s="212">
        <v>0.1</v>
      </c>
      <c r="G320" s="212">
        <v>0.2</v>
      </c>
      <c r="H320" s="212">
        <v>0.7</v>
      </c>
      <c r="I320" s="212">
        <v>0.7</v>
      </c>
      <c r="J320" s="212">
        <v>0.4</v>
      </c>
      <c r="K320" s="212">
        <v>4.9000000000000004</v>
      </c>
      <c r="L320" s="212">
        <v>0.3</v>
      </c>
      <c r="M320" s="212">
        <v>0.2</v>
      </c>
      <c r="N320" s="212">
        <v>0.5</v>
      </c>
      <c r="O320" s="212">
        <v>0</v>
      </c>
      <c r="P320" s="212">
        <v>2</v>
      </c>
      <c r="Q320" s="212">
        <f t="shared" si="111"/>
        <v>10</v>
      </c>
      <c r="R320" s="212">
        <v>10.3</v>
      </c>
      <c r="S320" s="217">
        <f t="shared" si="112"/>
        <v>97.087378640776691</v>
      </c>
    </row>
    <row r="321" spans="1:19" ht="13.5" customHeight="1" x14ac:dyDescent="0.15">
      <c r="A321" s="209"/>
      <c r="B321" s="194"/>
      <c r="C321" s="379"/>
      <c r="D321" s="203" t="s">
        <v>74</v>
      </c>
      <c r="E321" s="212">
        <f t="shared" ref="E321:P321" si="123">+E319-E320</f>
        <v>10.4</v>
      </c>
      <c r="F321" s="212">
        <f t="shared" si="123"/>
        <v>15.6</v>
      </c>
      <c r="G321" s="212">
        <f t="shared" si="123"/>
        <v>13.700000000000001</v>
      </c>
      <c r="H321" s="212">
        <f t="shared" si="123"/>
        <v>31.1</v>
      </c>
      <c r="I321" s="212">
        <f t="shared" si="123"/>
        <v>21.900000000000002</v>
      </c>
      <c r="J321" s="212">
        <f t="shared" si="123"/>
        <v>16.700000000000003</v>
      </c>
      <c r="K321" s="212">
        <f t="shared" si="123"/>
        <v>11.999999999999998</v>
      </c>
      <c r="L321" s="212">
        <f t="shared" si="123"/>
        <v>7.2</v>
      </c>
      <c r="M321" s="212">
        <f t="shared" si="123"/>
        <v>7.8</v>
      </c>
      <c r="N321" s="212">
        <f t="shared" si="123"/>
        <v>8.4</v>
      </c>
      <c r="O321" s="212">
        <f t="shared" si="123"/>
        <v>9.6999999999999993</v>
      </c>
      <c r="P321" s="212">
        <f t="shared" si="123"/>
        <v>15</v>
      </c>
      <c r="Q321" s="212">
        <f t="shared" si="111"/>
        <v>169.50000000000003</v>
      </c>
      <c r="R321" s="212">
        <v>178.1</v>
      </c>
      <c r="S321" s="217">
        <f t="shared" si="112"/>
        <v>95.171252105558693</v>
      </c>
    </row>
    <row r="322" spans="1:19" ht="13.5" customHeight="1" x14ac:dyDescent="0.15">
      <c r="A322" s="209"/>
      <c r="B322" s="194"/>
      <c r="C322" s="379"/>
      <c r="D322" s="203" t="s">
        <v>75</v>
      </c>
      <c r="E322" s="212">
        <f t="shared" ref="E322:P322" si="124">+E319-E323</f>
        <v>10.3</v>
      </c>
      <c r="F322" s="212">
        <f t="shared" si="124"/>
        <v>15.399999999999999</v>
      </c>
      <c r="G322" s="212">
        <f t="shared" si="124"/>
        <v>13.700000000000001</v>
      </c>
      <c r="H322" s="212">
        <f t="shared" si="124"/>
        <v>31.400000000000002</v>
      </c>
      <c r="I322" s="212">
        <f t="shared" si="124"/>
        <v>22</v>
      </c>
      <c r="J322" s="212">
        <f t="shared" si="124"/>
        <v>16.700000000000003</v>
      </c>
      <c r="K322" s="212">
        <f t="shared" si="124"/>
        <v>15.7</v>
      </c>
      <c r="L322" s="212">
        <f t="shared" si="124"/>
        <v>6.4</v>
      </c>
      <c r="M322" s="212">
        <f t="shared" si="124"/>
        <v>7</v>
      </c>
      <c r="N322" s="212">
        <f t="shared" si="124"/>
        <v>7.7</v>
      </c>
      <c r="O322" s="212">
        <f t="shared" si="124"/>
        <v>8.6</v>
      </c>
      <c r="P322" s="212">
        <f t="shared" si="124"/>
        <v>15.9</v>
      </c>
      <c r="Q322" s="212">
        <f t="shared" si="111"/>
        <v>170.79999999999998</v>
      </c>
      <c r="R322" s="212">
        <v>172.1</v>
      </c>
      <c r="S322" s="217">
        <f t="shared" si="112"/>
        <v>99.244625217896569</v>
      </c>
    </row>
    <row r="323" spans="1:19" ht="13.5" customHeight="1" x14ac:dyDescent="0.15">
      <c r="A323" s="209"/>
      <c r="B323" s="194"/>
      <c r="C323" s="379"/>
      <c r="D323" s="203" t="s">
        <v>76</v>
      </c>
      <c r="E323" s="212">
        <v>0.1</v>
      </c>
      <c r="F323" s="212">
        <v>0.3</v>
      </c>
      <c r="G323" s="212">
        <v>0.2</v>
      </c>
      <c r="H323" s="212">
        <v>0.4</v>
      </c>
      <c r="I323" s="212">
        <v>0.6</v>
      </c>
      <c r="J323" s="212">
        <v>0.4</v>
      </c>
      <c r="K323" s="212">
        <v>1.2</v>
      </c>
      <c r="L323" s="212">
        <v>1.1000000000000001</v>
      </c>
      <c r="M323" s="212">
        <v>1</v>
      </c>
      <c r="N323" s="212">
        <v>1.2</v>
      </c>
      <c r="O323" s="212">
        <v>1.1000000000000001</v>
      </c>
      <c r="P323" s="212">
        <v>1.1000000000000001</v>
      </c>
      <c r="Q323" s="212">
        <f t="shared" si="111"/>
        <v>8.7000000000000011</v>
      </c>
      <c r="R323" s="212">
        <v>16.299999999999997</v>
      </c>
      <c r="S323" s="217">
        <f t="shared" si="112"/>
        <v>53.374233128834369</v>
      </c>
    </row>
    <row r="324" spans="1:19" ht="13.5" customHeight="1" thickBot="1" x14ac:dyDescent="0.2">
      <c r="A324" s="209"/>
      <c r="B324" s="194"/>
      <c r="C324" s="380"/>
      <c r="D324" s="206" t="s">
        <v>77</v>
      </c>
      <c r="E324" s="214">
        <v>0.1</v>
      </c>
      <c r="F324" s="214">
        <v>0.3</v>
      </c>
      <c r="G324" s="214">
        <v>0.2</v>
      </c>
      <c r="H324" s="214">
        <v>0.4</v>
      </c>
      <c r="I324" s="214">
        <v>0.6</v>
      </c>
      <c r="J324" s="214">
        <v>0.4</v>
      </c>
      <c r="K324" s="214">
        <v>1.2</v>
      </c>
      <c r="L324" s="214">
        <v>1.1000000000000001</v>
      </c>
      <c r="M324" s="214">
        <v>1</v>
      </c>
      <c r="N324" s="214">
        <v>1.2</v>
      </c>
      <c r="O324" s="214">
        <v>1.1000000000000001</v>
      </c>
      <c r="P324" s="214">
        <v>1.1000000000000001</v>
      </c>
      <c r="Q324" s="214">
        <f t="shared" si="111"/>
        <v>8.7000000000000011</v>
      </c>
      <c r="R324" s="214">
        <v>16.299999999999997</v>
      </c>
      <c r="S324" s="223">
        <f t="shared" si="112"/>
        <v>53.374233128834369</v>
      </c>
    </row>
    <row r="325" spans="1:19" ht="13.5" customHeight="1" x14ac:dyDescent="0.15">
      <c r="A325" s="209"/>
      <c r="B325" s="194"/>
      <c r="C325" s="378" t="s">
        <v>299</v>
      </c>
      <c r="D325" s="200" t="s">
        <v>72</v>
      </c>
      <c r="E325" s="210">
        <v>12.5</v>
      </c>
      <c r="F325" s="210">
        <v>21.6</v>
      </c>
      <c r="G325" s="210">
        <v>21</v>
      </c>
      <c r="H325" s="210">
        <v>34.299999999999997</v>
      </c>
      <c r="I325" s="210">
        <v>38</v>
      </c>
      <c r="J325" s="210">
        <v>19.7</v>
      </c>
      <c r="K325" s="210">
        <v>8.9</v>
      </c>
      <c r="L325" s="210">
        <v>6.7</v>
      </c>
      <c r="M325" s="210">
        <v>4.0999999999999996</v>
      </c>
      <c r="N325" s="210">
        <v>4.2</v>
      </c>
      <c r="O325" s="210">
        <v>4.0999999999999996</v>
      </c>
      <c r="P325" s="210">
        <v>5.3</v>
      </c>
      <c r="Q325" s="210">
        <f t="shared" si="111"/>
        <v>180.39999999999998</v>
      </c>
      <c r="R325" s="210">
        <v>174.10000000000002</v>
      </c>
      <c r="S325" s="222">
        <f t="shared" si="112"/>
        <v>103.61860999425613</v>
      </c>
    </row>
    <row r="326" spans="1:19" ht="13.5" customHeight="1" x14ac:dyDescent="0.15">
      <c r="A326" s="209"/>
      <c r="B326" s="194"/>
      <c r="C326" s="379"/>
      <c r="D326" s="203" t="s">
        <v>73</v>
      </c>
      <c r="E326" s="212">
        <v>0.5</v>
      </c>
      <c r="F326" s="212">
        <v>0.9</v>
      </c>
      <c r="G326" s="212">
        <v>0.9</v>
      </c>
      <c r="H326" s="212">
        <v>1.5</v>
      </c>
      <c r="I326" s="212">
        <v>1.6</v>
      </c>
      <c r="J326" s="212">
        <v>0.8</v>
      </c>
      <c r="K326" s="212">
        <v>0.4</v>
      </c>
      <c r="L326" s="212">
        <v>0.3</v>
      </c>
      <c r="M326" s="212">
        <v>0.2</v>
      </c>
      <c r="N326" s="212">
        <v>0.2</v>
      </c>
      <c r="O326" s="212">
        <v>0.2</v>
      </c>
      <c r="P326" s="212">
        <v>0.2</v>
      </c>
      <c r="Q326" s="212">
        <f t="shared" si="111"/>
        <v>7.7000000000000011</v>
      </c>
      <c r="R326" s="212">
        <v>5.5999999999999988</v>
      </c>
      <c r="S326" s="217">
        <f t="shared" si="112"/>
        <v>137.50000000000006</v>
      </c>
    </row>
    <row r="327" spans="1:19" ht="13.5" customHeight="1" x14ac:dyDescent="0.15">
      <c r="A327" s="209"/>
      <c r="B327" s="194"/>
      <c r="C327" s="379"/>
      <c r="D327" s="203" t="s">
        <v>74</v>
      </c>
      <c r="E327" s="212">
        <f t="shared" ref="E327:P327" si="125">+E325-E326</f>
        <v>12</v>
      </c>
      <c r="F327" s="212">
        <f t="shared" si="125"/>
        <v>20.700000000000003</v>
      </c>
      <c r="G327" s="212">
        <f t="shared" si="125"/>
        <v>20.100000000000001</v>
      </c>
      <c r="H327" s="212">
        <f t="shared" si="125"/>
        <v>32.799999999999997</v>
      </c>
      <c r="I327" s="212">
        <f t="shared" si="125"/>
        <v>36.4</v>
      </c>
      <c r="J327" s="212">
        <f t="shared" si="125"/>
        <v>18.899999999999999</v>
      </c>
      <c r="K327" s="212">
        <f t="shared" si="125"/>
        <v>8.5</v>
      </c>
      <c r="L327" s="212">
        <f t="shared" si="125"/>
        <v>6.4</v>
      </c>
      <c r="M327" s="212">
        <f t="shared" si="125"/>
        <v>3.8999999999999995</v>
      </c>
      <c r="N327" s="212">
        <f t="shared" si="125"/>
        <v>4</v>
      </c>
      <c r="O327" s="212">
        <f t="shared" si="125"/>
        <v>3.8999999999999995</v>
      </c>
      <c r="P327" s="212">
        <f t="shared" si="125"/>
        <v>5.0999999999999996</v>
      </c>
      <c r="Q327" s="212">
        <f t="shared" si="111"/>
        <v>172.70000000000002</v>
      </c>
      <c r="R327" s="212">
        <v>168.5</v>
      </c>
      <c r="S327" s="217">
        <f t="shared" si="112"/>
        <v>102.49258160237389</v>
      </c>
    </row>
    <row r="328" spans="1:19" ht="13.5" customHeight="1" x14ac:dyDescent="0.15">
      <c r="A328" s="209"/>
      <c r="B328" s="194"/>
      <c r="C328" s="379"/>
      <c r="D328" s="203" t="s">
        <v>75</v>
      </c>
      <c r="E328" s="212">
        <f t="shared" ref="E328:P328" si="126">+E325-E329</f>
        <v>12.5</v>
      </c>
      <c r="F328" s="212">
        <f t="shared" si="126"/>
        <v>21.1</v>
      </c>
      <c r="G328" s="212">
        <f t="shared" si="126"/>
        <v>20.8</v>
      </c>
      <c r="H328" s="212">
        <f t="shared" si="126"/>
        <v>33.199999999999996</v>
      </c>
      <c r="I328" s="212">
        <f t="shared" si="126"/>
        <v>35.700000000000003</v>
      </c>
      <c r="J328" s="212">
        <f t="shared" si="126"/>
        <v>18.899999999999999</v>
      </c>
      <c r="K328" s="212">
        <f t="shared" si="126"/>
        <v>8.7000000000000011</v>
      </c>
      <c r="L328" s="212">
        <f t="shared" si="126"/>
        <v>6.6000000000000005</v>
      </c>
      <c r="M328" s="212">
        <f t="shared" si="126"/>
        <v>3.9999999999999996</v>
      </c>
      <c r="N328" s="212">
        <f t="shared" si="126"/>
        <v>4.1000000000000005</v>
      </c>
      <c r="O328" s="212">
        <f t="shared" si="126"/>
        <v>3.9999999999999996</v>
      </c>
      <c r="P328" s="212">
        <f t="shared" si="126"/>
        <v>5.3</v>
      </c>
      <c r="Q328" s="212">
        <f t="shared" si="111"/>
        <v>174.89999999999998</v>
      </c>
      <c r="R328" s="212">
        <v>168.20000000000002</v>
      </c>
      <c r="S328" s="217">
        <f t="shared" si="112"/>
        <v>103.98335315101068</v>
      </c>
    </row>
    <row r="329" spans="1:19" ht="13.5" customHeight="1" x14ac:dyDescent="0.15">
      <c r="A329" s="209"/>
      <c r="B329" s="194"/>
      <c r="C329" s="379"/>
      <c r="D329" s="203" t="s">
        <v>76</v>
      </c>
      <c r="E329" s="212">
        <v>0</v>
      </c>
      <c r="F329" s="212">
        <v>0.5</v>
      </c>
      <c r="G329" s="212">
        <v>0.2</v>
      </c>
      <c r="H329" s="212">
        <v>1.1000000000000001</v>
      </c>
      <c r="I329" s="212">
        <v>2.2999999999999998</v>
      </c>
      <c r="J329" s="212">
        <v>0.8</v>
      </c>
      <c r="K329" s="212">
        <v>0.2</v>
      </c>
      <c r="L329" s="212">
        <v>0.1</v>
      </c>
      <c r="M329" s="212">
        <v>0.1</v>
      </c>
      <c r="N329" s="212">
        <v>0.1</v>
      </c>
      <c r="O329" s="212">
        <v>0.1</v>
      </c>
      <c r="P329" s="212">
        <v>0</v>
      </c>
      <c r="Q329" s="212">
        <f t="shared" si="111"/>
        <v>5.4999999999999982</v>
      </c>
      <c r="R329" s="212">
        <v>5.8999999999999986</v>
      </c>
      <c r="S329" s="217">
        <f t="shared" si="112"/>
        <v>93.220338983050837</v>
      </c>
    </row>
    <row r="330" spans="1:19" ht="13.5" customHeight="1" thickBot="1" x14ac:dyDescent="0.2">
      <c r="A330" s="209"/>
      <c r="B330" s="194"/>
      <c r="C330" s="380"/>
      <c r="D330" s="206" t="s">
        <v>77</v>
      </c>
      <c r="E330" s="214">
        <v>0.1</v>
      </c>
      <c r="F330" s="214">
        <v>0.9</v>
      </c>
      <c r="G330" s="214">
        <v>0.4</v>
      </c>
      <c r="H330" s="214">
        <v>2.1</v>
      </c>
      <c r="I330" s="214">
        <v>4.3</v>
      </c>
      <c r="J330" s="214">
        <v>1.5</v>
      </c>
      <c r="K330" s="214">
        <v>0.3</v>
      </c>
      <c r="L330" s="214">
        <v>0.1</v>
      </c>
      <c r="M330" s="214">
        <v>0.1</v>
      </c>
      <c r="N330" s="214">
        <v>0.1</v>
      </c>
      <c r="O330" s="214">
        <v>0.1</v>
      </c>
      <c r="P330" s="214">
        <v>0.1</v>
      </c>
      <c r="Q330" s="214">
        <f t="shared" si="111"/>
        <v>10.1</v>
      </c>
      <c r="R330" s="214">
        <v>10.499999999999998</v>
      </c>
      <c r="S330" s="223">
        <f t="shared" si="112"/>
        <v>96.190476190476204</v>
      </c>
    </row>
    <row r="331" spans="1:19" ht="13.5" customHeight="1" x14ac:dyDescent="0.15">
      <c r="A331" s="209"/>
      <c r="B331" s="194"/>
      <c r="C331" s="378" t="s">
        <v>113</v>
      </c>
      <c r="D331" s="200" t="s">
        <v>72</v>
      </c>
      <c r="E331" s="210">
        <v>45.7</v>
      </c>
      <c r="F331" s="210">
        <v>72.900000000000006</v>
      </c>
      <c r="G331" s="210">
        <v>132.30000000000001</v>
      </c>
      <c r="H331" s="210">
        <v>293.8</v>
      </c>
      <c r="I331" s="210">
        <v>233</v>
      </c>
      <c r="J331" s="210">
        <v>122.6</v>
      </c>
      <c r="K331" s="210">
        <v>67.900000000000006</v>
      </c>
      <c r="L331" s="210">
        <v>24.1</v>
      </c>
      <c r="M331" s="210">
        <v>7.7</v>
      </c>
      <c r="N331" s="210">
        <v>2.5</v>
      </c>
      <c r="O331" s="210">
        <v>5.0999999999999996</v>
      </c>
      <c r="P331" s="210">
        <v>3.2</v>
      </c>
      <c r="Q331" s="210">
        <f t="shared" si="111"/>
        <v>1010.8000000000002</v>
      </c>
      <c r="R331" s="210">
        <v>927.80000000000018</v>
      </c>
      <c r="S331" s="222">
        <f t="shared" si="112"/>
        <v>108.94589351153266</v>
      </c>
    </row>
    <row r="332" spans="1:19" ht="13.5" customHeight="1" x14ac:dyDescent="0.15">
      <c r="A332" s="209"/>
      <c r="B332" s="194"/>
      <c r="C332" s="379"/>
      <c r="D332" s="203" t="s">
        <v>73</v>
      </c>
      <c r="E332" s="212">
        <v>1.6</v>
      </c>
      <c r="F332" s="212">
        <v>9.4</v>
      </c>
      <c r="G332" s="212">
        <v>25.1</v>
      </c>
      <c r="H332" s="212">
        <v>47.4</v>
      </c>
      <c r="I332" s="212">
        <v>26.1</v>
      </c>
      <c r="J332" s="212">
        <v>14.7</v>
      </c>
      <c r="K332" s="212">
        <v>3.6</v>
      </c>
      <c r="L332" s="212">
        <v>0.8</v>
      </c>
      <c r="M332" s="212">
        <v>0.4</v>
      </c>
      <c r="N332" s="212">
        <v>0</v>
      </c>
      <c r="O332" s="212">
        <v>0</v>
      </c>
      <c r="P332" s="212">
        <v>0</v>
      </c>
      <c r="Q332" s="212">
        <f t="shared" si="111"/>
        <v>129.1</v>
      </c>
      <c r="R332" s="212">
        <v>117.49999999999997</v>
      </c>
      <c r="S332" s="217">
        <f t="shared" si="112"/>
        <v>109.87234042553193</v>
      </c>
    </row>
    <row r="333" spans="1:19" ht="13.5" customHeight="1" x14ac:dyDescent="0.15">
      <c r="A333" s="209"/>
      <c r="B333" s="194"/>
      <c r="C333" s="379"/>
      <c r="D333" s="203" t="s">
        <v>74</v>
      </c>
      <c r="E333" s="212">
        <f t="shared" ref="E333:P333" si="127">+E331-E332</f>
        <v>44.1</v>
      </c>
      <c r="F333" s="212">
        <f t="shared" si="127"/>
        <v>63.500000000000007</v>
      </c>
      <c r="G333" s="212">
        <f t="shared" si="127"/>
        <v>107.20000000000002</v>
      </c>
      <c r="H333" s="212">
        <f t="shared" si="127"/>
        <v>246.4</v>
      </c>
      <c r="I333" s="212">
        <f t="shared" si="127"/>
        <v>206.9</v>
      </c>
      <c r="J333" s="212">
        <f t="shared" si="127"/>
        <v>107.89999999999999</v>
      </c>
      <c r="K333" s="212">
        <f t="shared" si="127"/>
        <v>64.300000000000011</v>
      </c>
      <c r="L333" s="212">
        <f t="shared" si="127"/>
        <v>23.3</v>
      </c>
      <c r="M333" s="212">
        <f t="shared" si="127"/>
        <v>7.3</v>
      </c>
      <c r="N333" s="212">
        <f t="shared" si="127"/>
        <v>2.5</v>
      </c>
      <c r="O333" s="212">
        <f t="shared" si="127"/>
        <v>5.0999999999999996</v>
      </c>
      <c r="P333" s="212">
        <f t="shared" si="127"/>
        <v>3.2</v>
      </c>
      <c r="Q333" s="212">
        <f t="shared" si="111"/>
        <v>881.69999999999993</v>
      </c>
      <c r="R333" s="212">
        <v>810.3</v>
      </c>
      <c r="S333" s="217">
        <f t="shared" si="112"/>
        <v>108.8115512773047</v>
      </c>
    </row>
    <row r="334" spans="1:19" ht="13.5" customHeight="1" x14ac:dyDescent="0.15">
      <c r="A334" s="209"/>
      <c r="B334" s="194"/>
      <c r="C334" s="379"/>
      <c r="D334" s="203" t="s">
        <v>75</v>
      </c>
      <c r="E334" s="212">
        <f t="shared" ref="E334:P334" si="128">+E331-E335</f>
        <v>44</v>
      </c>
      <c r="F334" s="212">
        <f t="shared" si="128"/>
        <v>71</v>
      </c>
      <c r="G334" s="212">
        <f t="shared" si="128"/>
        <v>129.70000000000002</v>
      </c>
      <c r="H334" s="212">
        <f t="shared" si="128"/>
        <v>258.10000000000002</v>
      </c>
      <c r="I334" s="212">
        <f t="shared" si="128"/>
        <v>214</v>
      </c>
      <c r="J334" s="212">
        <f t="shared" si="128"/>
        <v>117.89999999999999</v>
      </c>
      <c r="K334" s="212">
        <f t="shared" si="128"/>
        <v>66.300000000000011</v>
      </c>
      <c r="L334" s="212">
        <f t="shared" si="128"/>
        <v>23.1</v>
      </c>
      <c r="M334" s="212">
        <f t="shared" si="128"/>
        <v>7.4</v>
      </c>
      <c r="N334" s="212">
        <f t="shared" si="128"/>
        <v>2.4</v>
      </c>
      <c r="O334" s="212">
        <f t="shared" si="128"/>
        <v>5</v>
      </c>
      <c r="P334" s="212">
        <f t="shared" si="128"/>
        <v>3.1</v>
      </c>
      <c r="Q334" s="212">
        <f t="shared" si="111"/>
        <v>942</v>
      </c>
      <c r="R334" s="212">
        <v>865.49999999999989</v>
      </c>
      <c r="S334" s="217">
        <f t="shared" si="112"/>
        <v>108.83882149046795</v>
      </c>
    </row>
    <row r="335" spans="1:19" ht="13.5" customHeight="1" x14ac:dyDescent="0.15">
      <c r="A335" s="209"/>
      <c r="B335" s="194"/>
      <c r="C335" s="379"/>
      <c r="D335" s="203" t="s">
        <v>76</v>
      </c>
      <c r="E335" s="212">
        <v>1.7</v>
      </c>
      <c r="F335" s="212">
        <v>1.9</v>
      </c>
      <c r="G335" s="212">
        <v>2.6</v>
      </c>
      <c r="H335" s="212">
        <v>35.700000000000003</v>
      </c>
      <c r="I335" s="212">
        <v>19</v>
      </c>
      <c r="J335" s="212">
        <v>4.7</v>
      </c>
      <c r="K335" s="212">
        <v>1.6</v>
      </c>
      <c r="L335" s="212">
        <v>1</v>
      </c>
      <c r="M335" s="212">
        <v>0.3</v>
      </c>
      <c r="N335" s="212">
        <v>0.1</v>
      </c>
      <c r="O335" s="212">
        <v>0.1</v>
      </c>
      <c r="P335" s="212">
        <v>0.1</v>
      </c>
      <c r="Q335" s="212">
        <f t="shared" si="111"/>
        <v>68.799999999999983</v>
      </c>
      <c r="R335" s="212">
        <v>62.300000000000004</v>
      </c>
      <c r="S335" s="217">
        <f t="shared" si="112"/>
        <v>110.43338683788117</v>
      </c>
    </row>
    <row r="336" spans="1:19" ht="13.5" customHeight="1" thickBot="1" x14ac:dyDescent="0.2">
      <c r="A336" s="209"/>
      <c r="B336" s="194"/>
      <c r="C336" s="380"/>
      <c r="D336" s="206" t="s">
        <v>77</v>
      </c>
      <c r="E336" s="214">
        <v>1.7</v>
      </c>
      <c r="F336" s="214">
        <v>2</v>
      </c>
      <c r="G336" s="214">
        <v>2.6</v>
      </c>
      <c r="H336" s="214">
        <v>36</v>
      </c>
      <c r="I336" s="214">
        <v>20.399999999999999</v>
      </c>
      <c r="J336" s="214">
        <v>4.8</v>
      </c>
      <c r="K336" s="214">
        <v>1.8</v>
      </c>
      <c r="L336" s="214">
        <v>1</v>
      </c>
      <c r="M336" s="214">
        <v>0.3</v>
      </c>
      <c r="N336" s="214">
        <v>0.1</v>
      </c>
      <c r="O336" s="214">
        <v>0.1</v>
      </c>
      <c r="P336" s="214">
        <v>0.1</v>
      </c>
      <c r="Q336" s="214">
        <f t="shared" si="111"/>
        <v>70.899999999999977</v>
      </c>
      <c r="R336" s="214">
        <v>64.699999999999974</v>
      </c>
      <c r="S336" s="223">
        <f t="shared" si="112"/>
        <v>109.58268933539415</v>
      </c>
    </row>
    <row r="337" spans="1:19" ht="13.5" customHeight="1" x14ac:dyDescent="0.15">
      <c r="A337" s="209"/>
      <c r="B337" s="194"/>
      <c r="C337" s="378" t="s">
        <v>114</v>
      </c>
      <c r="D337" s="200" t="s">
        <v>72</v>
      </c>
      <c r="E337" s="210">
        <v>4.5</v>
      </c>
      <c r="F337" s="210">
        <v>6.8</v>
      </c>
      <c r="G337" s="210">
        <v>11.5</v>
      </c>
      <c r="H337" s="210">
        <v>15.8</v>
      </c>
      <c r="I337" s="210">
        <v>18.2</v>
      </c>
      <c r="J337" s="210">
        <v>8.5</v>
      </c>
      <c r="K337" s="210">
        <v>5.5</v>
      </c>
      <c r="L337" s="210">
        <v>3.9</v>
      </c>
      <c r="M337" s="210">
        <v>4.2</v>
      </c>
      <c r="N337" s="210">
        <v>3.5</v>
      </c>
      <c r="O337" s="210">
        <v>2.9</v>
      </c>
      <c r="P337" s="210">
        <v>3.6</v>
      </c>
      <c r="Q337" s="210">
        <f t="shared" si="111"/>
        <v>88.9</v>
      </c>
      <c r="R337" s="210">
        <v>82.5</v>
      </c>
      <c r="S337" s="222">
        <f t="shared" si="112"/>
        <v>107.75757575757576</v>
      </c>
    </row>
    <row r="338" spans="1:19" ht="13.5" customHeight="1" x14ac:dyDescent="0.15">
      <c r="A338" s="209"/>
      <c r="B338" s="194"/>
      <c r="C338" s="379"/>
      <c r="D338" s="203" t="s">
        <v>73</v>
      </c>
      <c r="E338" s="212">
        <v>0.1</v>
      </c>
      <c r="F338" s="212">
        <v>0.2</v>
      </c>
      <c r="G338" s="212">
        <v>0.3</v>
      </c>
      <c r="H338" s="212">
        <v>0.5</v>
      </c>
      <c r="I338" s="212">
        <v>0.7</v>
      </c>
      <c r="J338" s="212">
        <v>0.2</v>
      </c>
      <c r="K338" s="212">
        <v>0.1</v>
      </c>
      <c r="L338" s="212">
        <v>0.1</v>
      </c>
      <c r="M338" s="212">
        <v>0.1</v>
      </c>
      <c r="N338" s="212">
        <v>0.1</v>
      </c>
      <c r="O338" s="212">
        <v>0.1</v>
      </c>
      <c r="P338" s="212">
        <v>0.1</v>
      </c>
      <c r="Q338" s="212">
        <f t="shared" si="111"/>
        <v>2.6000000000000005</v>
      </c>
      <c r="R338" s="212">
        <v>2.2999999999999998</v>
      </c>
      <c r="S338" s="217">
        <f t="shared" si="112"/>
        <v>113.04347826086961</v>
      </c>
    </row>
    <row r="339" spans="1:19" ht="13.5" customHeight="1" x14ac:dyDescent="0.15">
      <c r="A339" s="209"/>
      <c r="B339" s="194"/>
      <c r="C339" s="379"/>
      <c r="D339" s="203" t="s">
        <v>74</v>
      </c>
      <c r="E339" s="212">
        <f t="shared" ref="E339:P339" si="129">+E337-E338</f>
        <v>4.4000000000000004</v>
      </c>
      <c r="F339" s="212">
        <f t="shared" si="129"/>
        <v>6.6</v>
      </c>
      <c r="G339" s="212">
        <f t="shared" si="129"/>
        <v>11.2</v>
      </c>
      <c r="H339" s="212">
        <f t="shared" si="129"/>
        <v>15.3</v>
      </c>
      <c r="I339" s="212">
        <f t="shared" si="129"/>
        <v>17.5</v>
      </c>
      <c r="J339" s="212">
        <f t="shared" si="129"/>
        <v>8.3000000000000007</v>
      </c>
      <c r="K339" s="212">
        <f t="shared" si="129"/>
        <v>5.4</v>
      </c>
      <c r="L339" s="212">
        <f t="shared" si="129"/>
        <v>3.8</v>
      </c>
      <c r="M339" s="212">
        <f t="shared" si="129"/>
        <v>4.1000000000000005</v>
      </c>
      <c r="N339" s="212">
        <f t="shared" si="129"/>
        <v>3.4</v>
      </c>
      <c r="O339" s="212">
        <f t="shared" si="129"/>
        <v>2.8</v>
      </c>
      <c r="P339" s="212">
        <f t="shared" si="129"/>
        <v>3.5</v>
      </c>
      <c r="Q339" s="212">
        <f t="shared" si="111"/>
        <v>86.3</v>
      </c>
      <c r="R339" s="212">
        <v>80.2</v>
      </c>
      <c r="S339" s="217">
        <f t="shared" si="112"/>
        <v>107.60598503740648</v>
      </c>
    </row>
    <row r="340" spans="1:19" ht="13.5" customHeight="1" x14ac:dyDescent="0.15">
      <c r="A340" s="209"/>
      <c r="B340" s="194"/>
      <c r="C340" s="379"/>
      <c r="D340" s="203" t="s">
        <v>75</v>
      </c>
      <c r="E340" s="212">
        <f t="shared" ref="E340:P340" si="130">+E337-E341</f>
        <v>4.4000000000000004</v>
      </c>
      <c r="F340" s="212">
        <f t="shared" si="130"/>
        <v>6.5</v>
      </c>
      <c r="G340" s="212">
        <f t="shared" si="130"/>
        <v>10.8</v>
      </c>
      <c r="H340" s="212">
        <f t="shared" si="130"/>
        <v>13.100000000000001</v>
      </c>
      <c r="I340" s="212">
        <f t="shared" si="130"/>
        <v>12.5</v>
      </c>
      <c r="J340" s="212">
        <f t="shared" si="130"/>
        <v>7.8</v>
      </c>
      <c r="K340" s="212">
        <f t="shared" si="130"/>
        <v>5.3</v>
      </c>
      <c r="L340" s="212">
        <f t="shared" si="130"/>
        <v>3.8</v>
      </c>
      <c r="M340" s="212">
        <f t="shared" si="130"/>
        <v>4.1000000000000005</v>
      </c>
      <c r="N340" s="212">
        <f t="shared" si="130"/>
        <v>3.4</v>
      </c>
      <c r="O340" s="212">
        <f t="shared" si="130"/>
        <v>2.8</v>
      </c>
      <c r="P340" s="212">
        <f t="shared" si="130"/>
        <v>3.5</v>
      </c>
      <c r="Q340" s="212">
        <f t="shared" si="111"/>
        <v>78</v>
      </c>
      <c r="R340" s="212">
        <v>72.3</v>
      </c>
      <c r="S340" s="217">
        <f t="shared" si="112"/>
        <v>107.88381742738589</v>
      </c>
    </row>
    <row r="341" spans="1:19" ht="13.5" customHeight="1" x14ac:dyDescent="0.15">
      <c r="A341" s="209"/>
      <c r="B341" s="194"/>
      <c r="C341" s="379"/>
      <c r="D341" s="203" t="s">
        <v>76</v>
      </c>
      <c r="E341" s="212">
        <v>0.1</v>
      </c>
      <c r="F341" s="212">
        <v>0.3</v>
      </c>
      <c r="G341" s="212">
        <v>0.7</v>
      </c>
      <c r="H341" s="212">
        <v>2.7</v>
      </c>
      <c r="I341" s="212">
        <v>5.7</v>
      </c>
      <c r="J341" s="212">
        <v>0.7</v>
      </c>
      <c r="K341" s="212">
        <v>0.2</v>
      </c>
      <c r="L341" s="212">
        <v>0.1</v>
      </c>
      <c r="M341" s="212">
        <v>0.1</v>
      </c>
      <c r="N341" s="212">
        <v>0.1</v>
      </c>
      <c r="O341" s="212">
        <v>0.1</v>
      </c>
      <c r="P341" s="212">
        <v>0.1</v>
      </c>
      <c r="Q341" s="212">
        <f t="shared" si="111"/>
        <v>10.899999999999997</v>
      </c>
      <c r="R341" s="212">
        <v>10.199999999999999</v>
      </c>
      <c r="S341" s="217">
        <f t="shared" si="112"/>
        <v>106.8627450980392</v>
      </c>
    </row>
    <row r="342" spans="1:19" ht="13.5" customHeight="1" thickBot="1" x14ac:dyDescent="0.2">
      <c r="A342" s="209"/>
      <c r="B342" s="216"/>
      <c r="C342" s="380"/>
      <c r="D342" s="206" t="s">
        <v>77</v>
      </c>
      <c r="E342" s="214">
        <v>0.1</v>
      </c>
      <c r="F342" s="214">
        <v>0.4</v>
      </c>
      <c r="G342" s="214">
        <v>0.7</v>
      </c>
      <c r="H342" s="214">
        <v>3.1</v>
      </c>
      <c r="I342" s="214">
        <v>6.8</v>
      </c>
      <c r="J342" s="214">
        <v>0.8</v>
      </c>
      <c r="K342" s="214">
        <v>0.2</v>
      </c>
      <c r="L342" s="214">
        <v>0.1</v>
      </c>
      <c r="M342" s="214">
        <v>0.1</v>
      </c>
      <c r="N342" s="214">
        <v>0.1</v>
      </c>
      <c r="O342" s="214">
        <v>0.1</v>
      </c>
      <c r="P342" s="214">
        <v>0.1</v>
      </c>
      <c r="Q342" s="214">
        <f t="shared" si="111"/>
        <v>12.599999999999998</v>
      </c>
      <c r="R342" s="214">
        <v>12</v>
      </c>
      <c r="S342" s="223">
        <f t="shared" si="112"/>
        <v>104.99999999999999</v>
      </c>
    </row>
    <row r="343" spans="1:19" ht="18.75" customHeight="1" x14ac:dyDescent="0.2">
      <c r="A343" s="308" t="str">
        <f>$A$1</f>
        <v>５　平成27年度市町村別・月別観光入込客数</v>
      </c>
    </row>
    <row r="344" spans="1:19" ht="13.5" customHeight="1" thickBot="1" x14ac:dyDescent="0.2">
      <c r="S344" s="195" t="s">
        <v>310</v>
      </c>
    </row>
    <row r="345" spans="1:19" ht="13.5" customHeight="1" thickBot="1" x14ac:dyDescent="0.2">
      <c r="A345" s="196" t="s">
        <v>58</v>
      </c>
      <c r="B345" s="196" t="s">
        <v>355</v>
      </c>
      <c r="C345" s="196" t="s">
        <v>59</v>
      </c>
      <c r="D345" s="197" t="s">
        <v>60</v>
      </c>
      <c r="E345" s="198" t="s">
        <v>61</v>
      </c>
      <c r="F345" s="198" t="s">
        <v>62</v>
      </c>
      <c r="G345" s="198" t="s">
        <v>63</v>
      </c>
      <c r="H345" s="198" t="s">
        <v>64</v>
      </c>
      <c r="I345" s="198" t="s">
        <v>65</v>
      </c>
      <c r="J345" s="198" t="s">
        <v>66</v>
      </c>
      <c r="K345" s="198" t="s">
        <v>67</v>
      </c>
      <c r="L345" s="198" t="s">
        <v>68</v>
      </c>
      <c r="M345" s="198" t="s">
        <v>69</v>
      </c>
      <c r="N345" s="198" t="s">
        <v>36</v>
      </c>
      <c r="O345" s="198" t="s">
        <v>37</v>
      </c>
      <c r="P345" s="198" t="s">
        <v>38</v>
      </c>
      <c r="Q345" s="198" t="s">
        <v>356</v>
      </c>
      <c r="R345" s="198" t="str">
        <f>$R$3</f>
        <v>26年度</v>
      </c>
      <c r="S345" s="199" t="s">
        <v>71</v>
      </c>
    </row>
    <row r="346" spans="1:19" ht="13.5" customHeight="1" x14ac:dyDescent="0.15">
      <c r="A346" s="264"/>
      <c r="B346" s="194"/>
      <c r="C346" s="378" t="s">
        <v>115</v>
      </c>
      <c r="D346" s="200" t="s">
        <v>72</v>
      </c>
      <c r="E346" s="210">
        <v>2</v>
      </c>
      <c r="F346" s="210">
        <v>8.8000000000000007</v>
      </c>
      <c r="G346" s="210">
        <v>13.9</v>
      </c>
      <c r="H346" s="210">
        <v>83.6</v>
      </c>
      <c r="I346" s="210">
        <v>31.3</v>
      </c>
      <c r="J346" s="210">
        <v>36</v>
      </c>
      <c r="K346" s="210">
        <v>39</v>
      </c>
      <c r="L346" s="210">
        <v>3.2</v>
      </c>
      <c r="M346" s="210">
        <v>0.9</v>
      </c>
      <c r="N346" s="210">
        <v>4</v>
      </c>
      <c r="O346" s="210">
        <v>1.5</v>
      </c>
      <c r="P346" s="210">
        <v>0.2</v>
      </c>
      <c r="Q346" s="210">
        <f t="shared" ref="Q346:Q363" si="131">SUM(E346:P346)</f>
        <v>224.39999999999998</v>
      </c>
      <c r="R346" s="210">
        <v>239.20000000000002</v>
      </c>
      <c r="S346" s="211">
        <f t="shared" ref="S346:S363" si="132">IF(Q346=0,"－",Q346/R346*100)</f>
        <v>93.812709030100322</v>
      </c>
    </row>
    <row r="347" spans="1:19" ht="13.5" customHeight="1" x14ac:dyDescent="0.15">
      <c r="A347" s="209"/>
      <c r="B347" s="194"/>
      <c r="C347" s="379"/>
      <c r="D347" s="203" t="s">
        <v>73</v>
      </c>
      <c r="E347" s="212">
        <v>0.1</v>
      </c>
      <c r="F347" s="212">
        <v>0.6</v>
      </c>
      <c r="G347" s="212">
        <v>1</v>
      </c>
      <c r="H347" s="212">
        <v>6.2</v>
      </c>
      <c r="I347" s="212">
        <v>2.2999999999999998</v>
      </c>
      <c r="J347" s="212">
        <v>2.7</v>
      </c>
      <c r="K347" s="212">
        <v>2.9</v>
      </c>
      <c r="L347" s="212">
        <v>0.2</v>
      </c>
      <c r="M347" s="212">
        <v>0</v>
      </c>
      <c r="N347" s="212">
        <v>0.3</v>
      </c>
      <c r="O347" s="212">
        <v>0.1</v>
      </c>
      <c r="P347" s="212">
        <v>0</v>
      </c>
      <c r="Q347" s="212">
        <f t="shared" si="131"/>
        <v>16.399999999999999</v>
      </c>
      <c r="R347" s="212">
        <v>13.3</v>
      </c>
      <c r="S347" s="213">
        <f t="shared" si="132"/>
        <v>123.30827067669172</v>
      </c>
    </row>
    <row r="348" spans="1:19" ht="13.5" customHeight="1" x14ac:dyDescent="0.15">
      <c r="A348" s="209" t="s">
        <v>357</v>
      </c>
      <c r="B348" s="194" t="s">
        <v>359</v>
      </c>
      <c r="C348" s="379"/>
      <c r="D348" s="203" t="s">
        <v>74</v>
      </c>
      <c r="E348" s="212">
        <f t="shared" ref="E348:P348" si="133">+E346-E347</f>
        <v>1.9</v>
      </c>
      <c r="F348" s="212">
        <f t="shared" si="133"/>
        <v>8.2000000000000011</v>
      </c>
      <c r="G348" s="212">
        <f t="shared" si="133"/>
        <v>12.9</v>
      </c>
      <c r="H348" s="212">
        <f t="shared" si="133"/>
        <v>77.399999999999991</v>
      </c>
      <c r="I348" s="212">
        <f t="shared" si="133"/>
        <v>29</v>
      </c>
      <c r="J348" s="212">
        <f t="shared" si="133"/>
        <v>33.299999999999997</v>
      </c>
      <c r="K348" s="212">
        <f t="shared" si="133"/>
        <v>36.1</v>
      </c>
      <c r="L348" s="212">
        <f t="shared" si="133"/>
        <v>3</v>
      </c>
      <c r="M348" s="212">
        <f t="shared" si="133"/>
        <v>0.9</v>
      </c>
      <c r="N348" s="212">
        <f t="shared" si="133"/>
        <v>3.7</v>
      </c>
      <c r="O348" s="212">
        <f t="shared" si="133"/>
        <v>1.4</v>
      </c>
      <c r="P348" s="212">
        <f t="shared" si="133"/>
        <v>0.2</v>
      </c>
      <c r="Q348" s="212">
        <f t="shared" si="131"/>
        <v>207.99999999999997</v>
      </c>
      <c r="R348" s="212">
        <v>225.9</v>
      </c>
      <c r="S348" s="213">
        <f t="shared" si="132"/>
        <v>92.076139884904805</v>
      </c>
    </row>
    <row r="349" spans="1:19" ht="13.5" customHeight="1" x14ac:dyDescent="0.15">
      <c r="A349" s="209"/>
      <c r="B349" s="194"/>
      <c r="C349" s="379"/>
      <c r="D349" s="203" t="s">
        <v>75</v>
      </c>
      <c r="E349" s="212">
        <f t="shared" ref="E349:P349" si="134">+E346-E350</f>
        <v>2</v>
      </c>
      <c r="F349" s="212">
        <f t="shared" si="134"/>
        <v>8.7000000000000011</v>
      </c>
      <c r="G349" s="212">
        <f t="shared" si="134"/>
        <v>13.8</v>
      </c>
      <c r="H349" s="212">
        <f t="shared" si="134"/>
        <v>83.3</v>
      </c>
      <c r="I349" s="212">
        <f t="shared" si="134"/>
        <v>30.8</v>
      </c>
      <c r="J349" s="212">
        <f t="shared" si="134"/>
        <v>35.799999999999997</v>
      </c>
      <c r="K349" s="212">
        <f t="shared" si="134"/>
        <v>38.9</v>
      </c>
      <c r="L349" s="212">
        <f t="shared" si="134"/>
        <v>3.2</v>
      </c>
      <c r="M349" s="212">
        <f t="shared" si="134"/>
        <v>0.9</v>
      </c>
      <c r="N349" s="212">
        <f t="shared" si="134"/>
        <v>4</v>
      </c>
      <c r="O349" s="212">
        <f t="shared" si="134"/>
        <v>1.5</v>
      </c>
      <c r="P349" s="212">
        <f t="shared" si="134"/>
        <v>0.2</v>
      </c>
      <c r="Q349" s="212">
        <f t="shared" si="131"/>
        <v>223.09999999999997</v>
      </c>
      <c r="R349" s="212">
        <v>237.9</v>
      </c>
      <c r="S349" s="213">
        <f t="shared" si="132"/>
        <v>93.778898696931464</v>
      </c>
    </row>
    <row r="350" spans="1:19" ht="13.5" customHeight="1" x14ac:dyDescent="0.15">
      <c r="A350" s="209"/>
      <c r="B350" s="194"/>
      <c r="C350" s="379"/>
      <c r="D350" s="203" t="s">
        <v>76</v>
      </c>
      <c r="E350" s="212">
        <v>0</v>
      </c>
      <c r="F350" s="212">
        <v>0.1</v>
      </c>
      <c r="G350" s="212">
        <v>0.1</v>
      </c>
      <c r="H350" s="212">
        <v>0.3</v>
      </c>
      <c r="I350" s="212">
        <v>0.5</v>
      </c>
      <c r="J350" s="212">
        <v>0.2</v>
      </c>
      <c r="K350" s="212">
        <v>0.1</v>
      </c>
      <c r="L350" s="212">
        <v>0</v>
      </c>
      <c r="M350" s="212">
        <v>0</v>
      </c>
      <c r="N350" s="212">
        <v>0</v>
      </c>
      <c r="O350" s="212">
        <v>0</v>
      </c>
      <c r="P350" s="212">
        <v>0</v>
      </c>
      <c r="Q350" s="212">
        <f t="shared" si="131"/>
        <v>1.3</v>
      </c>
      <c r="R350" s="212">
        <v>1.3</v>
      </c>
      <c r="S350" s="213">
        <f t="shared" si="132"/>
        <v>100</v>
      </c>
    </row>
    <row r="351" spans="1:19" ht="13.5" customHeight="1" thickBot="1" x14ac:dyDescent="0.2">
      <c r="A351" s="209"/>
      <c r="B351" s="194"/>
      <c r="C351" s="380"/>
      <c r="D351" s="206" t="s">
        <v>77</v>
      </c>
      <c r="E351" s="214">
        <v>0</v>
      </c>
      <c r="F351" s="214">
        <v>0.1</v>
      </c>
      <c r="G351" s="214">
        <v>0.1</v>
      </c>
      <c r="H351" s="214">
        <v>0.3</v>
      </c>
      <c r="I351" s="214">
        <v>0.5</v>
      </c>
      <c r="J351" s="214">
        <v>0.2</v>
      </c>
      <c r="K351" s="214">
        <v>0.1</v>
      </c>
      <c r="L351" s="214">
        <v>0</v>
      </c>
      <c r="M351" s="214">
        <v>0</v>
      </c>
      <c r="N351" s="214">
        <v>0</v>
      </c>
      <c r="O351" s="214">
        <v>0</v>
      </c>
      <c r="P351" s="214">
        <v>0</v>
      </c>
      <c r="Q351" s="214">
        <f t="shared" si="131"/>
        <v>1.3</v>
      </c>
      <c r="R351" s="214">
        <v>1.3</v>
      </c>
      <c r="S351" s="215">
        <f t="shared" si="132"/>
        <v>100</v>
      </c>
    </row>
    <row r="352" spans="1:19" ht="13.5" customHeight="1" x14ac:dyDescent="0.15">
      <c r="A352" s="209"/>
      <c r="B352" s="194"/>
      <c r="C352" s="378" t="s">
        <v>116</v>
      </c>
      <c r="D352" s="200" t="s">
        <v>72</v>
      </c>
      <c r="E352" s="210">
        <v>103.4</v>
      </c>
      <c r="F352" s="210">
        <v>174.9</v>
      </c>
      <c r="G352" s="210">
        <v>181.1</v>
      </c>
      <c r="H352" s="210">
        <v>273</v>
      </c>
      <c r="I352" s="210">
        <v>230.2</v>
      </c>
      <c r="J352" s="210">
        <v>213.6</v>
      </c>
      <c r="K352" s="210">
        <v>154.1</v>
      </c>
      <c r="L352" s="210">
        <v>82.3</v>
      </c>
      <c r="M352" s="210">
        <v>43.7</v>
      </c>
      <c r="N352" s="210">
        <v>36.6</v>
      </c>
      <c r="O352" s="210">
        <v>44.2</v>
      </c>
      <c r="P352" s="210">
        <v>53.5</v>
      </c>
      <c r="Q352" s="210">
        <f t="shared" si="131"/>
        <v>1590.5999999999997</v>
      </c>
      <c r="R352" s="210">
        <v>1248.5000000000002</v>
      </c>
      <c r="S352" s="211">
        <f t="shared" si="132"/>
        <v>127.40088105726868</v>
      </c>
    </row>
    <row r="353" spans="1:19" ht="13.5" customHeight="1" x14ac:dyDescent="0.15">
      <c r="A353" s="209"/>
      <c r="B353" s="194"/>
      <c r="C353" s="379"/>
      <c r="D353" s="203" t="s">
        <v>73</v>
      </c>
      <c r="E353" s="212">
        <v>42.4</v>
      </c>
      <c r="F353" s="212">
        <v>62.9</v>
      </c>
      <c r="G353" s="212">
        <v>67.400000000000006</v>
      </c>
      <c r="H353" s="212">
        <v>86.2</v>
      </c>
      <c r="I353" s="212">
        <v>86.2</v>
      </c>
      <c r="J353" s="212">
        <v>78.400000000000006</v>
      </c>
      <c r="K353" s="212">
        <v>64.7</v>
      </c>
      <c r="L353" s="212">
        <v>37.9</v>
      </c>
      <c r="M353" s="212">
        <v>22.2</v>
      </c>
      <c r="N353" s="212">
        <v>17.399999999999999</v>
      </c>
      <c r="O353" s="212">
        <v>22.8</v>
      </c>
      <c r="P353" s="212">
        <v>26.4</v>
      </c>
      <c r="Q353" s="212">
        <f t="shared" si="131"/>
        <v>614.9</v>
      </c>
      <c r="R353" s="212">
        <v>406.10000000000008</v>
      </c>
      <c r="S353" s="213">
        <f t="shared" si="132"/>
        <v>151.41590741196745</v>
      </c>
    </row>
    <row r="354" spans="1:19" ht="13.5" customHeight="1" x14ac:dyDescent="0.15">
      <c r="A354" s="209"/>
      <c r="B354" s="194"/>
      <c r="C354" s="379"/>
      <c r="D354" s="203" t="s">
        <v>74</v>
      </c>
      <c r="E354" s="212">
        <f t="shared" ref="E354:P354" si="135">+E352-E353</f>
        <v>61.000000000000007</v>
      </c>
      <c r="F354" s="212">
        <f t="shared" si="135"/>
        <v>112</v>
      </c>
      <c r="G354" s="212">
        <f t="shared" si="135"/>
        <v>113.69999999999999</v>
      </c>
      <c r="H354" s="212">
        <f t="shared" si="135"/>
        <v>186.8</v>
      </c>
      <c r="I354" s="212">
        <f t="shared" si="135"/>
        <v>144</v>
      </c>
      <c r="J354" s="212">
        <f t="shared" si="135"/>
        <v>135.19999999999999</v>
      </c>
      <c r="K354" s="212">
        <f t="shared" si="135"/>
        <v>89.399999999999991</v>
      </c>
      <c r="L354" s="212">
        <f t="shared" si="135"/>
        <v>44.4</v>
      </c>
      <c r="M354" s="212">
        <f t="shared" si="135"/>
        <v>21.500000000000004</v>
      </c>
      <c r="N354" s="212">
        <f t="shared" si="135"/>
        <v>19.200000000000003</v>
      </c>
      <c r="O354" s="212">
        <f t="shared" si="135"/>
        <v>21.400000000000002</v>
      </c>
      <c r="P354" s="212">
        <f t="shared" si="135"/>
        <v>27.1</v>
      </c>
      <c r="Q354" s="212">
        <f t="shared" si="131"/>
        <v>975.7</v>
      </c>
      <c r="R354" s="212">
        <v>842.39999999999986</v>
      </c>
      <c r="S354" s="213">
        <f t="shared" si="132"/>
        <v>115.82383665717002</v>
      </c>
    </row>
    <row r="355" spans="1:19" ht="13.5" customHeight="1" x14ac:dyDescent="0.15">
      <c r="A355" s="209"/>
      <c r="B355" s="194"/>
      <c r="C355" s="379"/>
      <c r="D355" s="203" t="s">
        <v>75</v>
      </c>
      <c r="E355" s="212">
        <f t="shared" ref="E355:P355" si="136">+E352-E356</f>
        <v>102.4</v>
      </c>
      <c r="F355" s="212">
        <f t="shared" si="136"/>
        <v>173.20000000000002</v>
      </c>
      <c r="G355" s="212">
        <f t="shared" si="136"/>
        <v>178.79999999999998</v>
      </c>
      <c r="H355" s="212">
        <f t="shared" si="136"/>
        <v>269.60000000000002</v>
      </c>
      <c r="I355" s="212">
        <f t="shared" si="136"/>
        <v>226.5</v>
      </c>
      <c r="J355" s="212">
        <f t="shared" si="136"/>
        <v>211.1</v>
      </c>
      <c r="K355" s="212">
        <f t="shared" si="136"/>
        <v>152.4</v>
      </c>
      <c r="L355" s="212">
        <f t="shared" si="136"/>
        <v>81.099999999999994</v>
      </c>
      <c r="M355" s="212">
        <f t="shared" si="136"/>
        <v>42.5</v>
      </c>
      <c r="N355" s="212">
        <f t="shared" si="136"/>
        <v>35.6</v>
      </c>
      <c r="O355" s="212">
        <f t="shared" si="136"/>
        <v>43</v>
      </c>
      <c r="P355" s="212">
        <f t="shared" si="136"/>
        <v>52.3</v>
      </c>
      <c r="Q355" s="212">
        <f t="shared" si="131"/>
        <v>1568.4999999999998</v>
      </c>
      <c r="R355" s="212">
        <v>1228.5</v>
      </c>
      <c r="S355" s="213">
        <f t="shared" si="132"/>
        <v>127.67602767602766</v>
      </c>
    </row>
    <row r="356" spans="1:19" ht="13.5" customHeight="1" x14ac:dyDescent="0.15">
      <c r="A356" s="209"/>
      <c r="B356" s="194"/>
      <c r="C356" s="379"/>
      <c r="D356" s="203" t="s">
        <v>76</v>
      </c>
      <c r="E356" s="212">
        <v>1</v>
      </c>
      <c r="F356" s="212">
        <v>1.7</v>
      </c>
      <c r="G356" s="212">
        <v>2.2999999999999998</v>
      </c>
      <c r="H356" s="212">
        <v>3.4</v>
      </c>
      <c r="I356" s="212">
        <v>3.7</v>
      </c>
      <c r="J356" s="212">
        <v>2.5</v>
      </c>
      <c r="K356" s="212">
        <v>1.7</v>
      </c>
      <c r="L356" s="212">
        <v>1.2</v>
      </c>
      <c r="M356" s="212">
        <v>1.2</v>
      </c>
      <c r="N356" s="212">
        <v>1</v>
      </c>
      <c r="O356" s="212">
        <v>1.2</v>
      </c>
      <c r="P356" s="212">
        <v>1.2</v>
      </c>
      <c r="Q356" s="212">
        <f t="shared" si="131"/>
        <v>22.099999999999998</v>
      </c>
      <c r="R356" s="212">
        <v>20.000000000000004</v>
      </c>
      <c r="S356" s="213">
        <f t="shared" si="132"/>
        <v>110.49999999999997</v>
      </c>
    </row>
    <row r="357" spans="1:19" ht="13.5" customHeight="1" thickBot="1" x14ac:dyDescent="0.2">
      <c r="A357" s="209"/>
      <c r="B357" s="194"/>
      <c r="C357" s="380"/>
      <c r="D357" s="206" t="s">
        <v>77</v>
      </c>
      <c r="E357" s="214">
        <v>1</v>
      </c>
      <c r="F357" s="214">
        <v>1.7</v>
      </c>
      <c r="G357" s="214">
        <v>2.2999999999999998</v>
      </c>
      <c r="H357" s="214">
        <v>3.6</v>
      </c>
      <c r="I357" s="214">
        <v>4</v>
      </c>
      <c r="J357" s="214">
        <v>3.1</v>
      </c>
      <c r="K357" s="214">
        <v>1.8</v>
      </c>
      <c r="L357" s="214">
        <v>1.3</v>
      </c>
      <c r="M357" s="214">
        <v>1.3</v>
      </c>
      <c r="N357" s="214">
        <v>1.1000000000000001</v>
      </c>
      <c r="O357" s="214">
        <v>1.3</v>
      </c>
      <c r="P357" s="214">
        <v>1.3</v>
      </c>
      <c r="Q357" s="214">
        <f t="shared" si="131"/>
        <v>23.800000000000004</v>
      </c>
      <c r="R357" s="214">
        <v>20.400000000000002</v>
      </c>
      <c r="S357" s="215">
        <f t="shared" si="132"/>
        <v>116.66666666666667</v>
      </c>
    </row>
    <row r="358" spans="1:19" ht="13.5" customHeight="1" x14ac:dyDescent="0.15">
      <c r="A358" s="209"/>
      <c r="B358" s="194"/>
      <c r="C358" s="378" t="s">
        <v>117</v>
      </c>
      <c r="D358" s="200" t="s">
        <v>72</v>
      </c>
      <c r="E358" s="210">
        <v>63.8</v>
      </c>
      <c r="F358" s="210">
        <v>101.2</v>
      </c>
      <c r="G358" s="210">
        <v>91.7</v>
      </c>
      <c r="H358" s="210">
        <v>114.6</v>
      </c>
      <c r="I358" s="210">
        <v>145.1</v>
      </c>
      <c r="J358" s="210">
        <v>115.4</v>
      </c>
      <c r="K358" s="210">
        <v>89</v>
      </c>
      <c r="L358" s="210">
        <v>41.9</v>
      </c>
      <c r="M358" s="210">
        <v>84.1</v>
      </c>
      <c r="N358" s="210">
        <v>83.3</v>
      </c>
      <c r="O358" s="210">
        <v>71.400000000000006</v>
      </c>
      <c r="P358" s="210">
        <v>76</v>
      </c>
      <c r="Q358" s="210">
        <f t="shared" si="131"/>
        <v>1077.5</v>
      </c>
      <c r="R358" s="210">
        <v>309.5</v>
      </c>
      <c r="S358" s="211">
        <f t="shared" si="132"/>
        <v>348.14216478190627</v>
      </c>
    </row>
    <row r="359" spans="1:19" ht="13.5" customHeight="1" x14ac:dyDescent="0.15">
      <c r="A359" s="209"/>
      <c r="B359" s="194"/>
      <c r="C359" s="379"/>
      <c r="D359" s="203" t="s">
        <v>73</v>
      </c>
      <c r="E359" s="212">
        <v>9.4</v>
      </c>
      <c r="F359" s="212">
        <v>8.5</v>
      </c>
      <c r="G359" s="212">
        <v>11</v>
      </c>
      <c r="H359" s="212">
        <v>15.8</v>
      </c>
      <c r="I359" s="212">
        <v>18.7</v>
      </c>
      <c r="J359" s="212">
        <v>14</v>
      </c>
      <c r="K359" s="212">
        <v>11.3</v>
      </c>
      <c r="L359" s="212">
        <v>1.6</v>
      </c>
      <c r="M359" s="212">
        <v>19.100000000000001</v>
      </c>
      <c r="N359" s="212">
        <v>23.6</v>
      </c>
      <c r="O359" s="212">
        <v>27.9</v>
      </c>
      <c r="P359" s="212">
        <v>22.7</v>
      </c>
      <c r="Q359" s="212">
        <f t="shared" si="131"/>
        <v>183.6</v>
      </c>
      <c r="R359" s="212">
        <v>253.9</v>
      </c>
      <c r="S359" s="213">
        <f t="shared" si="132"/>
        <v>72.311933832217406</v>
      </c>
    </row>
    <row r="360" spans="1:19" ht="13.5" customHeight="1" x14ac:dyDescent="0.15">
      <c r="A360" s="209"/>
      <c r="B360" s="194"/>
      <c r="C360" s="379"/>
      <c r="D360" s="203" t="s">
        <v>74</v>
      </c>
      <c r="E360" s="212">
        <f t="shared" ref="E360:P360" si="137">+E358-E359</f>
        <v>54.4</v>
      </c>
      <c r="F360" s="212">
        <f t="shared" si="137"/>
        <v>92.7</v>
      </c>
      <c r="G360" s="212">
        <f t="shared" si="137"/>
        <v>80.7</v>
      </c>
      <c r="H360" s="212">
        <f t="shared" si="137"/>
        <v>98.8</v>
      </c>
      <c r="I360" s="212">
        <f t="shared" si="137"/>
        <v>126.39999999999999</v>
      </c>
      <c r="J360" s="212">
        <f t="shared" si="137"/>
        <v>101.4</v>
      </c>
      <c r="K360" s="212">
        <f t="shared" si="137"/>
        <v>77.7</v>
      </c>
      <c r="L360" s="212">
        <f t="shared" si="137"/>
        <v>40.299999999999997</v>
      </c>
      <c r="M360" s="212">
        <f t="shared" si="137"/>
        <v>65</v>
      </c>
      <c r="N360" s="212">
        <f t="shared" si="137"/>
        <v>59.699999999999996</v>
      </c>
      <c r="O360" s="212">
        <f t="shared" si="137"/>
        <v>43.500000000000007</v>
      </c>
      <c r="P360" s="212">
        <f t="shared" si="137"/>
        <v>53.3</v>
      </c>
      <c r="Q360" s="212">
        <f t="shared" si="131"/>
        <v>893.9</v>
      </c>
      <c r="R360" s="212">
        <v>55.599999999999994</v>
      </c>
      <c r="S360" s="213">
        <f t="shared" si="132"/>
        <v>1607.7338129496404</v>
      </c>
    </row>
    <row r="361" spans="1:19" ht="13.5" customHeight="1" x14ac:dyDescent="0.15">
      <c r="A361" s="209"/>
      <c r="B361" s="194"/>
      <c r="C361" s="379"/>
      <c r="D361" s="203" t="s">
        <v>75</v>
      </c>
      <c r="E361" s="212">
        <f t="shared" ref="E361:P361" si="138">+E358-E362</f>
        <v>54.099999999999994</v>
      </c>
      <c r="F361" s="212">
        <f t="shared" si="138"/>
        <v>91.600000000000009</v>
      </c>
      <c r="G361" s="212">
        <f t="shared" si="138"/>
        <v>78.7</v>
      </c>
      <c r="H361" s="212">
        <f t="shared" si="138"/>
        <v>96.699999999999989</v>
      </c>
      <c r="I361" s="212">
        <f t="shared" si="138"/>
        <v>124.39999999999999</v>
      </c>
      <c r="J361" s="212">
        <f t="shared" si="138"/>
        <v>101.60000000000001</v>
      </c>
      <c r="K361" s="212">
        <f t="shared" si="138"/>
        <v>76.7</v>
      </c>
      <c r="L361" s="212">
        <f t="shared" si="138"/>
        <v>40.699999999999996</v>
      </c>
      <c r="M361" s="212">
        <f t="shared" si="138"/>
        <v>61.699999999999996</v>
      </c>
      <c r="N361" s="212">
        <f t="shared" si="138"/>
        <v>55.8</v>
      </c>
      <c r="O361" s="212">
        <f t="shared" si="138"/>
        <v>39.900000000000006</v>
      </c>
      <c r="P361" s="212">
        <f t="shared" si="138"/>
        <v>52.9</v>
      </c>
      <c r="Q361" s="212">
        <f t="shared" si="131"/>
        <v>874.8</v>
      </c>
      <c r="R361" s="212">
        <v>172.39999999999998</v>
      </c>
      <c r="S361" s="213">
        <f t="shared" si="132"/>
        <v>507.42459396751747</v>
      </c>
    </row>
    <row r="362" spans="1:19" ht="13.5" customHeight="1" x14ac:dyDescent="0.15">
      <c r="A362" s="209"/>
      <c r="B362" s="194"/>
      <c r="C362" s="379"/>
      <c r="D362" s="203" t="s">
        <v>76</v>
      </c>
      <c r="E362" s="212">
        <v>9.6999999999999993</v>
      </c>
      <c r="F362" s="212">
        <v>9.6</v>
      </c>
      <c r="G362" s="212">
        <v>13</v>
      </c>
      <c r="H362" s="212">
        <v>17.899999999999999</v>
      </c>
      <c r="I362" s="212">
        <v>20.7</v>
      </c>
      <c r="J362" s="212">
        <v>13.8</v>
      </c>
      <c r="K362" s="212">
        <v>12.3</v>
      </c>
      <c r="L362" s="212">
        <v>1.2</v>
      </c>
      <c r="M362" s="212">
        <v>22.4</v>
      </c>
      <c r="N362" s="212">
        <v>27.5</v>
      </c>
      <c r="O362" s="212">
        <v>31.5</v>
      </c>
      <c r="P362" s="212">
        <v>23.1</v>
      </c>
      <c r="Q362" s="212">
        <f t="shared" si="131"/>
        <v>202.7</v>
      </c>
      <c r="R362" s="212">
        <v>137.1</v>
      </c>
      <c r="S362" s="213">
        <f t="shared" si="132"/>
        <v>147.84828592268417</v>
      </c>
    </row>
    <row r="363" spans="1:19" ht="13.5" customHeight="1" thickBot="1" x14ac:dyDescent="0.2">
      <c r="A363" s="209"/>
      <c r="B363" s="221"/>
      <c r="C363" s="380"/>
      <c r="D363" s="206" t="s">
        <v>77</v>
      </c>
      <c r="E363" s="214">
        <v>9.6999999999999993</v>
      </c>
      <c r="F363" s="214">
        <v>9.6</v>
      </c>
      <c r="G363" s="214">
        <v>13</v>
      </c>
      <c r="H363" s="214">
        <v>17.899999999999999</v>
      </c>
      <c r="I363" s="214">
        <v>20.7</v>
      </c>
      <c r="J363" s="214">
        <v>13.8</v>
      </c>
      <c r="K363" s="214">
        <v>12.3</v>
      </c>
      <c r="L363" s="214">
        <v>1.2</v>
      </c>
      <c r="M363" s="214">
        <v>22.4</v>
      </c>
      <c r="N363" s="214">
        <v>27.5</v>
      </c>
      <c r="O363" s="214">
        <v>31.5</v>
      </c>
      <c r="P363" s="214">
        <v>23.1</v>
      </c>
      <c r="Q363" s="214">
        <f t="shared" si="131"/>
        <v>202.7</v>
      </c>
      <c r="R363" s="214">
        <v>137.1</v>
      </c>
      <c r="S363" s="215">
        <f t="shared" si="132"/>
        <v>147.84828592268417</v>
      </c>
    </row>
    <row r="364" spans="1:19" ht="13.5" customHeight="1" x14ac:dyDescent="0.15">
      <c r="A364" s="209"/>
      <c r="B364" s="369" t="s">
        <v>329</v>
      </c>
      <c r="C364" s="371"/>
      <c r="D364" s="200" t="s">
        <v>72</v>
      </c>
      <c r="E364" s="210">
        <f>+E370+E376+E382+E388+E394+E403+E409+E415+E421+E427+E433</f>
        <v>1039.4000000000001</v>
      </c>
      <c r="F364" s="210">
        <f t="shared" ref="F364:P364" si="139">+F370+F376+F382+F388+F394+F403+F409+F415+F421+F427+F433</f>
        <v>1581.9000000000003</v>
      </c>
      <c r="G364" s="210">
        <f t="shared" si="139"/>
        <v>1494.9</v>
      </c>
      <c r="H364" s="210">
        <f t="shared" si="139"/>
        <v>1888.6</v>
      </c>
      <c r="I364" s="210">
        <f t="shared" si="139"/>
        <v>2237.7999999999997</v>
      </c>
      <c r="J364" s="210">
        <f t="shared" si="139"/>
        <v>1711.1999999999998</v>
      </c>
      <c r="K364" s="243">
        <f t="shared" si="139"/>
        <v>1699.3000000000002</v>
      </c>
      <c r="L364" s="265">
        <f t="shared" si="139"/>
        <v>1183.3999999999999</v>
      </c>
      <c r="M364" s="265">
        <f t="shared" si="139"/>
        <v>1217.4000000000001</v>
      </c>
      <c r="N364" s="243">
        <f t="shared" si="139"/>
        <v>1019.7</v>
      </c>
      <c r="O364" s="265">
        <f t="shared" si="139"/>
        <v>950.7</v>
      </c>
      <c r="P364" s="265">
        <f t="shared" si="139"/>
        <v>988.70000000000016</v>
      </c>
      <c r="Q364" s="210">
        <f t="shared" ref="Q364:R369" si="140">+Q370+Q376+Q382+Q388+Q394+Q403+Q409+Q415+Q421+Q427+Q433</f>
        <v>17013</v>
      </c>
      <c r="R364" s="210">
        <f t="shared" si="140"/>
        <v>15561.2</v>
      </c>
      <c r="S364" s="211">
        <f t="shared" ref="S364:S399" si="141">IF(Q364=0,"－",Q364/R364*100)</f>
        <v>109.32961468267229</v>
      </c>
    </row>
    <row r="365" spans="1:19" ht="13.5" customHeight="1" x14ac:dyDescent="0.15">
      <c r="A365" s="209"/>
      <c r="B365" s="372"/>
      <c r="C365" s="374"/>
      <c r="D365" s="203" t="s">
        <v>73</v>
      </c>
      <c r="E365" s="212">
        <f>+E371+E377+E383+E389+E395+E404+E410+E416+E422+E428+E434</f>
        <v>340.9</v>
      </c>
      <c r="F365" s="212">
        <f t="shared" ref="F365:P365" si="142">+F371+F377+F383+F389+F395+F404+F410+F416+F422+F428+F434</f>
        <v>531</v>
      </c>
      <c r="G365" s="212">
        <f t="shared" si="142"/>
        <v>528.09999999999991</v>
      </c>
      <c r="H365" s="212">
        <f t="shared" si="142"/>
        <v>722.80000000000007</v>
      </c>
      <c r="I365" s="212">
        <f t="shared" si="142"/>
        <v>851.6</v>
      </c>
      <c r="J365" s="212">
        <f t="shared" si="142"/>
        <v>608.30000000000007</v>
      </c>
      <c r="K365" s="261">
        <f t="shared" si="142"/>
        <v>632.59999999999991</v>
      </c>
      <c r="L365" s="261">
        <f t="shared" si="142"/>
        <v>402.6</v>
      </c>
      <c r="M365" s="261">
        <f t="shared" si="142"/>
        <v>482.90000000000003</v>
      </c>
      <c r="N365" s="261">
        <f t="shared" si="142"/>
        <v>389.3</v>
      </c>
      <c r="O365" s="261">
        <f t="shared" si="142"/>
        <v>375.80000000000007</v>
      </c>
      <c r="P365" s="261">
        <f t="shared" si="142"/>
        <v>334.5</v>
      </c>
      <c r="Q365" s="212">
        <f t="shared" si="140"/>
        <v>6200.4</v>
      </c>
      <c r="R365" s="212">
        <f t="shared" si="140"/>
        <v>5444.8</v>
      </c>
      <c r="S365" s="213">
        <f t="shared" si="141"/>
        <v>113.87746106376726</v>
      </c>
    </row>
    <row r="366" spans="1:19" ht="13.5" customHeight="1" x14ac:dyDescent="0.15">
      <c r="A366" s="209"/>
      <c r="B366" s="372"/>
      <c r="C366" s="374"/>
      <c r="D366" s="203" t="s">
        <v>74</v>
      </c>
      <c r="E366" s="212">
        <f>+E372+E378+E384+E390+E396+E405+E411+E417+E423+E429+E435</f>
        <v>698.5</v>
      </c>
      <c r="F366" s="212">
        <f t="shared" ref="F366:P366" si="143">+F372+F378+F384+F390+F396+F405+F411+F417+F423+F429+F435</f>
        <v>1050.8999999999999</v>
      </c>
      <c r="G366" s="212">
        <f t="shared" si="143"/>
        <v>966.79999999999984</v>
      </c>
      <c r="H366" s="212">
        <f t="shared" si="143"/>
        <v>1165.8</v>
      </c>
      <c r="I366" s="212">
        <f t="shared" si="143"/>
        <v>1386.2</v>
      </c>
      <c r="J366" s="212">
        <f t="shared" si="143"/>
        <v>1102.9000000000001</v>
      </c>
      <c r="K366" s="231">
        <f t="shared" si="143"/>
        <v>1066.7</v>
      </c>
      <c r="L366" s="261">
        <f t="shared" si="143"/>
        <v>780.8</v>
      </c>
      <c r="M366" s="261">
        <f t="shared" si="143"/>
        <v>734.49999999999989</v>
      </c>
      <c r="N366" s="261">
        <f t="shared" si="143"/>
        <v>630.4</v>
      </c>
      <c r="O366" s="261">
        <f t="shared" si="143"/>
        <v>574.9</v>
      </c>
      <c r="P366" s="261">
        <f t="shared" si="143"/>
        <v>654.19999999999993</v>
      </c>
      <c r="Q366" s="212">
        <f t="shared" si="140"/>
        <v>10812.599999999999</v>
      </c>
      <c r="R366" s="212">
        <f t="shared" si="140"/>
        <v>10116.399999999998</v>
      </c>
      <c r="S366" s="213">
        <f t="shared" si="141"/>
        <v>106.88189474516628</v>
      </c>
    </row>
    <row r="367" spans="1:19" ht="13.5" customHeight="1" x14ac:dyDescent="0.15">
      <c r="A367" s="209"/>
      <c r="B367" s="372"/>
      <c r="C367" s="374"/>
      <c r="D367" s="203" t="s">
        <v>75</v>
      </c>
      <c r="E367" s="212">
        <f>+E373+E379+E385+E391+E397+E406+E412+E418+E424+E430+E436</f>
        <v>850.6</v>
      </c>
      <c r="F367" s="212">
        <f t="shared" ref="F367:P367" si="144">+F373+F379+F385+F391+F397+F406+F412+F418+F424+F430+F436</f>
        <v>1341.1999999999998</v>
      </c>
      <c r="G367" s="212">
        <f t="shared" si="144"/>
        <v>1267.2999999999997</v>
      </c>
      <c r="H367" s="212">
        <f t="shared" si="144"/>
        <v>1594.8</v>
      </c>
      <c r="I367" s="212">
        <f t="shared" si="144"/>
        <v>1893.8999999999996</v>
      </c>
      <c r="J367" s="212">
        <f t="shared" si="144"/>
        <v>1434.7999999999997</v>
      </c>
      <c r="K367" s="231">
        <f t="shared" si="144"/>
        <v>1414.9</v>
      </c>
      <c r="L367" s="231">
        <f t="shared" si="144"/>
        <v>954.1</v>
      </c>
      <c r="M367" s="231">
        <f t="shared" si="144"/>
        <v>972.7</v>
      </c>
      <c r="N367" s="231">
        <f t="shared" si="144"/>
        <v>758.20000000000016</v>
      </c>
      <c r="O367" s="231">
        <f t="shared" si="144"/>
        <v>714</v>
      </c>
      <c r="P367" s="231">
        <f t="shared" si="144"/>
        <v>757.79999999999984</v>
      </c>
      <c r="Q367" s="231">
        <f t="shared" si="140"/>
        <v>13954.300000000001</v>
      </c>
      <c r="R367" s="212">
        <f t="shared" si="140"/>
        <v>12643.699999999999</v>
      </c>
      <c r="S367" s="213">
        <f t="shared" si="141"/>
        <v>110.3656366411731</v>
      </c>
    </row>
    <row r="368" spans="1:19" ht="13.5" customHeight="1" x14ac:dyDescent="0.15">
      <c r="A368" s="209"/>
      <c r="B368" s="372"/>
      <c r="C368" s="374"/>
      <c r="D368" s="203" t="s">
        <v>76</v>
      </c>
      <c r="E368" s="212">
        <f t="shared" ref="E368:P368" si="145">+E374+E380+E386+E392+E398+E407+E413+E419+E425+E431+E437</f>
        <v>188.79999999999998</v>
      </c>
      <c r="F368" s="212">
        <f t="shared" si="145"/>
        <v>240.7</v>
      </c>
      <c r="G368" s="212">
        <f t="shared" si="145"/>
        <v>227.6</v>
      </c>
      <c r="H368" s="212">
        <f t="shared" si="145"/>
        <v>293.8</v>
      </c>
      <c r="I368" s="212">
        <f t="shared" si="145"/>
        <v>343.9</v>
      </c>
      <c r="J368" s="212">
        <f t="shared" si="145"/>
        <v>276.39999999999998</v>
      </c>
      <c r="K368" s="231">
        <f t="shared" si="145"/>
        <v>284.40000000000003</v>
      </c>
      <c r="L368" s="231">
        <f t="shared" si="145"/>
        <v>229.3</v>
      </c>
      <c r="M368" s="261">
        <f t="shared" si="145"/>
        <v>244.7</v>
      </c>
      <c r="N368" s="231">
        <f t="shared" si="145"/>
        <v>261.50000000000006</v>
      </c>
      <c r="O368" s="261">
        <f t="shared" si="145"/>
        <v>236.7</v>
      </c>
      <c r="P368" s="261">
        <f t="shared" si="145"/>
        <v>230.89999999999998</v>
      </c>
      <c r="Q368" s="231">
        <f t="shared" si="140"/>
        <v>3058.7000000000003</v>
      </c>
      <c r="R368" s="212">
        <f t="shared" si="140"/>
        <v>2917.5000000000005</v>
      </c>
      <c r="S368" s="213">
        <f t="shared" si="141"/>
        <v>104.83976006855184</v>
      </c>
    </row>
    <row r="369" spans="1:19" ht="13.5" customHeight="1" thickBot="1" x14ac:dyDescent="0.2">
      <c r="A369" s="209"/>
      <c r="B369" s="372"/>
      <c r="C369" s="377"/>
      <c r="D369" s="206" t="s">
        <v>77</v>
      </c>
      <c r="E369" s="214">
        <f t="shared" ref="E369:P369" si="146">+E375+E381+E387+E393+E399+E408+E414+E420+E426+E432+E438</f>
        <v>200.9</v>
      </c>
      <c r="F369" s="214">
        <f t="shared" si="146"/>
        <v>254.1</v>
      </c>
      <c r="G369" s="214">
        <f t="shared" si="146"/>
        <v>241.7</v>
      </c>
      <c r="H369" s="214">
        <f t="shared" si="146"/>
        <v>308.3</v>
      </c>
      <c r="I369" s="214">
        <f t="shared" si="146"/>
        <v>362.09999999999997</v>
      </c>
      <c r="J369" s="214">
        <f t="shared" si="146"/>
        <v>290.2</v>
      </c>
      <c r="K369" s="262">
        <f t="shared" si="146"/>
        <v>298.60000000000002</v>
      </c>
      <c r="L369" s="262">
        <f t="shared" si="146"/>
        <v>240.70000000000002</v>
      </c>
      <c r="M369" s="262">
        <f t="shared" si="146"/>
        <v>256.5</v>
      </c>
      <c r="N369" s="236">
        <f t="shared" si="146"/>
        <v>281.5</v>
      </c>
      <c r="O369" s="262">
        <f t="shared" si="146"/>
        <v>251.90000000000003</v>
      </c>
      <c r="P369" s="262">
        <f t="shared" si="146"/>
        <v>244.7</v>
      </c>
      <c r="Q369" s="236">
        <f t="shared" si="140"/>
        <v>3231.2000000000003</v>
      </c>
      <c r="R369" s="214">
        <f t="shared" si="140"/>
        <v>3107.6000000000004</v>
      </c>
      <c r="S369" s="215">
        <f t="shared" si="141"/>
        <v>103.97734586175827</v>
      </c>
    </row>
    <row r="370" spans="1:19" ht="13.5" customHeight="1" x14ac:dyDescent="0.15">
      <c r="A370" s="209"/>
      <c r="B370" s="209"/>
      <c r="C370" s="378" t="s">
        <v>142</v>
      </c>
      <c r="D370" s="200" t="s">
        <v>72</v>
      </c>
      <c r="E370" s="210">
        <v>57.7</v>
      </c>
      <c r="F370" s="210">
        <v>137.4</v>
      </c>
      <c r="G370" s="210">
        <v>88.9</v>
      </c>
      <c r="H370" s="210">
        <v>169.6</v>
      </c>
      <c r="I370" s="210">
        <v>189.9</v>
      </c>
      <c r="J370" s="266">
        <v>170.6</v>
      </c>
      <c r="K370" s="243">
        <v>124</v>
      </c>
      <c r="L370" s="265">
        <v>67.400000000000006</v>
      </c>
      <c r="M370" s="265">
        <v>23.4</v>
      </c>
      <c r="N370" s="265">
        <v>26.8</v>
      </c>
      <c r="O370" s="265">
        <v>21.2</v>
      </c>
      <c r="P370" s="265">
        <v>50.5</v>
      </c>
      <c r="Q370" s="210">
        <f t="shared" ref="Q370:Q399" si="147">SUM(E370:P370)</f>
        <v>1127.4000000000001</v>
      </c>
      <c r="R370" s="243">
        <v>1049.8000000000002</v>
      </c>
      <c r="S370" s="211">
        <f t="shared" si="141"/>
        <v>107.39188416841303</v>
      </c>
    </row>
    <row r="371" spans="1:19" ht="13.5" customHeight="1" x14ac:dyDescent="0.15">
      <c r="A371" s="209"/>
      <c r="B371" s="194"/>
      <c r="C371" s="379"/>
      <c r="D371" s="203" t="s">
        <v>73</v>
      </c>
      <c r="E371" s="212">
        <v>23</v>
      </c>
      <c r="F371" s="212">
        <v>54.1</v>
      </c>
      <c r="G371" s="212">
        <v>35.6</v>
      </c>
      <c r="H371" s="212">
        <v>69.099999999999994</v>
      </c>
      <c r="I371" s="212">
        <v>79.3</v>
      </c>
      <c r="J371" s="267">
        <v>66.099999999999994</v>
      </c>
      <c r="K371" s="268">
        <v>50.5</v>
      </c>
      <c r="L371" s="269">
        <v>25.1</v>
      </c>
      <c r="M371" s="268">
        <v>9.6</v>
      </c>
      <c r="N371" s="268">
        <v>9.8000000000000007</v>
      </c>
      <c r="O371" s="268">
        <v>7.7</v>
      </c>
      <c r="P371" s="270">
        <v>18.100000000000001</v>
      </c>
      <c r="Q371" s="231">
        <f t="shared" si="147"/>
        <v>448</v>
      </c>
      <c r="R371" s="245">
        <v>395.00000000000006</v>
      </c>
      <c r="S371" s="213">
        <f t="shared" si="141"/>
        <v>113.41772151898732</v>
      </c>
    </row>
    <row r="372" spans="1:19" ht="13.5" customHeight="1" x14ac:dyDescent="0.15">
      <c r="A372" s="209"/>
      <c r="B372" s="194"/>
      <c r="C372" s="379"/>
      <c r="D372" s="203" t="s">
        <v>74</v>
      </c>
      <c r="E372" s="212">
        <f t="shared" ref="E372:P372" si="148">+E370-E371</f>
        <v>34.700000000000003</v>
      </c>
      <c r="F372" s="212">
        <f t="shared" si="148"/>
        <v>83.300000000000011</v>
      </c>
      <c r="G372" s="212">
        <f t="shared" si="148"/>
        <v>53.300000000000004</v>
      </c>
      <c r="H372" s="212">
        <f t="shared" si="148"/>
        <v>100.5</v>
      </c>
      <c r="I372" s="212">
        <f t="shared" si="148"/>
        <v>110.60000000000001</v>
      </c>
      <c r="J372" s="267">
        <f t="shared" si="148"/>
        <v>104.5</v>
      </c>
      <c r="K372" s="231">
        <f t="shared" si="148"/>
        <v>73.5</v>
      </c>
      <c r="L372" s="245">
        <f t="shared" si="148"/>
        <v>42.300000000000004</v>
      </c>
      <c r="M372" s="231">
        <f t="shared" si="148"/>
        <v>13.799999999999999</v>
      </c>
      <c r="N372" s="231">
        <f t="shared" si="148"/>
        <v>17</v>
      </c>
      <c r="O372" s="231">
        <f t="shared" si="148"/>
        <v>13.5</v>
      </c>
      <c r="P372" s="231">
        <f t="shared" si="148"/>
        <v>32.4</v>
      </c>
      <c r="Q372" s="212">
        <f t="shared" si="147"/>
        <v>679.4</v>
      </c>
      <c r="R372" s="231">
        <v>654.79999999999995</v>
      </c>
      <c r="S372" s="213">
        <f t="shared" si="141"/>
        <v>103.75687232742823</v>
      </c>
    </row>
    <row r="373" spans="1:19" ht="13.5" customHeight="1" x14ac:dyDescent="0.15">
      <c r="A373" s="209"/>
      <c r="B373" s="194"/>
      <c r="C373" s="379"/>
      <c r="D373" s="203" t="s">
        <v>75</v>
      </c>
      <c r="E373" s="212">
        <f t="shared" ref="E373:P373" si="149">+E370-E374</f>
        <v>43.800000000000004</v>
      </c>
      <c r="F373" s="212">
        <f t="shared" si="149"/>
        <v>119.80000000000001</v>
      </c>
      <c r="G373" s="212">
        <f t="shared" si="149"/>
        <v>71.2</v>
      </c>
      <c r="H373" s="212">
        <f t="shared" si="149"/>
        <v>148.5</v>
      </c>
      <c r="I373" s="212">
        <f t="shared" si="149"/>
        <v>168.20000000000002</v>
      </c>
      <c r="J373" s="267">
        <f t="shared" si="149"/>
        <v>150</v>
      </c>
      <c r="K373" s="271">
        <f t="shared" si="149"/>
        <v>100.3</v>
      </c>
      <c r="L373" s="272">
        <f t="shared" si="149"/>
        <v>47.800000000000004</v>
      </c>
      <c r="M373" s="273">
        <f t="shared" si="149"/>
        <v>4.6999999999999993</v>
      </c>
      <c r="N373" s="273">
        <f t="shared" si="149"/>
        <v>8.6000000000000014</v>
      </c>
      <c r="O373" s="273">
        <f t="shared" si="149"/>
        <v>2.8999999999999986</v>
      </c>
      <c r="P373" s="274">
        <f t="shared" si="149"/>
        <v>29.6</v>
      </c>
      <c r="Q373" s="212">
        <f t="shared" si="147"/>
        <v>895.4</v>
      </c>
      <c r="R373" s="231">
        <v>821.7</v>
      </c>
      <c r="S373" s="213">
        <f t="shared" si="141"/>
        <v>108.96921017402946</v>
      </c>
    </row>
    <row r="374" spans="1:19" ht="13.5" customHeight="1" x14ac:dyDescent="0.15">
      <c r="A374" s="209"/>
      <c r="B374" s="194"/>
      <c r="C374" s="379"/>
      <c r="D374" s="203" t="s">
        <v>76</v>
      </c>
      <c r="E374" s="212">
        <v>13.9</v>
      </c>
      <c r="F374" s="212">
        <v>17.600000000000001</v>
      </c>
      <c r="G374" s="212">
        <v>17.7</v>
      </c>
      <c r="H374" s="212">
        <v>21.1</v>
      </c>
      <c r="I374" s="212">
        <v>21.7</v>
      </c>
      <c r="J374" s="212">
        <v>20.6</v>
      </c>
      <c r="K374" s="231">
        <v>23.7</v>
      </c>
      <c r="L374" s="231">
        <v>19.600000000000001</v>
      </c>
      <c r="M374" s="231">
        <v>18.7</v>
      </c>
      <c r="N374" s="231">
        <v>18.2</v>
      </c>
      <c r="O374" s="231">
        <v>18.3</v>
      </c>
      <c r="P374" s="231">
        <v>20.9</v>
      </c>
      <c r="Q374" s="212">
        <f t="shared" si="147"/>
        <v>232</v>
      </c>
      <c r="R374" s="231">
        <v>228.09999999999997</v>
      </c>
      <c r="S374" s="213">
        <f t="shared" si="141"/>
        <v>101.70977641385359</v>
      </c>
    </row>
    <row r="375" spans="1:19" ht="13.5" customHeight="1" thickBot="1" x14ac:dyDescent="0.2">
      <c r="A375" s="209"/>
      <c r="B375" s="194"/>
      <c r="C375" s="380"/>
      <c r="D375" s="206" t="s">
        <v>77</v>
      </c>
      <c r="E375" s="214">
        <v>17.399999999999999</v>
      </c>
      <c r="F375" s="214">
        <v>18.8</v>
      </c>
      <c r="G375" s="214">
        <v>19.100000000000001</v>
      </c>
      <c r="H375" s="214">
        <v>22.2</v>
      </c>
      <c r="I375" s="214">
        <v>23</v>
      </c>
      <c r="J375" s="214">
        <v>20.7</v>
      </c>
      <c r="K375" s="262">
        <v>29.8</v>
      </c>
      <c r="L375" s="262">
        <v>24.4</v>
      </c>
      <c r="M375" s="262">
        <v>22.9</v>
      </c>
      <c r="N375" s="262">
        <v>22.4</v>
      </c>
      <c r="O375" s="262">
        <v>23.1</v>
      </c>
      <c r="P375" s="262">
        <v>27</v>
      </c>
      <c r="Q375" s="214">
        <f t="shared" si="147"/>
        <v>270.8</v>
      </c>
      <c r="R375" s="236">
        <v>271.79999999999995</v>
      </c>
      <c r="S375" s="215">
        <f t="shared" si="141"/>
        <v>99.632082413539393</v>
      </c>
    </row>
    <row r="376" spans="1:19" ht="13.5" customHeight="1" x14ac:dyDescent="0.15">
      <c r="A376" s="209"/>
      <c r="B376" s="194"/>
      <c r="C376" s="378" t="s">
        <v>143</v>
      </c>
      <c r="D376" s="200" t="s">
        <v>72</v>
      </c>
      <c r="E376" s="210">
        <v>103.4</v>
      </c>
      <c r="F376" s="210">
        <v>168.8</v>
      </c>
      <c r="G376" s="210">
        <v>157.19999999999999</v>
      </c>
      <c r="H376" s="210">
        <v>197.5</v>
      </c>
      <c r="I376" s="210">
        <v>338.8</v>
      </c>
      <c r="J376" s="266">
        <v>202.7</v>
      </c>
      <c r="K376" s="243">
        <v>219.4</v>
      </c>
      <c r="L376" s="275">
        <v>153.6</v>
      </c>
      <c r="M376" s="243">
        <v>102</v>
      </c>
      <c r="N376" s="243">
        <v>47.9</v>
      </c>
      <c r="O376" s="243">
        <v>87.8</v>
      </c>
      <c r="P376" s="276">
        <v>99.2</v>
      </c>
      <c r="Q376" s="210">
        <f t="shared" si="147"/>
        <v>1878.3000000000002</v>
      </c>
      <c r="R376" s="243">
        <v>1861.7999999999997</v>
      </c>
      <c r="S376" s="211">
        <f t="shared" si="141"/>
        <v>100.88623912342895</v>
      </c>
    </row>
    <row r="377" spans="1:19" ht="13.5" customHeight="1" x14ac:dyDescent="0.15">
      <c r="A377" s="209"/>
      <c r="B377" s="194"/>
      <c r="C377" s="379"/>
      <c r="D377" s="203" t="s">
        <v>73</v>
      </c>
      <c r="E377" s="212">
        <v>27.3</v>
      </c>
      <c r="F377" s="212">
        <v>47.5</v>
      </c>
      <c r="G377" s="212">
        <v>46.7</v>
      </c>
      <c r="H377" s="212">
        <v>62.4</v>
      </c>
      <c r="I377" s="212">
        <v>73.2</v>
      </c>
      <c r="J377" s="267">
        <v>61.4</v>
      </c>
      <c r="K377" s="268">
        <v>91.5</v>
      </c>
      <c r="L377" s="269">
        <v>55.1</v>
      </c>
      <c r="M377" s="268">
        <v>36.4</v>
      </c>
      <c r="N377" s="268">
        <v>14.7</v>
      </c>
      <c r="O377" s="268">
        <v>31</v>
      </c>
      <c r="P377" s="270">
        <v>38.6</v>
      </c>
      <c r="Q377" s="231">
        <f t="shared" si="147"/>
        <v>585.80000000000007</v>
      </c>
      <c r="R377" s="245">
        <v>517.09999999999991</v>
      </c>
      <c r="S377" s="213">
        <f t="shared" si="141"/>
        <v>113.28563140591766</v>
      </c>
    </row>
    <row r="378" spans="1:19" ht="13.5" customHeight="1" x14ac:dyDescent="0.15">
      <c r="A378" s="209"/>
      <c r="B378" s="194"/>
      <c r="C378" s="379"/>
      <c r="D378" s="203" t="s">
        <v>74</v>
      </c>
      <c r="E378" s="212">
        <f t="shared" ref="E378:P378" si="150">+E376-E377</f>
        <v>76.100000000000009</v>
      </c>
      <c r="F378" s="212">
        <f t="shared" si="150"/>
        <v>121.30000000000001</v>
      </c>
      <c r="G378" s="212">
        <f t="shared" si="150"/>
        <v>110.49999999999999</v>
      </c>
      <c r="H378" s="212">
        <f t="shared" si="150"/>
        <v>135.1</v>
      </c>
      <c r="I378" s="212">
        <f t="shared" si="150"/>
        <v>265.60000000000002</v>
      </c>
      <c r="J378" s="267">
        <f t="shared" si="150"/>
        <v>141.29999999999998</v>
      </c>
      <c r="K378" s="231">
        <f t="shared" si="150"/>
        <v>127.9</v>
      </c>
      <c r="L378" s="245">
        <f t="shared" si="150"/>
        <v>98.5</v>
      </c>
      <c r="M378" s="231">
        <f t="shared" si="150"/>
        <v>65.599999999999994</v>
      </c>
      <c r="N378" s="231">
        <f t="shared" si="150"/>
        <v>33.200000000000003</v>
      </c>
      <c r="O378" s="231">
        <f t="shared" si="150"/>
        <v>56.8</v>
      </c>
      <c r="P378" s="231">
        <f t="shared" si="150"/>
        <v>60.6</v>
      </c>
      <c r="Q378" s="212">
        <f t="shared" si="147"/>
        <v>1292.4999999999998</v>
      </c>
      <c r="R378" s="231">
        <v>1344.7</v>
      </c>
      <c r="S378" s="213">
        <f t="shared" si="141"/>
        <v>96.118093255001085</v>
      </c>
    </row>
    <row r="379" spans="1:19" ht="13.5" customHeight="1" x14ac:dyDescent="0.15">
      <c r="A379" s="209"/>
      <c r="B379" s="194"/>
      <c r="C379" s="379"/>
      <c r="D379" s="203" t="s">
        <v>75</v>
      </c>
      <c r="E379" s="212">
        <f t="shared" ref="E379:P379" si="151">+E376-E380</f>
        <v>95.300000000000011</v>
      </c>
      <c r="F379" s="212">
        <f t="shared" si="151"/>
        <v>155.30000000000001</v>
      </c>
      <c r="G379" s="212">
        <f t="shared" si="151"/>
        <v>144.69999999999999</v>
      </c>
      <c r="H379" s="212">
        <f t="shared" si="151"/>
        <v>179.1</v>
      </c>
      <c r="I379" s="212">
        <f t="shared" si="151"/>
        <v>314.7</v>
      </c>
      <c r="J379" s="267">
        <f t="shared" si="151"/>
        <v>186.5</v>
      </c>
      <c r="K379" s="271">
        <f t="shared" si="151"/>
        <v>209.8</v>
      </c>
      <c r="L379" s="272">
        <f t="shared" si="151"/>
        <v>145.9</v>
      </c>
      <c r="M379" s="273">
        <f t="shared" si="151"/>
        <v>94.2</v>
      </c>
      <c r="N379" s="273">
        <f t="shared" si="151"/>
        <v>33.299999999999997</v>
      </c>
      <c r="O379" s="273">
        <f t="shared" si="151"/>
        <v>74</v>
      </c>
      <c r="P379" s="274">
        <f t="shared" si="151"/>
        <v>86.4</v>
      </c>
      <c r="Q379" s="212">
        <f t="shared" si="147"/>
        <v>1719.2</v>
      </c>
      <c r="R379" s="231">
        <v>1747.2</v>
      </c>
      <c r="S379" s="213">
        <f t="shared" si="141"/>
        <v>98.397435897435898</v>
      </c>
    </row>
    <row r="380" spans="1:19" ht="13.5" customHeight="1" x14ac:dyDescent="0.15">
      <c r="A380" s="209"/>
      <c r="B380" s="194"/>
      <c r="C380" s="379"/>
      <c r="D380" s="203" t="s">
        <v>76</v>
      </c>
      <c r="E380" s="212">
        <v>8.1</v>
      </c>
      <c r="F380" s="212">
        <v>13.5</v>
      </c>
      <c r="G380" s="212">
        <v>12.5</v>
      </c>
      <c r="H380" s="212">
        <v>18.399999999999999</v>
      </c>
      <c r="I380" s="212">
        <v>24.1</v>
      </c>
      <c r="J380" s="212">
        <v>16.2</v>
      </c>
      <c r="K380" s="231">
        <v>9.6</v>
      </c>
      <c r="L380" s="231">
        <v>7.7</v>
      </c>
      <c r="M380" s="231">
        <v>7.8</v>
      </c>
      <c r="N380" s="231">
        <v>14.6</v>
      </c>
      <c r="O380" s="231">
        <v>13.8</v>
      </c>
      <c r="P380" s="231">
        <v>12.8</v>
      </c>
      <c r="Q380" s="212">
        <f t="shared" si="147"/>
        <v>159.10000000000002</v>
      </c>
      <c r="R380" s="231">
        <v>114.60000000000001</v>
      </c>
      <c r="S380" s="213">
        <f t="shared" si="141"/>
        <v>138.83071553228623</v>
      </c>
    </row>
    <row r="381" spans="1:19" ht="13.5" customHeight="1" thickBot="1" x14ac:dyDescent="0.2">
      <c r="A381" s="209"/>
      <c r="B381" s="194"/>
      <c r="C381" s="380"/>
      <c r="D381" s="206" t="s">
        <v>77</v>
      </c>
      <c r="E381" s="214">
        <v>12.8</v>
      </c>
      <c r="F381" s="214">
        <v>19.8</v>
      </c>
      <c r="G381" s="214">
        <v>18.399999999999999</v>
      </c>
      <c r="H381" s="214">
        <v>24.5</v>
      </c>
      <c r="I381" s="214">
        <v>30.5</v>
      </c>
      <c r="J381" s="214">
        <v>22.3</v>
      </c>
      <c r="K381" s="262">
        <v>11.1</v>
      </c>
      <c r="L381" s="262">
        <v>9</v>
      </c>
      <c r="M381" s="262">
        <v>9</v>
      </c>
      <c r="N381" s="262">
        <v>19</v>
      </c>
      <c r="O381" s="262">
        <v>16.600000000000001</v>
      </c>
      <c r="P381" s="262">
        <v>14.7</v>
      </c>
      <c r="Q381" s="214">
        <f t="shared" si="147"/>
        <v>207.7</v>
      </c>
      <c r="R381" s="236">
        <v>159.29999999999998</v>
      </c>
      <c r="S381" s="215">
        <f t="shared" si="141"/>
        <v>130.38292529817954</v>
      </c>
    </row>
    <row r="382" spans="1:19" ht="13.5" customHeight="1" x14ac:dyDescent="0.15">
      <c r="A382" s="209"/>
      <c r="B382" s="194"/>
      <c r="C382" s="378" t="s">
        <v>144</v>
      </c>
      <c r="D382" s="200" t="s">
        <v>72</v>
      </c>
      <c r="E382" s="210">
        <v>235.7</v>
      </c>
      <c r="F382" s="210">
        <v>351.2</v>
      </c>
      <c r="G382" s="210">
        <v>279.10000000000002</v>
      </c>
      <c r="H382" s="210">
        <v>372.2</v>
      </c>
      <c r="I382" s="210">
        <v>473.4</v>
      </c>
      <c r="J382" s="266">
        <v>348.3</v>
      </c>
      <c r="K382" s="243">
        <v>341.6</v>
      </c>
      <c r="L382" s="275">
        <v>284.5</v>
      </c>
      <c r="M382" s="243">
        <v>329.7</v>
      </c>
      <c r="N382" s="243">
        <v>340.8</v>
      </c>
      <c r="O382" s="243">
        <v>292.2</v>
      </c>
      <c r="P382" s="276">
        <v>264.3</v>
      </c>
      <c r="Q382" s="210">
        <f t="shared" si="147"/>
        <v>3913</v>
      </c>
      <c r="R382" s="243">
        <v>3536.2999999999997</v>
      </c>
      <c r="S382" s="211">
        <f t="shared" si="141"/>
        <v>110.65237677798829</v>
      </c>
    </row>
    <row r="383" spans="1:19" ht="13.5" customHeight="1" x14ac:dyDescent="0.15">
      <c r="A383" s="209"/>
      <c r="B383" s="194"/>
      <c r="C383" s="379"/>
      <c r="D383" s="203" t="s">
        <v>73</v>
      </c>
      <c r="E383" s="212">
        <v>115.3</v>
      </c>
      <c r="F383" s="212">
        <v>167.1</v>
      </c>
      <c r="G383" s="212">
        <v>147.1</v>
      </c>
      <c r="H383" s="212">
        <v>199.1</v>
      </c>
      <c r="I383" s="212">
        <v>247.4</v>
      </c>
      <c r="J383" s="267">
        <v>167.2</v>
      </c>
      <c r="K383" s="268">
        <v>167.4</v>
      </c>
      <c r="L383" s="269">
        <v>134.6</v>
      </c>
      <c r="M383" s="268">
        <v>166.1</v>
      </c>
      <c r="N383" s="268">
        <v>167.7</v>
      </c>
      <c r="O383" s="268">
        <v>150.1</v>
      </c>
      <c r="P383" s="270">
        <v>113.9</v>
      </c>
      <c r="Q383" s="231">
        <f t="shared" si="147"/>
        <v>1943</v>
      </c>
      <c r="R383" s="231">
        <v>1732.6</v>
      </c>
      <c r="S383" s="213">
        <f t="shared" si="141"/>
        <v>112.14359921505252</v>
      </c>
    </row>
    <row r="384" spans="1:19" ht="13.5" customHeight="1" x14ac:dyDescent="0.15">
      <c r="A384" s="209"/>
      <c r="B384" s="194"/>
      <c r="C384" s="379"/>
      <c r="D384" s="203" t="s">
        <v>74</v>
      </c>
      <c r="E384" s="212">
        <f t="shared" ref="E384:P384" si="152">+E382-E383</f>
        <v>120.39999999999999</v>
      </c>
      <c r="F384" s="212">
        <f t="shared" si="152"/>
        <v>184.1</v>
      </c>
      <c r="G384" s="212">
        <f t="shared" si="152"/>
        <v>132.00000000000003</v>
      </c>
      <c r="H384" s="212">
        <f t="shared" si="152"/>
        <v>173.1</v>
      </c>
      <c r="I384" s="212">
        <f t="shared" si="152"/>
        <v>225.99999999999997</v>
      </c>
      <c r="J384" s="267">
        <f t="shared" si="152"/>
        <v>181.10000000000002</v>
      </c>
      <c r="K384" s="231">
        <f t="shared" si="152"/>
        <v>174.20000000000002</v>
      </c>
      <c r="L384" s="245">
        <f t="shared" si="152"/>
        <v>149.9</v>
      </c>
      <c r="M384" s="231">
        <f t="shared" si="152"/>
        <v>163.6</v>
      </c>
      <c r="N384" s="231">
        <f t="shared" si="152"/>
        <v>173.10000000000002</v>
      </c>
      <c r="O384" s="231">
        <f t="shared" si="152"/>
        <v>142.1</v>
      </c>
      <c r="P384" s="231">
        <f t="shared" si="152"/>
        <v>150.4</v>
      </c>
      <c r="Q384" s="212">
        <f t="shared" si="147"/>
        <v>1970</v>
      </c>
      <c r="R384" s="231">
        <v>1803.7</v>
      </c>
      <c r="S384" s="213">
        <f t="shared" si="141"/>
        <v>109.21993679658479</v>
      </c>
    </row>
    <row r="385" spans="1:19" ht="13.5" customHeight="1" x14ac:dyDescent="0.15">
      <c r="A385" s="209"/>
      <c r="B385" s="194"/>
      <c r="C385" s="379"/>
      <c r="D385" s="203" t="s">
        <v>75</v>
      </c>
      <c r="E385" s="212">
        <f t="shared" ref="E385:P385" si="153">+E382-E386</f>
        <v>156.5</v>
      </c>
      <c r="F385" s="212">
        <f t="shared" si="153"/>
        <v>247.5</v>
      </c>
      <c r="G385" s="212">
        <f t="shared" si="153"/>
        <v>184.90000000000003</v>
      </c>
      <c r="H385" s="212">
        <f t="shared" si="153"/>
        <v>257.60000000000002</v>
      </c>
      <c r="I385" s="212">
        <f t="shared" si="153"/>
        <v>346.2</v>
      </c>
      <c r="J385" s="267">
        <f t="shared" si="153"/>
        <v>239.8</v>
      </c>
      <c r="K385" s="271">
        <f t="shared" si="153"/>
        <v>223.60000000000002</v>
      </c>
      <c r="L385" s="272">
        <f t="shared" si="153"/>
        <v>183.5</v>
      </c>
      <c r="M385" s="273">
        <f t="shared" si="153"/>
        <v>220.29999999999998</v>
      </c>
      <c r="N385" s="273">
        <f t="shared" si="153"/>
        <v>221.10000000000002</v>
      </c>
      <c r="O385" s="273">
        <f t="shared" si="153"/>
        <v>190.29999999999998</v>
      </c>
      <c r="P385" s="274">
        <f t="shared" si="153"/>
        <v>168</v>
      </c>
      <c r="Q385" s="212">
        <f t="shared" si="147"/>
        <v>2639.3</v>
      </c>
      <c r="R385" s="231">
        <v>2331.9999999999995</v>
      </c>
      <c r="S385" s="213">
        <f t="shared" si="141"/>
        <v>113.17753001715269</v>
      </c>
    </row>
    <row r="386" spans="1:19" ht="13.5" customHeight="1" x14ac:dyDescent="0.15">
      <c r="A386" s="209"/>
      <c r="B386" s="194"/>
      <c r="C386" s="379"/>
      <c r="D386" s="203" t="s">
        <v>76</v>
      </c>
      <c r="E386" s="212">
        <v>79.2</v>
      </c>
      <c r="F386" s="212">
        <v>103.7</v>
      </c>
      <c r="G386" s="212">
        <v>94.2</v>
      </c>
      <c r="H386" s="212">
        <v>114.6</v>
      </c>
      <c r="I386" s="212">
        <v>127.2</v>
      </c>
      <c r="J386" s="212">
        <v>108.5</v>
      </c>
      <c r="K386" s="231">
        <v>118</v>
      </c>
      <c r="L386" s="231">
        <v>101</v>
      </c>
      <c r="M386" s="231">
        <v>109.4</v>
      </c>
      <c r="N386" s="231">
        <v>119.7</v>
      </c>
      <c r="O386" s="231">
        <v>101.9</v>
      </c>
      <c r="P386" s="231">
        <v>96.3</v>
      </c>
      <c r="Q386" s="212">
        <f t="shared" si="147"/>
        <v>1273.7</v>
      </c>
      <c r="R386" s="231">
        <v>1204.3000000000002</v>
      </c>
      <c r="S386" s="213">
        <f t="shared" si="141"/>
        <v>105.76268371668188</v>
      </c>
    </row>
    <row r="387" spans="1:19" ht="13.5" customHeight="1" thickBot="1" x14ac:dyDescent="0.2">
      <c r="A387" s="209"/>
      <c r="B387" s="194"/>
      <c r="C387" s="380"/>
      <c r="D387" s="206" t="s">
        <v>77</v>
      </c>
      <c r="E387" s="214">
        <v>79.8</v>
      </c>
      <c r="F387" s="214">
        <v>104.1</v>
      </c>
      <c r="G387" s="214">
        <v>94.8</v>
      </c>
      <c r="H387" s="214">
        <v>115.8</v>
      </c>
      <c r="I387" s="214">
        <v>128.6</v>
      </c>
      <c r="J387" s="214">
        <v>109.2</v>
      </c>
      <c r="K387" s="262">
        <v>118.6</v>
      </c>
      <c r="L387" s="262">
        <v>101.6</v>
      </c>
      <c r="M387" s="262">
        <v>110.7</v>
      </c>
      <c r="N387" s="262">
        <v>120.8</v>
      </c>
      <c r="O387" s="262">
        <v>103.2</v>
      </c>
      <c r="P387" s="262">
        <v>97</v>
      </c>
      <c r="Q387" s="214">
        <f t="shared" si="147"/>
        <v>1284.2000000000003</v>
      </c>
      <c r="R387" s="236">
        <v>1214</v>
      </c>
      <c r="S387" s="215">
        <f t="shared" si="141"/>
        <v>105.78253706754532</v>
      </c>
    </row>
    <row r="388" spans="1:19" ht="13.5" customHeight="1" x14ac:dyDescent="0.15">
      <c r="A388" s="209"/>
      <c r="B388" s="194"/>
      <c r="C388" s="378" t="s">
        <v>289</v>
      </c>
      <c r="D388" s="200" t="s">
        <v>72</v>
      </c>
      <c r="E388" s="210">
        <v>144.5</v>
      </c>
      <c r="F388" s="210">
        <v>201</v>
      </c>
      <c r="G388" s="210">
        <v>154.1</v>
      </c>
      <c r="H388" s="210">
        <v>194.4</v>
      </c>
      <c r="I388" s="210">
        <v>211.5</v>
      </c>
      <c r="J388" s="266">
        <v>159.4</v>
      </c>
      <c r="K388" s="243">
        <v>195.2</v>
      </c>
      <c r="L388" s="275">
        <v>132.80000000000001</v>
      </c>
      <c r="M388" s="243">
        <v>107.8</v>
      </c>
      <c r="N388" s="243">
        <v>120.2</v>
      </c>
      <c r="O388" s="243">
        <v>100</v>
      </c>
      <c r="P388" s="276">
        <v>95.6</v>
      </c>
      <c r="Q388" s="210">
        <f t="shared" si="147"/>
        <v>1816.5</v>
      </c>
      <c r="R388" s="243">
        <v>1765.3999999999999</v>
      </c>
      <c r="S388" s="211">
        <f t="shared" si="141"/>
        <v>102.89452815226012</v>
      </c>
    </row>
    <row r="389" spans="1:19" ht="13.5" customHeight="1" x14ac:dyDescent="0.15">
      <c r="A389" s="209"/>
      <c r="B389" s="194"/>
      <c r="C389" s="379"/>
      <c r="D389" s="203" t="s">
        <v>73</v>
      </c>
      <c r="E389" s="212">
        <v>3</v>
      </c>
      <c r="F389" s="212">
        <v>4</v>
      </c>
      <c r="G389" s="212">
        <v>7.3</v>
      </c>
      <c r="H389" s="212">
        <v>9</v>
      </c>
      <c r="I389" s="212">
        <v>12.7</v>
      </c>
      <c r="J389" s="267">
        <v>6.1</v>
      </c>
      <c r="K389" s="268">
        <v>7.1</v>
      </c>
      <c r="L389" s="269">
        <v>3.8</v>
      </c>
      <c r="M389" s="268">
        <v>4</v>
      </c>
      <c r="N389" s="268">
        <v>7.1</v>
      </c>
      <c r="O389" s="268">
        <v>3.6</v>
      </c>
      <c r="P389" s="270">
        <v>2.8</v>
      </c>
      <c r="Q389" s="212">
        <f t="shared" si="147"/>
        <v>70.499999999999986</v>
      </c>
      <c r="R389" s="231">
        <v>84.6</v>
      </c>
      <c r="S389" s="213">
        <f t="shared" si="141"/>
        <v>83.333333333333329</v>
      </c>
    </row>
    <row r="390" spans="1:19" ht="13.5" customHeight="1" x14ac:dyDescent="0.15">
      <c r="A390" s="209"/>
      <c r="B390" s="194"/>
      <c r="C390" s="379"/>
      <c r="D390" s="203" t="s">
        <v>74</v>
      </c>
      <c r="E390" s="212">
        <f t="shared" ref="E390:P390" si="154">+E388-E389</f>
        <v>141.5</v>
      </c>
      <c r="F390" s="212">
        <f t="shared" si="154"/>
        <v>197</v>
      </c>
      <c r="G390" s="212">
        <f t="shared" si="154"/>
        <v>146.79999999999998</v>
      </c>
      <c r="H390" s="212">
        <f t="shared" si="154"/>
        <v>185.4</v>
      </c>
      <c r="I390" s="212">
        <f t="shared" si="154"/>
        <v>198.8</v>
      </c>
      <c r="J390" s="267">
        <f t="shared" si="154"/>
        <v>153.30000000000001</v>
      </c>
      <c r="K390" s="231">
        <f t="shared" si="154"/>
        <v>188.1</v>
      </c>
      <c r="L390" s="245">
        <f t="shared" si="154"/>
        <v>129</v>
      </c>
      <c r="M390" s="231">
        <f t="shared" si="154"/>
        <v>103.8</v>
      </c>
      <c r="N390" s="231">
        <f t="shared" si="154"/>
        <v>113.10000000000001</v>
      </c>
      <c r="O390" s="231">
        <f t="shared" si="154"/>
        <v>96.4</v>
      </c>
      <c r="P390" s="231">
        <f t="shared" si="154"/>
        <v>92.8</v>
      </c>
      <c r="Q390" s="212">
        <f t="shared" si="147"/>
        <v>1745.9999999999998</v>
      </c>
      <c r="R390" s="231">
        <v>1680.7999999999997</v>
      </c>
      <c r="S390" s="213">
        <f t="shared" si="141"/>
        <v>103.87910518800571</v>
      </c>
    </row>
    <row r="391" spans="1:19" ht="13.5" customHeight="1" x14ac:dyDescent="0.15">
      <c r="A391" s="209"/>
      <c r="B391" s="194"/>
      <c r="C391" s="379"/>
      <c r="D391" s="203" t="s">
        <v>75</v>
      </c>
      <c r="E391" s="212">
        <f t="shared" ref="E391:P391" si="155">+E388-E392</f>
        <v>130.69999999999999</v>
      </c>
      <c r="F391" s="212">
        <f t="shared" si="155"/>
        <v>187.4</v>
      </c>
      <c r="G391" s="212">
        <f t="shared" si="155"/>
        <v>140.19999999999999</v>
      </c>
      <c r="H391" s="212">
        <f t="shared" si="155"/>
        <v>172.1</v>
      </c>
      <c r="I391" s="212">
        <f t="shared" si="155"/>
        <v>183.1</v>
      </c>
      <c r="J391" s="267">
        <f t="shared" si="155"/>
        <v>136.4</v>
      </c>
      <c r="K391" s="271">
        <f t="shared" si="155"/>
        <v>171.6</v>
      </c>
      <c r="L391" s="272">
        <f t="shared" si="155"/>
        <v>113.80000000000001</v>
      </c>
      <c r="M391" s="273">
        <f t="shared" si="155"/>
        <v>85.699999999999989</v>
      </c>
      <c r="N391" s="273">
        <f t="shared" si="155"/>
        <v>100.30000000000001</v>
      </c>
      <c r="O391" s="273">
        <f t="shared" si="155"/>
        <v>80</v>
      </c>
      <c r="P391" s="274">
        <f t="shared" si="155"/>
        <v>74.8</v>
      </c>
      <c r="Q391" s="212">
        <f t="shared" si="147"/>
        <v>1576.1</v>
      </c>
      <c r="R391" s="231">
        <v>1442.8000000000002</v>
      </c>
      <c r="S391" s="213">
        <f t="shared" si="141"/>
        <v>109.23897976157471</v>
      </c>
    </row>
    <row r="392" spans="1:19" ht="13.5" customHeight="1" x14ac:dyDescent="0.15">
      <c r="A392" s="209"/>
      <c r="B392" s="194"/>
      <c r="C392" s="379"/>
      <c r="D392" s="203" t="s">
        <v>76</v>
      </c>
      <c r="E392" s="212">
        <v>13.8</v>
      </c>
      <c r="F392" s="212">
        <v>13.6</v>
      </c>
      <c r="G392" s="212">
        <v>13.9</v>
      </c>
      <c r="H392" s="212">
        <v>22.3</v>
      </c>
      <c r="I392" s="212">
        <v>28.4</v>
      </c>
      <c r="J392" s="212">
        <v>23</v>
      </c>
      <c r="K392" s="231">
        <v>23.6</v>
      </c>
      <c r="L392" s="231">
        <v>19</v>
      </c>
      <c r="M392" s="231">
        <v>22.1</v>
      </c>
      <c r="N392" s="231">
        <v>19.899999999999999</v>
      </c>
      <c r="O392" s="231">
        <v>20</v>
      </c>
      <c r="P392" s="231">
        <v>20.8</v>
      </c>
      <c r="Q392" s="212">
        <f t="shared" si="147"/>
        <v>240.4</v>
      </c>
      <c r="R392" s="231">
        <v>322.59999999999997</v>
      </c>
      <c r="S392" s="213">
        <f t="shared" si="141"/>
        <v>74.51952882827031</v>
      </c>
    </row>
    <row r="393" spans="1:19" ht="13.5" customHeight="1" thickBot="1" x14ac:dyDescent="0.2">
      <c r="A393" s="209"/>
      <c r="B393" s="194"/>
      <c r="C393" s="380"/>
      <c r="D393" s="206" t="s">
        <v>77</v>
      </c>
      <c r="E393" s="214">
        <v>15</v>
      </c>
      <c r="F393" s="214">
        <v>16.8</v>
      </c>
      <c r="G393" s="214">
        <v>16.8</v>
      </c>
      <c r="H393" s="214">
        <v>24.8</v>
      </c>
      <c r="I393" s="214">
        <v>30.6</v>
      </c>
      <c r="J393" s="214">
        <v>25.9</v>
      </c>
      <c r="K393" s="262">
        <v>26.6</v>
      </c>
      <c r="L393" s="262">
        <v>22</v>
      </c>
      <c r="M393" s="262">
        <v>24</v>
      </c>
      <c r="N393" s="262">
        <v>26.3</v>
      </c>
      <c r="O393" s="262">
        <v>22.2</v>
      </c>
      <c r="P393" s="262">
        <v>24.3</v>
      </c>
      <c r="Q393" s="214">
        <f t="shared" si="147"/>
        <v>275.3</v>
      </c>
      <c r="R393" s="236">
        <v>366.8</v>
      </c>
      <c r="S393" s="215">
        <f t="shared" si="141"/>
        <v>75.054525627044711</v>
      </c>
    </row>
    <row r="394" spans="1:19" ht="13.5" customHeight="1" x14ac:dyDescent="0.15">
      <c r="A394" s="209"/>
      <c r="B394" s="194"/>
      <c r="C394" s="378" t="s">
        <v>145</v>
      </c>
      <c r="D394" s="200" t="s">
        <v>72</v>
      </c>
      <c r="E394" s="210">
        <v>28</v>
      </c>
      <c r="F394" s="210">
        <v>44.5</v>
      </c>
      <c r="G394" s="210">
        <v>60.7</v>
      </c>
      <c r="H394" s="210">
        <v>37</v>
      </c>
      <c r="I394" s="210">
        <v>63.4</v>
      </c>
      <c r="J394" s="266">
        <v>36.9</v>
      </c>
      <c r="K394" s="243">
        <v>34.200000000000003</v>
      </c>
      <c r="L394" s="275">
        <v>24</v>
      </c>
      <c r="M394" s="243">
        <v>5.5</v>
      </c>
      <c r="N394" s="243">
        <v>3.6</v>
      </c>
      <c r="O394" s="243">
        <v>5</v>
      </c>
      <c r="P394" s="276">
        <v>34.1</v>
      </c>
      <c r="Q394" s="210">
        <f t="shared" si="147"/>
        <v>376.90000000000003</v>
      </c>
      <c r="R394" s="243">
        <v>372.1</v>
      </c>
      <c r="S394" s="211">
        <f t="shared" si="141"/>
        <v>101.28997581295351</v>
      </c>
    </row>
    <row r="395" spans="1:19" ht="13.5" customHeight="1" x14ac:dyDescent="0.15">
      <c r="A395" s="209"/>
      <c r="B395" s="194"/>
      <c r="C395" s="379"/>
      <c r="D395" s="203" t="s">
        <v>73</v>
      </c>
      <c r="E395" s="212">
        <v>2.6</v>
      </c>
      <c r="F395" s="212">
        <v>12.5</v>
      </c>
      <c r="G395" s="212">
        <v>18.2</v>
      </c>
      <c r="H395" s="212">
        <v>15.2</v>
      </c>
      <c r="I395" s="212">
        <v>18.5</v>
      </c>
      <c r="J395" s="267">
        <v>10.7</v>
      </c>
      <c r="K395" s="268">
        <v>0.3</v>
      </c>
      <c r="L395" s="269">
        <v>0.2</v>
      </c>
      <c r="M395" s="268">
        <v>0.1</v>
      </c>
      <c r="N395" s="268">
        <v>0.1</v>
      </c>
      <c r="O395" s="268">
        <v>0.1</v>
      </c>
      <c r="P395" s="270">
        <v>0.2</v>
      </c>
      <c r="Q395" s="212">
        <f t="shared" si="147"/>
        <v>78.699999999999989</v>
      </c>
      <c r="R395" s="231">
        <v>73.399999999999977</v>
      </c>
      <c r="S395" s="213">
        <f t="shared" si="141"/>
        <v>107.22070844686651</v>
      </c>
    </row>
    <row r="396" spans="1:19" ht="13.5" customHeight="1" x14ac:dyDescent="0.15">
      <c r="A396" s="209"/>
      <c r="B396" s="194"/>
      <c r="C396" s="379"/>
      <c r="D396" s="203" t="s">
        <v>74</v>
      </c>
      <c r="E396" s="212">
        <f t="shared" ref="E396:P396" si="156">+E394-E395</f>
        <v>25.4</v>
      </c>
      <c r="F396" s="212">
        <f t="shared" si="156"/>
        <v>32</v>
      </c>
      <c r="G396" s="212">
        <f t="shared" si="156"/>
        <v>42.5</v>
      </c>
      <c r="H396" s="212">
        <f t="shared" si="156"/>
        <v>21.8</v>
      </c>
      <c r="I396" s="212">
        <f t="shared" si="156"/>
        <v>44.9</v>
      </c>
      <c r="J396" s="267">
        <f t="shared" si="156"/>
        <v>26.2</v>
      </c>
      <c r="K396" s="231">
        <f t="shared" si="156"/>
        <v>33.900000000000006</v>
      </c>
      <c r="L396" s="245">
        <f t="shared" si="156"/>
        <v>23.8</v>
      </c>
      <c r="M396" s="231">
        <f t="shared" si="156"/>
        <v>5.4</v>
      </c>
      <c r="N396" s="231">
        <f t="shared" si="156"/>
        <v>3.5</v>
      </c>
      <c r="O396" s="231">
        <f t="shared" si="156"/>
        <v>4.9000000000000004</v>
      </c>
      <c r="P396" s="231">
        <f t="shared" si="156"/>
        <v>33.9</v>
      </c>
      <c r="Q396" s="212">
        <f t="shared" si="147"/>
        <v>298.19999999999993</v>
      </c>
      <c r="R396" s="231">
        <v>298.7</v>
      </c>
      <c r="S396" s="213">
        <f t="shared" si="141"/>
        <v>99.83260796786071</v>
      </c>
    </row>
    <row r="397" spans="1:19" ht="13.5" customHeight="1" x14ac:dyDescent="0.15">
      <c r="A397" s="209"/>
      <c r="B397" s="194"/>
      <c r="C397" s="379"/>
      <c r="D397" s="203" t="s">
        <v>75</v>
      </c>
      <c r="E397" s="212">
        <f t="shared" ref="E397:P397" si="157">+E394-E398</f>
        <v>27.8</v>
      </c>
      <c r="F397" s="212">
        <f t="shared" si="157"/>
        <v>43.5</v>
      </c>
      <c r="G397" s="212">
        <f t="shared" si="157"/>
        <v>60.1</v>
      </c>
      <c r="H397" s="212">
        <f t="shared" si="157"/>
        <v>33.4</v>
      </c>
      <c r="I397" s="212">
        <f t="shared" si="157"/>
        <v>50.5</v>
      </c>
      <c r="J397" s="267">
        <f t="shared" si="157"/>
        <v>35.199999999999996</v>
      </c>
      <c r="K397" s="271">
        <f t="shared" si="157"/>
        <v>33.400000000000006</v>
      </c>
      <c r="L397" s="272">
        <f t="shared" si="157"/>
        <v>23.6</v>
      </c>
      <c r="M397" s="273">
        <f t="shared" si="157"/>
        <v>5.5</v>
      </c>
      <c r="N397" s="273">
        <f t="shared" si="157"/>
        <v>3.6</v>
      </c>
      <c r="O397" s="273">
        <f t="shared" si="157"/>
        <v>5</v>
      </c>
      <c r="P397" s="274">
        <f t="shared" si="157"/>
        <v>33.6</v>
      </c>
      <c r="Q397" s="212">
        <f t="shared" si="147"/>
        <v>355.20000000000005</v>
      </c>
      <c r="R397" s="231">
        <v>351.1</v>
      </c>
      <c r="S397" s="213">
        <f t="shared" si="141"/>
        <v>101.1677584733694</v>
      </c>
    </row>
    <row r="398" spans="1:19" ht="13.5" customHeight="1" x14ac:dyDescent="0.15">
      <c r="A398" s="209"/>
      <c r="B398" s="216"/>
      <c r="C398" s="379"/>
      <c r="D398" s="203" t="s">
        <v>76</v>
      </c>
      <c r="E398" s="212">
        <v>0.2</v>
      </c>
      <c r="F398" s="212">
        <v>1</v>
      </c>
      <c r="G398" s="212">
        <v>0.6</v>
      </c>
      <c r="H398" s="212">
        <v>3.6</v>
      </c>
      <c r="I398" s="212">
        <v>12.9</v>
      </c>
      <c r="J398" s="212">
        <v>1.7</v>
      </c>
      <c r="K398" s="231">
        <v>0.8</v>
      </c>
      <c r="L398" s="231">
        <v>0.4</v>
      </c>
      <c r="M398" s="231">
        <v>0</v>
      </c>
      <c r="N398" s="231">
        <v>0</v>
      </c>
      <c r="O398" s="231">
        <v>0</v>
      </c>
      <c r="P398" s="231">
        <v>0.5</v>
      </c>
      <c r="Q398" s="212">
        <f t="shared" si="147"/>
        <v>21.7</v>
      </c>
      <c r="R398" s="231">
        <v>20.999999999999996</v>
      </c>
      <c r="S398" s="213">
        <f t="shared" si="141"/>
        <v>103.33333333333334</v>
      </c>
    </row>
    <row r="399" spans="1:19" ht="13.5" customHeight="1" thickBot="1" x14ac:dyDescent="0.2">
      <c r="A399" s="209"/>
      <c r="B399" s="216"/>
      <c r="C399" s="380"/>
      <c r="D399" s="206" t="s">
        <v>77</v>
      </c>
      <c r="E399" s="214">
        <v>0.2</v>
      </c>
      <c r="F399" s="214">
        <v>1</v>
      </c>
      <c r="G399" s="214">
        <v>0.6</v>
      </c>
      <c r="H399" s="214">
        <v>3.6</v>
      </c>
      <c r="I399" s="214">
        <v>12.9</v>
      </c>
      <c r="J399" s="214">
        <v>1.7</v>
      </c>
      <c r="K399" s="262">
        <v>0.8</v>
      </c>
      <c r="L399" s="262">
        <v>0.4</v>
      </c>
      <c r="M399" s="262">
        <v>0</v>
      </c>
      <c r="N399" s="262">
        <v>0</v>
      </c>
      <c r="O399" s="262">
        <v>0</v>
      </c>
      <c r="P399" s="262">
        <v>0.5</v>
      </c>
      <c r="Q399" s="214">
        <f t="shared" si="147"/>
        <v>21.7</v>
      </c>
      <c r="R399" s="236">
        <v>20.999999999999996</v>
      </c>
      <c r="S399" s="215">
        <f t="shared" si="141"/>
        <v>103.33333333333334</v>
      </c>
    </row>
    <row r="400" spans="1:19" ht="18.75" customHeight="1" x14ac:dyDescent="0.2">
      <c r="A400" s="308" t="str">
        <f>$A$1</f>
        <v>５　平成27年度市町村別・月別観光入込客数</v>
      </c>
    </row>
    <row r="401" spans="1:19" ht="13.5" customHeight="1" thickBot="1" x14ac:dyDescent="0.2">
      <c r="S401" s="195" t="s">
        <v>310</v>
      </c>
    </row>
    <row r="402" spans="1:19" ht="13.5" customHeight="1" thickBot="1" x14ac:dyDescent="0.2">
      <c r="A402" s="196" t="s">
        <v>58</v>
      </c>
      <c r="B402" s="196" t="s">
        <v>355</v>
      </c>
      <c r="C402" s="196" t="s">
        <v>59</v>
      </c>
      <c r="D402" s="197" t="s">
        <v>60</v>
      </c>
      <c r="E402" s="198" t="s">
        <v>61</v>
      </c>
      <c r="F402" s="198" t="s">
        <v>62</v>
      </c>
      <c r="G402" s="198" t="s">
        <v>63</v>
      </c>
      <c r="H402" s="198" t="s">
        <v>64</v>
      </c>
      <c r="I402" s="198" t="s">
        <v>65</v>
      </c>
      <c r="J402" s="198" t="s">
        <v>66</v>
      </c>
      <c r="K402" s="198" t="s">
        <v>67</v>
      </c>
      <c r="L402" s="198" t="s">
        <v>68</v>
      </c>
      <c r="M402" s="198" t="s">
        <v>69</v>
      </c>
      <c r="N402" s="198" t="s">
        <v>36</v>
      </c>
      <c r="O402" s="198" t="s">
        <v>37</v>
      </c>
      <c r="P402" s="198" t="s">
        <v>38</v>
      </c>
      <c r="Q402" s="198" t="s">
        <v>356</v>
      </c>
      <c r="R402" s="198" t="str">
        <f>$R$3</f>
        <v>26年度</v>
      </c>
      <c r="S402" s="199" t="s">
        <v>71</v>
      </c>
    </row>
    <row r="403" spans="1:19" ht="13.5" customHeight="1" x14ac:dyDescent="0.15">
      <c r="A403" s="209"/>
      <c r="B403" s="216"/>
      <c r="C403" s="378" t="s">
        <v>148</v>
      </c>
      <c r="D403" s="200" t="s">
        <v>72</v>
      </c>
      <c r="E403" s="210">
        <v>157</v>
      </c>
      <c r="F403" s="210">
        <v>212.5</v>
      </c>
      <c r="G403" s="210">
        <v>196.7</v>
      </c>
      <c r="H403" s="210">
        <v>242.1</v>
      </c>
      <c r="I403" s="210">
        <v>258.60000000000002</v>
      </c>
      <c r="J403" s="266">
        <v>217.4</v>
      </c>
      <c r="K403" s="243">
        <v>225.5</v>
      </c>
      <c r="L403" s="275">
        <v>155.30000000000001</v>
      </c>
      <c r="M403" s="243">
        <v>288.39999999999998</v>
      </c>
      <c r="N403" s="243">
        <v>155.4</v>
      </c>
      <c r="O403" s="243">
        <v>137</v>
      </c>
      <c r="P403" s="276">
        <v>137.6</v>
      </c>
      <c r="Q403" s="210">
        <f t="shared" ref="Q403:Q438" si="158">SUM(E403:P403)</f>
        <v>2383.5</v>
      </c>
      <c r="R403" s="243">
        <v>1763.2000000000003</v>
      </c>
      <c r="S403" s="211">
        <f t="shared" ref="S403:S438" si="159">IF(Q403=0,"－",Q403/R403*100)</f>
        <v>135.18035390199634</v>
      </c>
    </row>
    <row r="404" spans="1:19" ht="13.5" customHeight="1" x14ac:dyDescent="0.15">
      <c r="A404" s="209"/>
      <c r="B404" s="216"/>
      <c r="C404" s="379"/>
      <c r="D404" s="203" t="s">
        <v>73</v>
      </c>
      <c r="E404" s="212">
        <v>47.1</v>
      </c>
      <c r="F404" s="212">
        <v>63.7</v>
      </c>
      <c r="G404" s="212">
        <v>59</v>
      </c>
      <c r="H404" s="212">
        <v>72.7</v>
      </c>
      <c r="I404" s="212">
        <v>77.599999999999994</v>
      </c>
      <c r="J404" s="267">
        <v>65.2</v>
      </c>
      <c r="K404" s="268">
        <v>67.7</v>
      </c>
      <c r="L404" s="269">
        <v>46.6</v>
      </c>
      <c r="M404" s="268">
        <v>86.5</v>
      </c>
      <c r="N404" s="268">
        <v>46.6</v>
      </c>
      <c r="O404" s="268">
        <v>41.1</v>
      </c>
      <c r="P404" s="270">
        <v>41.2</v>
      </c>
      <c r="Q404" s="212">
        <f t="shared" si="158"/>
        <v>715.00000000000011</v>
      </c>
      <c r="R404" s="231">
        <v>529.1</v>
      </c>
      <c r="S404" s="213">
        <f t="shared" si="159"/>
        <v>135.13513513513516</v>
      </c>
    </row>
    <row r="405" spans="1:19" ht="13.5" customHeight="1" x14ac:dyDescent="0.15">
      <c r="A405" s="209" t="s">
        <v>357</v>
      </c>
      <c r="B405" s="194" t="s">
        <v>360</v>
      </c>
      <c r="C405" s="379"/>
      <c r="D405" s="203" t="s">
        <v>74</v>
      </c>
      <c r="E405" s="212">
        <f t="shared" ref="E405:P405" si="160">+E403-E404</f>
        <v>109.9</v>
      </c>
      <c r="F405" s="212">
        <f t="shared" si="160"/>
        <v>148.80000000000001</v>
      </c>
      <c r="G405" s="212">
        <f t="shared" si="160"/>
        <v>137.69999999999999</v>
      </c>
      <c r="H405" s="212">
        <f t="shared" si="160"/>
        <v>169.39999999999998</v>
      </c>
      <c r="I405" s="212">
        <f t="shared" si="160"/>
        <v>181.00000000000003</v>
      </c>
      <c r="J405" s="267">
        <f t="shared" si="160"/>
        <v>152.19999999999999</v>
      </c>
      <c r="K405" s="231">
        <f t="shared" si="160"/>
        <v>157.80000000000001</v>
      </c>
      <c r="L405" s="245">
        <f t="shared" si="160"/>
        <v>108.70000000000002</v>
      </c>
      <c r="M405" s="231">
        <f t="shared" si="160"/>
        <v>201.89999999999998</v>
      </c>
      <c r="N405" s="231">
        <f t="shared" si="160"/>
        <v>108.80000000000001</v>
      </c>
      <c r="O405" s="231">
        <f t="shared" si="160"/>
        <v>95.9</v>
      </c>
      <c r="P405" s="231">
        <f t="shared" si="160"/>
        <v>96.399999999999991</v>
      </c>
      <c r="Q405" s="212">
        <f t="shared" si="158"/>
        <v>1668.5000000000002</v>
      </c>
      <c r="R405" s="231">
        <v>1234.0999999999999</v>
      </c>
      <c r="S405" s="213">
        <f t="shared" si="159"/>
        <v>135.19974070172597</v>
      </c>
    </row>
    <row r="406" spans="1:19" ht="13.5" customHeight="1" x14ac:dyDescent="0.15">
      <c r="A406" s="209"/>
      <c r="B406" s="216"/>
      <c r="C406" s="379"/>
      <c r="D406" s="203" t="s">
        <v>75</v>
      </c>
      <c r="E406" s="212">
        <f t="shared" ref="E406:P406" si="161">+E403-E407</f>
        <v>130.5</v>
      </c>
      <c r="F406" s="212">
        <f t="shared" si="161"/>
        <v>182.4</v>
      </c>
      <c r="G406" s="212">
        <f t="shared" si="161"/>
        <v>169.7</v>
      </c>
      <c r="H406" s="212">
        <f t="shared" si="161"/>
        <v>205.6</v>
      </c>
      <c r="I406" s="212">
        <f t="shared" si="161"/>
        <v>213.60000000000002</v>
      </c>
      <c r="J406" s="267">
        <f t="shared" si="161"/>
        <v>185</v>
      </c>
      <c r="K406" s="271">
        <f t="shared" si="161"/>
        <v>195.1</v>
      </c>
      <c r="L406" s="272">
        <f t="shared" si="161"/>
        <v>131.5</v>
      </c>
      <c r="M406" s="273">
        <f t="shared" si="161"/>
        <v>261.59999999999997</v>
      </c>
      <c r="N406" s="273">
        <f t="shared" si="161"/>
        <v>129.4</v>
      </c>
      <c r="O406" s="273">
        <f t="shared" si="161"/>
        <v>111.5</v>
      </c>
      <c r="P406" s="274">
        <f t="shared" si="161"/>
        <v>107.89999999999999</v>
      </c>
      <c r="Q406" s="212">
        <f t="shared" si="158"/>
        <v>2023.8</v>
      </c>
      <c r="R406" s="231">
        <v>1437.7000000000003</v>
      </c>
      <c r="S406" s="213">
        <f t="shared" si="159"/>
        <v>140.76650205188841</v>
      </c>
    </row>
    <row r="407" spans="1:19" ht="13.5" customHeight="1" x14ac:dyDescent="0.15">
      <c r="A407" s="209"/>
      <c r="B407" s="216"/>
      <c r="C407" s="379"/>
      <c r="D407" s="203" t="s">
        <v>76</v>
      </c>
      <c r="E407" s="212">
        <v>26.5</v>
      </c>
      <c r="F407" s="212">
        <v>30.1</v>
      </c>
      <c r="G407" s="212">
        <v>27</v>
      </c>
      <c r="H407" s="212">
        <v>36.5</v>
      </c>
      <c r="I407" s="212">
        <v>45</v>
      </c>
      <c r="J407" s="212">
        <v>32.4</v>
      </c>
      <c r="K407" s="231">
        <v>30.4</v>
      </c>
      <c r="L407" s="231">
        <v>23.8</v>
      </c>
      <c r="M407" s="231">
        <v>26.8</v>
      </c>
      <c r="N407" s="231">
        <v>26</v>
      </c>
      <c r="O407" s="231">
        <v>25.5</v>
      </c>
      <c r="P407" s="231">
        <v>29.7</v>
      </c>
      <c r="Q407" s="212">
        <f t="shared" si="158"/>
        <v>359.7</v>
      </c>
      <c r="R407" s="231">
        <v>325.5</v>
      </c>
      <c r="S407" s="213">
        <f t="shared" si="159"/>
        <v>110.5069124423963</v>
      </c>
    </row>
    <row r="408" spans="1:19" ht="13.5" customHeight="1" thickBot="1" x14ac:dyDescent="0.2">
      <c r="A408" s="209"/>
      <c r="B408" s="194"/>
      <c r="C408" s="380"/>
      <c r="D408" s="206" t="s">
        <v>77</v>
      </c>
      <c r="E408" s="214">
        <v>26.5</v>
      </c>
      <c r="F408" s="214">
        <v>30.1</v>
      </c>
      <c r="G408" s="214">
        <v>27</v>
      </c>
      <c r="H408" s="214">
        <v>36.5</v>
      </c>
      <c r="I408" s="214">
        <v>45</v>
      </c>
      <c r="J408" s="214">
        <v>32.4</v>
      </c>
      <c r="K408" s="262">
        <v>30.4</v>
      </c>
      <c r="L408" s="262">
        <v>23.8</v>
      </c>
      <c r="M408" s="262">
        <v>26.8</v>
      </c>
      <c r="N408" s="262">
        <v>26</v>
      </c>
      <c r="O408" s="262">
        <v>25.5</v>
      </c>
      <c r="P408" s="262">
        <v>29.7</v>
      </c>
      <c r="Q408" s="214">
        <f t="shared" si="158"/>
        <v>359.7</v>
      </c>
      <c r="R408" s="236">
        <v>325.70000000000005</v>
      </c>
      <c r="S408" s="215">
        <f t="shared" si="159"/>
        <v>110.43905434448877</v>
      </c>
    </row>
    <row r="409" spans="1:19" ht="13.5" customHeight="1" x14ac:dyDescent="0.15">
      <c r="A409" s="209"/>
      <c r="B409" s="194"/>
      <c r="C409" s="378" t="s">
        <v>149</v>
      </c>
      <c r="D409" s="200" t="s">
        <v>72</v>
      </c>
      <c r="E409" s="210">
        <v>118.6</v>
      </c>
      <c r="F409" s="210">
        <v>173.5</v>
      </c>
      <c r="G409" s="210">
        <v>209.7</v>
      </c>
      <c r="H409" s="210">
        <v>178.5</v>
      </c>
      <c r="I409" s="210">
        <v>178.8</v>
      </c>
      <c r="J409" s="266">
        <v>205</v>
      </c>
      <c r="K409" s="243">
        <v>160.5</v>
      </c>
      <c r="L409" s="275">
        <v>136.5</v>
      </c>
      <c r="M409" s="243">
        <v>127.8</v>
      </c>
      <c r="N409" s="243">
        <v>109.4</v>
      </c>
      <c r="O409" s="243">
        <v>104.4</v>
      </c>
      <c r="P409" s="276">
        <v>112</v>
      </c>
      <c r="Q409" s="210">
        <f t="shared" si="158"/>
        <v>1814.7</v>
      </c>
      <c r="R409" s="243">
        <v>1791.8000000000002</v>
      </c>
      <c r="S409" s="211">
        <f t="shared" si="159"/>
        <v>101.27804442460095</v>
      </c>
    </row>
    <row r="410" spans="1:19" ht="13.5" customHeight="1" x14ac:dyDescent="0.15">
      <c r="A410" s="209"/>
      <c r="B410" s="194"/>
      <c r="C410" s="379"/>
      <c r="D410" s="203" t="s">
        <v>73</v>
      </c>
      <c r="E410" s="212">
        <v>21.1</v>
      </c>
      <c r="F410" s="212">
        <v>40.1</v>
      </c>
      <c r="G410" s="212">
        <v>41</v>
      </c>
      <c r="H410" s="212">
        <v>41.3</v>
      </c>
      <c r="I410" s="212">
        <v>34.200000000000003</v>
      </c>
      <c r="J410" s="267">
        <v>32.799999999999997</v>
      </c>
      <c r="K410" s="268">
        <v>42.8</v>
      </c>
      <c r="L410" s="269">
        <v>27.5</v>
      </c>
      <c r="M410" s="268">
        <v>26.7</v>
      </c>
      <c r="N410" s="268">
        <v>23</v>
      </c>
      <c r="O410" s="268">
        <v>23</v>
      </c>
      <c r="P410" s="270">
        <v>17.899999999999999</v>
      </c>
      <c r="Q410" s="212">
        <f t="shared" si="158"/>
        <v>371.4</v>
      </c>
      <c r="R410" s="231">
        <v>365.79999999999995</v>
      </c>
      <c r="S410" s="213">
        <f t="shared" si="159"/>
        <v>101.53089119737561</v>
      </c>
    </row>
    <row r="411" spans="1:19" ht="13.5" customHeight="1" x14ac:dyDescent="0.15">
      <c r="A411" s="209"/>
      <c r="B411" s="194"/>
      <c r="C411" s="379"/>
      <c r="D411" s="203" t="s">
        <v>74</v>
      </c>
      <c r="E411" s="212">
        <f t="shared" ref="E411:P411" si="162">+E409-E410</f>
        <v>97.5</v>
      </c>
      <c r="F411" s="212">
        <f t="shared" si="162"/>
        <v>133.4</v>
      </c>
      <c r="G411" s="212">
        <f t="shared" si="162"/>
        <v>168.7</v>
      </c>
      <c r="H411" s="212">
        <f t="shared" si="162"/>
        <v>137.19999999999999</v>
      </c>
      <c r="I411" s="212">
        <f t="shared" si="162"/>
        <v>144.60000000000002</v>
      </c>
      <c r="J411" s="267">
        <f t="shared" si="162"/>
        <v>172.2</v>
      </c>
      <c r="K411" s="231">
        <f t="shared" si="162"/>
        <v>117.7</v>
      </c>
      <c r="L411" s="245">
        <f t="shared" si="162"/>
        <v>109</v>
      </c>
      <c r="M411" s="231">
        <f t="shared" si="162"/>
        <v>101.1</v>
      </c>
      <c r="N411" s="231">
        <f t="shared" si="162"/>
        <v>86.4</v>
      </c>
      <c r="O411" s="231">
        <f t="shared" si="162"/>
        <v>81.400000000000006</v>
      </c>
      <c r="P411" s="231">
        <f t="shared" si="162"/>
        <v>94.1</v>
      </c>
      <c r="Q411" s="212">
        <f t="shared" si="158"/>
        <v>1443.3</v>
      </c>
      <c r="R411" s="231">
        <v>1426</v>
      </c>
      <c r="S411" s="213">
        <f t="shared" si="159"/>
        <v>101.21318373071529</v>
      </c>
    </row>
    <row r="412" spans="1:19" ht="13.5" customHeight="1" x14ac:dyDescent="0.15">
      <c r="A412" s="209"/>
      <c r="B412" s="194"/>
      <c r="C412" s="379"/>
      <c r="D412" s="203" t="s">
        <v>75</v>
      </c>
      <c r="E412" s="212">
        <f t="shared" ref="E412:P412" si="163">+E409-E413</f>
        <v>113.1</v>
      </c>
      <c r="F412" s="212">
        <f t="shared" si="163"/>
        <v>165.9</v>
      </c>
      <c r="G412" s="212">
        <f t="shared" si="163"/>
        <v>202.1</v>
      </c>
      <c r="H412" s="212">
        <f t="shared" si="163"/>
        <v>170.7</v>
      </c>
      <c r="I412" s="212">
        <f t="shared" si="163"/>
        <v>170.60000000000002</v>
      </c>
      <c r="J412" s="267">
        <f t="shared" si="163"/>
        <v>196.7</v>
      </c>
      <c r="K412" s="271">
        <f t="shared" si="163"/>
        <v>152.69999999999999</v>
      </c>
      <c r="L412" s="272">
        <f t="shared" si="163"/>
        <v>129.5</v>
      </c>
      <c r="M412" s="273">
        <f t="shared" si="163"/>
        <v>121.7</v>
      </c>
      <c r="N412" s="273">
        <f t="shared" si="163"/>
        <v>103.30000000000001</v>
      </c>
      <c r="O412" s="273">
        <f t="shared" si="163"/>
        <v>98.600000000000009</v>
      </c>
      <c r="P412" s="274">
        <f t="shared" si="163"/>
        <v>106.1</v>
      </c>
      <c r="Q412" s="212">
        <f t="shared" si="158"/>
        <v>1730.9999999999998</v>
      </c>
      <c r="R412" s="231">
        <v>1710.8000000000002</v>
      </c>
      <c r="S412" s="213">
        <f t="shared" si="159"/>
        <v>101.18073415945754</v>
      </c>
    </row>
    <row r="413" spans="1:19" ht="13.5" customHeight="1" x14ac:dyDescent="0.15">
      <c r="A413" s="209"/>
      <c r="B413" s="194"/>
      <c r="C413" s="379"/>
      <c r="D413" s="203" t="s">
        <v>76</v>
      </c>
      <c r="E413" s="212">
        <v>5.5</v>
      </c>
      <c r="F413" s="212">
        <v>7.6</v>
      </c>
      <c r="G413" s="212">
        <v>7.6</v>
      </c>
      <c r="H413" s="212">
        <v>7.8</v>
      </c>
      <c r="I413" s="212">
        <v>8.1999999999999993</v>
      </c>
      <c r="J413" s="212">
        <v>8.3000000000000007</v>
      </c>
      <c r="K413" s="231">
        <v>7.8</v>
      </c>
      <c r="L413" s="231">
        <v>7</v>
      </c>
      <c r="M413" s="231">
        <v>6.1</v>
      </c>
      <c r="N413" s="231">
        <v>6.1</v>
      </c>
      <c r="O413" s="231">
        <v>5.8</v>
      </c>
      <c r="P413" s="231">
        <v>5.9</v>
      </c>
      <c r="Q413" s="212">
        <f t="shared" si="158"/>
        <v>83.699999999999989</v>
      </c>
      <c r="R413" s="231">
        <v>81</v>
      </c>
      <c r="S413" s="213">
        <f t="shared" si="159"/>
        <v>103.33333333333331</v>
      </c>
    </row>
    <row r="414" spans="1:19" ht="13.5" customHeight="1" thickBot="1" x14ac:dyDescent="0.2">
      <c r="A414" s="209"/>
      <c r="B414" s="194"/>
      <c r="C414" s="380"/>
      <c r="D414" s="206" t="s">
        <v>77</v>
      </c>
      <c r="E414" s="214">
        <v>5.5</v>
      </c>
      <c r="F414" s="214">
        <v>7.6</v>
      </c>
      <c r="G414" s="214">
        <v>7.6</v>
      </c>
      <c r="H414" s="214">
        <v>7.8</v>
      </c>
      <c r="I414" s="214">
        <v>8.1999999999999993</v>
      </c>
      <c r="J414" s="214">
        <v>8.3000000000000007</v>
      </c>
      <c r="K414" s="262">
        <v>7.8</v>
      </c>
      <c r="L414" s="262">
        <v>7</v>
      </c>
      <c r="M414" s="262">
        <v>6.1</v>
      </c>
      <c r="N414" s="262">
        <v>6.1</v>
      </c>
      <c r="O414" s="262">
        <v>5.8</v>
      </c>
      <c r="P414" s="262">
        <v>5.9</v>
      </c>
      <c r="Q414" s="214">
        <f t="shared" si="158"/>
        <v>83.699999999999989</v>
      </c>
      <c r="R414" s="236">
        <v>81</v>
      </c>
      <c r="S414" s="215">
        <f t="shared" si="159"/>
        <v>103.33333333333331</v>
      </c>
    </row>
    <row r="415" spans="1:19" ht="13.5" customHeight="1" x14ac:dyDescent="0.15">
      <c r="A415" s="209"/>
      <c r="B415" s="194"/>
      <c r="C415" s="378" t="s">
        <v>150</v>
      </c>
      <c r="D415" s="200" t="s">
        <v>72</v>
      </c>
      <c r="E415" s="210">
        <v>10.199999999999999</v>
      </c>
      <c r="F415" s="210">
        <v>18.2</v>
      </c>
      <c r="G415" s="210">
        <v>46.1</v>
      </c>
      <c r="H415" s="210">
        <v>24.6</v>
      </c>
      <c r="I415" s="210">
        <v>23</v>
      </c>
      <c r="J415" s="266">
        <v>21.3</v>
      </c>
      <c r="K415" s="243">
        <v>16.7</v>
      </c>
      <c r="L415" s="275">
        <v>6.4</v>
      </c>
      <c r="M415" s="243">
        <v>6</v>
      </c>
      <c r="N415" s="243">
        <v>6.6</v>
      </c>
      <c r="O415" s="243">
        <v>5.7</v>
      </c>
      <c r="P415" s="276">
        <v>7.2</v>
      </c>
      <c r="Q415" s="210">
        <f t="shared" si="158"/>
        <v>191.99999999999997</v>
      </c>
      <c r="R415" s="243">
        <v>147.59999999999997</v>
      </c>
      <c r="S415" s="211">
        <f t="shared" si="159"/>
        <v>130.08130081300814</v>
      </c>
    </row>
    <row r="416" spans="1:19" ht="13.5" customHeight="1" x14ac:dyDescent="0.15">
      <c r="A416" s="209"/>
      <c r="B416" s="194"/>
      <c r="C416" s="379"/>
      <c r="D416" s="203" t="s">
        <v>73</v>
      </c>
      <c r="E416" s="212">
        <v>0.2</v>
      </c>
      <c r="F416" s="212">
        <v>0.3</v>
      </c>
      <c r="G416" s="212">
        <v>0.6</v>
      </c>
      <c r="H416" s="212">
        <v>0.6</v>
      </c>
      <c r="I416" s="212">
        <v>0.6</v>
      </c>
      <c r="J416" s="267">
        <v>0.5</v>
      </c>
      <c r="K416" s="268">
        <v>0.3</v>
      </c>
      <c r="L416" s="269">
        <v>0.1</v>
      </c>
      <c r="M416" s="268">
        <v>0.1</v>
      </c>
      <c r="N416" s="268">
        <v>0.1</v>
      </c>
      <c r="O416" s="268">
        <v>0.1</v>
      </c>
      <c r="P416" s="270">
        <v>0.1</v>
      </c>
      <c r="Q416" s="212">
        <f t="shared" si="158"/>
        <v>3.6000000000000005</v>
      </c>
      <c r="R416" s="231">
        <v>3.3000000000000003</v>
      </c>
      <c r="S416" s="213">
        <f t="shared" si="159"/>
        <v>109.09090909090911</v>
      </c>
    </row>
    <row r="417" spans="1:19" ht="13.5" customHeight="1" x14ac:dyDescent="0.15">
      <c r="A417" s="209"/>
      <c r="B417" s="194"/>
      <c r="C417" s="379"/>
      <c r="D417" s="203" t="s">
        <v>74</v>
      </c>
      <c r="E417" s="212">
        <f t="shared" ref="E417:P417" si="164">+E415-E416</f>
        <v>10</v>
      </c>
      <c r="F417" s="212">
        <f t="shared" si="164"/>
        <v>17.899999999999999</v>
      </c>
      <c r="G417" s="212">
        <f t="shared" si="164"/>
        <v>45.5</v>
      </c>
      <c r="H417" s="212">
        <f t="shared" si="164"/>
        <v>24</v>
      </c>
      <c r="I417" s="212">
        <f t="shared" si="164"/>
        <v>22.4</v>
      </c>
      <c r="J417" s="267">
        <f t="shared" si="164"/>
        <v>20.8</v>
      </c>
      <c r="K417" s="231">
        <f t="shared" si="164"/>
        <v>16.399999999999999</v>
      </c>
      <c r="L417" s="245">
        <f t="shared" si="164"/>
        <v>6.3000000000000007</v>
      </c>
      <c r="M417" s="231">
        <f t="shared" si="164"/>
        <v>5.9</v>
      </c>
      <c r="N417" s="231">
        <f t="shared" si="164"/>
        <v>6.5</v>
      </c>
      <c r="O417" s="231">
        <f t="shared" si="164"/>
        <v>5.6000000000000005</v>
      </c>
      <c r="P417" s="231">
        <f t="shared" si="164"/>
        <v>7.1000000000000005</v>
      </c>
      <c r="Q417" s="212">
        <f t="shared" si="158"/>
        <v>188.40000000000003</v>
      </c>
      <c r="R417" s="231">
        <v>144.29999999999998</v>
      </c>
      <c r="S417" s="213">
        <f t="shared" si="159"/>
        <v>130.56133056133058</v>
      </c>
    </row>
    <row r="418" spans="1:19" ht="13.5" customHeight="1" x14ac:dyDescent="0.15">
      <c r="A418" s="209"/>
      <c r="B418" s="194"/>
      <c r="C418" s="379"/>
      <c r="D418" s="203" t="s">
        <v>75</v>
      </c>
      <c r="E418" s="212">
        <f t="shared" ref="E418:P418" si="165">+E415-E419</f>
        <v>9.5</v>
      </c>
      <c r="F418" s="212">
        <f t="shared" si="165"/>
        <v>17.3</v>
      </c>
      <c r="G418" s="212">
        <f t="shared" si="165"/>
        <v>45.4</v>
      </c>
      <c r="H418" s="212">
        <f t="shared" si="165"/>
        <v>23.6</v>
      </c>
      <c r="I418" s="212">
        <f t="shared" si="165"/>
        <v>22</v>
      </c>
      <c r="J418" s="267">
        <f t="shared" si="165"/>
        <v>20.3</v>
      </c>
      <c r="K418" s="271">
        <f t="shared" si="165"/>
        <v>15.899999999999999</v>
      </c>
      <c r="L418" s="272">
        <f t="shared" si="165"/>
        <v>5.9</v>
      </c>
      <c r="M418" s="273">
        <f t="shared" si="165"/>
        <v>5.6</v>
      </c>
      <c r="N418" s="273">
        <f t="shared" si="165"/>
        <v>5.8999999999999995</v>
      </c>
      <c r="O418" s="273">
        <f t="shared" si="165"/>
        <v>5.2</v>
      </c>
      <c r="P418" s="274">
        <f t="shared" si="165"/>
        <v>6.4</v>
      </c>
      <c r="Q418" s="212">
        <f t="shared" si="158"/>
        <v>183.00000000000003</v>
      </c>
      <c r="R418" s="231">
        <v>138.30000000000001</v>
      </c>
      <c r="S418" s="213">
        <f t="shared" si="159"/>
        <v>132.32104121475055</v>
      </c>
    </row>
    <row r="419" spans="1:19" ht="13.5" customHeight="1" x14ac:dyDescent="0.15">
      <c r="A419" s="209"/>
      <c r="B419" s="194"/>
      <c r="C419" s="379"/>
      <c r="D419" s="203" t="s">
        <v>76</v>
      </c>
      <c r="E419" s="212">
        <v>0.7</v>
      </c>
      <c r="F419" s="212">
        <v>0.9</v>
      </c>
      <c r="G419" s="212">
        <v>0.7</v>
      </c>
      <c r="H419" s="212">
        <v>1</v>
      </c>
      <c r="I419" s="212">
        <v>1</v>
      </c>
      <c r="J419" s="212">
        <v>1</v>
      </c>
      <c r="K419" s="261">
        <v>0.8</v>
      </c>
      <c r="L419" s="261">
        <v>0.5</v>
      </c>
      <c r="M419" s="261">
        <v>0.4</v>
      </c>
      <c r="N419" s="261">
        <v>0.7</v>
      </c>
      <c r="O419" s="261">
        <v>0.5</v>
      </c>
      <c r="P419" s="261">
        <v>0.8</v>
      </c>
      <c r="Q419" s="212">
        <f t="shared" si="158"/>
        <v>9</v>
      </c>
      <c r="R419" s="231">
        <v>9.3000000000000007</v>
      </c>
      <c r="S419" s="213">
        <f t="shared" si="159"/>
        <v>96.774193548387089</v>
      </c>
    </row>
    <row r="420" spans="1:19" ht="13.5" customHeight="1" thickBot="1" x14ac:dyDescent="0.2">
      <c r="A420" s="209"/>
      <c r="B420" s="194"/>
      <c r="C420" s="380"/>
      <c r="D420" s="206" t="s">
        <v>77</v>
      </c>
      <c r="E420" s="214">
        <v>0.7</v>
      </c>
      <c r="F420" s="214">
        <v>0.9</v>
      </c>
      <c r="G420" s="214">
        <v>0.7</v>
      </c>
      <c r="H420" s="214">
        <v>1</v>
      </c>
      <c r="I420" s="214">
        <v>1</v>
      </c>
      <c r="J420" s="214">
        <v>1</v>
      </c>
      <c r="K420" s="262">
        <v>0.8</v>
      </c>
      <c r="L420" s="262">
        <v>0.5</v>
      </c>
      <c r="M420" s="262">
        <v>0.4</v>
      </c>
      <c r="N420" s="262">
        <v>0.7</v>
      </c>
      <c r="O420" s="262">
        <v>0.5</v>
      </c>
      <c r="P420" s="262">
        <v>0.8</v>
      </c>
      <c r="Q420" s="214">
        <f t="shared" si="158"/>
        <v>9</v>
      </c>
      <c r="R420" s="236">
        <v>9.3000000000000007</v>
      </c>
      <c r="S420" s="215">
        <f t="shared" si="159"/>
        <v>96.774193548387089</v>
      </c>
    </row>
    <row r="421" spans="1:19" ht="13.5" customHeight="1" x14ac:dyDescent="0.15">
      <c r="A421" s="209"/>
      <c r="B421" s="194"/>
      <c r="C421" s="378" t="s">
        <v>303</v>
      </c>
      <c r="D421" s="200" t="s">
        <v>72</v>
      </c>
      <c r="E421" s="210">
        <v>153.30000000000001</v>
      </c>
      <c r="F421" s="210">
        <v>223.5</v>
      </c>
      <c r="G421" s="210">
        <v>259.89999999999998</v>
      </c>
      <c r="H421" s="210">
        <v>390</v>
      </c>
      <c r="I421" s="210">
        <v>433.5</v>
      </c>
      <c r="J421" s="266">
        <v>297.5</v>
      </c>
      <c r="K421" s="243">
        <v>325.7</v>
      </c>
      <c r="L421" s="275">
        <v>194.5</v>
      </c>
      <c r="M421" s="243">
        <v>211.5</v>
      </c>
      <c r="N421" s="243">
        <v>181</v>
      </c>
      <c r="O421" s="243">
        <v>171.4</v>
      </c>
      <c r="P421" s="276">
        <v>169.1</v>
      </c>
      <c r="Q421" s="210">
        <f t="shared" si="158"/>
        <v>3010.9</v>
      </c>
      <c r="R421" s="210">
        <v>2793.2</v>
      </c>
      <c r="S421" s="211">
        <f t="shared" si="159"/>
        <v>107.79392811112703</v>
      </c>
    </row>
    <row r="422" spans="1:19" ht="13.5" customHeight="1" x14ac:dyDescent="0.15">
      <c r="A422" s="209"/>
      <c r="B422" s="194"/>
      <c r="C422" s="379"/>
      <c r="D422" s="203" t="s">
        <v>73</v>
      </c>
      <c r="E422" s="212">
        <v>98.9</v>
      </c>
      <c r="F422" s="212">
        <v>135.6</v>
      </c>
      <c r="G422" s="212">
        <v>163.30000000000001</v>
      </c>
      <c r="H422" s="212">
        <v>241</v>
      </c>
      <c r="I422" s="212">
        <v>299.3</v>
      </c>
      <c r="J422" s="267">
        <v>190.2</v>
      </c>
      <c r="K422" s="268">
        <v>201.7</v>
      </c>
      <c r="L422" s="269">
        <v>105.2</v>
      </c>
      <c r="M422" s="268">
        <v>152.1</v>
      </c>
      <c r="N422" s="268">
        <v>119.2</v>
      </c>
      <c r="O422" s="268">
        <v>116.8</v>
      </c>
      <c r="P422" s="270">
        <v>99.6</v>
      </c>
      <c r="Q422" s="212">
        <f t="shared" si="158"/>
        <v>1922.8999999999999</v>
      </c>
      <c r="R422" s="212">
        <v>1684.7</v>
      </c>
      <c r="S422" s="213">
        <f t="shared" si="159"/>
        <v>114.13901584851902</v>
      </c>
    </row>
    <row r="423" spans="1:19" ht="13.5" customHeight="1" x14ac:dyDescent="0.15">
      <c r="A423" s="209"/>
      <c r="B423" s="194"/>
      <c r="C423" s="379"/>
      <c r="D423" s="203" t="s">
        <v>74</v>
      </c>
      <c r="E423" s="212">
        <f t="shared" ref="E423:P423" si="166">+E421-E422</f>
        <v>54.400000000000006</v>
      </c>
      <c r="F423" s="212">
        <f t="shared" si="166"/>
        <v>87.9</v>
      </c>
      <c r="G423" s="212">
        <f t="shared" si="166"/>
        <v>96.599999999999966</v>
      </c>
      <c r="H423" s="212">
        <f t="shared" si="166"/>
        <v>149</v>
      </c>
      <c r="I423" s="212">
        <f t="shared" si="166"/>
        <v>134.19999999999999</v>
      </c>
      <c r="J423" s="267">
        <f t="shared" si="166"/>
        <v>107.30000000000001</v>
      </c>
      <c r="K423" s="231">
        <f t="shared" si="166"/>
        <v>124</v>
      </c>
      <c r="L423" s="245">
        <f t="shared" si="166"/>
        <v>89.3</v>
      </c>
      <c r="M423" s="231">
        <f t="shared" si="166"/>
        <v>59.400000000000006</v>
      </c>
      <c r="N423" s="231">
        <f t="shared" si="166"/>
        <v>61.8</v>
      </c>
      <c r="O423" s="231">
        <f t="shared" si="166"/>
        <v>54.600000000000009</v>
      </c>
      <c r="P423" s="231">
        <f t="shared" si="166"/>
        <v>69.5</v>
      </c>
      <c r="Q423" s="212">
        <f t="shared" si="158"/>
        <v>1087.9999999999998</v>
      </c>
      <c r="R423" s="212">
        <v>1108.5</v>
      </c>
      <c r="S423" s="213">
        <f t="shared" si="159"/>
        <v>98.150654036986893</v>
      </c>
    </row>
    <row r="424" spans="1:19" ht="13.5" customHeight="1" x14ac:dyDescent="0.15">
      <c r="A424" s="209"/>
      <c r="B424" s="194"/>
      <c r="C424" s="379"/>
      <c r="D424" s="203" t="s">
        <v>75</v>
      </c>
      <c r="E424" s="212">
        <f t="shared" ref="E424:P424" si="167">+E421-E425</f>
        <v>113.4</v>
      </c>
      <c r="F424" s="212">
        <f t="shared" si="167"/>
        <v>173.6</v>
      </c>
      <c r="G424" s="212">
        <f t="shared" si="167"/>
        <v>208.39999999999998</v>
      </c>
      <c r="H424" s="212">
        <f t="shared" si="167"/>
        <v>327.2</v>
      </c>
      <c r="I424" s="212">
        <f t="shared" si="167"/>
        <v>368.3</v>
      </c>
      <c r="J424" s="267">
        <f t="shared" si="167"/>
        <v>237.2</v>
      </c>
      <c r="K424" s="271">
        <f t="shared" si="167"/>
        <v>257.79999999999995</v>
      </c>
      <c r="L424" s="272">
        <f t="shared" si="167"/>
        <v>145</v>
      </c>
      <c r="M424" s="273">
        <f t="shared" si="167"/>
        <v>158.9</v>
      </c>
      <c r="N424" s="273">
        <f t="shared" si="167"/>
        <v>125.4</v>
      </c>
      <c r="O424" s="273">
        <f t="shared" si="167"/>
        <v>121.2</v>
      </c>
      <c r="P424" s="274">
        <f t="shared" si="167"/>
        <v>126.8</v>
      </c>
      <c r="Q424" s="212">
        <f t="shared" si="158"/>
        <v>2363.1999999999998</v>
      </c>
      <c r="R424" s="212">
        <v>2211.1000000000004</v>
      </c>
      <c r="S424" s="213">
        <f t="shared" si="159"/>
        <v>106.87892903984439</v>
      </c>
    </row>
    <row r="425" spans="1:19" ht="13.5" customHeight="1" x14ac:dyDescent="0.15">
      <c r="A425" s="209"/>
      <c r="B425" s="194"/>
      <c r="C425" s="379"/>
      <c r="D425" s="203" t="s">
        <v>76</v>
      </c>
      <c r="E425" s="212">
        <v>39.9</v>
      </c>
      <c r="F425" s="212">
        <v>49.9</v>
      </c>
      <c r="G425" s="212">
        <v>51.5</v>
      </c>
      <c r="H425" s="212">
        <v>62.8</v>
      </c>
      <c r="I425" s="212">
        <v>65.2</v>
      </c>
      <c r="J425" s="212">
        <v>60.3</v>
      </c>
      <c r="K425" s="231">
        <v>67.900000000000006</v>
      </c>
      <c r="L425" s="231">
        <v>49.5</v>
      </c>
      <c r="M425" s="231">
        <v>52.6</v>
      </c>
      <c r="N425" s="231">
        <v>55.6</v>
      </c>
      <c r="O425" s="231">
        <v>50.2</v>
      </c>
      <c r="P425" s="231">
        <v>42.3</v>
      </c>
      <c r="Q425" s="212">
        <f t="shared" si="158"/>
        <v>647.70000000000005</v>
      </c>
      <c r="R425" s="212">
        <v>582.1</v>
      </c>
      <c r="S425" s="213">
        <f t="shared" si="159"/>
        <v>111.2695413159251</v>
      </c>
    </row>
    <row r="426" spans="1:19" ht="13.5" customHeight="1" thickBot="1" x14ac:dyDescent="0.2">
      <c r="A426" s="209"/>
      <c r="B426" s="194"/>
      <c r="C426" s="380"/>
      <c r="D426" s="206" t="s">
        <v>77</v>
      </c>
      <c r="E426" s="214">
        <v>41.9</v>
      </c>
      <c r="F426" s="214">
        <v>52.2</v>
      </c>
      <c r="G426" s="214">
        <v>54.7</v>
      </c>
      <c r="H426" s="214">
        <v>66.3</v>
      </c>
      <c r="I426" s="214">
        <v>72</v>
      </c>
      <c r="J426" s="214">
        <v>64.099999999999994</v>
      </c>
      <c r="K426" s="262">
        <v>70.8</v>
      </c>
      <c r="L426" s="262">
        <v>51.1</v>
      </c>
      <c r="M426" s="262">
        <v>55.8</v>
      </c>
      <c r="N426" s="262">
        <v>59.4</v>
      </c>
      <c r="O426" s="262">
        <v>54.2</v>
      </c>
      <c r="P426" s="262">
        <v>43.8</v>
      </c>
      <c r="Q426" s="214">
        <f t="shared" si="158"/>
        <v>686.30000000000007</v>
      </c>
      <c r="R426" s="214">
        <v>628.70000000000005</v>
      </c>
      <c r="S426" s="215">
        <f t="shared" si="159"/>
        <v>109.16176236678861</v>
      </c>
    </row>
    <row r="427" spans="1:19" ht="13.5" customHeight="1" x14ac:dyDescent="0.15">
      <c r="A427" s="209"/>
      <c r="B427" s="194"/>
      <c r="C427" s="378" t="s">
        <v>331</v>
      </c>
      <c r="D427" s="200" t="s">
        <v>72</v>
      </c>
      <c r="E427" s="210">
        <v>22.6</v>
      </c>
      <c r="F427" s="210">
        <v>34.4</v>
      </c>
      <c r="G427" s="210">
        <v>32.700000000000003</v>
      </c>
      <c r="H427" s="210">
        <v>64</v>
      </c>
      <c r="I427" s="210">
        <v>44.1</v>
      </c>
      <c r="J427" s="266">
        <v>37.1</v>
      </c>
      <c r="K427" s="243">
        <v>45.199999999999996</v>
      </c>
      <c r="L427" s="275">
        <v>15.600000000000001</v>
      </c>
      <c r="M427" s="243">
        <v>8.9</v>
      </c>
      <c r="N427" s="243">
        <v>22.8</v>
      </c>
      <c r="O427" s="243">
        <v>21.2</v>
      </c>
      <c r="P427" s="276">
        <v>12.600000000000001</v>
      </c>
      <c r="Q427" s="210">
        <f t="shared" si="158"/>
        <v>361.2</v>
      </c>
      <c r="R427" s="243">
        <v>333.40000000000003</v>
      </c>
      <c r="S427" s="211">
        <f t="shared" si="159"/>
        <v>108.33833233353327</v>
      </c>
    </row>
    <row r="428" spans="1:19" ht="13.5" customHeight="1" x14ac:dyDescent="0.15">
      <c r="A428" s="209"/>
      <c r="B428" s="194"/>
      <c r="C428" s="379"/>
      <c r="D428" s="203" t="s">
        <v>73</v>
      </c>
      <c r="E428" s="212">
        <v>2</v>
      </c>
      <c r="F428" s="212">
        <v>5.5</v>
      </c>
      <c r="G428" s="212">
        <v>8.9</v>
      </c>
      <c r="H428" s="212">
        <v>11.899999999999999</v>
      </c>
      <c r="I428" s="212">
        <v>8.1</v>
      </c>
      <c r="J428" s="267">
        <v>7.6000000000000005</v>
      </c>
      <c r="K428" s="268">
        <v>2.8</v>
      </c>
      <c r="L428" s="269">
        <v>4</v>
      </c>
      <c r="M428" s="268">
        <v>1</v>
      </c>
      <c r="N428" s="268">
        <v>0.7</v>
      </c>
      <c r="O428" s="268">
        <v>2</v>
      </c>
      <c r="P428" s="270">
        <v>1.8</v>
      </c>
      <c r="Q428" s="212">
        <f t="shared" si="158"/>
        <v>56.3</v>
      </c>
      <c r="R428" s="231">
        <v>53.099999999999994</v>
      </c>
      <c r="S428" s="213">
        <f t="shared" si="159"/>
        <v>106.02636534839924</v>
      </c>
    </row>
    <row r="429" spans="1:19" ht="13.5" customHeight="1" x14ac:dyDescent="0.15">
      <c r="A429" s="209"/>
      <c r="B429" s="216"/>
      <c r="C429" s="379"/>
      <c r="D429" s="203" t="s">
        <v>74</v>
      </c>
      <c r="E429" s="212">
        <f t="shared" ref="E429:P429" si="168">+E427-E428</f>
        <v>20.6</v>
      </c>
      <c r="F429" s="212">
        <f t="shared" si="168"/>
        <v>28.9</v>
      </c>
      <c r="G429" s="212">
        <f t="shared" si="168"/>
        <v>23.800000000000004</v>
      </c>
      <c r="H429" s="212">
        <f t="shared" si="168"/>
        <v>52.1</v>
      </c>
      <c r="I429" s="212">
        <f t="shared" si="168"/>
        <v>36</v>
      </c>
      <c r="J429" s="267">
        <f t="shared" si="168"/>
        <v>29.5</v>
      </c>
      <c r="K429" s="231">
        <f t="shared" si="168"/>
        <v>42.4</v>
      </c>
      <c r="L429" s="245">
        <f t="shared" si="168"/>
        <v>11.600000000000001</v>
      </c>
      <c r="M429" s="231">
        <f t="shared" si="168"/>
        <v>7.9</v>
      </c>
      <c r="N429" s="231">
        <f t="shared" si="168"/>
        <v>22.1</v>
      </c>
      <c r="O429" s="231">
        <f t="shared" si="168"/>
        <v>19.2</v>
      </c>
      <c r="P429" s="231">
        <f t="shared" si="168"/>
        <v>10.8</v>
      </c>
      <c r="Q429" s="212">
        <f t="shared" si="158"/>
        <v>304.90000000000003</v>
      </c>
      <c r="R429" s="231">
        <v>280.3</v>
      </c>
      <c r="S429" s="213">
        <f t="shared" si="159"/>
        <v>108.7763110952551</v>
      </c>
    </row>
    <row r="430" spans="1:19" ht="13.5" customHeight="1" x14ac:dyDescent="0.15">
      <c r="A430" s="209"/>
      <c r="B430" s="216"/>
      <c r="C430" s="379"/>
      <c r="D430" s="203" t="s">
        <v>75</v>
      </c>
      <c r="E430" s="212">
        <f t="shared" ref="E430:P430" si="169">+E427-E431</f>
        <v>22.400000000000002</v>
      </c>
      <c r="F430" s="212">
        <f t="shared" si="169"/>
        <v>33.199999999999996</v>
      </c>
      <c r="G430" s="212">
        <f t="shared" si="169"/>
        <v>31.800000000000004</v>
      </c>
      <c r="H430" s="212">
        <f t="shared" si="169"/>
        <v>61</v>
      </c>
      <c r="I430" s="212">
        <f t="shared" si="169"/>
        <v>39.300000000000004</v>
      </c>
      <c r="J430" s="267">
        <f t="shared" si="169"/>
        <v>34.6</v>
      </c>
      <c r="K430" s="271">
        <f t="shared" si="169"/>
        <v>44.4</v>
      </c>
      <c r="L430" s="272">
        <f t="shared" si="169"/>
        <v>15.400000000000002</v>
      </c>
      <c r="M430" s="273">
        <f t="shared" si="169"/>
        <v>8.7000000000000011</v>
      </c>
      <c r="N430" s="273">
        <f t="shared" si="169"/>
        <v>22.7</v>
      </c>
      <c r="O430" s="273">
        <f t="shared" si="169"/>
        <v>21</v>
      </c>
      <c r="P430" s="274">
        <f t="shared" si="169"/>
        <v>12.400000000000002</v>
      </c>
      <c r="Q430" s="212">
        <f t="shared" si="158"/>
        <v>346.89999999999992</v>
      </c>
      <c r="R430" s="231">
        <v>321.7</v>
      </c>
      <c r="S430" s="213">
        <f t="shared" si="159"/>
        <v>107.8333851414361</v>
      </c>
    </row>
    <row r="431" spans="1:19" ht="13.5" customHeight="1" x14ac:dyDescent="0.15">
      <c r="A431" s="209"/>
      <c r="B431" s="216"/>
      <c r="C431" s="379"/>
      <c r="D431" s="203" t="s">
        <v>76</v>
      </c>
      <c r="E431" s="212">
        <v>0.2</v>
      </c>
      <c r="F431" s="212">
        <v>1.2</v>
      </c>
      <c r="G431" s="212">
        <v>0.9</v>
      </c>
      <c r="H431" s="212">
        <v>3</v>
      </c>
      <c r="I431" s="212">
        <v>4.8</v>
      </c>
      <c r="J431" s="212">
        <v>2.5</v>
      </c>
      <c r="K431" s="231">
        <v>0.8</v>
      </c>
      <c r="L431" s="231">
        <v>0.2</v>
      </c>
      <c r="M431" s="231">
        <v>0.2</v>
      </c>
      <c r="N431" s="231">
        <v>0.1</v>
      </c>
      <c r="O431" s="231">
        <v>0.2</v>
      </c>
      <c r="P431" s="231">
        <v>0.2</v>
      </c>
      <c r="Q431" s="212">
        <f t="shared" si="158"/>
        <v>14.299999999999997</v>
      </c>
      <c r="R431" s="231">
        <v>11.699999999999998</v>
      </c>
      <c r="S431" s="213">
        <f t="shared" si="159"/>
        <v>122.22222222222223</v>
      </c>
    </row>
    <row r="432" spans="1:19" ht="13.5" customHeight="1" thickBot="1" x14ac:dyDescent="0.2">
      <c r="A432" s="209"/>
      <c r="B432" s="216"/>
      <c r="C432" s="380"/>
      <c r="D432" s="206" t="s">
        <v>77</v>
      </c>
      <c r="E432" s="214">
        <v>0.3</v>
      </c>
      <c r="F432" s="214">
        <v>1.2</v>
      </c>
      <c r="G432" s="214">
        <v>1</v>
      </c>
      <c r="H432" s="214">
        <v>3.1</v>
      </c>
      <c r="I432" s="214">
        <v>4.9000000000000004</v>
      </c>
      <c r="J432" s="214">
        <v>2.7</v>
      </c>
      <c r="K432" s="262">
        <v>0.9</v>
      </c>
      <c r="L432" s="262">
        <v>0.3</v>
      </c>
      <c r="M432" s="262">
        <v>0.2</v>
      </c>
      <c r="N432" s="262">
        <v>0.2</v>
      </c>
      <c r="O432" s="262">
        <v>0.3</v>
      </c>
      <c r="P432" s="262">
        <v>0.3</v>
      </c>
      <c r="Q432" s="214">
        <f t="shared" si="158"/>
        <v>15.4</v>
      </c>
      <c r="R432" s="236">
        <v>12.700000000000001</v>
      </c>
      <c r="S432" s="215">
        <f t="shared" si="159"/>
        <v>121.25984251968502</v>
      </c>
    </row>
    <row r="433" spans="1:19" ht="13.5" customHeight="1" x14ac:dyDescent="0.15">
      <c r="A433" s="209"/>
      <c r="B433" s="216"/>
      <c r="C433" s="378" t="s">
        <v>347</v>
      </c>
      <c r="D433" s="200" t="s">
        <v>72</v>
      </c>
      <c r="E433" s="210">
        <v>8.4</v>
      </c>
      <c r="F433" s="210">
        <v>16.899999999999999</v>
      </c>
      <c r="G433" s="210">
        <v>9.8000000000000007</v>
      </c>
      <c r="H433" s="210">
        <v>18.7</v>
      </c>
      <c r="I433" s="210">
        <v>22.8</v>
      </c>
      <c r="J433" s="266">
        <v>15</v>
      </c>
      <c r="K433" s="243">
        <v>11.3</v>
      </c>
      <c r="L433" s="275">
        <v>12.8</v>
      </c>
      <c r="M433" s="243">
        <v>6.4</v>
      </c>
      <c r="N433" s="243">
        <v>5.2</v>
      </c>
      <c r="O433" s="243">
        <v>4.8</v>
      </c>
      <c r="P433" s="276">
        <v>6.5</v>
      </c>
      <c r="Q433" s="210">
        <f t="shared" si="158"/>
        <v>138.6</v>
      </c>
      <c r="R433" s="243">
        <v>146.6</v>
      </c>
      <c r="S433" s="211">
        <f t="shared" si="159"/>
        <v>94.542974079126878</v>
      </c>
    </row>
    <row r="434" spans="1:19" ht="13.5" customHeight="1" x14ac:dyDescent="0.15">
      <c r="A434" s="209"/>
      <c r="B434" s="216"/>
      <c r="C434" s="379"/>
      <c r="D434" s="203" t="s">
        <v>73</v>
      </c>
      <c r="E434" s="212">
        <v>0.4</v>
      </c>
      <c r="F434" s="212">
        <v>0.6</v>
      </c>
      <c r="G434" s="212">
        <v>0.4</v>
      </c>
      <c r="H434" s="212">
        <v>0.5</v>
      </c>
      <c r="I434" s="212">
        <v>0.7</v>
      </c>
      <c r="J434" s="267">
        <v>0.5</v>
      </c>
      <c r="K434" s="268">
        <v>0.5</v>
      </c>
      <c r="L434" s="269">
        <v>0.4</v>
      </c>
      <c r="M434" s="268">
        <v>0.3</v>
      </c>
      <c r="N434" s="268">
        <v>0.3</v>
      </c>
      <c r="O434" s="268">
        <v>0.3</v>
      </c>
      <c r="P434" s="270">
        <v>0.3</v>
      </c>
      <c r="Q434" s="212">
        <f t="shared" si="158"/>
        <v>5.1999999999999993</v>
      </c>
      <c r="R434" s="231">
        <v>6.1</v>
      </c>
      <c r="S434" s="213">
        <f t="shared" si="159"/>
        <v>85.245901639344254</v>
      </c>
    </row>
    <row r="435" spans="1:19" ht="13.5" customHeight="1" x14ac:dyDescent="0.15">
      <c r="A435" s="209"/>
      <c r="B435" s="216"/>
      <c r="C435" s="379"/>
      <c r="D435" s="203" t="s">
        <v>74</v>
      </c>
      <c r="E435" s="212">
        <f t="shared" ref="E435:P435" si="170">+E433-E434</f>
        <v>8</v>
      </c>
      <c r="F435" s="212">
        <f t="shared" si="170"/>
        <v>16.299999999999997</v>
      </c>
      <c r="G435" s="212">
        <f t="shared" si="170"/>
        <v>9.4</v>
      </c>
      <c r="H435" s="212">
        <f t="shared" si="170"/>
        <v>18.2</v>
      </c>
      <c r="I435" s="212">
        <f t="shared" si="170"/>
        <v>22.1</v>
      </c>
      <c r="J435" s="267">
        <f t="shared" si="170"/>
        <v>14.5</v>
      </c>
      <c r="K435" s="231">
        <f t="shared" si="170"/>
        <v>10.8</v>
      </c>
      <c r="L435" s="245">
        <f t="shared" si="170"/>
        <v>12.4</v>
      </c>
      <c r="M435" s="231">
        <f t="shared" si="170"/>
        <v>6.1000000000000005</v>
      </c>
      <c r="N435" s="231">
        <f t="shared" si="170"/>
        <v>4.9000000000000004</v>
      </c>
      <c r="O435" s="231">
        <f t="shared" si="170"/>
        <v>4.5</v>
      </c>
      <c r="P435" s="231">
        <f t="shared" si="170"/>
        <v>6.2</v>
      </c>
      <c r="Q435" s="212">
        <f t="shared" si="158"/>
        <v>133.4</v>
      </c>
      <c r="R435" s="231">
        <v>140.5</v>
      </c>
      <c r="S435" s="213">
        <f t="shared" si="159"/>
        <v>94.946619217081846</v>
      </c>
    </row>
    <row r="436" spans="1:19" ht="13.5" customHeight="1" x14ac:dyDescent="0.15">
      <c r="A436" s="209"/>
      <c r="B436" s="194"/>
      <c r="C436" s="379"/>
      <c r="D436" s="203" t="s">
        <v>75</v>
      </c>
      <c r="E436" s="212">
        <f t="shared" ref="E436:P436" si="171">+E433-E437</f>
        <v>7.6000000000000005</v>
      </c>
      <c r="F436" s="212">
        <f t="shared" si="171"/>
        <v>15.299999999999999</v>
      </c>
      <c r="G436" s="212">
        <f t="shared" si="171"/>
        <v>8.8000000000000007</v>
      </c>
      <c r="H436" s="212">
        <f t="shared" si="171"/>
        <v>16</v>
      </c>
      <c r="I436" s="212">
        <f t="shared" si="171"/>
        <v>17.399999999999999</v>
      </c>
      <c r="J436" s="267">
        <f t="shared" si="171"/>
        <v>13.1</v>
      </c>
      <c r="K436" s="271">
        <f t="shared" si="171"/>
        <v>10.3</v>
      </c>
      <c r="L436" s="272">
        <f t="shared" si="171"/>
        <v>12.200000000000001</v>
      </c>
      <c r="M436" s="273">
        <f t="shared" si="171"/>
        <v>5.8000000000000007</v>
      </c>
      <c r="N436" s="273">
        <f t="shared" si="171"/>
        <v>4.6000000000000005</v>
      </c>
      <c r="O436" s="273">
        <f t="shared" si="171"/>
        <v>4.3</v>
      </c>
      <c r="P436" s="274">
        <f t="shared" si="171"/>
        <v>5.8</v>
      </c>
      <c r="Q436" s="212">
        <f t="shared" si="158"/>
        <v>121.19999999999997</v>
      </c>
      <c r="R436" s="231">
        <v>129.30000000000001</v>
      </c>
      <c r="S436" s="213">
        <f t="shared" si="159"/>
        <v>93.735498839907166</v>
      </c>
    </row>
    <row r="437" spans="1:19" ht="13.5" customHeight="1" x14ac:dyDescent="0.15">
      <c r="A437" s="209"/>
      <c r="B437" s="194"/>
      <c r="C437" s="379"/>
      <c r="D437" s="203" t="s">
        <v>76</v>
      </c>
      <c r="E437" s="212">
        <v>0.8</v>
      </c>
      <c r="F437" s="212">
        <v>1.6</v>
      </c>
      <c r="G437" s="212">
        <v>1</v>
      </c>
      <c r="H437" s="212">
        <v>2.7</v>
      </c>
      <c r="I437" s="212">
        <v>5.4</v>
      </c>
      <c r="J437" s="212">
        <v>1.9</v>
      </c>
      <c r="K437" s="231">
        <v>1</v>
      </c>
      <c r="L437" s="231">
        <v>0.6</v>
      </c>
      <c r="M437" s="231">
        <v>0.6</v>
      </c>
      <c r="N437" s="231">
        <v>0.6</v>
      </c>
      <c r="O437" s="231">
        <v>0.5</v>
      </c>
      <c r="P437" s="231">
        <v>0.7</v>
      </c>
      <c r="Q437" s="212">
        <f t="shared" si="158"/>
        <v>17.399999999999999</v>
      </c>
      <c r="R437" s="231">
        <v>17.3</v>
      </c>
      <c r="S437" s="213">
        <f t="shared" si="159"/>
        <v>100.57803468208091</v>
      </c>
    </row>
    <row r="438" spans="1:19" ht="13.5" customHeight="1" thickBot="1" x14ac:dyDescent="0.2">
      <c r="A438" s="209"/>
      <c r="B438" s="194"/>
      <c r="C438" s="380"/>
      <c r="D438" s="206" t="s">
        <v>77</v>
      </c>
      <c r="E438" s="214">
        <v>0.8</v>
      </c>
      <c r="F438" s="214">
        <v>1.6</v>
      </c>
      <c r="G438" s="214">
        <v>1</v>
      </c>
      <c r="H438" s="214">
        <v>2.7</v>
      </c>
      <c r="I438" s="214">
        <v>5.4</v>
      </c>
      <c r="J438" s="214">
        <v>1.9</v>
      </c>
      <c r="K438" s="262">
        <v>1</v>
      </c>
      <c r="L438" s="262">
        <v>0.6</v>
      </c>
      <c r="M438" s="262">
        <v>0.6</v>
      </c>
      <c r="N438" s="262">
        <v>0.6</v>
      </c>
      <c r="O438" s="262">
        <v>0.5</v>
      </c>
      <c r="P438" s="262">
        <v>0.7</v>
      </c>
      <c r="Q438" s="214">
        <f t="shared" si="158"/>
        <v>17.399999999999999</v>
      </c>
      <c r="R438" s="236">
        <v>17.3</v>
      </c>
      <c r="S438" s="215">
        <f t="shared" si="159"/>
        <v>100.57803468208091</v>
      </c>
    </row>
    <row r="439" spans="1:19" ht="13.5" customHeight="1" x14ac:dyDescent="0.15">
      <c r="A439" s="209"/>
      <c r="B439" s="369" t="s">
        <v>332</v>
      </c>
      <c r="C439" s="371"/>
      <c r="D439" s="200" t="s">
        <v>72</v>
      </c>
      <c r="E439" s="210">
        <f t="shared" ref="E439:R439" si="172">+E445+E451+E460+E466+E472+E478+E484</f>
        <v>120.80000000000001</v>
      </c>
      <c r="F439" s="210">
        <f t="shared" si="172"/>
        <v>297.09999999999997</v>
      </c>
      <c r="G439" s="210">
        <f t="shared" si="172"/>
        <v>134.30000000000001</v>
      </c>
      <c r="H439" s="210">
        <f t="shared" si="172"/>
        <v>192.8</v>
      </c>
      <c r="I439" s="210">
        <f t="shared" si="172"/>
        <v>284.90000000000003</v>
      </c>
      <c r="J439" s="210">
        <f t="shared" si="172"/>
        <v>189.70000000000002</v>
      </c>
      <c r="K439" s="210">
        <f t="shared" si="172"/>
        <v>126</v>
      </c>
      <c r="L439" s="210">
        <f t="shared" si="172"/>
        <v>80.8</v>
      </c>
      <c r="M439" s="210">
        <f t="shared" si="172"/>
        <v>63.2</v>
      </c>
      <c r="N439" s="210">
        <f t="shared" si="172"/>
        <v>76.7</v>
      </c>
      <c r="O439" s="210">
        <f t="shared" si="172"/>
        <v>67.499999999999986</v>
      </c>
      <c r="P439" s="210">
        <f t="shared" si="172"/>
        <v>69.400000000000006</v>
      </c>
      <c r="Q439" s="210">
        <f t="shared" si="172"/>
        <v>1703.1999999999998</v>
      </c>
      <c r="R439" s="210">
        <f t="shared" si="172"/>
        <v>1646.3000000000002</v>
      </c>
      <c r="S439" s="211">
        <f t="shared" ref="S439:S456" si="173">IF(Q439=0,"－",Q439/R439*100)</f>
        <v>103.45623519407152</v>
      </c>
    </row>
    <row r="440" spans="1:19" ht="13.5" customHeight="1" x14ac:dyDescent="0.15">
      <c r="A440" s="209"/>
      <c r="B440" s="372"/>
      <c r="C440" s="374"/>
      <c r="D440" s="203" t="s">
        <v>73</v>
      </c>
      <c r="E440" s="212">
        <f t="shared" ref="E440:Q444" si="174">+E446+E452+E461+E467+E473+E479+E485</f>
        <v>19.200000000000003</v>
      </c>
      <c r="F440" s="212">
        <f t="shared" si="174"/>
        <v>48.7</v>
      </c>
      <c r="G440" s="212">
        <f t="shared" si="174"/>
        <v>22.5</v>
      </c>
      <c r="H440" s="212">
        <f t="shared" si="174"/>
        <v>31.799999999999997</v>
      </c>
      <c r="I440" s="212">
        <f t="shared" si="174"/>
        <v>49.9</v>
      </c>
      <c r="J440" s="212">
        <f t="shared" si="174"/>
        <v>32.299999999999997</v>
      </c>
      <c r="K440" s="212">
        <f t="shared" si="174"/>
        <v>20.200000000000003</v>
      </c>
      <c r="L440" s="212">
        <f t="shared" si="174"/>
        <v>11.7</v>
      </c>
      <c r="M440" s="212">
        <f t="shared" si="174"/>
        <v>8.7000000000000011</v>
      </c>
      <c r="N440" s="212">
        <f t="shared" si="174"/>
        <v>10.7</v>
      </c>
      <c r="O440" s="212">
        <f t="shared" si="174"/>
        <v>9.1000000000000014</v>
      </c>
      <c r="P440" s="212">
        <f t="shared" si="174"/>
        <v>10</v>
      </c>
      <c r="Q440" s="212">
        <f t="shared" si="174"/>
        <v>274.8</v>
      </c>
      <c r="R440" s="212">
        <f>+R446+R452+R461+R467+R473+R479+R485</f>
        <v>263.7</v>
      </c>
      <c r="S440" s="213">
        <f t="shared" si="173"/>
        <v>104.20932878270763</v>
      </c>
    </row>
    <row r="441" spans="1:19" ht="13.5" customHeight="1" x14ac:dyDescent="0.15">
      <c r="A441" s="209"/>
      <c r="B441" s="372"/>
      <c r="C441" s="374"/>
      <c r="D441" s="203" t="s">
        <v>74</v>
      </c>
      <c r="E441" s="212">
        <f t="shared" si="174"/>
        <v>101.6</v>
      </c>
      <c r="F441" s="212">
        <f t="shared" si="174"/>
        <v>248.4</v>
      </c>
      <c r="G441" s="212">
        <f t="shared" si="174"/>
        <v>111.80000000000001</v>
      </c>
      <c r="H441" s="212">
        <f t="shared" si="174"/>
        <v>161</v>
      </c>
      <c r="I441" s="212">
        <f t="shared" si="174"/>
        <v>235</v>
      </c>
      <c r="J441" s="212">
        <f t="shared" si="174"/>
        <v>157.4</v>
      </c>
      <c r="K441" s="212">
        <f t="shared" si="174"/>
        <v>105.79999999999998</v>
      </c>
      <c r="L441" s="212">
        <f t="shared" si="174"/>
        <v>69.099999999999994</v>
      </c>
      <c r="M441" s="212">
        <f t="shared" si="174"/>
        <v>54.5</v>
      </c>
      <c r="N441" s="212">
        <f t="shared" si="174"/>
        <v>66</v>
      </c>
      <c r="O441" s="212">
        <f t="shared" si="174"/>
        <v>58.4</v>
      </c>
      <c r="P441" s="212">
        <f t="shared" si="174"/>
        <v>59.400000000000006</v>
      </c>
      <c r="Q441" s="212">
        <f t="shared" si="174"/>
        <v>1428.4</v>
      </c>
      <c r="R441" s="212">
        <f>+R447+R453+R462+R468+R474+R480+R486</f>
        <v>1382.6</v>
      </c>
      <c r="S441" s="213">
        <f t="shared" si="173"/>
        <v>103.31259945031101</v>
      </c>
    </row>
    <row r="442" spans="1:19" ht="13.5" customHeight="1" x14ac:dyDescent="0.15">
      <c r="A442" s="209"/>
      <c r="B442" s="372"/>
      <c r="C442" s="374"/>
      <c r="D442" s="203" t="s">
        <v>75</v>
      </c>
      <c r="E442" s="212">
        <f t="shared" si="174"/>
        <v>110.3</v>
      </c>
      <c r="F442" s="212">
        <f t="shared" si="174"/>
        <v>274</v>
      </c>
      <c r="G442" s="212">
        <f t="shared" si="174"/>
        <v>119.9</v>
      </c>
      <c r="H442" s="212">
        <f t="shared" si="174"/>
        <v>168</v>
      </c>
      <c r="I442" s="212">
        <f t="shared" si="174"/>
        <v>255.70000000000002</v>
      </c>
      <c r="J442" s="212">
        <f t="shared" si="174"/>
        <v>170</v>
      </c>
      <c r="K442" s="212">
        <f t="shared" si="174"/>
        <v>113.7</v>
      </c>
      <c r="L442" s="212">
        <f t="shared" si="174"/>
        <v>72.899999999999991</v>
      </c>
      <c r="M442" s="212">
        <f t="shared" si="174"/>
        <v>56.4</v>
      </c>
      <c r="N442" s="212">
        <f t="shared" si="174"/>
        <v>68.2</v>
      </c>
      <c r="O442" s="212">
        <f t="shared" si="174"/>
        <v>60.3</v>
      </c>
      <c r="P442" s="212">
        <f t="shared" si="174"/>
        <v>63.100000000000009</v>
      </c>
      <c r="Q442" s="212">
        <f t="shared" si="174"/>
        <v>1532.5</v>
      </c>
      <c r="R442" s="212">
        <f>+R448+R454+R463+R469+R475+R481+R487</f>
        <v>1470</v>
      </c>
      <c r="S442" s="213">
        <f t="shared" si="173"/>
        <v>104.25170068027212</v>
      </c>
    </row>
    <row r="443" spans="1:19" ht="13.5" customHeight="1" x14ac:dyDescent="0.15">
      <c r="A443" s="209"/>
      <c r="B443" s="372"/>
      <c r="C443" s="374"/>
      <c r="D443" s="203" t="s">
        <v>76</v>
      </c>
      <c r="E443" s="212">
        <f t="shared" si="174"/>
        <v>10.5</v>
      </c>
      <c r="F443" s="212">
        <f t="shared" si="174"/>
        <v>23.1</v>
      </c>
      <c r="G443" s="212">
        <f t="shared" si="174"/>
        <v>14.399999999999999</v>
      </c>
      <c r="H443" s="212">
        <f t="shared" si="174"/>
        <v>24.799999999999997</v>
      </c>
      <c r="I443" s="212">
        <f t="shared" si="174"/>
        <v>29.199999999999996</v>
      </c>
      <c r="J443" s="212">
        <f t="shared" si="174"/>
        <v>19.7</v>
      </c>
      <c r="K443" s="212">
        <f t="shared" si="174"/>
        <v>12.3</v>
      </c>
      <c r="L443" s="212">
        <f t="shared" si="174"/>
        <v>7.9</v>
      </c>
      <c r="M443" s="212">
        <f t="shared" si="174"/>
        <v>6.8000000000000007</v>
      </c>
      <c r="N443" s="212">
        <f t="shared" si="174"/>
        <v>8.5000000000000018</v>
      </c>
      <c r="O443" s="212">
        <f t="shared" si="174"/>
        <v>7.1999999999999993</v>
      </c>
      <c r="P443" s="212">
        <f t="shared" si="174"/>
        <v>6.3</v>
      </c>
      <c r="Q443" s="212">
        <f t="shared" si="174"/>
        <v>170.7</v>
      </c>
      <c r="R443" s="212">
        <f>+R449+R455+R464+R470+R476+R482+R488</f>
        <v>176.29999999999998</v>
      </c>
      <c r="S443" s="213">
        <f t="shared" si="173"/>
        <v>96.823596142938172</v>
      </c>
    </row>
    <row r="444" spans="1:19" ht="13.5" customHeight="1" thickBot="1" x14ac:dyDescent="0.2">
      <c r="A444" s="209"/>
      <c r="B444" s="372"/>
      <c r="C444" s="377"/>
      <c r="D444" s="206" t="s">
        <v>77</v>
      </c>
      <c r="E444" s="214">
        <f t="shared" si="174"/>
        <v>14.2</v>
      </c>
      <c r="F444" s="214">
        <f t="shared" si="174"/>
        <v>29.800000000000004</v>
      </c>
      <c r="G444" s="214">
        <f t="shared" si="174"/>
        <v>17.099999999999998</v>
      </c>
      <c r="H444" s="214">
        <f t="shared" si="174"/>
        <v>29.8</v>
      </c>
      <c r="I444" s="214">
        <f t="shared" si="174"/>
        <v>37.300000000000004</v>
      </c>
      <c r="J444" s="214">
        <f t="shared" si="174"/>
        <v>24</v>
      </c>
      <c r="K444" s="214">
        <f t="shared" si="174"/>
        <v>17.8</v>
      </c>
      <c r="L444" s="214">
        <f t="shared" si="174"/>
        <v>11.3</v>
      </c>
      <c r="M444" s="214">
        <f t="shared" si="174"/>
        <v>9.2999999999999989</v>
      </c>
      <c r="N444" s="214">
        <f t="shared" si="174"/>
        <v>11.8</v>
      </c>
      <c r="O444" s="214">
        <f t="shared" si="174"/>
        <v>11.3</v>
      </c>
      <c r="P444" s="214">
        <f t="shared" si="174"/>
        <v>11.600000000000003</v>
      </c>
      <c r="Q444" s="214">
        <f t="shared" si="174"/>
        <v>225.3</v>
      </c>
      <c r="R444" s="214">
        <f>+R450+R456+R465+R471+R477+R483+R489</f>
        <v>229.39999999999998</v>
      </c>
      <c r="S444" s="215">
        <f t="shared" si="173"/>
        <v>98.21272885789017</v>
      </c>
    </row>
    <row r="445" spans="1:19" ht="13.5" customHeight="1" x14ac:dyDescent="0.15">
      <c r="A445" s="209"/>
      <c r="B445" s="209"/>
      <c r="C445" s="378" t="s">
        <v>290</v>
      </c>
      <c r="D445" s="200" t="s">
        <v>72</v>
      </c>
      <c r="E445" s="210">
        <v>24.1</v>
      </c>
      <c r="F445" s="210">
        <v>47.4</v>
      </c>
      <c r="G445" s="210">
        <v>30.5</v>
      </c>
      <c r="H445" s="210">
        <v>44.5</v>
      </c>
      <c r="I445" s="210">
        <v>57.7</v>
      </c>
      <c r="J445" s="210">
        <v>41.5</v>
      </c>
      <c r="K445" s="265">
        <v>40.299999999999997</v>
      </c>
      <c r="L445" s="265">
        <v>23</v>
      </c>
      <c r="M445" s="265">
        <v>18</v>
      </c>
      <c r="N445" s="265">
        <v>30.7</v>
      </c>
      <c r="O445" s="265">
        <v>26.8</v>
      </c>
      <c r="P445" s="265">
        <v>17</v>
      </c>
      <c r="Q445" s="210">
        <f t="shared" ref="Q445:Q456" si="175">SUM(E445:P445)</f>
        <v>401.5</v>
      </c>
      <c r="R445" s="210">
        <v>436.30000000000013</v>
      </c>
      <c r="S445" s="211">
        <f t="shared" si="173"/>
        <v>92.0238368095347</v>
      </c>
    </row>
    <row r="446" spans="1:19" ht="13.5" customHeight="1" x14ac:dyDescent="0.15">
      <c r="A446" s="209"/>
      <c r="B446" s="194"/>
      <c r="C446" s="379"/>
      <c r="D446" s="203" t="s">
        <v>73</v>
      </c>
      <c r="E446" s="212">
        <v>1.8</v>
      </c>
      <c r="F446" s="212">
        <v>3.8</v>
      </c>
      <c r="G446" s="212">
        <v>2.6</v>
      </c>
      <c r="H446" s="212">
        <v>4.5</v>
      </c>
      <c r="I446" s="212">
        <v>6.3</v>
      </c>
      <c r="J446" s="212">
        <v>4.0999999999999996</v>
      </c>
      <c r="K446" s="261">
        <v>2.9</v>
      </c>
      <c r="L446" s="261">
        <v>1.8</v>
      </c>
      <c r="M446" s="261">
        <v>1.4</v>
      </c>
      <c r="N446" s="261">
        <v>3.3</v>
      </c>
      <c r="O446" s="261">
        <v>2.8</v>
      </c>
      <c r="P446" s="261">
        <v>1.7</v>
      </c>
      <c r="Q446" s="212">
        <f t="shared" si="175"/>
        <v>37</v>
      </c>
      <c r="R446" s="212">
        <v>32.6</v>
      </c>
      <c r="S446" s="213">
        <f t="shared" si="173"/>
        <v>113.49693251533741</v>
      </c>
    </row>
    <row r="447" spans="1:19" ht="13.5" customHeight="1" x14ac:dyDescent="0.15">
      <c r="A447" s="209"/>
      <c r="B447" s="194"/>
      <c r="C447" s="379"/>
      <c r="D447" s="203" t="s">
        <v>74</v>
      </c>
      <c r="E447" s="212">
        <f t="shared" ref="E447:P447" si="176">+E445-E446</f>
        <v>22.3</v>
      </c>
      <c r="F447" s="212">
        <f t="shared" si="176"/>
        <v>43.6</v>
      </c>
      <c r="G447" s="212">
        <f t="shared" si="176"/>
        <v>27.9</v>
      </c>
      <c r="H447" s="212">
        <f t="shared" si="176"/>
        <v>40</v>
      </c>
      <c r="I447" s="212">
        <f t="shared" si="176"/>
        <v>51.400000000000006</v>
      </c>
      <c r="J447" s="212">
        <f t="shared" si="176"/>
        <v>37.4</v>
      </c>
      <c r="K447" s="261">
        <f t="shared" si="176"/>
        <v>37.4</v>
      </c>
      <c r="L447" s="261">
        <f t="shared" si="176"/>
        <v>21.2</v>
      </c>
      <c r="M447" s="261">
        <f t="shared" si="176"/>
        <v>16.600000000000001</v>
      </c>
      <c r="N447" s="261">
        <f t="shared" si="176"/>
        <v>27.4</v>
      </c>
      <c r="O447" s="261">
        <f t="shared" si="176"/>
        <v>24</v>
      </c>
      <c r="P447" s="261">
        <f t="shared" si="176"/>
        <v>15.3</v>
      </c>
      <c r="Q447" s="212">
        <f t="shared" si="175"/>
        <v>364.5</v>
      </c>
      <c r="R447" s="212">
        <v>403.7</v>
      </c>
      <c r="S447" s="213">
        <f t="shared" si="173"/>
        <v>90.289819172652969</v>
      </c>
    </row>
    <row r="448" spans="1:19" ht="13.5" customHeight="1" x14ac:dyDescent="0.15">
      <c r="A448" s="209"/>
      <c r="B448" s="194"/>
      <c r="C448" s="379"/>
      <c r="D448" s="203" t="s">
        <v>75</v>
      </c>
      <c r="E448" s="212">
        <f t="shared" ref="E448:P448" si="177">+E445-E449</f>
        <v>20.900000000000002</v>
      </c>
      <c r="F448" s="212">
        <f t="shared" si="177"/>
        <v>42.699999999999996</v>
      </c>
      <c r="G448" s="212">
        <f t="shared" si="177"/>
        <v>27.9</v>
      </c>
      <c r="H448" s="212">
        <f t="shared" si="177"/>
        <v>38.5</v>
      </c>
      <c r="I448" s="212">
        <f t="shared" si="177"/>
        <v>52.6</v>
      </c>
      <c r="J448" s="212">
        <f t="shared" si="177"/>
        <v>38.299999999999997</v>
      </c>
      <c r="K448" s="261">
        <f t="shared" si="177"/>
        <v>38</v>
      </c>
      <c r="L448" s="261">
        <f t="shared" si="177"/>
        <v>21.4</v>
      </c>
      <c r="M448" s="261">
        <f t="shared" si="177"/>
        <v>16.899999999999999</v>
      </c>
      <c r="N448" s="261">
        <f t="shared" si="177"/>
        <v>28.2</v>
      </c>
      <c r="O448" s="261">
        <f t="shared" si="177"/>
        <v>24.8</v>
      </c>
      <c r="P448" s="261">
        <f t="shared" si="177"/>
        <v>15.8</v>
      </c>
      <c r="Q448" s="212">
        <f t="shared" si="175"/>
        <v>365.99999999999994</v>
      </c>
      <c r="R448" s="212">
        <v>398.09999999999997</v>
      </c>
      <c r="S448" s="213">
        <f t="shared" si="173"/>
        <v>91.936699321778434</v>
      </c>
    </row>
    <row r="449" spans="1:19" ht="13.5" customHeight="1" x14ac:dyDescent="0.15">
      <c r="A449" s="209"/>
      <c r="B449" s="194"/>
      <c r="C449" s="379"/>
      <c r="D449" s="203" t="s">
        <v>76</v>
      </c>
      <c r="E449" s="212">
        <v>3.2</v>
      </c>
      <c r="F449" s="212">
        <v>4.7</v>
      </c>
      <c r="G449" s="212">
        <v>2.6</v>
      </c>
      <c r="H449" s="212">
        <v>6</v>
      </c>
      <c r="I449" s="212">
        <v>5.0999999999999996</v>
      </c>
      <c r="J449" s="212">
        <v>3.2</v>
      </c>
      <c r="K449" s="261">
        <v>2.2999999999999998</v>
      </c>
      <c r="L449" s="261">
        <v>1.6</v>
      </c>
      <c r="M449" s="261">
        <v>1.1000000000000001</v>
      </c>
      <c r="N449" s="261">
        <v>2.5</v>
      </c>
      <c r="O449" s="261">
        <v>2</v>
      </c>
      <c r="P449" s="261">
        <v>1.2</v>
      </c>
      <c r="Q449" s="212">
        <f t="shared" si="175"/>
        <v>35.500000000000007</v>
      </c>
      <c r="R449" s="212">
        <v>38.199999999999996</v>
      </c>
      <c r="S449" s="213">
        <f t="shared" si="173"/>
        <v>92.931937172774909</v>
      </c>
    </row>
    <row r="450" spans="1:19" ht="13.5" customHeight="1" thickBot="1" x14ac:dyDescent="0.2">
      <c r="A450" s="209"/>
      <c r="B450" s="194"/>
      <c r="C450" s="380"/>
      <c r="D450" s="206" t="s">
        <v>77</v>
      </c>
      <c r="E450" s="214">
        <v>5.7</v>
      </c>
      <c r="F450" s="214">
        <v>6.7</v>
      </c>
      <c r="G450" s="214">
        <v>4</v>
      </c>
      <c r="H450" s="214">
        <v>8.1</v>
      </c>
      <c r="I450" s="214">
        <v>10.3</v>
      </c>
      <c r="J450" s="214">
        <v>5</v>
      </c>
      <c r="K450" s="262">
        <v>3.3</v>
      </c>
      <c r="L450" s="262">
        <v>2</v>
      </c>
      <c r="M450" s="262">
        <v>1.5</v>
      </c>
      <c r="N450" s="262">
        <v>3.5</v>
      </c>
      <c r="O450" s="262">
        <v>3.7</v>
      </c>
      <c r="P450" s="262">
        <v>3.6</v>
      </c>
      <c r="Q450" s="214">
        <f t="shared" si="175"/>
        <v>57.4</v>
      </c>
      <c r="R450" s="214">
        <v>60.8</v>
      </c>
      <c r="S450" s="215">
        <f t="shared" si="173"/>
        <v>94.40789473684211</v>
      </c>
    </row>
    <row r="451" spans="1:19" ht="13.5" customHeight="1" x14ac:dyDescent="0.15">
      <c r="A451" s="209"/>
      <c r="B451" s="194"/>
      <c r="C451" s="378" t="s">
        <v>304</v>
      </c>
      <c r="D451" s="200" t="s">
        <v>72</v>
      </c>
      <c r="E451" s="210">
        <v>11.8</v>
      </c>
      <c r="F451" s="210">
        <v>22.7</v>
      </c>
      <c r="G451" s="210">
        <v>20.9</v>
      </c>
      <c r="H451" s="210">
        <v>21.5</v>
      </c>
      <c r="I451" s="210">
        <v>28.6</v>
      </c>
      <c r="J451" s="210">
        <v>38.799999999999997</v>
      </c>
      <c r="K451" s="265">
        <v>16.3</v>
      </c>
      <c r="L451" s="265">
        <v>11.2</v>
      </c>
      <c r="M451" s="265">
        <v>8.6999999999999993</v>
      </c>
      <c r="N451" s="265">
        <v>8.8000000000000007</v>
      </c>
      <c r="O451" s="265">
        <v>8.8000000000000007</v>
      </c>
      <c r="P451" s="265">
        <v>11</v>
      </c>
      <c r="Q451" s="210">
        <f t="shared" si="175"/>
        <v>209.10000000000002</v>
      </c>
      <c r="R451" s="210">
        <v>197</v>
      </c>
      <c r="S451" s="211">
        <f t="shared" si="173"/>
        <v>106.14213197969545</v>
      </c>
    </row>
    <row r="452" spans="1:19" ht="13.5" customHeight="1" x14ac:dyDescent="0.15">
      <c r="A452" s="209"/>
      <c r="B452" s="194"/>
      <c r="C452" s="379"/>
      <c r="D452" s="203" t="s">
        <v>73</v>
      </c>
      <c r="E452" s="212">
        <v>1.1000000000000001</v>
      </c>
      <c r="F452" s="212">
        <v>2</v>
      </c>
      <c r="G452" s="212">
        <v>1.9</v>
      </c>
      <c r="H452" s="212">
        <v>1.9</v>
      </c>
      <c r="I452" s="212">
        <v>2.6</v>
      </c>
      <c r="J452" s="212">
        <v>3.5</v>
      </c>
      <c r="K452" s="261">
        <v>1.9</v>
      </c>
      <c r="L452" s="261">
        <v>1.3</v>
      </c>
      <c r="M452" s="261">
        <v>1</v>
      </c>
      <c r="N452" s="261">
        <v>1</v>
      </c>
      <c r="O452" s="261">
        <v>1</v>
      </c>
      <c r="P452" s="261">
        <v>1.3</v>
      </c>
      <c r="Q452" s="212">
        <f t="shared" si="175"/>
        <v>20.5</v>
      </c>
      <c r="R452" s="212">
        <v>19.3</v>
      </c>
      <c r="S452" s="213">
        <f t="shared" si="173"/>
        <v>106.21761658031087</v>
      </c>
    </row>
    <row r="453" spans="1:19" ht="13.5" customHeight="1" x14ac:dyDescent="0.15">
      <c r="A453" s="209"/>
      <c r="B453" s="194"/>
      <c r="C453" s="379"/>
      <c r="D453" s="203" t="s">
        <v>74</v>
      </c>
      <c r="E453" s="212">
        <f t="shared" ref="E453:P453" si="178">+E451-E452</f>
        <v>10.700000000000001</v>
      </c>
      <c r="F453" s="212">
        <f t="shared" si="178"/>
        <v>20.7</v>
      </c>
      <c r="G453" s="212">
        <f t="shared" si="178"/>
        <v>19</v>
      </c>
      <c r="H453" s="212">
        <f t="shared" si="178"/>
        <v>19.600000000000001</v>
      </c>
      <c r="I453" s="212">
        <f t="shared" si="178"/>
        <v>26</v>
      </c>
      <c r="J453" s="212">
        <f t="shared" si="178"/>
        <v>35.299999999999997</v>
      </c>
      <c r="K453" s="261">
        <f t="shared" si="178"/>
        <v>14.4</v>
      </c>
      <c r="L453" s="261">
        <f t="shared" si="178"/>
        <v>9.8999999999999986</v>
      </c>
      <c r="M453" s="261">
        <f t="shared" si="178"/>
        <v>7.6999999999999993</v>
      </c>
      <c r="N453" s="261">
        <f t="shared" si="178"/>
        <v>7.8000000000000007</v>
      </c>
      <c r="O453" s="261">
        <f t="shared" si="178"/>
        <v>7.8000000000000007</v>
      </c>
      <c r="P453" s="261">
        <f t="shared" si="178"/>
        <v>9.6999999999999993</v>
      </c>
      <c r="Q453" s="212">
        <f t="shared" si="175"/>
        <v>188.60000000000002</v>
      </c>
      <c r="R453" s="212">
        <v>177.7</v>
      </c>
      <c r="S453" s="213">
        <f t="shared" si="173"/>
        <v>106.13393359594825</v>
      </c>
    </row>
    <row r="454" spans="1:19" ht="13.5" customHeight="1" x14ac:dyDescent="0.15">
      <c r="A454" s="209"/>
      <c r="B454" s="194"/>
      <c r="C454" s="379"/>
      <c r="D454" s="203" t="s">
        <v>75</v>
      </c>
      <c r="E454" s="212">
        <f t="shared" ref="E454:P454" si="179">+E451-E455</f>
        <v>11.3</v>
      </c>
      <c r="F454" s="212">
        <f t="shared" si="179"/>
        <v>22.099999999999998</v>
      </c>
      <c r="G454" s="212">
        <f t="shared" si="179"/>
        <v>20</v>
      </c>
      <c r="H454" s="212">
        <f t="shared" si="179"/>
        <v>20.3</v>
      </c>
      <c r="I454" s="212">
        <f t="shared" si="179"/>
        <v>27.5</v>
      </c>
      <c r="J454" s="212">
        <f t="shared" si="179"/>
        <v>38.099999999999994</v>
      </c>
      <c r="K454" s="261">
        <f t="shared" si="179"/>
        <v>15.700000000000001</v>
      </c>
      <c r="L454" s="261">
        <f t="shared" si="179"/>
        <v>10.899999999999999</v>
      </c>
      <c r="M454" s="261">
        <f t="shared" si="179"/>
        <v>8.2999999999999989</v>
      </c>
      <c r="N454" s="261">
        <f t="shared" si="179"/>
        <v>8.3000000000000007</v>
      </c>
      <c r="O454" s="261">
        <f t="shared" si="179"/>
        <v>8.5</v>
      </c>
      <c r="P454" s="261">
        <f t="shared" si="179"/>
        <v>10.8</v>
      </c>
      <c r="Q454" s="212">
        <f t="shared" si="175"/>
        <v>201.80000000000004</v>
      </c>
      <c r="R454" s="212">
        <v>190.1</v>
      </c>
      <c r="S454" s="213">
        <f t="shared" si="173"/>
        <v>106.15465544450291</v>
      </c>
    </row>
    <row r="455" spans="1:19" ht="13.5" customHeight="1" x14ac:dyDescent="0.15">
      <c r="A455" s="209"/>
      <c r="B455" s="194"/>
      <c r="C455" s="379"/>
      <c r="D455" s="203" t="s">
        <v>76</v>
      </c>
      <c r="E455" s="212">
        <v>0.5</v>
      </c>
      <c r="F455" s="212">
        <v>0.6</v>
      </c>
      <c r="G455" s="212">
        <v>0.9</v>
      </c>
      <c r="H455" s="212">
        <v>1.2</v>
      </c>
      <c r="I455" s="212">
        <v>1.1000000000000001</v>
      </c>
      <c r="J455" s="212">
        <v>0.7</v>
      </c>
      <c r="K455" s="261">
        <v>0.6</v>
      </c>
      <c r="L455" s="261">
        <v>0.3</v>
      </c>
      <c r="M455" s="261">
        <v>0.4</v>
      </c>
      <c r="N455" s="261">
        <v>0.5</v>
      </c>
      <c r="O455" s="261">
        <v>0.3</v>
      </c>
      <c r="P455" s="261">
        <v>0.2</v>
      </c>
      <c r="Q455" s="212">
        <f t="shared" si="175"/>
        <v>7.3000000000000007</v>
      </c>
      <c r="R455" s="212">
        <v>6.9</v>
      </c>
      <c r="S455" s="213">
        <f t="shared" si="173"/>
        <v>105.79710144927536</v>
      </c>
    </row>
    <row r="456" spans="1:19" ht="13.5" customHeight="1" thickBot="1" x14ac:dyDescent="0.2">
      <c r="A456" s="209"/>
      <c r="B456" s="194"/>
      <c r="C456" s="380"/>
      <c r="D456" s="206" t="s">
        <v>77</v>
      </c>
      <c r="E456" s="214">
        <v>0.5</v>
      </c>
      <c r="F456" s="214">
        <v>0.6</v>
      </c>
      <c r="G456" s="214">
        <v>0.9</v>
      </c>
      <c r="H456" s="214">
        <v>1.2</v>
      </c>
      <c r="I456" s="214">
        <v>1.1000000000000001</v>
      </c>
      <c r="J456" s="214">
        <v>0.7</v>
      </c>
      <c r="K456" s="262">
        <v>0.6</v>
      </c>
      <c r="L456" s="262">
        <v>0.3</v>
      </c>
      <c r="M456" s="262">
        <v>0.4</v>
      </c>
      <c r="N456" s="262">
        <v>0.5</v>
      </c>
      <c r="O456" s="262">
        <v>0.3</v>
      </c>
      <c r="P456" s="262">
        <v>0.2</v>
      </c>
      <c r="Q456" s="214">
        <f t="shared" si="175"/>
        <v>7.3000000000000007</v>
      </c>
      <c r="R456" s="214">
        <v>6.9</v>
      </c>
      <c r="S456" s="215">
        <f t="shared" si="173"/>
        <v>105.79710144927536</v>
      </c>
    </row>
    <row r="457" spans="1:19" ht="18.75" customHeight="1" x14ac:dyDescent="0.2">
      <c r="A457" s="308" t="str">
        <f>$A$1</f>
        <v>５　平成27年度市町村別・月別観光入込客数</v>
      </c>
    </row>
    <row r="458" spans="1:19" ht="13.5" customHeight="1" thickBot="1" x14ac:dyDescent="0.2">
      <c r="S458" s="195" t="s">
        <v>310</v>
      </c>
    </row>
    <row r="459" spans="1:19" ht="13.5" customHeight="1" thickBot="1" x14ac:dyDescent="0.2">
      <c r="A459" s="196" t="s">
        <v>58</v>
      </c>
      <c r="B459" s="196" t="s">
        <v>355</v>
      </c>
      <c r="C459" s="196" t="s">
        <v>59</v>
      </c>
      <c r="D459" s="197" t="s">
        <v>60</v>
      </c>
      <c r="E459" s="198" t="s">
        <v>61</v>
      </c>
      <c r="F459" s="198" t="s">
        <v>62</v>
      </c>
      <c r="G459" s="198" t="s">
        <v>63</v>
      </c>
      <c r="H459" s="198" t="s">
        <v>64</v>
      </c>
      <c r="I459" s="198" t="s">
        <v>65</v>
      </c>
      <c r="J459" s="198" t="s">
        <v>66</v>
      </c>
      <c r="K459" s="198" t="s">
        <v>67</v>
      </c>
      <c r="L459" s="198" t="s">
        <v>68</v>
      </c>
      <c r="M459" s="198" t="s">
        <v>69</v>
      </c>
      <c r="N459" s="198" t="s">
        <v>36</v>
      </c>
      <c r="O459" s="198" t="s">
        <v>37</v>
      </c>
      <c r="P459" s="198" t="s">
        <v>38</v>
      </c>
      <c r="Q459" s="198" t="s">
        <v>356</v>
      </c>
      <c r="R459" s="198" t="str">
        <f>$R$3</f>
        <v>26年度</v>
      </c>
      <c r="S459" s="199" t="s">
        <v>71</v>
      </c>
    </row>
    <row r="460" spans="1:19" ht="13.5" customHeight="1" x14ac:dyDescent="0.15">
      <c r="A460" s="209"/>
      <c r="B460" s="194"/>
      <c r="C460" s="378" t="s">
        <v>151</v>
      </c>
      <c r="D460" s="200" t="s">
        <v>72</v>
      </c>
      <c r="E460" s="210">
        <v>21.7</v>
      </c>
      <c r="F460" s="210">
        <v>57.6</v>
      </c>
      <c r="G460" s="210">
        <v>30</v>
      </c>
      <c r="H460" s="210">
        <v>46.8</v>
      </c>
      <c r="I460" s="210">
        <v>56</v>
      </c>
      <c r="J460" s="210">
        <v>43.6</v>
      </c>
      <c r="K460" s="265">
        <v>24.9</v>
      </c>
      <c r="L460" s="265">
        <v>18.5</v>
      </c>
      <c r="M460" s="265">
        <v>13</v>
      </c>
      <c r="N460" s="265">
        <v>12.5</v>
      </c>
      <c r="O460" s="265">
        <v>11.4</v>
      </c>
      <c r="P460" s="265">
        <v>16.600000000000001</v>
      </c>
      <c r="Q460" s="210">
        <f t="shared" ref="Q460:Q489" si="180">SUM(E460:P460)</f>
        <v>352.59999999999997</v>
      </c>
      <c r="R460" s="210">
        <v>335.70000000000005</v>
      </c>
      <c r="S460" s="211">
        <f t="shared" ref="S460:S489" si="181">IF(Q460=0,"－",Q460/R460*100)</f>
        <v>105.03425677688409</v>
      </c>
    </row>
    <row r="461" spans="1:19" ht="13.5" customHeight="1" x14ac:dyDescent="0.15">
      <c r="A461" s="209"/>
      <c r="B461" s="194"/>
      <c r="C461" s="379"/>
      <c r="D461" s="203" t="s">
        <v>73</v>
      </c>
      <c r="E461" s="212">
        <v>2.5</v>
      </c>
      <c r="F461" s="212">
        <v>7</v>
      </c>
      <c r="G461" s="212">
        <v>3.9</v>
      </c>
      <c r="H461" s="212">
        <v>5.7</v>
      </c>
      <c r="I461" s="212">
        <v>7.5</v>
      </c>
      <c r="J461" s="212">
        <v>5.7</v>
      </c>
      <c r="K461" s="261">
        <v>2.8</v>
      </c>
      <c r="L461" s="261">
        <v>2</v>
      </c>
      <c r="M461" s="261">
        <v>1.4</v>
      </c>
      <c r="N461" s="261">
        <v>1.3</v>
      </c>
      <c r="O461" s="261">
        <v>1.2</v>
      </c>
      <c r="P461" s="261">
        <v>1.7</v>
      </c>
      <c r="Q461" s="212">
        <f t="shared" si="180"/>
        <v>42.7</v>
      </c>
      <c r="R461" s="212">
        <v>41.000000000000007</v>
      </c>
      <c r="S461" s="213">
        <f t="shared" si="181"/>
        <v>104.14634146341461</v>
      </c>
    </row>
    <row r="462" spans="1:19" ht="13.5" customHeight="1" x14ac:dyDescent="0.15">
      <c r="A462" s="209"/>
      <c r="B462" s="194"/>
      <c r="C462" s="379"/>
      <c r="D462" s="203" t="s">
        <v>74</v>
      </c>
      <c r="E462" s="212">
        <f t="shared" ref="E462:P462" si="182">+E460-E461</f>
        <v>19.2</v>
      </c>
      <c r="F462" s="212">
        <f t="shared" si="182"/>
        <v>50.6</v>
      </c>
      <c r="G462" s="212">
        <f t="shared" si="182"/>
        <v>26.1</v>
      </c>
      <c r="H462" s="212">
        <f t="shared" si="182"/>
        <v>41.099999999999994</v>
      </c>
      <c r="I462" s="212">
        <f t="shared" si="182"/>
        <v>48.5</v>
      </c>
      <c r="J462" s="212">
        <f t="shared" si="182"/>
        <v>37.9</v>
      </c>
      <c r="K462" s="261">
        <f t="shared" si="182"/>
        <v>22.099999999999998</v>
      </c>
      <c r="L462" s="261">
        <f t="shared" si="182"/>
        <v>16.5</v>
      </c>
      <c r="M462" s="261">
        <f t="shared" si="182"/>
        <v>11.6</v>
      </c>
      <c r="N462" s="261">
        <f t="shared" si="182"/>
        <v>11.2</v>
      </c>
      <c r="O462" s="261">
        <f t="shared" si="182"/>
        <v>10.200000000000001</v>
      </c>
      <c r="P462" s="261">
        <f t="shared" si="182"/>
        <v>14.900000000000002</v>
      </c>
      <c r="Q462" s="212">
        <f t="shared" si="180"/>
        <v>309.89999999999998</v>
      </c>
      <c r="R462" s="212">
        <v>294.7</v>
      </c>
      <c r="S462" s="213">
        <f t="shared" si="181"/>
        <v>105.15778758059042</v>
      </c>
    </row>
    <row r="463" spans="1:19" ht="13.5" customHeight="1" x14ac:dyDescent="0.15">
      <c r="A463" s="209"/>
      <c r="B463" s="194"/>
      <c r="C463" s="379"/>
      <c r="D463" s="203" t="s">
        <v>75</v>
      </c>
      <c r="E463" s="212">
        <f t="shared" ref="E463:P463" si="183">+E460-E464</f>
        <v>20.8</v>
      </c>
      <c r="F463" s="212">
        <f t="shared" si="183"/>
        <v>55.300000000000004</v>
      </c>
      <c r="G463" s="212">
        <f t="shared" si="183"/>
        <v>28.5</v>
      </c>
      <c r="H463" s="212">
        <f t="shared" si="183"/>
        <v>44.4</v>
      </c>
      <c r="I463" s="212">
        <f t="shared" si="183"/>
        <v>52.9</v>
      </c>
      <c r="J463" s="212">
        <f t="shared" si="183"/>
        <v>41.5</v>
      </c>
      <c r="K463" s="261">
        <f t="shared" si="183"/>
        <v>23.4</v>
      </c>
      <c r="L463" s="261">
        <f t="shared" si="183"/>
        <v>17.3</v>
      </c>
      <c r="M463" s="261">
        <f t="shared" si="183"/>
        <v>12.2</v>
      </c>
      <c r="N463" s="261">
        <f t="shared" si="183"/>
        <v>11.3</v>
      </c>
      <c r="O463" s="261">
        <f t="shared" si="183"/>
        <v>10.5</v>
      </c>
      <c r="P463" s="261">
        <f t="shared" si="183"/>
        <v>15.500000000000002</v>
      </c>
      <c r="Q463" s="212">
        <f t="shared" si="180"/>
        <v>333.6</v>
      </c>
      <c r="R463" s="212">
        <v>315.10000000000002</v>
      </c>
      <c r="S463" s="213">
        <f t="shared" si="181"/>
        <v>105.87115201523325</v>
      </c>
    </row>
    <row r="464" spans="1:19" ht="13.5" customHeight="1" x14ac:dyDescent="0.15">
      <c r="A464" s="209"/>
      <c r="B464" s="194"/>
      <c r="C464" s="379"/>
      <c r="D464" s="203" t="s">
        <v>76</v>
      </c>
      <c r="E464" s="212">
        <v>0.9</v>
      </c>
      <c r="F464" s="212">
        <v>2.2999999999999998</v>
      </c>
      <c r="G464" s="212">
        <v>1.5</v>
      </c>
      <c r="H464" s="212">
        <v>2.4</v>
      </c>
      <c r="I464" s="212">
        <v>3.1</v>
      </c>
      <c r="J464" s="212">
        <v>2.1</v>
      </c>
      <c r="K464" s="261">
        <v>1.5</v>
      </c>
      <c r="L464" s="261">
        <v>1.2</v>
      </c>
      <c r="M464" s="261">
        <v>0.8</v>
      </c>
      <c r="N464" s="261">
        <v>1.2</v>
      </c>
      <c r="O464" s="261">
        <v>0.9</v>
      </c>
      <c r="P464" s="261">
        <v>1.1000000000000001</v>
      </c>
      <c r="Q464" s="212">
        <f t="shared" si="180"/>
        <v>19</v>
      </c>
      <c r="R464" s="212">
        <v>20.599999999999998</v>
      </c>
      <c r="S464" s="213">
        <f t="shared" si="181"/>
        <v>92.233009708737882</v>
      </c>
    </row>
    <row r="465" spans="1:19" ht="13.5" customHeight="1" thickBot="1" x14ac:dyDescent="0.2">
      <c r="A465" s="209"/>
      <c r="B465" s="194"/>
      <c r="C465" s="380"/>
      <c r="D465" s="206" t="s">
        <v>77</v>
      </c>
      <c r="E465" s="214">
        <v>1</v>
      </c>
      <c r="F465" s="214">
        <v>2.7</v>
      </c>
      <c r="G465" s="214">
        <v>1.7</v>
      </c>
      <c r="H465" s="214">
        <v>2.9</v>
      </c>
      <c r="I465" s="214">
        <v>3.8</v>
      </c>
      <c r="J465" s="214">
        <v>2.6</v>
      </c>
      <c r="K465" s="262">
        <v>1.8</v>
      </c>
      <c r="L465" s="262">
        <v>1.4</v>
      </c>
      <c r="M465" s="262">
        <v>0.9</v>
      </c>
      <c r="N465" s="262">
        <v>1.5</v>
      </c>
      <c r="O465" s="262">
        <v>1.2</v>
      </c>
      <c r="P465" s="262">
        <v>1.3</v>
      </c>
      <c r="Q465" s="214">
        <f t="shared" si="180"/>
        <v>22.799999999999997</v>
      </c>
      <c r="R465" s="214">
        <v>25.8</v>
      </c>
      <c r="S465" s="215">
        <f t="shared" si="181"/>
        <v>88.3720930232558</v>
      </c>
    </row>
    <row r="466" spans="1:19" ht="13.5" customHeight="1" x14ac:dyDescent="0.15">
      <c r="A466" s="209"/>
      <c r="B466" s="194"/>
      <c r="C466" s="378" t="s">
        <v>152</v>
      </c>
      <c r="D466" s="200" t="s">
        <v>72</v>
      </c>
      <c r="E466" s="210">
        <v>7.9</v>
      </c>
      <c r="F466" s="210">
        <v>17.2</v>
      </c>
      <c r="G466" s="210">
        <v>9.9</v>
      </c>
      <c r="H466" s="210">
        <v>13.5</v>
      </c>
      <c r="I466" s="210">
        <v>21.5</v>
      </c>
      <c r="J466" s="210">
        <v>12.7</v>
      </c>
      <c r="K466" s="265">
        <v>6.8</v>
      </c>
      <c r="L466" s="265">
        <v>4</v>
      </c>
      <c r="M466" s="265">
        <v>4.5999999999999996</v>
      </c>
      <c r="N466" s="265">
        <v>3.8</v>
      </c>
      <c r="O466" s="265">
        <v>3.3</v>
      </c>
      <c r="P466" s="265">
        <v>3.8</v>
      </c>
      <c r="Q466" s="210">
        <f t="shared" si="180"/>
        <v>108.99999999999999</v>
      </c>
      <c r="R466" s="210">
        <v>109.00000000000001</v>
      </c>
      <c r="S466" s="211">
        <f t="shared" si="181"/>
        <v>99.999999999999972</v>
      </c>
    </row>
    <row r="467" spans="1:19" ht="13.5" customHeight="1" x14ac:dyDescent="0.15">
      <c r="A467" s="209"/>
      <c r="B467" s="194"/>
      <c r="C467" s="379"/>
      <c r="D467" s="203" t="s">
        <v>73</v>
      </c>
      <c r="E467" s="212">
        <v>2.7</v>
      </c>
      <c r="F467" s="212">
        <v>4.8</v>
      </c>
      <c r="G467" s="212">
        <v>3</v>
      </c>
      <c r="H467" s="212">
        <v>4.2</v>
      </c>
      <c r="I467" s="212">
        <v>5.4</v>
      </c>
      <c r="J467" s="212">
        <v>4</v>
      </c>
      <c r="K467" s="261">
        <v>1.5</v>
      </c>
      <c r="L467" s="261">
        <v>1</v>
      </c>
      <c r="M467" s="261">
        <v>1.1000000000000001</v>
      </c>
      <c r="N467" s="261">
        <v>0.9</v>
      </c>
      <c r="O467" s="261">
        <v>0.7</v>
      </c>
      <c r="P467" s="261">
        <v>0.9</v>
      </c>
      <c r="Q467" s="212">
        <f t="shared" si="180"/>
        <v>30.2</v>
      </c>
      <c r="R467" s="212">
        <v>29.999999999999996</v>
      </c>
      <c r="S467" s="213">
        <f t="shared" si="181"/>
        <v>100.66666666666669</v>
      </c>
    </row>
    <row r="468" spans="1:19" ht="13.5" customHeight="1" x14ac:dyDescent="0.15">
      <c r="A468" s="209"/>
      <c r="B468" s="194"/>
      <c r="C468" s="379"/>
      <c r="D468" s="203" t="s">
        <v>74</v>
      </c>
      <c r="E468" s="212">
        <f t="shared" ref="E468:P468" si="184">+E466-E467</f>
        <v>5.2</v>
      </c>
      <c r="F468" s="212">
        <f t="shared" si="184"/>
        <v>12.399999999999999</v>
      </c>
      <c r="G468" s="212">
        <f t="shared" si="184"/>
        <v>6.9</v>
      </c>
      <c r="H468" s="212">
        <f t="shared" si="184"/>
        <v>9.3000000000000007</v>
      </c>
      <c r="I468" s="212">
        <f t="shared" si="184"/>
        <v>16.100000000000001</v>
      </c>
      <c r="J468" s="212">
        <f t="shared" si="184"/>
        <v>8.6999999999999993</v>
      </c>
      <c r="K468" s="261">
        <f t="shared" si="184"/>
        <v>5.3</v>
      </c>
      <c r="L468" s="261">
        <f t="shared" si="184"/>
        <v>3</v>
      </c>
      <c r="M468" s="261">
        <f t="shared" si="184"/>
        <v>3.4999999999999996</v>
      </c>
      <c r="N468" s="261">
        <f t="shared" si="184"/>
        <v>2.9</v>
      </c>
      <c r="O468" s="261">
        <f t="shared" si="184"/>
        <v>2.5999999999999996</v>
      </c>
      <c r="P468" s="261">
        <f t="shared" si="184"/>
        <v>2.9</v>
      </c>
      <c r="Q468" s="212">
        <f t="shared" si="180"/>
        <v>78.8</v>
      </c>
      <c r="R468" s="212">
        <v>79</v>
      </c>
      <c r="S468" s="213">
        <f t="shared" si="181"/>
        <v>99.74683544303798</v>
      </c>
    </row>
    <row r="469" spans="1:19" ht="13.5" customHeight="1" x14ac:dyDescent="0.15">
      <c r="A469" s="209"/>
      <c r="B469" s="194"/>
      <c r="C469" s="379"/>
      <c r="D469" s="203" t="s">
        <v>75</v>
      </c>
      <c r="E469" s="212">
        <f t="shared" ref="E469:P469" si="185">+E466-E470</f>
        <v>4.6000000000000005</v>
      </c>
      <c r="F469" s="212">
        <f t="shared" si="185"/>
        <v>11.799999999999999</v>
      </c>
      <c r="G469" s="212">
        <f t="shared" si="185"/>
        <v>5.3000000000000007</v>
      </c>
      <c r="H469" s="212">
        <f t="shared" si="185"/>
        <v>6.7</v>
      </c>
      <c r="I469" s="212">
        <f t="shared" si="185"/>
        <v>13.6</v>
      </c>
      <c r="J469" s="212">
        <f t="shared" si="185"/>
        <v>6.6</v>
      </c>
      <c r="K469" s="261">
        <f t="shared" si="185"/>
        <v>2.3999999999999995</v>
      </c>
      <c r="L469" s="261">
        <f t="shared" si="185"/>
        <v>1.1000000000000001</v>
      </c>
      <c r="M469" s="261">
        <f t="shared" si="185"/>
        <v>1.8999999999999995</v>
      </c>
      <c r="N469" s="261">
        <f t="shared" si="185"/>
        <v>1.1999999999999997</v>
      </c>
      <c r="O469" s="261">
        <f t="shared" si="185"/>
        <v>0.79999999999999982</v>
      </c>
      <c r="P469" s="261">
        <f t="shared" si="185"/>
        <v>1.5999999999999996</v>
      </c>
      <c r="Q469" s="212">
        <f t="shared" si="180"/>
        <v>57.6</v>
      </c>
      <c r="R469" s="212">
        <v>54.6</v>
      </c>
      <c r="S469" s="213">
        <f t="shared" si="181"/>
        <v>105.4945054945055</v>
      </c>
    </row>
    <row r="470" spans="1:19" ht="13.5" customHeight="1" x14ac:dyDescent="0.15">
      <c r="A470" s="209"/>
      <c r="B470" s="194"/>
      <c r="C470" s="379"/>
      <c r="D470" s="203" t="s">
        <v>76</v>
      </c>
      <c r="E470" s="212">
        <v>3.3</v>
      </c>
      <c r="F470" s="212">
        <v>5.4</v>
      </c>
      <c r="G470" s="212">
        <v>4.5999999999999996</v>
      </c>
      <c r="H470" s="212">
        <v>6.8</v>
      </c>
      <c r="I470" s="212">
        <v>7.9</v>
      </c>
      <c r="J470" s="212">
        <v>6.1</v>
      </c>
      <c r="K470" s="261">
        <v>4.4000000000000004</v>
      </c>
      <c r="L470" s="261">
        <v>2.9</v>
      </c>
      <c r="M470" s="261">
        <v>2.7</v>
      </c>
      <c r="N470" s="261">
        <v>2.6</v>
      </c>
      <c r="O470" s="261">
        <v>2.5</v>
      </c>
      <c r="P470" s="261">
        <v>2.2000000000000002</v>
      </c>
      <c r="Q470" s="212">
        <f t="shared" si="180"/>
        <v>51.400000000000006</v>
      </c>
      <c r="R470" s="212">
        <v>54.4</v>
      </c>
      <c r="S470" s="213">
        <f t="shared" si="181"/>
        <v>94.485294117647072</v>
      </c>
    </row>
    <row r="471" spans="1:19" ht="13.5" customHeight="1" thickBot="1" x14ac:dyDescent="0.2">
      <c r="A471" s="209"/>
      <c r="B471" s="194"/>
      <c r="C471" s="380"/>
      <c r="D471" s="206" t="s">
        <v>77</v>
      </c>
      <c r="E471" s="214">
        <v>3.6</v>
      </c>
      <c r="F471" s="214">
        <v>5.8</v>
      </c>
      <c r="G471" s="214">
        <v>4.9000000000000004</v>
      </c>
      <c r="H471" s="214">
        <v>7.4</v>
      </c>
      <c r="I471" s="214">
        <v>8.5</v>
      </c>
      <c r="J471" s="214">
        <v>6.6</v>
      </c>
      <c r="K471" s="262">
        <v>5.4</v>
      </c>
      <c r="L471" s="262">
        <v>3.5</v>
      </c>
      <c r="M471" s="262">
        <v>3.3</v>
      </c>
      <c r="N471" s="262">
        <v>3.2</v>
      </c>
      <c r="O471" s="262">
        <v>3.1</v>
      </c>
      <c r="P471" s="262">
        <v>3.5</v>
      </c>
      <c r="Q471" s="214">
        <f t="shared" si="180"/>
        <v>58.800000000000004</v>
      </c>
      <c r="R471" s="214">
        <v>61.500000000000007</v>
      </c>
      <c r="S471" s="215">
        <f t="shared" si="181"/>
        <v>95.609756097560975</v>
      </c>
    </row>
    <row r="472" spans="1:19" ht="13.5" customHeight="1" x14ac:dyDescent="0.15">
      <c r="A472" s="209"/>
      <c r="B472" s="194"/>
      <c r="C472" s="378" t="s">
        <v>153</v>
      </c>
      <c r="D472" s="200" t="s">
        <v>72</v>
      </c>
      <c r="E472" s="210">
        <v>5</v>
      </c>
      <c r="F472" s="210">
        <v>12.1</v>
      </c>
      <c r="G472" s="210">
        <v>7.5</v>
      </c>
      <c r="H472" s="210">
        <v>10.8</v>
      </c>
      <c r="I472" s="210">
        <v>35.299999999999997</v>
      </c>
      <c r="J472" s="210">
        <v>8.8000000000000007</v>
      </c>
      <c r="K472" s="265">
        <v>6.5</v>
      </c>
      <c r="L472" s="265">
        <v>4.9000000000000004</v>
      </c>
      <c r="M472" s="265">
        <v>3.9</v>
      </c>
      <c r="N472" s="265">
        <v>4</v>
      </c>
      <c r="O472" s="265">
        <v>3.8</v>
      </c>
      <c r="P472" s="265">
        <v>4.4000000000000004</v>
      </c>
      <c r="Q472" s="210">
        <f t="shared" si="180"/>
        <v>107.00000000000001</v>
      </c>
      <c r="R472" s="210">
        <v>107.89999999999999</v>
      </c>
      <c r="S472" s="211">
        <f t="shared" si="181"/>
        <v>99.16589434661725</v>
      </c>
    </row>
    <row r="473" spans="1:19" ht="13.5" customHeight="1" x14ac:dyDescent="0.15">
      <c r="A473" s="209"/>
      <c r="B473" s="194"/>
      <c r="C473" s="379"/>
      <c r="D473" s="203" t="s">
        <v>73</v>
      </c>
      <c r="E473" s="212">
        <v>1.1000000000000001</v>
      </c>
      <c r="F473" s="212">
        <v>1.8</v>
      </c>
      <c r="G473" s="212">
        <v>1.7</v>
      </c>
      <c r="H473" s="212">
        <v>2.2000000000000002</v>
      </c>
      <c r="I473" s="212">
        <v>3.9</v>
      </c>
      <c r="J473" s="212">
        <v>1.9</v>
      </c>
      <c r="K473" s="261">
        <v>1.4</v>
      </c>
      <c r="L473" s="261">
        <v>1.1000000000000001</v>
      </c>
      <c r="M473" s="261">
        <v>1</v>
      </c>
      <c r="N473" s="261">
        <v>1</v>
      </c>
      <c r="O473" s="261">
        <v>0.9</v>
      </c>
      <c r="P473" s="261">
        <v>1.1000000000000001</v>
      </c>
      <c r="Q473" s="212">
        <f t="shared" si="180"/>
        <v>19.100000000000001</v>
      </c>
      <c r="R473" s="212">
        <v>19.2</v>
      </c>
      <c r="S473" s="213">
        <f t="shared" si="181"/>
        <v>99.479166666666671</v>
      </c>
    </row>
    <row r="474" spans="1:19" ht="13.5" customHeight="1" x14ac:dyDescent="0.15">
      <c r="A474" s="209"/>
      <c r="B474" s="194"/>
      <c r="C474" s="379"/>
      <c r="D474" s="203" t="s">
        <v>74</v>
      </c>
      <c r="E474" s="212">
        <f t="shared" ref="E474:P474" si="186">+E472-E473</f>
        <v>3.9</v>
      </c>
      <c r="F474" s="212">
        <f t="shared" si="186"/>
        <v>10.299999999999999</v>
      </c>
      <c r="G474" s="212">
        <f t="shared" si="186"/>
        <v>5.8</v>
      </c>
      <c r="H474" s="212">
        <f t="shared" si="186"/>
        <v>8.6000000000000014</v>
      </c>
      <c r="I474" s="212">
        <f t="shared" si="186"/>
        <v>31.4</v>
      </c>
      <c r="J474" s="212">
        <f t="shared" si="186"/>
        <v>6.9</v>
      </c>
      <c r="K474" s="261">
        <f t="shared" si="186"/>
        <v>5.0999999999999996</v>
      </c>
      <c r="L474" s="261">
        <f t="shared" si="186"/>
        <v>3.8000000000000003</v>
      </c>
      <c r="M474" s="261">
        <f t="shared" si="186"/>
        <v>2.9</v>
      </c>
      <c r="N474" s="261">
        <f t="shared" si="186"/>
        <v>3</v>
      </c>
      <c r="O474" s="261">
        <f t="shared" si="186"/>
        <v>2.9</v>
      </c>
      <c r="P474" s="261">
        <f t="shared" si="186"/>
        <v>3.3000000000000003</v>
      </c>
      <c r="Q474" s="212">
        <f t="shared" si="180"/>
        <v>87.9</v>
      </c>
      <c r="R474" s="212">
        <v>88.699999999999989</v>
      </c>
      <c r="S474" s="213">
        <f t="shared" si="181"/>
        <v>99.098083427282987</v>
      </c>
    </row>
    <row r="475" spans="1:19" ht="13.5" customHeight="1" x14ac:dyDescent="0.15">
      <c r="A475" s="209"/>
      <c r="B475" s="194"/>
      <c r="C475" s="379"/>
      <c r="D475" s="203" t="s">
        <v>75</v>
      </c>
      <c r="E475" s="212">
        <f t="shared" ref="E475:P475" si="187">+E472-E476</f>
        <v>4.3</v>
      </c>
      <c r="F475" s="212">
        <f t="shared" si="187"/>
        <v>10.6</v>
      </c>
      <c r="G475" s="212">
        <f t="shared" si="187"/>
        <v>5.8</v>
      </c>
      <c r="H475" s="212">
        <f t="shared" si="187"/>
        <v>8.9</v>
      </c>
      <c r="I475" s="212">
        <f t="shared" si="187"/>
        <v>31.9</v>
      </c>
      <c r="J475" s="212">
        <f t="shared" si="187"/>
        <v>7.3000000000000007</v>
      </c>
      <c r="K475" s="261">
        <f t="shared" si="187"/>
        <v>5.4</v>
      </c>
      <c r="L475" s="261">
        <f t="shared" si="187"/>
        <v>4</v>
      </c>
      <c r="M475" s="261">
        <f t="shared" si="187"/>
        <v>3.2</v>
      </c>
      <c r="N475" s="261">
        <f t="shared" si="187"/>
        <v>3.2</v>
      </c>
      <c r="O475" s="261">
        <f t="shared" si="187"/>
        <v>3.0999999999999996</v>
      </c>
      <c r="P475" s="261">
        <f t="shared" si="187"/>
        <v>3.7</v>
      </c>
      <c r="Q475" s="212">
        <f t="shared" si="180"/>
        <v>91.4</v>
      </c>
      <c r="R475" s="212">
        <v>91.8</v>
      </c>
      <c r="S475" s="213">
        <f t="shared" si="181"/>
        <v>99.564270152505458</v>
      </c>
    </row>
    <row r="476" spans="1:19" ht="13.5" customHeight="1" x14ac:dyDescent="0.15">
      <c r="A476" s="209"/>
      <c r="B476" s="216"/>
      <c r="C476" s="379"/>
      <c r="D476" s="203" t="s">
        <v>76</v>
      </c>
      <c r="E476" s="212">
        <v>0.7</v>
      </c>
      <c r="F476" s="212">
        <v>1.5</v>
      </c>
      <c r="G476" s="212">
        <v>1.7</v>
      </c>
      <c r="H476" s="212">
        <v>1.9</v>
      </c>
      <c r="I476" s="212">
        <v>3.4</v>
      </c>
      <c r="J476" s="212">
        <v>1.5</v>
      </c>
      <c r="K476" s="261">
        <v>1.1000000000000001</v>
      </c>
      <c r="L476" s="261">
        <v>0.9</v>
      </c>
      <c r="M476" s="261">
        <v>0.7</v>
      </c>
      <c r="N476" s="261">
        <v>0.8</v>
      </c>
      <c r="O476" s="261">
        <v>0.7</v>
      </c>
      <c r="P476" s="261">
        <v>0.7</v>
      </c>
      <c r="Q476" s="212">
        <f t="shared" si="180"/>
        <v>15.6</v>
      </c>
      <c r="R476" s="212">
        <v>16.100000000000001</v>
      </c>
      <c r="S476" s="213">
        <f t="shared" si="181"/>
        <v>96.894409937888199</v>
      </c>
    </row>
    <row r="477" spans="1:19" ht="13.5" customHeight="1" thickBot="1" x14ac:dyDescent="0.2">
      <c r="A477" s="209"/>
      <c r="B477" s="216"/>
      <c r="C477" s="380"/>
      <c r="D477" s="206" t="s">
        <v>77</v>
      </c>
      <c r="E477" s="214">
        <v>0.7</v>
      </c>
      <c r="F477" s="214">
        <v>1.6</v>
      </c>
      <c r="G477" s="214">
        <v>1.7</v>
      </c>
      <c r="H477" s="214">
        <v>2.1</v>
      </c>
      <c r="I477" s="214">
        <v>3.6</v>
      </c>
      <c r="J477" s="214">
        <v>1.5</v>
      </c>
      <c r="K477" s="262">
        <v>1.5</v>
      </c>
      <c r="L477" s="262">
        <v>1.3</v>
      </c>
      <c r="M477" s="262">
        <v>0.9</v>
      </c>
      <c r="N477" s="262">
        <v>0.9</v>
      </c>
      <c r="O477" s="262">
        <v>0.8</v>
      </c>
      <c r="P477" s="262">
        <v>0.8</v>
      </c>
      <c r="Q477" s="214">
        <f t="shared" si="180"/>
        <v>17.400000000000002</v>
      </c>
      <c r="R477" s="214">
        <v>16.7</v>
      </c>
      <c r="S477" s="215">
        <f t="shared" si="181"/>
        <v>104.19161676646709</v>
      </c>
    </row>
    <row r="478" spans="1:19" ht="13.5" customHeight="1" x14ac:dyDescent="0.15">
      <c r="A478" s="209"/>
      <c r="B478" s="216"/>
      <c r="C478" s="378" t="s">
        <v>154</v>
      </c>
      <c r="D478" s="200" t="s">
        <v>72</v>
      </c>
      <c r="E478" s="210">
        <v>16.3</v>
      </c>
      <c r="F478" s="210">
        <v>15.6</v>
      </c>
      <c r="G478" s="210">
        <v>15.8</v>
      </c>
      <c r="H478" s="210">
        <v>20</v>
      </c>
      <c r="I478" s="210">
        <v>40.299999999999997</v>
      </c>
      <c r="J478" s="210">
        <v>17.3</v>
      </c>
      <c r="K478" s="265">
        <v>14.3</v>
      </c>
      <c r="L478" s="265">
        <v>6.1</v>
      </c>
      <c r="M478" s="265">
        <v>3.6</v>
      </c>
      <c r="N478" s="265">
        <v>3.7</v>
      </c>
      <c r="O478" s="265">
        <v>2.8</v>
      </c>
      <c r="P478" s="265">
        <v>3.6</v>
      </c>
      <c r="Q478" s="210">
        <f>SUM(E478:P478)</f>
        <v>159.39999999999998</v>
      </c>
      <c r="R478" s="210">
        <v>157.80000000000001</v>
      </c>
      <c r="S478" s="211">
        <f t="shared" si="181"/>
        <v>101.01394169835231</v>
      </c>
    </row>
    <row r="479" spans="1:19" ht="13.5" customHeight="1" x14ac:dyDescent="0.15">
      <c r="A479" s="209"/>
      <c r="B479" s="216"/>
      <c r="C479" s="379"/>
      <c r="D479" s="203" t="s">
        <v>73</v>
      </c>
      <c r="E479" s="212">
        <v>7.4</v>
      </c>
      <c r="F479" s="212">
        <v>6.9</v>
      </c>
      <c r="G479" s="212">
        <v>7.2</v>
      </c>
      <c r="H479" s="212">
        <v>9.1999999999999993</v>
      </c>
      <c r="I479" s="212">
        <v>18.600000000000001</v>
      </c>
      <c r="J479" s="212">
        <v>8</v>
      </c>
      <c r="K479" s="261">
        <v>6.6</v>
      </c>
      <c r="L479" s="261">
        <v>2.8</v>
      </c>
      <c r="M479" s="261">
        <v>1.4</v>
      </c>
      <c r="N479" s="261">
        <v>1.6</v>
      </c>
      <c r="O479" s="261">
        <v>1.2</v>
      </c>
      <c r="P479" s="261">
        <v>1.6</v>
      </c>
      <c r="Q479" s="212">
        <f t="shared" si="180"/>
        <v>72.5</v>
      </c>
      <c r="R479" s="212">
        <v>73.8</v>
      </c>
      <c r="S479" s="213">
        <f t="shared" si="181"/>
        <v>98.238482384823854</v>
      </c>
    </row>
    <row r="480" spans="1:19" ht="13.5" customHeight="1" x14ac:dyDescent="0.15">
      <c r="A480" s="209"/>
      <c r="B480" s="216"/>
      <c r="C480" s="379"/>
      <c r="D480" s="203" t="s">
        <v>74</v>
      </c>
      <c r="E480" s="212">
        <f t="shared" ref="E480:P480" si="188">+E478-E479</f>
        <v>8.9</v>
      </c>
      <c r="F480" s="212">
        <f t="shared" si="188"/>
        <v>8.6999999999999993</v>
      </c>
      <c r="G480" s="212">
        <f t="shared" si="188"/>
        <v>8.6000000000000014</v>
      </c>
      <c r="H480" s="212">
        <f t="shared" si="188"/>
        <v>10.8</v>
      </c>
      <c r="I480" s="212">
        <f t="shared" si="188"/>
        <v>21.699999999999996</v>
      </c>
      <c r="J480" s="212">
        <f t="shared" si="188"/>
        <v>9.3000000000000007</v>
      </c>
      <c r="K480" s="261">
        <f t="shared" si="188"/>
        <v>7.7000000000000011</v>
      </c>
      <c r="L480" s="261">
        <f t="shared" si="188"/>
        <v>3.3</v>
      </c>
      <c r="M480" s="261">
        <f t="shared" si="188"/>
        <v>2.2000000000000002</v>
      </c>
      <c r="N480" s="261">
        <f t="shared" si="188"/>
        <v>2.1</v>
      </c>
      <c r="O480" s="261">
        <f t="shared" si="188"/>
        <v>1.5999999999999999</v>
      </c>
      <c r="P480" s="261">
        <f t="shared" si="188"/>
        <v>2</v>
      </c>
      <c r="Q480" s="212">
        <f t="shared" si="180"/>
        <v>86.899999999999991</v>
      </c>
      <c r="R480" s="212">
        <v>84</v>
      </c>
      <c r="S480" s="213">
        <f t="shared" si="181"/>
        <v>103.45238095238093</v>
      </c>
    </row>
    <row r="481" spans="1:19" ht="13.5" customHeight="1" x14ac:dyDescent="0.15">
      <c r="A481" s="209"/>
      <c r="B481" s="216"/>
      <c r="C481" s="379"/>
      <c r="D481" s="203" t="s">
        <v>75</v>
      </c>
      <c r="E481" s="212">
        <f t="shared" ref="E481:P481" si="189">+E478-E482</f>
        <v>15.9</v>
      </c>
      <c r="F481" s="212">
        <f t="shared" si="189"/>
        <v>14.1</v>
      </c>
      <c r="G481" s="212">
        <f t="shared" si="189"/>
        <v>14.4</v>
      </c>
      <c r="H481" s="212">
        <f t="shared" si="189"/>
        <v>17.8</v>
      </c>
      <c r="I481" s="212">
        <f t="shared" si="189"/>
        <v>37.799999999999997</v>
      </c>
      <c r="J481" s="212">
        <f t="shared" si="189"/>
        <v>15.3</v>
      </c>
      <c r="K481" s="261">
        <f t="shared" si="189"/>
        <v>13.5</v>
      </c>
      <c r="L481" s="261">
        <f t="shared" si="189"/>
        <v>5.3999999999999995</v>
      </c>
      <c r="M481" s="261">
        <f t="shared" si="189"/>
        <v>2.7</v>
      </c>
      <c r="N481" s="261">
        <f t="shared" si="189"/>
        <v>3.1</v>
      </c>
      <c r="O481" s="261">
        <f t="shared" si="189"/>
        <v>2.1999999999999997</v>
      </c>
      <c r="P481" s="261">
        <f t="shared" si="189"/>
        <v>3</v>
      </c>
      <c r="Q481" s="212">
        <f t="shared" si="180"/>
        <v>145.19999999999999</v>
      </c>
      <c r="R481" s="212">
        <v>142.79999999999998</v>
      </c>
      <c r="S481" s="213">
        <f t="shared" si="181"/>
        <v>101.68067226890756</v>
      </c>
    </row>
    <row r="482" spans="1:19" ht="13.5" customHeight="1" x14ac:dyDescent="0.15">
      <c r="A482" s="209"/>
      <c r="B482" s="216"/>
      <c r="C482" s="379"/>
      <c r="D482" s="203" t="s">
        <v>76</v>
      </c>
      <c r="E482" s="212">
        <v>0.4</v>
      </c>
      <c r="F482" s="212">
        <v>1.5</v>
      </c>
      <c r="G482" s="212">
        <v>1.4</v>
      </c>
      <c r="H482" s="212">
        <v>2.2000000000000002</v>
      </c>
      <c r="I482" s="212">
        <v>2.5</v>
      </c>
      <c r="J482" s="212">
        <v>2</v>
      </c>
      <c r="K482" s="261">
        <v>0.8</v>
      </c>
      <c r="L482" s="261">
        <v>0.7</v>
      </c>
      <c r="M482" s="261">
        <v>0.9</v>
      </c>
      <c r="N482" s="261">
        <v>0.6</v>
      </c>
      <c r="O482" s="261">
        <v>0.6</v>
      </c>
      <c r="P482" s="261">
        <v>0.6</v>
      </c>
      <c r="Q482" s="212">
        <f t="shared" si="180"/>
        <v>14.2</v>
      </c>
      <c r="R482" s="212">
        <v>14.999999999999998</v>
      </c>
      <c r="S482" s="213">
        <f t="shared" si="181"/>
        <v>94.666666666666671</v>
      </c>
    </row>
    <row r="483" spans="1:19" ht="13.5" customHeight="1" thickBot="1" x14ac:dyDescent="0.2">
      <c r="A483" s="209"/>
      <c r="B483" s="216"/>
      <c r="C483" s="380"/>
      <c r="D483" s="206" t="s">
        <v>77</v>
      </c>
      <c r="E483" s="214">
        <v>0.5</v>
      </c>
      <c r="F483" s="214">
        <v>1.6</v>
      </c>
      <c r="G483" s="214">
        <v>1.5</v>
      </c>
      <c r="H483" s="214">
        <v>2.4</v>
      </c>
      <c r="I483" s="214">
        <v>2.6</v>
      </c>
      <c r="J483" s="214">
        <v>2.1</v>
      </c>
      <c r="K483" s="262">
        <v>1.4</v>
      </c>
      <c r="L483" s="262">
        <v>1.3</v>
      </c>
      <c r="M483" s="262">
        <v>1.1000000000000001</v>
      </c>
      <c r="N483" s="262">
        <v>0.8</v>
      </c>
      <c r="O483" s="262">
        <v>1</v>
      </c>
      <c r="P483" s="262">
        <v>0.8</v>
      </c>
      <c r="Q483" s="214">
        <f t="shared" si="180"/>
        <v>17.100000000000001</v>
      </c>
      <c r="R483" s="214">
        <v>16.700000000000003</v>
      </c>
      <c r="S483" s="215">
        <f t="shared" si="181"/>
        <v>102.39520958083833</v>
      </c>
    </row>
    <row r="484" spans="1:19" ht="13.5" customHeight="1" x14ac:dyDescent="0.15">
      <c r="A484" s="209"/>
      <c r="B484" s="216"/>
      <c r="C484" s="378" t="s">
        <v>298</v>
      </c>
      <c r="D484" s="200" t="s">
        <v>72</v>
      </c>
      <c r="E484" s="210">
        <v>34</v>
      </c>
      <c r="F484" s="210">
        <v>124.5</v>
      </c>
      <c r="G484" s="210">
        <v>19.7</v>
      </c>
      <c r="H484" s="210">
        <v>35.700000000000003</v>
      </c>
      <c r="I484" s="210">
        <v>45.5</v>
      </c>
      <c r="J484" s="210">
        <v>27</v>
      </c>
      <c r="K484" s="265">
        <v>16.899999999999999</v>
      </c>
      <c r="L484" s="265">
        <v>13.1</v>
      </c>
      <c r="M484" s="265">
        <v>11.4</v>
      </c>
      <c r="N484" s="265">
        <v>13.2</v>
      </c>
      <c r="O484" s="265">
        <v>10.6</v>
      </c>
      <c r="P484" s="265">
        <v>13</v>
      </c>
      <c r="Q484" s="210">
        <f>SUM(E484:P484)</f>
        <v>364.59999999999997</v>
      </c>
      <c r="R484" s="210">
        <v>302.59999999999991</v>
      </c>
      <c r="S484" s="211">
        <f t="shared" si="181"/>
        <v>120.48909451421019</v>
      </c>
    </row>
    <row r="485" spans="1:19" ht="13.5" customHeight="1" x14ac:dyDescent="0.15">
      <c r="A485" s="209"/>
      <c r="B485" s="216"/>
      <c r="C485" s="379"/>
      <c r="D485" s="203" t="s">
        <v>73</v>
      </c>
      <c r="E485" s="212">
        <v>2.6</v>
      </c>
      <c r="F485" s="212">
        <v>22.4</v>
      </c>
      <c r="G485" s="212">
        <v>2.2000000000000002</v>
      </c>
      <c r="H485" s="212">
        <v>4.0999999999999996</v>
      </c>
      <c r="I485" s="212">
        <v>5.6</v>
      </c>
      <c r="J485" s="212">
        <v>5.0999999999999996</v>
      </c>
      <c r="K485" s="261">
        <v>3.1</v>
      </c>
      <c r="L485" s="261">
        <v>1.7</v>
      </c>
      <c r="M485" s="261">
        <v>1.4</v>
      </c>
      <c r="N485" s="261">
        <v>1.6</v>
      </c>
      <c r="O485" s="261">
        <v>1.3</v>
      </c>
      <c r="P485" s="261">
        <v>1.7</v>
      </c>
      <c r="Q485" s="212">
        <f t="shared" si="180"/>
        <v>52.800000000000004</v>
      </c>
      <c r="R485" s="212">
        <v>47.800000000000004</v>
      </c>
      <c r="S485" s="213">
        <f t="shared" si="181"/>
        <v>110.46025104602511</v>
      </c>
    </row>
    <row r="486" spans="1:19" ht="13.5" customHeight="1" x14ac:dyDescent="0.15">
      <c r="A486" s="209"/>
      <c r="B486" s="216"/>
      <c r="C486" s="379"/>
      <c r="D486" s="203" t="s">
        <v>74</v>
      </c>
      <c r="E486" s="212">
        <f t="shared" ref="E486:P486" si="190">+E484-E485</f>
        <v>31.4</v>
      </c>
      <c r="F486" s="212">
        <f t="shared" si="190"/>
        <v>102.1</v>
      </c>
      <c r="G486" s="212">
        <f t="shared" si="190"/>
        <v>17.5</v>
      </c>
      <c r="H486" s="212">
        <f t="shared" si="190"/>
        <v>31.6</v>
      </c>
      <c r="I486" s="212">
        <f t="shared" si="190"/>
        <v>39.9</v>
      </c>
      <c r="J486" s="212">
        <f t="shared" si="190"/>
        <v>21.9</v>
      </c>
      <c r="K486" s="261">
        <f t="shared" si="190"/>
        <v>13.799999999999999</v>
      </c>
      <c r="L486" s="261">
        <f t="shared" si="190"/>
        <v>11.4</v>
      </c>
      <c r="M486" s="261">
        <f t="shared" si="190"/>
        <v>10</v>
      </c>
      <c r="N486" s="261">
        <f t="shared" si="190"/>
        <v>11.6</v>
      </c>
      <c r="O486" s="261">
        <f t="shared" si="190"/>
        <v>9.2999999999999989</v>
      </c>
      <c r="P486" s="261">
        <f t="shared" si="190"/>
        <v>11.3</v>
      </c>
      <c r="Q486" s="212">
        <f t="shared" si="180"/>
        <v>311.8</v>
      </c>
      <c r="R486" s="212">
        <v>254.8</v>
      </c>
      <c r="S486" s="213">
        <f t="shared" si="181"/>
        <v>122.37048665620094</v>
      </c>
    </row>
    <row r="487" spans="1:19" ht="13.5" customHeight="1" x14ac:dyDescent="0.15">
      <c r="A487" s="209"/>
      <c r="B487" s="216"/>
      <c r="C487" s="379"/>
      <c r="D487" s="203" t="s">
        <v>75</v>
      </c>
      <c r="E487" s="212">
        <f t="shared" ref="E487:P487" si="191">+E484-E488</f>
        <v>32.5</v>
      </c>
      <c r="F487" s="212">
        <f t="shared" si="191"/>
        <v>117.4</v>
      </c>
      <c r="G487" s="212">
        <f t="shared" si="191"/>
        <v>18</v>
      </c>
      <c r="H487" s="212">
        <f t="shared" si="191"/>
        <v>31.400000000000002</v>
      </c>
      <c r="I487" s="212">
        <f t="shared" si="191"/>
        <v>39.4</v>
      </c>
      <c r="J487" s="212">
        <f t="shared" si="191"/>
        <v>22.9</v>
      </c>
      <c r="K487" s="261">
        <f t="shared" si="191"/>
        <v>15.299999999999999</v>
      </c>
      <c r="L487" s="261">
        <f t="shared" si="191"/>
        <v>12.799999999999999</v>
      </c>
      <c r="M487" s="261">
        <f t="shared" si="191"/>
        <v>11.200000000000001</v>
      </c>
      <c r="N487" s="261">
        <f t="shared" si="191"/>
        <v>12.899999999999999</v>
      </c>
      <c r="O487" s="261">
        <f t="shared" si="191"/>
        <v>10.4</v>
      </c>
      <c r="P487" s="261">
        <f t="shared" si="191"/>
        <v>12.7</v>
      </c>
      <c r="Q487" s="212">
        <f t="shared" si="180"/>
        <v>336.9</v>
      </c>
      <c r="R487" s="212">
        <v>277.5</v>
      </c>
      <c r="S487" s="213">
        <f t="shared" si="181"/>
        <v>121.40540540540539</v>
      </c>
    </row>
    <row r="488" spans="1:19" ht="13.5" customHeight="1" x14ac:dyDescent="0.15">
      <c r="A488" s="209"/>
      <c r="B488" s="216"/>
      <c r="C488" s="379"/>
      <c r="D488" s="203" t="s">
        <v>76</v>
      </c>
      <c r="E488" s="212">
        <v>1.5</v>
      </c>
      <c r="F488" s="212">
        <v>7.1</v>
      </c>
      <c r="G488" s="212">
        <v>1.7</v>
      </c>
      <c r="H488" s="212">
        <v>4.3</v>
      </c>
      <c r="I488" s="212">
        <v>6.1</v>
      </c>
      <c r="J488" s="212">
        <v>4.0999999999999996</v>
      </c>
      <c r="K488" s="261">
        <v>1.6</v>
      </c>
      <c r="L488" s="261">
        <v>0.3</v>
      </c>
      <c r="M488" s="261">
        <v>0.2</v>
      </c>
      <c r="N488" s="261">
        <v>0.3</v>
      </c>
      <c r="O488" s="261">
        <v>0.2</v>
      </c>
      <c r="P488" s="261">
        <v>0.3</v>
      </c>
      <c r="Q488" s="212">
        <f t="shared" si="180"/>
        <v>27.7</v>
      </c>
      <c r="R488" s="212">
        <v>25.099999999999998</v>
      </c>
      <c r="S488" s="213">
        <f t="shared" si="181"/>
        <v>110.3585657370518</v>
      </c>
    </row>
    <row r="489" spans="1:19" ht="13.5" customHeight="1" thickBot="1" x14ac:dyDescent="0.2">
      <c r="A489" s="263"/>
      <c r="B489" s="221"/>
      <c r="C489" s="380"/>
      <c r="D489" s="206" t="s">
        <v>77</v>
      </c>
      <c r="E489" s="214">
        <v>2.2000000000000002</v>
      </c>
      <c r="F489" s="214">
        <v>10.8</v>
      </c>
      <c r="G489" s="214">
        <v>2.4</v>
      </c>
      <c r="H489" s="214">
        <v>5.7</v>
      </c>
      <c r="I489" s="214">
        <v>7.4</v>
      </c>
      <c r="J489" s="214">
        <v>5.5</v>
      </c>
      <c r="K489" s="262">
        <v>3.8</v>
      </c>
      <c r="L489" s="262">
        <v>1.5</v>
      </c>
      <c r="M489" s="262">
        <v>1.2</v>
      </c>
      <c r="N489" s="262">
        <v>1.4</v>
      </c>
      <c r="O489" s="262">
        <v>1.2</v>
      </c>
      <c r="P489" s="262">
        <v>1.4</v>
      </c>
      <c r="Q489" s="214">
        <f t="shared" si="180"/>
        <v>44.5</v>
      </c>
      <c r="R489" s="214">
        <v>41</v>
      </c>
      <c r="S489" s="215">
        <f t="shared" si="181"/>
        <v>108.53658536585367</v>
      </c>
    </row>
    <row r="490" spans="1:19" ht="13.5" customHeight="1" x14ac:dyDescent="0.15">
      <c r="A490" s="369" t="s">
        <v>15</v>
      </c>
      <c r="B490" s="370"/>
      <c r="C490" s="371"/>
      <c r="D490" s="200" t="s">
        <v>72</v>
      </c>
      <c r="E490" s="201">
        <f t="shared" ref="E490:R490" si="192">+E496+E574</f>
        <v>872.7</v>
      </c>
      <c r="F490" s="201">
        <f t="shared" si="192"/>
        <v>1578.5</v>
      </c>
      <c r="G490" s="201">
        <f t="shared" si="192"/>
        <v>1013.3999999999999</v>
      </c>
      <c r="H490" s="201">
        <f t="shared" si="192"/>
        <v>1325.4</v>
      </c>
      <c r="I490" s="201">
        <f t="shared" si="192"/>
        <v>1683.5</v>
      </c>
      <c r="J490" s="201">
        <f t="shared" si="192"/>
        <v>1338.1</v>
      </c>
      <c r="K490" s="201">
        <f t="shared" si="192"/>
        <v>1051.7</v>
      </c>
      <c r="L490" s="201">
        <f t="shared" si="192"/>
        <v>692.1</v>
      </c>
      <c r="M490" s="201">
        <f t="shared" si="192"/>
        <v>618.90000000000009</v>
      </c>
      <c r="N490" s="201">
        <f t="shared" si="192"/>
        <v>508.7</v>
      </c>
      <c r="O490" s="201">
        <f t="shared" si="192"/>
        <v>569.90000000000009</v>
      </c>
      <c r="P490" s="201">
        <f t="shared" si="192"/>
        <v>692.8</v>
      </c>
      <c r="Q490" s="201">
        <f t="shared" si="192"/>
        <v>11945.700000000003</v>
      </c>
      <c r="R490" s="201">
        <f t="shared" si="192"/>
        <v>11614.400000000001</v>
      </c>
      <c r="S490" s="211">
        <f t="shared" ref="S490:S495" si="193">IF(Q490=0,"－",Q490/R490*100)</f>
        <v>102.85249345639895</v>
      </c>
    </row>
    <row r="491" spans="1:19" ht="13.5" customHeight="1" x14ac:dyDescent="0.15">
      <c r="A491" s="372"/>
      <c r="B491" s="373"/>
      <c r="C491" s="374"/>
      <c r="D491" s="203" t="s">
        <v>73</v>
      </c>
      <c r="E491" s="204">
        <f t="shared" ref="E491:R491" si="194">+E497+E575</f>
        <v>398.29999999999995</v>
      </c>
      <c r="F491" s="204">
        <f t="shared" si="194"/>
        <v>548.69999999999993</v>
      </c>
      <c r="G491" s="204">
        <f t="shared" si="194"/>
        <v>472.40000000000009</v>
      </c>
      <c r="H491" s="204">
        <f t="shared" si="194"/>
        <v>575.59999999999991</v>
      </c>
      <c r="I491" s="204">
        <f t="shared" si="194"/>
        <v>767.49999999999989</v>
      </c>
      <c r="J491" s="204">
        <f t="shared" si="194"/>
        <v>646.9000000000002</v>
      </c>
      <c r="K491" s="204">
        <f t="shared" si="194"/>
        <v>548</v>
      </c>
      <c r="L491" s="204">
        <f t="shared" si="194"/>
        <v>361.9</v>
      </c>
      <c r="M491" s="204">
        <f t="shared" si="194"/>
        <v>349.4</v>
      </c>
      <c r="N491" s="204">
        <f t="shared" si="194"/>
        <v>228.20000000000002</v>
      </c>
      <c r="O491" s="204">
        <f t="shared" si="194"/>
        <v>260.79999999999995</v>
      </c>
      <c r="P491" s="204">
        <f t="shared" si="194"/>
        <v>286.20000000000005</v>
      </c>
      <c r="Q491" s="204">
        <f t="shared" si="194"/>
        <v>5443.9000000000015</v>
      </c>
      <c r="R491" s="204">
        <f t="shared" si="194"/>
        <v>5316.5999999999995</v>
      </c>
      <c r="S491" s="213">
        <f t="shared" si="193"/>
        <v>102.39438739043753</v>
      </c>
    </row>
    <row r="492" spans="1:19" ht="13.5" customHeight="1" x14ac:dyDescent="0.15">
      <c r="A492" s="372"/>
      <c r="B492" s="373"/>
      <c r="C492" s="374"/>
      <c r="D492" s="203" t="s">
        <v>74</v>
      </c>
      <c r="E492" s="204">
        <f t="shared" ref="E492:R492" si="195">+E498+E576</f>
        <v>474.40000000000009</v>
      </c>
      <c r="F492" s="204">
        <f t="shared" si="195"/>
        <v>1029.8</v>
      </c>
      <c r="G492" s="204">
        <f t="shared" si="195"/>
        <v>541</v>
      </c>
      <c r="H492" s="204">
        <f t="shared" si="195"/>
        <v>749.80000000000007</v>
      </c>
      <c r="I492" s="204">
        <f t="shared" si="195"/>
        <v>915.99999999999989</v>
      </c>
      <c r="J492" s="204">
        <f t="shared" si="195"/>
        <v>691.20000000000016</v>
      </c>
      <c r="K492" s="204">
        <f t="shared" si="195"/>
        <v>503.7000000000001</v>
      </c>
      <c r="L492" s="204">
        <f t="shared" si="195"/>
        <v>330.2</v>
      </c>
      <c r="M492" s="204">
        <f t="shared" si="195"/>
        <v>269.5</v>
      </c>
      <c r="N492" s="204">
        <f t="shared" si="195"/>
        <v>280.5</v>
      </c>
      <c r="O492" s="204">
        <f t="shared" si="195"/>
        <v>309.10000000000002</v>
      </c>
      <c r="P492" s="204">
        <f t="shared" si="195"/>
        <v>406.59999999999997</v>
      </c>
      <c r="Q492" s="204">
        <f t="shared" si="195"/>
        <v>6501.8</v>
      </c>
      <c r="R492" s="204">
        <f t="shared" si="195"/>
        <v>6297.8000000000011</v>
      </c>
      <c r="S492" s="213">
        <f t="shared" si="193"/>
        <v>103.23922639651941</v>
      </c>
    </row>
    <row r="493" spans="1:19" ht="13.5" customHeight="1" x14ac:dyDescent="0.15">
      <c r="A493" s="372"/>
      <c r="B493" s="373"/>
      <c r="C493" s="374"/>
      <c r="D493" s="203" t="s">
        <v>75</v>
      </c>
      <c r="E493" s="204">
        <f t="shared" ref="E493:R493" si="196">+E499+E577</f>
        <v>616.80000000000007</v>
      </c>
      <c r="F493" s="204">
        <f t="shared" si="196"/>
        <v>1197.2</v>
      </c>
      <c r="G493" s="204">
        <f t="shared" si="196"/>
        <v>663</v>
      </c>
      <c r="H493" s="204">
        <f t="shared" si="196"/>
        <v>942.1</v>
      </c>
      <c r="I493" s="204">
        <f t="shared" si="196"/>
        <v>1198.8</v>
      </c>
      <c r="J493" s="204">
        <f t="shared" si="196"/>
        <v>947.1</v>
      </c>
      <c r="K493" s="204">
        <f t="shared" si="196"/>
        <v>759.90000000000009</v>
      </c>
      <c r="L493" s="204">
        <f t="shared" si="196"/>
        <v>460.70000000000005</v>
      </c>
      <c r="M493" s="204">
        <f t="shared" si="196"/>
        <v>383.2</v>
      </c>
      <c r="N493" s="204">
        <f t="shared" si="196"/>
        <v>316.5</v>
      </c>
      <c r="O493" s="204">
        <f t="shared" si="196"/>
        <v>371.8</v>
      </c>
      <c r="P493" s="204">
        <f t="shared" si="196"/>
        <v>483.9</v>
      </c>
      <c r="Q493" s="204">
        <f t="shared" si="196"/>
        <v>8341</v>
      </c>
      <c r="R493" s="204">
        <f t="shared" si="196"/>
        <v>8115.6999999999989</v>
      </c>
      <c r="S493" s="213">
        <f t="shared" si="193"/>
        <v>102.77610064442995</v>
      </c>
    </row>
    <row r="494" spans="1:19" ht="13.5" customHeight="1" x14ac:dyDescent="0.15">
      <c r="A494" s="372"/>
      <c r="B494" s="373"/>
      <c r="C494" s="374"/>
      <c r="D494" s="203" t="s">
        <v>76</v>
      </c>
      <c r="E494" s="204">
        <f t="shared" ref="E494:R494" si="197">+E500+E578</f>
        <v>255.90000000000003</v>
      </c>
      <c r="F494" s="204">
        <f t="shared" si="197"/>
        <v>381.3</v>
      </c>
      <c r="G494" s="204">
        <f t="shared" si="197"/>
        <v>350.39999999999992</v>
      </c>
      <c r="H494" s="204">
        <f t="shared" si="197"/>
        <v>383.30000000000007</v>
      </c>
      <c r="I494" s="204">
        <f t="shared" si="197"/>
        <v>484.69999999999987</v>
      </c>
      <c r="J494" s="204">
        <f t="shared" si="197"/>
        <v>391</v>
      </c>
      <c r="K494" s="204">
        <f t="shared" si="197"/>
        <v>291.80000000000007</v>
      </c>
      <c r="L494" s="204">
        <f t="shared" si="197"/>
        <v>231.39999999999998</v>
      </c>
      <c r="M494" s="204">
        <f t="shared" si="197"/>
        <v>235.7</v>
      </c>
      <c r="N494" s="204">
        <f t="shared" si="197"/>
        <v>192.2</v>
      </c>
      <c r="O494" s="204">
        <f t="shared" si="197"/>
        <v>198.10000000000002</v>
      </c>
      <c r="P494" s="204">
        <f t="shared" si="197"/>
        <v>208.89999999999998</v>
      </c>
      <c r="Q494" s="204">
        <f t="shared" si="197"/>
        <v>3604.7000000000003</v>
      </c>
      <c r="R494" s="204">
        <f t="shared" si="197"/>
        <v>3498.7</v>
      </c>
      <c r="S494" s="213">
        <f t="shared" si="193"/>
        <v>103.0296967445051</v>
      </c>
    </row>
    <row r="495" spans="1:19" ht="13.5" customHeight="1" thickBot="1" x14ac:dyDescent="0.2">
      <c r="A495" s="372"/>
      <c r="B495" s="376"/>
      <c r="C495" s="377"/>
      <c r="D495" s="206" t="s">
        <v>77</v>
      </c>
      <c r="E495" s="207">
        <f t="shared" ref="E495:R495" si="198">+E501+E579</f>
        <v>302.59999999999991</v>
      </c>
      <c r="F495" s="207">
        <f t="shared" si="198"/>
        <v>441.50000000000006</v>
      </c>
      <c r="G495" s="207">
        <f t="shared" si="198"/>
        <v>419.99999999999994</v>
      </c>
      <c r="H495" s="207">
        <f t="shared" si="198"/>
        <v>459.59999999999997</v>
      </c>
      <c r="I495" s="207">
        <f t="shared" si="198"/>
        <v>574.20000000000005</v>
      </c>
      <c r="J495" s="207">
        <f t="shared" si="198"/>
        <v>460.30000000000007</v>
      </c>
      <c r="K495" s="207">
        <f t="shared" si="198"/>
        <v>344.9</v>
      </c>
      <c r="L495" s="207">
        <f t="shared" si="198"/>
        <v>276.19999999999993</v>
      </c>
      <c r="M495" s="207">
        <f t="shared" si="198"/>
        <v>276.2999999999999</v>
      </c>
      <c r="N495" s="207">
        <f t="shared" si="198"/>
        <v>230</v>
      </c>
      <c r="O495" s="207">
        <f t="shared" si="198"/>
        <v>241.5</v>
      </c>
      <c r="P495" s="207">
        <f t="shared" si="198"/>
        <v>240.7</v>
      </c>
      <c r="Q495" s="207">
        <f t="shared" si="198"/>
        <v>4267.7999999999984</v>
      </c>
      <c r="R495" s="207">
        <f t="shared" si="198"/>
        <v>4081.2000000000003</v>
      </c>
      <c r="S495" s="215">
        <f t="shared" si="193"/>
        <v>104.57218465157302</v>
      </c>
    </row>
    <row r="496" spans="1:19" ht="13.5" customHeight="1" x14ac:dyDescent="0.15">
      <c r="A496" s="209"/>
      <c r="B496" s="369" t="s">
        <v>333</v>
      </c>
      <c r="C496" s="371"/>
      <c r="D496" s="200" t="s">
        <v>72</v>
      </c>
      <c r="E496" s="210">
        <f>+E502+E508+E517+E523+E529+E535+E541+E547+E553+E559+E565</f>
        <v>811.5</v>
      </c>
      <c r="F496" s="210">
        <f t="shared" ref="F496:P496" si="199">+F502+F508+F517+F523+F529+F535+F541+F547+F553+F559+F565</f>
        <v>1463.1</v>
      </c>
      <c r="G496" s="210">
        <f t="shared" si="199"/>
        <v>927.69999999999993</v>
      </c>
      <c r="H496" s="210">
        <f t="shared" si="199"/>
        <v>1151.9000000000001</v>
      </c>
      <c r="I496" s="210">
        <f t="shared" si="199"/>
        <v>1450.8</v>
      </c>
      <c r="J496" s="210">
        <f t="shared" si="199"/>
        <v>1224.1999999999998</v>
      </c>
      <c r="K496" s="210">
        <f t="shared" si="199"/>
        <v>997.5</v>
      </c>
      <c r="L496" s="210">
        <f t="shared" si="199"/>
        <v>654.20000000000005</v>
      </c>
      <c r="M496" s="210">
        <f t="shared" si="199"/>
        <v>583.90000000000009</v>
      </c>
      <c r="N496" s="210">
        <f t="shared" si="199"/>
        <v>473.7</v>
      </c>
      <c r="O496" s="210">
        <f t="shared" si="199"/>
        <v>533.60000000000014</v>
      </c>
      <c r="P496" s="210">
        <f t="shared" si="199"/>
        <v>657</v>
      </c>
      <c r="Q496" s="210">
        <f t="shared" ref="Q496:R501" si="200">+Q502+Q508+Q517+Q523+Q529+Q535+Q541+Q547+Q553+Q559+Q565</f>
        <v>10929.100000000002</v>
      </c>
      <c r="R496" s="210">
        <f t="shared" si="200"/>
        <v>10618.600000000002</v>
      </c>
      <c r="S496" s="211">
        <f t="shared" ref="S496:S513" si="201">IF(Q496=0,"－",Q496/R496*100)</f>
        <v>102.9241142900194</v>
      </c>
    </row>
    <row r="497" spans="1:19" ht="13.5" customHeight="1" x14ac:dyDescent="0.15">
      <c r="A497" s="209"/>
      <c r="B497" s="372"/>
      <c r="C497" s="374"/>
      <c r="D497" s="203" t="s">
        <v>73</v>
      </c>
      <c r="E497" s="212">
        <f>+E503+E509+E518+E524+E530+E536+E542+E548+E554+E560+E566</f>
        <v>386.19999999999993</v>
      </c>
      <c r="F497" s="212">
        <f t="shared" ref="F497:P497" si="202">+F503+F509+F518+F524+F530+F536+F542+F548+F554+F560+F566</f>
        <v>530.59999999999991</v>
      </c>
      <c r="G497" s="212">
        <f t="shared" si="202"/>
        <v>456.30000000000007</v>
      </c>
      <c r="H497" s="212">
        <f t="shared" si="202"/>
        <v>561.89999999999986</v>
      </c>
      <c r="I497" s="212">
        <f t="shared" si="202"/>
        <v>699.19999999999993</v>
      </c>
      <c r="J497" s="212">
        <f t="shared" si="202"/>
        <v>622.70000000000016</v>
      </c>
      <c r="K497" s="212">
        <f t="shared" si="202"/>
        <v>539.79999999999995</v>
      </c>
      <c r="L497" s="212">
        <f t="shared" si="202"/>
        <v>357.7</v>
      </c>
      <c r="M497" s="212">
        <f t="shared" si="202"/>
        <v>346.5</v>
      </c>
      <c r="N497" s="212">
        <f t="shared" si="202"/>
        <v>225.4</v>
      </c>
      <c r="O497" s="212">
        <f t="shared" si="202"/>
        <v>258.29999999999995</v>
      </c>
      <c r="P497" s="212">
        <f t="shared" si="202"/>
        <v>283.70000000000005</v>
      </c>
      <c r="Q497" s="212">
        <f t="shared" si="200"/>
        <v>5268.3000000000011</v>
      </c>
      <c r="R497" s="212">
        <f t="shared" si="200"/>
        <v>5149.5999999999995</v>
      </c>
      <c r="S497" s="213">
        <f t="shared" si="201"/>
        <v>102.30503340065252</v>
      </c>
    </row>
    <row r="498" spans="1:19" ht="13.5" customHeight="1" x14ac:dyDescent="0.15">
      <c r="A498" s="209"/>
      <c r="B498" s="372"/>
      <c r="C498" s="374"/>
      <c r="D498" s="203" t="s">
        <v>74</v>
      </c>
      <c r="E498" s="212">
        <f>+E504+E510+E519+E525+E531+E537+E543+E549+E555+E561+E567</f>
        <v>425.30000000000007</v>
      </c>
      <c r="F498" s="212">
        <f t="shared" ref="F498:P498" si="203">+F504+F510+F519+F525+F531+F537+F543+F549+F555+F561+F567</f>
        <v>932.49999999999989</v>
      </c>
      <c r="G498" s="212">
        <f t="shared" si="203"/>
        <v>471.4</v>
      </c>
      <c r="H498" s="212">
        <f t="shared" si="203"/>
        <v>590</v>
      </c>
      <c r="I498" s="212">
        <f t="shared" si="203"/>
        <v>751.59999999999991</v>
      </c>
      <c r="J498" s="212">
        <f t="shared" si="203"/>
        <v>601.50000000000011</v>
      </c>
      <c r="K498" s="212">
        <f t="shared" si="203"/>
        <v>457.7000000000001</v>
      </c>
      <c r="L498" s="212">
        <f t="shared" si="203"/>
        <v>296.5</v>
      </c>
      <c r="M498" s="212">
        <f t="shared" si="203"/>
        <v>237.39999999999998</v>
      </c>
      <c r="N498" s="212">
        <f t="shared" si="203"/>
        <v>248.3</v>
      </c>
      <c r="O498" s="212">
        <f t="shared" si="203"/>
        <v>275.3</v>
      </c>
      <c r="P498" s="212">
        <f t="shared" si="203"/>
        <v>373.29999999999995</v>
      </c>
      <c r="Q498" s="212">
        <f t="shared" si="200"/>
        <v>5660.8</v>
      </c>
      <c r="R498" s="212">
        <f t="shared" si="200"/>
        <v>5469.0000000000009</v>
      </c>
      <c r="S498" s="213">
        <f t="shared" si="201"/>
        <v>103.50703967818613</v>
      </c>
    </row>
    <row r="499" spans="1:19" ht="13.5" customHeight="1" x14ac:dyDescent="0.15">
      <c r="A499" s="209"/>
      <c r="B499" s="372"/>
      <c r="C499" s="374"/>
      <c r="D499" s="203" t="s">
        <v>75</v>
      </c>
      <c r="E499" s="212">
        <f>+E505+E511+E520+E526+E532+E538+E544+E550+E556+E562+E568</f>
        <v>560.6</v>
      </c>
      <c r="F499" s="212">
        <f t="shared" ref="F499:P499" si="204">+F505+F511+F520+F526+F532+F538+F544+F550+F556+F562+F568</f>
        <v>1091.7</v>
      </c>
      <c r="G499" s="212">
        <f t="shared" si="204"/>
        <v>586.9</v>
      </c>
      <c r="H499" s="212">
        <f t="shared" si="204"/>
        <v>781.9</v>
      </c>
      <c r="I499" s="212">
        <f t="shared" si="204"/>
        <v>983.5</v>
      </c>
      <c r="J499" s="212">
        <f t="shared" si="204"/>
        <v>844.1</v>
      </c>
      <c r="K499" s="212">
        <f t="shared" si="204"/>
        <v>713.30000000000007</v>
      </c>
      <c r="L499" s="212">
        <f t="shared" si="204"/>
        <v>428.00000000000006</v>
      </c>
      <c r="M499" s="212">
        <f t="shared" si="204"/>
        <v>352</v>
      </c>
      <c r="N499" s="212">
        <f t="shared" si="204"/>
        <v>285.3</v>
      </c>
      <c r="O499" s="212">
        <f t="shared" si="204"/>
        <v>339</v>
      </c>
      <c r="P499" s="212">
        <f t="shared" si="204"/>
        <v>452.09999999999997</v>
      </c>
      <c r="Q499" s="212">
        <f t="shared" si="200"/>
        <v>7418.4000000000005</v>
      </c>
      <c r="R499" s="212">
        <f t="shared" si="200"/>
        <v>7212.2999999999993</v>
      </c>
      <c r="S499" s="213">
        <f t="shared" si="201"/>
        <v>102.85761823551437</v>
      </c>
    </row>
    <row r="500" spans="1:19" ht="13.5" customHeight="1" x14ac:dyDescent="0.15">
      <c r="A500" s="209"/>
      <c r="B500" s="372"/>
      <c r="C500" s="374"/>
      <c r="D500" s="203" t="s">
        <v>76</v>
      </c>
      <c r="E500" s="212">
        <f t="shared" ref="E500:P500" si="205">+E506+E512+E521+E527+E533+E539+E545+E551+E557+E563+E569</f>
        <v>250.90000000000003</v>
      </c>
      <c r="F500" s="212">
        <f t="shared" si="205"/>
        <v>371.40000000000003</v>
      </c>
      <c r="G500" s="212">
        <f t="shared" si="205"/>
        <v>340.7999999999999</v>
      </c>
      <c r="H500" s="212">
        <f t="shared" si="205"/>
        <v>370.00000000000006</v>
      </c>
      <c r="I500" s="212">
        <f t="shared" si="205"/>
        <v>467.2999999999999</v>
      </c>
      <c r="J500" s="212">
        <f t="shared" si="205"/>
        <v>380.1</v>
      </c>
      <c r="K500" s="212">
        <f t="shared" si="205"/>
        <v>284.20000000000005</v>
      </c>
      <c r="L500" s="212">
        <f t="shared" si="205"/>
        <v>226.2</v>
      </c>
      <c r="M500" s="212">
        <f t="shared" si="205"/>
        <v>231.89999999999998</v>
      </c>
      <c r="N500" s="212">
        <f t="shared" si="205"/>
        <v>188.39999999999998</v>
      </c>
      <c r="O500" s="212">
        <f t="shared" si="205"/>
        <v>194.60000000000002</v>
      </c>
      <c r="P500" s="212">
        <f t="shared" si="205"/>
        <v>204.89999999999998</v>
      </c>
      <c r="Q500" s="212">
        <f t="shared" si="200"/>
        <v>3510.7000000000003</v>
      </c>
      <c r="R500" s="212">
        <f t="shared" si="200"/>
        <v>3406.2999999999997</v>
      </c>
      <c r="S500" s="213">
        <f t="shared" si="201"/>
        <v>103.06490913894844</v>
      </c>
    </row>
    <row r="501" spans="1:19" ht="13.5" customHeight="1" thickBot="1" x14ac:dyDescent="0.2">
      <c r="A501" s="209"/>
      <c r="B501" s="372"/>
      <c r="C501" s="377"/>
      <c r="D501" s="206" t="s">
        <v>77</v>
      </c>
      <c r="E501" s="214">
        <f t="shared" ref="E501:P501" si="206">+E507+E513+E522+E528+E534+E540+E546+E552+E558+E564+E570</f>
        <v>296.7999999999999</v>
      </c>
      <c r="F501" s="214">
        <f t="shared" si="206"/>
        <v>430.40000000000003</v>
      </c>
      <c r="G501" s="214">
        <f t="shared" si="206"/>
        <v>409.29999999999995</v>
      </c>
      <c r="H501" s="214">
        <f t="shared" si="206"/>
        <v>444.7</v>
      </c>
      <c r="I501" s="214">
        <f t="shared" si="206"/>
        <v>554.6</v>
      </c>
      <c r="J501" s="214">
        <f t="shared" si="206"/>
        <v>447.90000000000009</v>
      </c>
      <c r="K501" s="214">
        <f t="shared" si="206"/>
        <v>336.2</v>
      </c>
      <c r="L501" s="214">
        <f t="shared" si="206"/>
        <v>269.89999999999992</v>
      </c>
      <c r="M501" s="214">
        <f t="shared" si="206"/>
        <v>271.89999999999992</v>
      </c>
      <c r="N501" s="214">
        <f t="shared" si="206"/>
        <v>225.9</v>
      </c>
      <c r="O501" s="214">
        <f t="shared" si="206"/>
        <v>237.6</v>
      </c>
      <c r="P501" s="214">
        <f t="shared" si="206"/>
        <v>236.39999999999998</v>
      </c>
      <c r="Q501" s="214">
        <f t="shared" si="200"/>
        <v>4161.5999999999985</v>
      </c>
      <c r="R501" s="214">
        <f t="shared" si="200"/>
        <v>3966.3</v>
      </c>
      <c r="S501" s="215">
        <f t="shared" si="201"/>
        <v>104.92398457000223</v>
      </c>
    </row>
    <row r="502" spans="1:19" ht="13.5" customHeight="1" x14ac:dyDescent="0.15">
      <c r="A502" s="209"/>
      <c r="B502" s="209"/>
      <c r="C502" s="378" t="s">
        <v>78</v>
      </c>
      <c r="D502" s="200" t="s">
        <v>72</v>
      </c>
      <c r="E502" s="210">
        <v>384.1</v>
      </c>
      <c r="F502" s="210">
        <v>481.1</v>
      </c>
      <c r="G502" s="210">
        <v>483.9</v>
      </c>
      <c r="H502" s="210">
        <v>566.70000000000005</v>
      </c>
      <c r="I502" s="210">
        <v>676.9</v>
      </c>
      <c r="J502" s="210">
        <v>617.9</v>
      </c>
      <c r="K502" s="277">
        <v>496.1</v>
      </c>
      <c r="L502" s="278">
        <v>319</v>
      </c>
      <c r="M502" s="277">
        <v>281.10000000000002</v>
      </c>
      <c r="N502" s="277">
        <v>176.6</v>
      </c>
      <c r="O502" s="277">
        <v>216.8</v>
      </c>
      <c r="P502" s="278">
        <v>246.4</v>
      </c>
      <c r="Q502" s="210">
        <f t="shared" ref="Q502:Q513" si="207">SUM(E502:P502)</f>
        <v>4946.6000000000004</v>
      </c>
      <c r="R502" s="210">
        <v>4840.2000000000007</v>
      </c>
      <c r="S502" s="211">
        <f t="shared" si="201"/>
        <v>102.19825627040204</v>
      </c>
    </row>
    <row r="503" spans="1:19" ht="13.5" customHeight="1" x14ac:dyDescent="0.15">
      <c r="A503" s="209"/>
      <c r="B503" s="194"/>
      <c r="C503" s="379"/>
      <c r="D503" s="203" t="s">
        <v>73</v>
      </c>
      <c r="E503" s="212">
        <v>242.3</v>
      </c>
      <c r="F503" s="212">
        <v>295.5</v>
      </c>
      <c r="G503" s="212">
        <v>305.10000000000002</v>
      </c>
      <c r="H503" s="212">
        <v>360.6</v>
      </c>
      <c r="I503" s="212">
        <v>441.9</v>
      </c>
      <c r="J503" s="212">
        <v>399.2</v>
      </c>
      <c r="K503" s="277">
        <v>321.89999999999998</v>
      </c>
      <c r="L503" s="278">
        <v>214.7</v>
      </c>
      <c r="M503" s="277">
        <v>194.3</v>
      </c>
      <c r="N503" s="277">
        <v>115.6</v>
      </c>
      <c r="O503" s="277">
        <v>150.5</v>
      </c>
      <c r="P503" s="278">
        <v>173.4</v>
      </c>
      <c r="Q503" s="212">
        <f t="shared" si="207"/>
        <v>3215</v>
      </c>
      <c r="R503" s="212">
        <v>3140.1999999999994</v>
      </c>
      <c r="S503" s="213">
        <f t="shared" si="201"/>
        <v>102.38201388446598</v>
      </c>
    </row>
    <row r="504" spans="1:19" ht="13.5" customHeight="1" x14ac:dyDescent="0.15">
      <c r="A504" s="209"/>
      <c r="B504" s="194"/>
      <c r="C504" s="379"/>
      <c r="D504" s="203" t="s">
        <v>74</v>
      </c>
      <c r="E504" s="212">
        <f t="shared" ref="E504:P504" si="208">+E502-E503</f>
        <v>141.80000000000001</v>
      </c>
      <c r="F504" s="212">
        <f t="shared" si="208"/>
        <v>185.60000000000002</v>
      </c>
      <c r="G504" s="212">
        <f t="shared" si="208"/>
        <v>178.79999999999995</v>
      </c>
      <c r="H504" s="212">
        <f t="shared" si="208"/>
        <v>206.10000000000002</v>
      </c>
      <c r="I504" s="212">
        <f t="shared" si="208"/>
        <v>235</v>
      </c>
      <c r="J504" s="212">
        <f t="shared" si="208"/>
        <v>218.7</v>
      </c>
      <c r="K504" s="277">
        <f t="shared" si="208"/>
        <v>174.20000000000005</v>
      </c>
      <c r="L504" s="278">
        <f t="shared" si="208"/>
        <v>104.30000000000001</v>
      </c>
      <c r="M504" s="277">
        <f t="shared" si="208"/>
        <v>86.800000000000011</v>
      </c>
      <c r="N504" s="277">
        <f t="shared" si="208"/>
        <v>61</v>
      </c>
      <c r="O504" s="277">
        <f t="shared" si="208"/>
        <v>66.300000000000011</v>
      </c>
      <c r="P504" s="278">
        <f t="shared" si="208"/>
        <v>73</v>
      </c>
      <c r="Q504" s="212">
        <f t="shared" si="207"/>
        <v>1731.6</v>
      </c>
      <c r="R504" s="212">
        <v>1700</v>
      </c>
      <c r="S504" s="213">
        <f t="shared" si="201"/>
        <v>101.85882352941175</v>
      </c>
    </row>
    <row r="505" spans="1:19" ht="13.5" customHeight="1" x14ac:dyDescent="0.15">
      <c r="A505" s="209"/>
      <c r="B505" s="194"/>
      <c r="C505" s="379"/>
      <c r="D505" s="203" t="s">
        <v>75</v>
      </c>
      <c r="E505" s="212">
        <f t="shared" ref="E505:P505" si="209">+E502-E506</f>
        <v>151.30000000000001</v>
      </c>
      <c r="F505" s="212">
        <f t="shared" si="209"/>
        <v>158.80000000000001</v>
      </c>
      <c r="G505" s="212">
        <f t="shared" si="209"/>
        <v>165.2</v>
      </c>
      <c r="H505" s="212">
        <f t="shared" si="209"/>
        <v>227.60000000000002</v>
      </c>
      <c r="I505" s="212">
        <f t="shared" si="209"/>
        <v>255.39999999999998</v>
      </c>
      <c r="J505" s="212">
        <f t="shared" si="209"/>
        <v>269.29999999999995</v>
      </c>
      <c r="K505" s="277">
        <f t="shared" si="209"/>
        <v>242.50000000000003</v>
      </c>
      <c r="L505" s="278">
        <f t="shared" si="209"/>
        <v>112.69999999999999</v>
      </c>
      <c r="M505" s="277">
        <f t="shared" si="209"/>
        <v>68.100000000000023</v>
      </c>
      <c r="N505" s="277">
        <f t="shared" si="209"/>
        <v>5.9000000000000057</v>
      </c>
      <c r="O505" s="277">
        <f t="shared" si="209"/>
        <v>39.5</v>
      </c>
      <c r="P505" s="278">
        <f t="shared" si="209"/>
        <v>57.099999999999994</v>
      </c>
      <c r="Q505" s="212">
        <f t="shared" si="207"/>
        <v>1753.4</v>
      </c>
      <c r="R505" s="212">
        <v>1748.3</v>
      </c>
      <c r="S505" s="213">
        <f t="shared" si="201"/>
        <v>100.29171194875022</v>
      </c>
    </row>
    <row r="506" spans="1:19" ht="13.5" customHeight="1" x14ac:dyDescent="0.15">
      <c r="A506" s="209"/>
      <c r="B506" s="194"/>
      <c r="C506" s="379"/>
      <c r="D506" s="203" t="s">
        <v>76</v>
      </c>
      <c r="E506" s="212">
        <v>232.8</v>
      </c>
      <c r="F506" s="212">
        <v>322.3</v>
      </c>
      <c r="G506" s="212">
        <v>318.7</v>
      </c>
      <c r="H506" s="212">
        <v>339.1</v>
      </c>
      <c r="I506" s="212">
        <v>421.5</v>
      </c>
      <c r="J506" s="212">
        <v>348.6</v>
      </c>
      <c r="K506" s="277">
        <v>253.6</v>
      </c>
      <c r="L506" s="278">
        <v>206.3</v>
      </c>
      <c r="M506" s="277">
        <v>213</v>
      </c>
      <c r="N506" s="277">
        <v>170.7</v>
      </c>
      <c r="O506" s="277">
        <v>177.3</v>
      </c>
      <c r="P506" s="278">
        <v>189.3</v>
      </c>
      <c r="Q506" s="212">
        <f t="shared" si="207"/>
        <v>3193.2000000000003</v>
      </c>
      <c r="R506" s="212">
        <v>3091.9</v>
      </c>
      <c r="S506" s="213">
        <f t="shared" si="201"/>
        <v>103.27630259710858</v>
      </c>
    </row>
    <row r="507" spans="1:19" ht="13.5" customHeight="1" thickBot="1" x14ac:dyDescent="0.2">
      <c r="A507" s="209"/>
      <c r="B507" s="194"/>
      <c r="C507" s="379"/>
      <c r="D507" s="279" t="s">
        <v>77</v>
      </c>
      <c r="E507" s="280">
        <v>274.7</v>
      </c>
      <c r="F507" s="280">
        <v>373.9</v>
      </c>
      <c r="G507" s="280">
        <v>382.4</v>
      </c>
      <c r="H507" s="280">
        <v>406.9</v>
      </c>
      <c r="I507" s="280">
        <v>497.4</v>
      </c>
      <c r="J507" s="280">
        <v>411.3</v>
      </c>
      <c r="K507" s="281">
        <v>301.10000000000002</v>
      </c>
      <c r="L507" s="277">
        <v>247.2</v>
      </c>
      <c r="M507" s="281">
        <v>250.2</v>
      </c>
      <c r="N507" s="281">
        <v>205</v>
      </c>
      <c r="O507" s="281">
        <v>218.2</v>
      </c>
      <c r="P507" s="277">
        <v>218.1</v>
      </c>
      <c r="Q507" s="280">
        <f t="shared" si="207"/>
        <v>3786.3999999999996</v>
      </c>
      <c r="R507" s="280">
        <v>3605.1</v>
      </c>
      <c r="S507" s="282">
        <f t="shared" si="201"/>
        <v>105.0289867132673</v>
      </c>
    </row>
    <row r="508" spans="1:19" ht="13.5" customHeight="1" x14ac:dyDescent="0.15">
      <c r="A508" s="209"/>
      <c r="B508" s="194"/>
      <c r="C508" s="378" t="s">
        <v>301</v>
      </c>
      <c r="D508" s="200" t="s">
        <v>72</v>
      </c>
      <c r="E508" s="210">
        <v>88</v>
      </c>
      <c r="F508" s="210">
        <v>220.1</v>
      </c>
      <c r="G508" s="210">
        <v>96.9</v>
      </c>
      <c r="H508" s="210">
        <v>119.6</v>
      </c>
      <c r="I508" s="210">
        <v>133.4</v>
      </c>
      <c r="J508" s="210">
        <v>108.6</v>
      </c>
      <c r="K508" s="283">
        <v>56</v>
      </c>
      <c r="L508" s="284">
        <v>48</v>
      </c>
      <c r="M508" s="283">
        <v>35.299999999999997</v>
      </c>
      <c r="N508" s="283">
        <v>45.5</v>
      </c>
      <c r="O508" s="283">
        <v>30.8</v>
      </c>
      <c r="P508" s="284">
        <v>76.599999999999994</v>
      </c>
      <c r="Q508" s="210">
        <f t="shared" si="207"/>
        <v>1058.8</v>
      </c>
      <c r="R508" s="210">
        <v>971.00000000000011</v>
      </c>
      <c r="S508" s="211">
        <f t="shared" si="201"/>
        <v>109.04222451081358</v>
      </c>
    </row>
    <row r="509" spans="1:19" ht="13.5" customHeight="1" x14ac:dyDescent="0.15">
      <c r="A509" s="209"/>
      <c r="B509" s="194"/>
      <c r="C509" s="379"/>
      <c r="D509" s="203" t="s">
        <v>73</v>
      </c>
      <c r="E509" s="212">
        <v>2.7</v>
      </c>
      <c r="F509" s="212">
        <v>5.3</v>
      </c>
      <c r="G509" s="212">
        <v>3.2</v>
      </c>
      <c r="H509" s="212">
        <v>3.5</v>
      </c>
      <c r="I509" s="212">
        <v>4.9000000000000004</v>
      </c>
      <c r="J509" s="212">
        <v>3.9</v>
      </c>
      <c r="K509" s="277">
        <v>7.5</v>
      </c>
      <c r="L509" s="278">
        <v>5.0999999999999996</v>
      </c>
      <c r="M509" s="277">
        <v>2.2999999999999998</v>
      </c>
      <c r="N509" s="277">
        <v>2.4</v>
      </c>
      <c r="O509" s="277">
        <v>1.6</v>
      </c>
      <c r="P509" s="278">
        <v>3.1</v>
      </c>
      <c r="Q509" s="212">
        <f t="shared" si="207"/>
        <v>45.5</v>
      </c>
      <c r="R509" s="212">
        <v>29.200000000000006</v>
      </c>
      <c r="S509" s="213">
        <f t="shared" si="201"/>
        <v>155.82191780821915</v>
      </c>
    </row>
    <row r="510" spans="1:19" ht="13.5" customHeight="1" x14ac:dyDescent="0.15">
      <c r="A510" s="209"/>
      <c r="B510" s="194"/>
      <c r="C510" s="379"/>
      <c r="D510" s="203" t="s">
        <v>74</v>
      </c>
      <c r="E510" s="212">
        <f t="shared" ref="E510:P510" si="210">+E508-E509</f>
        <v>85.3</v>
      </c>
      <c r="F510" s="212">
        <f t="shared" si="210"/>
        <v>214.79999999999998</v>
      </c>
      <c r="G510" s="212">
        <f t="shared" si="210"/>
        <v>93.7</v>
      </c>
      <c r="H510" s="212">
        <f t="shared" si="210"/>
        <v>116.1</v>
      </c>
      <c r="I510" s="212">
        <f t="shared" si="210"/>
        <v>128.5</v>
      </c>
      <c r="J510" s="212">
        <f t="shared" si="210"/>
        <v>104.69999999999999</v>
      </c>
      <c r="K510" s="277">
        <f t="shared" si="210"/>
        <v>48.5</v>
      </c>
      <c r="L510" s="278">
        <f t="shared" si="210"/>
        <v>42.9</v>
      </c>
      <c r="M510" s="277">
        <f t="shared" si="210"/>
        <v>33</v>
      </c>
      <c r="N510" s="277">
        <f t="shared" si="210"/>
        <v>43.1</v>
      </c>
      <c r="O510" s="277">
        <f t="shared" si="210"/>
        <v>29.2</v>
      </c>
      <c r="P510" s="278">
        <f t="shared" si="210"/>
        <v>73.5</v>
      </c>
      <c r="Q510" s="212">
        <f t="shared" si="207"/>
        <v>1013.3</v>
      </c>
      <c r="R510" s="212">
        <v>941.80000000000007</v>
      </c>
      <c r="S510" s="213">
        <f t="shared" si="201"/>
        <v>107.59184540242089</v>
      </c>
    </row>
    <row r="511" spans="1:19" ht="13.5" customHeight="1" x14ac:dyDescent="0.15">
      <c r="A511" s="209"/>
      <c r="B511" s="194"/>
      <c r="C511" s="379"/>
      <c r="D511" s="203" t="s">
        <v>75</v>
      </c>
      <c r="E511" s="212">
        <f t="shared" ref="E511:P511" si="211">+E508-E512</f>
        <v>86</v>
      </c>
      <c r="F511" s="212">
        <f t="shared" si="211"/>
        <v>217.4</v>
      </c>
      <c r="G511" s="212">
        <f t="shared" si="211"/>
        <v>94.800000000000011</v>
      </c>
      <c r="H511" s="212">
        <f t="shared" si="211"/>
        <v>117.39999999999999</v>
      </c>
      <c r="I511" s="212">
        <f t="shared" si="211"/>
        <v>130.5</v>
      </c>
      <c r="J511" s="212">
        <f t="shared" si="211"/>
        <v>105.89999999999999</v>
      </c>
      <c r="K511" s="277">
        <f t="shared" si="211"/>
        <v>53.8</v>
      </c>
      <c r="L511" s="278">
        <f t="shared" si="211"/>
        <v>46.3</v>
      </c>
      <c r="M511" s="277">
        <f t="shared" si="211"/>
        <v>33.599999999999994</v>
      </c>
      <c r="N511" s="277">
        <f t="shared" si="211"/>
        <v>43.7</v>
      </c>
      <c r="O511" s="277">
        <f t="shared" si="211"/>
        <v>29.5</v>
      </c>
      <c r="P511" s="278">
        <f t="shared" si="211"/>
        <v>75.399999999999991</v>
      </c>
      <c r="Q511" s="212">
        <f t="shared" si="207"/>
        <v>1034.3</v>
      </c>
      <c r="R511" s="212">
        <v>941.1</v>
      </c>
      <c r="S511" s="213">
        <f t="shared" si="201"/>
        <v>109.90330464350228</v>
      </c>
    </row>
    <row r="512" spans="1:19" ht="13.5" customHeight="1" x14ac:dyDescent="0.15">
      <c r="A512" s="209"/>
      <c r="B512" s="194"/>
      <c r="C512" s="379"/>
      <c r="D512" s="203" t="s">
        <v>76</v>
      </c>
      <c r="E512" s="212">
        <v>2</v>
      </c>
      <c r="F512" s="212">
        <v>2.7</v>
      </c>
      <c r="G512" s="212">
        <v>2.1</v>
      </c>
      <c r="H512" s="212">
        <v>2.2000000000000002</v>
      </c>
      <c r="I512" s="212">
        <v>2.9</v>
      </c>
      <c r="J512" s="212">
        <v>2.7</v>
      </c>
      <c r="K512" s="277">
        <v>2.2000000000000002</v>
      </c>
      <c r="L512" s="278">
        <v>1.7</v>
      </c>
      <c r="M512" s="277">
        <v>1.7</v>
      </c>
      <c r="N512" s="277">
        <v>1.8</v>
      </c>
      <c r="O512" s="277">
        <v>1.3</v>
      </c>
      <c r="P512" s="278">
        <v>1.2</v>
      </c>
      <c r="Q512" s="212">
        <f t="shared" si="207"/>
        <v>24.5</v>
      </c>
      <c r="R512" s="212">
        <v>29.9</v>
      </c>
      <c r="S512" s="213">
        <f t="shared" si="201"/>
        <v>81.939799331103686</v>
      </c>
    </row>
    <row r="513" spans="1:19" ht="13.5" customHeight="1" thickBot="1" x14ac:dyDescent="0.2">
      <c r="A513" s="209"/>
      <c r="B513" s="194"/>
      <c r="C513" s="380"/>
      <c r="D513" s="206" t="s">
        <v>77</v>
      </c>
      <c r="E513" s="214">
        <v>2.4</v>
      </c>
      <c r="F513" s="214">
        <v>3.1</v>
      </c>
      <c r="G513" s="214">
        <v>2.4</v>
      </c>
      <c r="H513" s="214">
        <v>2.9</v>
      </c>
      <c r="I513" s="214">
        <v>3.4</v>
      </c>
      <c r="J513" s="214">
        <v>3.3</v>
      </c>
      <c r="K513" s="285">
        <v>2.9</v>
      </c>
      <c r="L513" s="286">
        <v>2.2000000000000002</v>
      </c>
      <c r="M513" s="285">
        <v>1.9</v>
      </c>
      <c r="N513" s="285">
        <v>2.1</v>
      </c>
      <c r="O513" s="285">
        <v>1.4</v>
      </c>
      <c r="P513" s="286">
        <v>1.5</v>
      </c>
      <c r="Q513" s="214">
        <f t="shared" si="207"/>
        <v>29.499999999999996</v>
      </c>
      <c r="R513" s="214">
        <v>35.4</v>
      </c>
      <c r="S513" s="215">
        <f t="shared" si="201"/>
        <v>83.333333333333329</v>
      </c>
    </row>
    <row r="514" spans="1:19" ht="18.75" customHeight="1" x14ac:dyDescent="0.2">
      <c r="A514" s="308" t="str">
        <f>$A$1</f>
        <v>５　平成27年度市町村別・月別観光入込客数</v>
      </c>
    </row>
    <row r="515" spans="1:19" ht="13.5" customHeight="1" thickBot="1" x14ac:dyDescent="0.2">
      <c r="S515" s="195" t="s">
        <v>310</v>
      </c>
    </row>
    <row r="516" spans="1:19" ht="13.5" customHeight="1" thickBot="1" x14ac:dyDescent="0.2">
      <c r="A516" s="196" t="s">
        <v>58</v>
      </c>
      <c r="B516" s="196" t="s">
        <v>355</v>
      </c>
      <c r="C516" s="196" t="s">
        <v>59</v>
      </c>
      <c r="D516" s="197" t="s">
        <v>60</v>
      </c>
      <c r="E516" s="198" t="s">
        <v>61</v>
      </c>
      <c r="F516" s="198" t="s">
        <v>62</v>
      </c>
      <c r="G516" s="198" t="s">
        <v>63</v>
      </c>
      <c r="H516" s="198" t="s">
        <v>64</v>
      </c>
      <c r="I516" s="198" t="s">
        <v>65</v>
      </c>
      <c r="J516" s="198" t="s">
        <v>66</v>
      </c>
      <c r="K516" s="198" t="s">
        <v>67</v>
      </c>
      <c r="L516" s="198" t="s">
        <v>68</v>
      </c>
      <c r="M516" s="198" t="s">
        <v>69</v>
      </c>
      <c r="N516" s="198" t="s">
        <v>36</v>
      </c>
      <c r="O516" s="198" t="s">
        <v>37</v>
      </c>
      <c r="P516" s="198" t="s">
        <v>38</v>
      </c>
      <c r="Q516" s="198" t="s">
        <v>356</v>
      </c>
      <c r="R516" s="198" t="str">
        <f>$R$3</f>
        <v>26年度</v>
      </c>
      <c r="S516" s="199" t="s">
        <v>71</v>
      </c>
    </row>
    <row r="517" spans="1:19" ht="13.5" customHeight="1" x14ac:dyDescent="0.15">
      <c r="A517" s="209"/>
      <c r="B517" s="194"/>
      <c r="C517" s="378" t="s">
        <v>79</v>
      </c>
      <c r="D517" s="200" t="s">
        <v>72</v>
      </c>
      <c r="E517" s="210">
        <v>62.4</v>
      </c>
      <c r="F517" s="210">
        <v>149.5</v>
      </c>
      <c r="G517" s="210">
        <v>21</v>
      </c>
      <c r="H517" s="210">
        <v>25.7</v>
      </c>
      <c r="I517" s="210">
        <v>58.2</v>
      </c>
      <c r="J517" s="210">
        <v>34.5</v>
      </c>
      <c r="K517" s="265">
        <v>18.3</v>
      </c>
      <c r="L517" s="265">
        <v>7.6</v>
      </c>
      <c r="M517" s="265">
        <v>4.8</v>
      </c>
      <c r="N517" s="265">
        <v>9.9</v>
      </c>
      <c r="O517" s="265">
        <v>5.8</v>
      </c>
      <c r="P517" s="265">
        <v>10.199999999999999</v>
      </c>
      <c r="Q517" s="210">
        <f t="shared" ref="Q517:Q570" si="212">SUM(E517:P517)</f>
        <v>407.90000000000003</v>
      </c>
      <c r="R517" s="210">
        <v>479.10000000000008</v>
      </c>
      <c r="S517" s="211">
        <f t="shared" ref="S517:S570" si="213">IF(Q517=0,"－",Q517/R517*100)</f>
        <v>85.138801920267156</v>
      </c>
    </row>
    <row r="518" spans="1:19" ht="13.5" customHeight="1" x14ac:dyDescent="0.15">
      <c r="A518" s="209"/>
      <c r="B518" s="194"/>
      <c r="C518" s="379"/>
      <c r="D518" s="203" t="s">
        <v>73</v>
      </c>
      <c r="E518" s="212">
        <v>13</v>
      </c>
      <c r="F518" s="212">
        <v>31.3</v>
      </c>
      <c r="G518" s="212">
        <v>4.5</v>
      </c>
      <c r="H518" s="212">
        <v>5.4</v>
      </c>
      <c r="I518" s="212">
        <v>12.2</v>
      </c>
      <c r="J518" s="212">
        <v>7.4</v>
      </c>
      <c r="K518" s="287">
        <v>3.6</v>
      </c>
      <c r="L518" s="288">
        <v>1.6</v>
      </c>
      <c r="M518" s="287">
        <v>1</v>
      </c>
      <c r="N518" s="287">
        <v>1.9</v>
      </c>
      <c r="O518" s="287">
        <v>1.3</v>
      </c>
      <c r="P518" s="288">
        <v>2.1</v>
      </c>
      <c r="Q518" s="212">
        <f t="shared" si="212"/>
        <v>85.299999999999983</v>
      </c>
      <c r="R518" s="212">
        <v>100.30000000000001</v>
      </c>
      <c r="S518" s="213">
        <f t="shared" si="213"/>
        <v>85.044865403788606</v>
      </c>
    </row>
    <row r="519" spans="1:19" ht="13.5" customHeight="1" x14ac:dyDescent="0.15">
      <c r="A519" s="209" t="s">
        <v>361</v>
      </c>
      <c r="B519" s="194" t="s">
        <v>362</v>
      </c>
      <c r="C519" s="379"/>
      <c r="D519" s="203" t="s">
        <v>74</v>
      </c>
      <c r="E519" s="212">
        <f t="shared" ref="E519:P519" si="214">+E517-E518</f>
        <v>49.4</v>
      </c>
      <c r="F519" s="212">
        <f t="shared" si="214"/>
        <v>118.2</v>
      </c>
      <c r="G519" s="212">
        <f t="shared" si="214"/>
        <v>16.5</v>
      </c>
      <c r="H519" s="212">
        <f t="shared" si="214"/>
        <v>20.299999999999997</v>
      </c>
      <c r="I519" s="212">
        <f t="shared" si="214"/>
        <v>46</v>
      </c>
      <c r="J519" s="212">
        <f t="shared" si="214"/>
        <v>27.1</v>
      </c>
      <c r="K519" s="287">
        <f t="shared" si="214"/>
        <v>14.700000000000001</v>
      </c>
      <c r="L519" s="288">
        <f t="shared" si="214"/>
        <v>6</v>
      </c>
      <c r="M519" s="287">
        <f t="shared" si="214"/>
        <v>3.8</v>
      </c>
      <c r="N519" s="287">
        <f t="shared" si="214"/>
        <v>8</v>
      </c>
      <c r="O519" s="287">
        <f t="shared" si="214"/>
        <v>4.5</v>
      </c>
      <c r="P519" s="288">
        <f t="shared" si="214"/>
        <v>8.1</v>
      </c>
      <c r="Q519" s="212">
        <f t="shared" si="212"/>
        <v>322.60000000000002</v>
      </c>
      <c r="R519" s="212">
        <v>378.80000000000007</v>
      </c>
      <c r="S519" s="213">
        <f t="shared" si="213"/>
        <v>85.163674762407595</v>
      </c>
    </row>
    <row r="520" spans="1:19" ht="13.5" customHeight="1" x14ac:dyDescent="0.15">
      <c r="A520" s="209"/>
      <c r="B520" s="194"/>
      <c r="C520" s="379"/>
      <c r="D520" s="203" t="s">
        <v>75</v>
      </c>
      <c r="E520" s="212">
        <f t="shared" ref="E520:P520" si="215">+E517-E521</f>
        <v>60.6</v>
      </c>
      <c r="F520" s="212">
        <f t="shared" si="215"/>
        <v>127.2</v>
      </c>
      <c r="G520" s="212">
        <f t="shared" si="215"/>
        <v>19.8</v>
      </c>
      <c r="H520" s="212">
        <f t="shared" si="215"/>
        <v>23.7</v>
      </c>
      <c r="I520" s="212">
        <f t="shared" si="215"/>
        <v>51.300000000000004</v>
      </c>
      <c r="J520" s="212">
        <f t="shared" si="215"/>
        <v>32.6</v>
      </c>
      <c r="K520" s="287">
        <f t="shared" si="215"/>
        <v>16.900000000000002</v>
      </c>
      <c r="L520" s="288">
        <f t="shared" si="215"/>
        <v>6.6999999999999993</v>
      </c>
      <c r="M520" s="287">
        <f t="shared" si="215"/>
        <v>3.8</v>
      </c>
      <c r="N520" s="287">
        <f t="shared" si="215"/>
        <v>9.4</v>
      </c>
      <c r="O520" s="287">
        <f t="shared" si="215"/>
        <v>5.5</v>
      </c>
      <c r="P520" s="288">
        <f t="shared" si="215"/>
        <v>9.3999999999999986</v>
      </c>
      <c r="Q520" s="212">
        <f t="shared" si="212"/>
        <v>366.9</v>
      </c>
      <c r="R520" s="212">
        <v>431.10000000000008</v>
      </c>
      <c r="S520" s="213">
        <f t="shared" si="213"/>
        <v>85.10786360473206</v>
      </c>
    </row>
    <row r="521" spans="1:19" ht="13.5" customHeight="1" x14ac:dyDescent="0.15">
      <c r="A521" s="209"/>
      <c r="B521" s="194"/>
      <c r="C521" s="379"/>
      <c r="D521" s="203" t="s">
        <v>76</v>
      </c>
      <c r="E521" s="212">
        <v>1.8</v>
      </c>
      <c r="F521" s="212">
        <v>22.3</v>
      </c>
      <c r="G521" s="212">
        <v>1.2</v>
      </c>
      <c r="H521" s="212">
        <v>2</v>
      </c>
      <c r="I521" s="212">
        <v>6.9</v>
      </c>
      <c r="J521" s="212">
        <v>1.9</v>
      </c>
      <c r="K521" s="287">
        <v>1.4</v>
      </c>
      <c r="L521" s="288">
        <v>0.9</v>
      </c>
      <c r="M521" s="287">
        <v>1</v>
      </c>
      <c r="N521" s="287">
        <v>0.5</v>
      </c>
      <c r="O521" s="287">
        <v>0.3</v>
      </c>
      <c r="P521" s="288">
        <v>0.8</v>
      </c>
      <c r="Q521" s="212">
        <f t="shared" si="212"/>
        <v>40.999999999999993</v>
      </c>
      <c r="R521" s="212">
        <v>48.000000000000007</v>
      </c>
      <c r="S521" s="213">
        <f t="shared" si="213"/>
        <v>85.416666666666643</v>
      </c>
    </row>
    <row r="522" spans="1:19" ht="13.5" customHeight="1" thickBot="1" x14ac:dyDescent="0.2">
      <c r="A522" s="209"/>
      <c r="B522" s="194"/>
      <c r="C522" s="380"/>
      <c r="D522" s="206" t="s">
        <v>77</v>
      </c>
      <c r="E522" s="214">
        <v>1.9</v>
      </c>
      <c r="F522" s="214">
        <v>23.4</v>
      </c>
      <c r="G522" s="214">
        <v>1.3</v>
      </c>
      <c r="H522" s="214">
        <v>2.1</v>
      </c>
      <c r="I522" s="214">
        <v>7.2</v>
      </c>
      <c r="J522" s="214">
        <v>2</v>
      </c>
      <c r="K522" s="289">
        <v>1.5</v>
      </c>
      <c r="L522" s="290">
        <v>0.9</v>
      </c>
      <c r="M522" s="289">
        <v>1.1000000000000001</v>
      </c>
      <c r="N522" s="289">
        <v>0.5</v>
      </c>
      <c r="O522" s="289">
        <v>0.5</v>
      </c>
      <c r="P522" s="290">
        <v>0.8</v>
      </c>
      <c r="Q522" s="214">
        <f t="shared" si="212"/>
        <v>43.199999999999996</v>
      </c>
      <c r="R522" s="214">
        <v>50</v>
      </c>
      <c r="S522" s="215">
        <f t="shared" si="213"/>
        <v>86.399999999999991</v>
      </c>
    </row>
    <row r="523" spans="1:19" ht="13.5" customHeight="1" x14ac:dyDescent="0.15">
      <c r="A523" s="209"/>
      <c r="B523" s="194"/>
      <c r="C523" s="378" t="s">
        <v>80</v>
      </c>
      <c r="D523" s="200" t="s">
        <v>72</v>
      </c>
      <c r="E523" s="210">
        <v>5.6</v>
      </c>
      <c r="F523" s="210">
        <v>10.199999999999999</v>
      </c>
      <c r="G523" s="210">
        <v>5.3</v>
      </c>
      <c r="H523" s="210">
        <v>7.4</v>
      </c>
      <c r="I523" s="210">
        <v>17.600000000000001</v>
      </c>
      <c r="J523" s="210">
        <v>6.8</v>
      </c>
      <c r="K523" s="210">
        <v>4.8</v>
      </c>
      <c r="L523" s="210">
        <v>3.2</v>
      </c>
      <c r="M523" s="210">
        <v>2.2999999999999998</v>
      </c>
      <c r="N523" s="210">
        <v>2.1</v>
      </c>
      <c r="O523" s="210">
        <v>2</v>
      </c>
      <c r="P523" s="210">
        <v>3.2</v>
      </c>
      <c r="Q523" s="210">
        <f t="shared" si="212"/>
        <v>70.5</v>
      </c>
      <c r="R523" s="210">
        <v>70.3</v>
      </c>
      <c r="S523" s="211">
        <f t="shared" si="213"/>
        <v>100.28449502133714</v>
      </c>
    </row>
    <row r="524" spans="1:19" ht="13.5" customHeight="1" x14ac:dyDescent="0.15">
      <c r="A524" s="209"/>
      <c r="B524" s="194"/>
      <c r="C524" s="379"/>
      <c r="D524" s="203" t="s">
        <v>73</v>
      </c>
      <c r="E524" s="212">
        <v>0.5</v>
      </c>
      <c r="F524" s="212">
        <v>0.9</v>
      </c>
      <c r="G524" s="212">
        <v>0.5</v>
      </c>
      <c r="H524" s="212">
        <v>0.7</v>
      </c>
      <c r="I524" s="212">
        <v>1.7</v>
      </c>
      <c r="J524" s="212">
        <v>0.6</v>
      </c>
      <c r="K524" s="287">
        <v>0.5</v>
      </c>
      <c r="L524" s="288">
        <v>0.3</v>
      </c>
      <c r="M524" s="287">
        <v>0.2</v>
      </c>
      <c r="N524" s="287">
        <v>0.2</v>
      </c>
      <c r="O524" s="287">
        <v>0.2</v>
      </c>
      <c r="P524" s="288">
        <v>0.3</v>
      </c>
      <c r="Q524" s="212">
        <f t="shared" si="212"/>
        <v>6.6</v>
      </c>
      <c r="R524" s="212">
        <v>6.5</v>
      </c>
      <c r="S524" s="213">
        <f t="shared" si="213"/>
        <v>101.53846153846153</v>
      </c>
    </row>
    <row r="525" spans="1:19" ht="13.5" customHeight="1" x14ac:dyDescent="0.15">
      <c r="A525" s="209"/>
      <c r="B525" s="194"/>
      <c r="C525" s="379"/>
      <c r="D525" s="203" t="s">
        <v>74</v>
      </c>
      <c r="E525" s="212">
        <f t="shared" ref="E525:P525" si="216">+E523-E524</f>
        <v>5.0999999999999996</v>
      </c>
      <c r="F525" s="212">
        <f t="shared" si="216"/>
        <v>9.2999999999999989</v>
      </c>
      <c r="G525" s="212">
        <f t="shared" si="216"/>
        <v>4.8</v>
      </c>
      <c r="H525" s="212">
        <f t="shared" si="216"/>
        <v>6.7</v>
      </c>
      <c r="I525" s="212">
        <f t="shared" si="216"/>
        <v>15.900000000000002</v>
      </c>
      <c r="J525" s="212">
        <f t="shared" si="216"/>
        <v>6.2</v>
      </c>
      <c r="K525" s="287">
        <f t="shared" si="216"/>
        <v>4.3</v>
      </c>
      <c r="L525" s="288">
        <f t="shared" si="216"/>
        <v>2.9000000000000004</v>
      </c>
      <c r="M525" s="287">
        <f t="shared" si="216"/>
        <v>2.0999999999999996</v>
      </c>
      <c r="N525" s="287">
        <f t="shared" si="216"/>
        <v>1.9000000000000001</v>
      </c>
      <c r="O525" s="287">
        <f t="shared" si="216"/>
        <v>1.8</v>
      </c>
      <c r="P525" s="288">
        <f t="shared" si="216"/>
        <v>2.9000000000000004</v>
      </c>
      <c r="Q525" s="212">
        <f t="shared" si="212"/>
        <v>63.899999999999991</v>
      </c>
      <c r="R525" s="212">
        <v>63.800000000000004</v>
      </c>
      <c r="S525" s="213">
        <f t="shared" si="213"/>
        <v>100.1567398119122</v>
      </c>
    </row>
    <row r="526" spans="1:19" ht="13.5" customHeight="1" x14ac:dyDescent="0.15">
      <c r="A526" s="209"/>
      <c r="B526" s="194"/>
      <c r="C526" s="379"/>
      <c r="D526" s="203" t="s">
        <v>75</v>
      </c>
      <c r="E526" s="212">
        <f t="shared" ref="E526:P526" si="217">+E523-E527</f>
        <v>5.3999999999999995</v>
      </c>
      <c r="F526" s="212">
        <f t="shared" si="217"/>
        <v>9.8999999999999986</v>
      </c>
      <c r="G526" s="212">
        <f t="shared" si="217"/>
        <v>5.0999999999999996</v>
      </c>
      <c r="H526" s="212">
        <f t="shared" si="217"/>
        <v>7.2</v>
      </c>
      <c r="I526" s="212">
        <f t="shared" si="217"/>
        <v>17.100000000000001</v>
      </c>
      <c r="J526" s="212">
        <f t="shared" si="217"/>
        <v>6.6</v>
      </c>
      <c r="K526" s="287">
        <f t="shared" si="217"/>
        <v>4.7</v>
      </c>
      <c r="L526" s="288">
        <f t="shared" si="217"/>
        <v>3.1</v>
      </c>
      <c r="M526" s="287">
        <f t="shared" si="217"/>
        <v>2.1999999999999997</v>
      </c>
      <c r="N526" s="287">
        <f t="shared" si="217"/>
        <v>2</v>
      </c>
      <c r="O526" s="287">
        <f t="shared" si="217"/>
        <v>1.9</v>
      </c>
      <c r="P526" s="288">
        <f t="shared" si="217"/>
        <v>3.1</v>
      </c>
      <c r="Q526" s="212">
        <f t="shared" si="212"/>
        <v>68.300000000000011</v>
      </c>
      <c r="R526" s="212">
        <v>67.999999999999986</v>
      </c>
      <c r="S526" s="213">
        <f t="shared" si="213"/>
        <v>100.44117647058827</v>
      </c>
    </row>
    <row r="527" spans="1:19" ht="13.5" customHeight="1" x14ac:dyDescent="0.15">
      <c r="A527" s="209"/>
      <c r="B527" s="194"/>
      <c r="C527" s="379"/>
      <c r="D527" s="203" t="s">
        <v>76</v>
      </c>
      <c r="E527" s="212">
        <v>0.2</v>
      </c>
      <c r="F527" s="212">
        <v>0.3</v>
      </c>
      <c r="G527" s="212">
        <v>0.2</v>
      </c>
      <c r="H527" s="212">
        <v>0.2</v>
      </c>
      <c r="I527" s="212">
        <v>0.5</v>
      </c>
      <c r="J527" s="212">
        <v>0.2</v>
      </c>
      <c r="K527" s="287">
        <v>0.1</v>
      </c>
      <c r="L527" s="288">
        <v>0.1</v>
      </c>
      <c r="M527" s="287">
        <v>0.1</v>
      </c>
      <c r="N527" s="287">
        <v>0.1</v>
      </c>
      <c r="O527" s="287">
        <v>0.1</v>
      </c>
      <c r="P527" s="288">
        <v>0.1</v>
      </c>
      <c r="Q527" s="212">
        <f t="shared" si="212"/>
        <v>2.2000000000000002</v>
      </c>
      <c r="R527" s="212">
        <v>2.3000000000000003</v>
      </c>
      <c r="S527" s="213">
        <f t="shared" si="213"/>
        <v>95.65217391304347</v>
      </c>
    </row>
    <row r="528" spans="1:19" ht="13.5" customHeight="1" thickBot="1" x14ac:dyDescent="0.2">
      <c r="A528" s="209"/>
      <c r="B528" s="194"/>
      <c r="C528" s="380"/>
      <c r="D528" s="206" t="s">
        <v>77</v>
      </c>
      <c r="E528" s="214">
        <v>0.2</v>
      </c>
      <c r="F528" s="214">
        <v>0.3</v>
      </c>
      <c r="G528" s="214">
        <v>0.2</v>
      </c>
      <c r="H528" s="214">
        <v>0.2</v>
      </c>
      <c r="I528" s="214">
        <v>0.5</v>
      </c>
      <c r="J528" s="214">
        <v>0.2</v>
      </c>
      <c r="K528" s="289">
        <v>0.1</v>
      </c>
      <c r="L528" s="290">
        <v>0.1</v>
      </c>
      <c r="M528" s="289">
        <v>0.1</v>
      </c>
      <c r="N528" s="289">
        <v>0.1</v>
      </c>
      <c r="O528" s="289">
        <v>0.1</v>
      </c>
      <c r="P528" s="290">
        <v>0.1</v>
      </c>
      <c r="Q528" s="214">
        <f t="shared" si="212"/>
        <v>2.2000000000000002</v>
      </c>
      <c r="R528" s="214">
        <v>2.3000000000000003</v>
      </c>
      <c r="S528" s="215">
        <f t="shared" si="213"/>
        <v>95.65217391304347</v>
      </c>
    </row>
    <row r="529" spans="1:19" ht="13.5" customHeight="1" x14ac:dyDescent="0.15">
      <c r="A529" s="209"/>
      <c r="B529" s="194"/>
      <c r="C529" s="378" t="s">
        <v>81</v>
      </c>
      <c r="D529" s="200" t="s">
        <v>72</v>
      </c>
      <c r="E529" s="210">
        <v>15.9</v>
      </c>
      <c r="F529" s="210">
        <v>27.9</v>
      </c>
      <c r="G529" s="210">
        <v>11.6</v>
      </c>
      <c r="H529" s="210">
        <v>14</v>
      </c>
      <c r="I529" s="210">
        <v>20.8</v>
      </c>
      <c r="J529" s="210">
        <v>15.8</v>
      </c>
      <c r="K529" s="210">
        <v>13.1</v>
      </c>
      <c r="L529" s="210">
        <v>9.1999999999999993</v>
      </c>
      <c r="M529" s="210">
        <v>4.5</v>
      </c>
      <c r="N529" s="210">
        <v>3.5</v>
      </c>
      <c r="O529" s="210">
        <v>10.199999999999999</v>
      </c>
      <c r="P529" s="210">
        <v>8.6</v>
      </c>
      <c r="Q529" s="210">
        <f t="shared" si="212"/>
        <v>155.09999999999997</v>
      </c>
      <c r="R529" s="210">
        <v>148.60000000000002</v>
      </c>
      <c r="S529" s="211">
        <f t="shared" si="213"/>
        <v>104.37415881561233</v>
      </c>
    </row>
    <row r="530" spans="1:19" ht="13.5" customHeight="1" x14ac:dyDescent="0.15">
      <c r="A530" s="209"/>
      <c r="B530" s="194"/>
      <c r="C530" s="379"/>
      <c r="D530" s="203" t="s">
        <v>73</v>
      </c>
      <c r="E530" s="212">
        <v>7.2</v>
      </c>
      <c r="F530" s="212">
        <v>12.5</v>
      </c>
      <c r="G530" s="212">
        <v>3.5</v>
      </c>
      <c r="H530" s="212">
        <v>4.2</v>
      </c>
      <c r="I530" s="212">
        <v>9.4</v>
      </c>
      <c r="J530" s="212">
        <v>6.3</v>
      </c>
      <c r="K530" s="287">
        <v>0.6</v>
      </c>
      <c r="L530" s="288">
        <v>0.5</v>
      </c>
      <c r="M530" s="287">
        <v>0.2</v>
      </c>
      <c r="N530" s="287">
        <v>0.2</v>
      </c>
      <c r="O530" s="287">
        <v>1</v>
      </c>
      <c r="P530" s="288">
        <v>0.9</v>
      </c>
      <c r="Q530" s="212">
        <f t="shared" si="212"/>
        <v>46.5</v>
      </c>
      <c r="R530" s="212">
        <v>44.1</v>
      </c>
      <c r="S530" s="213">
        <f t="shared" si="213"/>
        <v>105.44217687074831</v>
      </c>
    </row>
    <row r="531" spans="1:19" ht="13.5" customHeight="1" x14ac:dyDescent="0.15">
      <c r="A531" s="209"/>
      <c r="B531" s="194"/>
      <c r="C531" s="379"/>
      <c r="D531" s="203" t="s">
        <v>74</v>
      </c>
      <c r="E531" s="212">
        <f t="shared" ref="E531:P531" si="218">+E529-E530</f>
        <v>8.6999999999999993</v>
      </c>
      <c r="F531" s="212">
        <f t="shared" si="218"/>
        <v>15.399999999999999</v>
      </c>
      <c r="G531" s="212">
        <f t="shared" si="218"/>
        <v>8.1</v>
      </c>
      <c r="H531" s="212">
        <f t="shared" si="218"/>
        <v>9.8000000000000007</v>
      </c>
      <c r="I531" s="212">
        <f t="shared" si="218"/>
        <v>11.4</v>
      </c>
      <c r="J531" s="212">
        <f t="shared" si="218"/>
        <v>9.5</v>
      </c>
      <c r="K531" s="287">
        <f t="shared" si="218"/>
        <v>12.5</v>
      </c>
      <c r="L531" s="288">
        <f t="shared" si="218"/>
        <v>8.6999999999999993</v>
      </c>
      <c r="M531" s="287">
        <f t="shared" si="218"/>
        <v>4.3</v>
      </c>
      <c r="N531" s="287">
        <f t="shared" si="218"/>
        <v>3.3</v>
      </c>
      <c r="O531" s="287">
        <f t="shared" si="218"/>
        <v>9.1999999999999993</v>
      </c>
      <c r="P531" s="288">
        <f t="shared" si="218"/>
        <v>7.6999999999999993</v>
      </c>
      <c r="Q531" s="212">
        <f t="shared" si="212"/>
        <v>108.60000000000001</v>
      </c>
      <c r="R531" s="212">
        <v>104.50000000000001</v>
      </c>
      <c r="S531" s="213">
        <f t="shared" si="213"/>
        <v>103.92344497607655</v>
      </c>
    </row>
    <row r="532" spans="1:19" ht="13.5" customHeight="1" x14ac:dyDescent="0.15">
      <c r="A532" s="209"/>
      <c r="B532" s="194"/>
      <c r="C532" s="379"/>
      <c r="D532" s="203" t="s">
        <v>75</v>
      </c>
      <c r="E532" s="212">
        <f t="shared" ref="E532:P532" si="219">+E529-E533</f>
        <v>13.9</v>
      </c>
      <c r="F532" s="212">
        <f t="shared" si="219"/>
        <v>25.099999999999998</v>
      </c>
      <c r="G532" s="212">
        <f t="shared" si="219"/>
        <v>10.4</v>
      </c>
      <c r="H532" s="212">
        <f t="shared" si="219"/>
        <v>12.6</v>
      </c>
      <c r="I532" s="212">
        <f t="shared" si="219"/>
        <v>19.600000000000001</v>
      </c>
      <c r="J532" s="212">
        <f t="shared" si="219"/>
        <v>14.200000000000001</v>
      </c>
      <c r="K532" s="287">
        <f t="shared" si="219"/>
        <v>11.799999999999999</v>
      </c>
      <c r="L532" s="288">
        <f t="shared" si="219"/>
        <v>8.2999999999999989</v>
      </c>
      <c r="M532" s="287">
        <f t="shared" si="219"/>
        <v>4.3</v>
      </c>
      <c r="N532" s="287">
        <f t="shared" si="219"/>
        <v>3.3</v>
      </c>
      <c r="O532" s="287">
        <f t="shared" si="219"/>
        <v>8.6999999999999993</v>
      </c>
      <c r="P532" s="288">
        <f t="shared" si="219"/>
        <v>7.6999999999999993</v>
      </c>
      <c r="Q532" s="212">
        <f t="shared" si="212"/>
        <v>139.89999999999998</v>
      </c>
      <c r="R532" s="212">
        <v>134.19999999999999</v>
      </c>
      <c r="S532" s="213">
        <f t="shared" si="213"/>
        <v>104.24739195230998</v>
      </c>
    </row>
    <row r="533" spans="1:19" ht="13.5" customHeight="1" x14ac:dyDescent="0.15">
      <c r="A533" s="209"/>
      <c r="B533" s="194"/>
      <c r="C533" s="379"/>
      <c r="D533" s="203" t="s">
        <v>76</v>
      </c>
      <c r="E533" s="212">
        <v>2</v>
      </c>
      <c r="F533" s="212">
        <v>2.8</v>
      </c>
      <c r="G533" s="212">
        <v>1.2</v>
      </c>
      <c r="H533" s="212">
        <v>1.4</v>
      </c>
      <c r="I533" s="212">
        <v>1.2</v>
      </c>
      <c r="J533" s="212">
        <v>1.6</v>
      </c>
      <c r="K533" s="287">
        <v>1.3</v>
      </c>
      <c r="L533" s="288">
        <v>0.9</v>
      </c>
      <c r="M533" s="287">
        <v>0.2</v>
      </c>
      <c r="N533" s="287">
        <v>0.2</v>
      </c>
      <c r="O533" s="287">
        <v>1.5</v>
      </c>
      <c r="P533" s="288">
        <v>0.9</v>
      </c>
      <c r="Q533" s="212">
        <f t="shared" si="212"/>
        <v>15.2</v>
      </c>
      <c r="R533" s="212">
        <v>14.399999999999999</v>
      </c>
      <c r="S533" s="213">
        <f t="shared" si="213"/>
        <v>105.55555555555556</v>
      </c>
    </row>
    <row r="534" spans="1:19" ht="13.5" customHeight="1" thickBot="1" x14ac:dyDescent="0.2">
      <c r="A534" s="209"/>
      <c r="B534" s="194"/>
      <c r="C534" s="380"/>
      <c r="D534" s="206" t="s">
        <v>77</v>
      </c>
      <c r="E534" s="214">
        <v>2</v>
      </c>
      <c r="F534" s="214">
        <v>2.8</v>
      </c>
      <c r="G534" s="214">
        <v>1.2</v>
      </c>
      <c r="H534" s="214">
        <v>1.4</v>
      </c>
      <c r="I534" s="214">
        <v>1.2</v>
      </c>
      <c r="J534" s="214">
        <v>1.6</v>
      </c>
      <c r="K534" s="289">
        <v>1.3</v>
      </c>
      <c r="L534" s="290">
        <v>0.9</v>
      </c>
      <c r="M534" s="289">
        <v>0.2</v>
      </c>
      <c r="N534" s="289">
        <v>0.2</v>
      </c>
      <c r="O534" s="289">
        <v>1.5</v>
      </c>
      <c r="P534" s="290">
        <v>0.9</v>
      </c>
      <c r="Q534" s="214">
        <f t="shared" si="212"/>
        <v>15.2</v>
      </c>
      <c r="R534" s="214">
        <v>14.399999999999999</v>
      </c>
      <c r="S534" s="215">
        <f t="shared" si="213"/>
        <v>105.55555555555556</v>
      </c>
    </row>
    <row r="535" spans="1:19" ht="13.5" customHeight="1" x14ac:dyDescent="0.15">
      <c r="A535" s="209"/>
      <c r="B535" s="194"/>
      <c r="C535" s="378" t="s">
        <v>82</v>
      </c>
      <c r="D535" s="200" t="s">
        <v>72</v>
      </c>
      <c r="E535" s="210">
        <v>2.2999999999999998</v>
      </c>
      <c r="F535" s="210">
        <v>20.9</v>
      </c>
      <c r="G535" s="210">
        <v>4.2</v>
      </c>
      <c r="H535" s="210">
        <v>5.6</v>
      </c>
      <c r="I535" s="210">
        <v>8.9</v>
      </c>
      <c r="J535" s="210">
        <v>4.9000000000000004</v>
      </c>
      <c r="K535" s="210">
        <v>4.7</v>
      </c>
      <c r="L535" s="210">
        <v>3</v>
      </c>
      <c r="M535" s="210">
        <v>1.2</v>
      </c>
      <c r="N535" s="210">
        <v>18</v>
      </c>
      <c r="O535" s="210">
        <v>24</v>
      </c>
      <c r="P535" s="210">
        <v>55</v>
      </c>
      <c r="Q535" s="210">
        <f t="shared" si="212"/>
        <v>152.69999999999999</v>
      </c>
      <c r="R535" s="210">
        <v>61.699999999999996</v>
      </c>
      <c r="S535" s="211">
        <f t="shared" si="213"/>
        <v>247.48784440842786</v>
      </c>
    </row>
    <row r="536" spans="1:19" ht="13.5" customHeight="1" x14ac:dyDescent="0.15">
      <c r="A536" s="209"/>
      <c r="B536" s="194"/>
      <c r="C536" s="379"/>
      <c r="D536" s="203" t="s">
        <v>73</v>
      </c>
      <c r="E536" s="212">
        <v>0</v>
      </c>
      <c r="F536" s="212">
        <v>4.9000000000000004</v>
      </c>
      <c r="G536" s="212">
        <v>0.3</v>
      </c>
      <c r="H536" s="212">
        <v>0.5</v>
      </c>
      <c r="I536" s="212">
        <v>0</v>
      </c>
      <c r="J536" s="212">
        <v>0.3</v>
      </c>
      <c r="K536" s="287">
        <v>0.4</v>
      </c>
      <c r="L536" s="288">
        <v>0.9</v>
      </c>
      <c r="M536" s="287">
        <v>0.1</v>
      </c>
      <c r="N536" s="287">
        <v>0.5</v>
      </c>
      <c r="O536" s="287">
        <v>1.1000000000000001</v>
      </c>
      <c r="P536" s="288">
        <v>10.3</v>
      </c>
      <c r="Q536" s="212">
        <f t="shared" si="212"/>
        <v>19.3</v>
      </c>
      <c r="R536" s="212">
        <v>5.3999999999999995</v>
      </c>
      <c r="S536" s="213">
        <f t="shared" si="213"/>
        <v>357.40740740740745</v>
      </c>
    </row>
    <row r="537" spans="1:19" ht="13.5" customHeight="1" x14ac:dyDescent="0.15">
      <c r="A537" s="209"/>
      <c r="B537" s="216"/>
      <c r="C537" s="379"/>
      <c r="D537" s="203" t="s">
        <v>74</v>
      </c>
      <c r="E537" s="212">
        <f t="shared" ref="E537:P537" si="220">+E535-E536</f>
        <v>2.2999999999999998</v>
      </c>
      <c r="F537" s="212">
        <f t="shared" si="220"/>
        <v>15.999999999999998</v>
      </c>
      <c r="G537" s="212">
        <f t="shared" si="220"/>
        <v>3.9000000000000004</v>
      </c>
      <c r="H537" s="212">
        <f t="shared" si="220"/>
        <v>5.0999999999999996</v>
      </c>
      <c r="I537" s="212">
        <f t="shared" si="220"/>
        <v>8.9</v>
      </c>
      <c r="J537" s="212">
        <f t="shared" si="220"/>
        <v>4.6000000000000005</v>
      </c>
      <c r="K537" s="287">
        <f t="shared" si="220"/>
        <v>4.3</v>
      </c>
      <c r="L537" s="288">
        <f t="shared" si="220"/>
        <v>2.1</v>
      </c>
      <c r="M537" s="287">
        <f t="shared" si="220"/>
        <v>1.0999999999999999</v>
      </c>
      <c r="N537" s="287">
        <f t="shared" si="220"/>
        <v>17.5</v>
      </c>
      <c r="O537" s="287">
        <f t="shared" si="220"/>
        <v>22.9</v>
      </c>
      <c r="P537" s="288">
        <f t="shared" si="220"/>
        <v>44.7</v>
      </c>
      <c r="Q537" s="212">
        <f t="shared" si="212"/>
        <v>133.39999999999998</v>
      </c>
      <c r="R537" s="212">
        <v>56.3</v>
      </c>
      <c r="S537" s="213">
        <f t="shared" si="213"/>
        <v>236.94493783303727</v>
      </c>
    </row>
    <row r="538" spans="1:19" ht="13.5" customHeight="1" x14ac:dyDescent="0.15">
      <c r="A538" s="209"/>
      <c r="B538" s="216"/>
      <c r="C538" s="379"/>
      <c r="D538" s="203" t="s">
        <v>75</v>
      </c>
      <c r="E538" s="212">
        <f t="shared" ref="E538:P538" si="221">+E535-E539</f>
        <v>1.9</v>
      </c>
      <c r="F538" s="212">
        <f t="shared" si="221"/>
        <v>20.5</v>
      </c>
      <c r="G538" s="212">
        <f t="shared" si="221"/>
        <v>3.8000000000000003</v>
      </c>
      <c r="H538" s="212">
        <f t="shared" si="221"/>
        <v>5.1999999999999993</v>
      </c>
      <c r="I538" s="212">
        <f t="shared" si="221"/>
        <v>8.5</v>
      </c>
      <c r="J538" s="212">
        <f t="shared" si="221"/>
        <v>4.5</v>
      </c>
      <c r="K538" s="287">
        <f t="shared" si="221"/>
        <v>4.4000000000000004</v>
      </c>
      <c r="L538" s="288">
        <f t="shared" si="221"/>
        <v>2.8</v>
      </c>
      <c r="M538" s="287">
        <f t="shared" si="221"/>
        <v>1.0999999999999999</v>
      </c>
      <c r="N538" s="287">
        <f t="shared" si="221"/>
        <v>17.899999999999999</v>
      </c>
      <c r="O538" s="287">
        <f t="shared" si="221"/>
        <v>23.8</v>
      </c>
      <c r="P538" s="288">
        <f t="shared" si="221"/>
        <v>54.8</v>
      </c>
      <c r="Q538" s="212">
        <f t="shared" si="212"/>
        <v>149.19999999999999</v>
      </c>
      <c r="R538" s="212">
        <v>57.999999999999993</v>
      </c>
      <c r="S538" s="213">
        <f t="shared" si="213"/>
        <v>257.24137931034483</v>
      </c>
    </row>
    <row r="539" spans="1:19" ht="13.5" customHeight="1" x14ac:dyDescent="0.15">
      <c r="A539" s="209"/>
      <c r="B539" s="216"/>
      <c r="C539" s="379"/>
      <c r="D539" s="203" t="s">
        <v>76</v>
      </c>
      <c r="E539" s="212">
        <v>0.4</v>
      </c>
      <c r="F539" s="212">
        <v>0.4</v>
      </c>
      <c r="G539" s="212">
        <v>0.4</v>
      </c>
      <c r="H539" s="212">
        <v>0.4</v>
      </c>
      <c r="I539" s="212">
        <v>0.4</v>
      </c>
      <c r="J539" s="212">
        <v>0.4</v>
      </c>
      <c r="K539" s="287">
        <v>0.3</v>
      </c>
      <c r="L539" s="288">
        <v>0.2</v>
      </c>
      <c r="M539" s="287">
        <v>0.1</v>
      </c>
      <c r="N539" s="287">
        <v>0.1</v>
      </c>
      <c r="O539" s="287">
        <v>0.2</v>
      </c>
      <c r="P539" s="288">
        <v>0.2</v>
      </c>
      <c r="Q539" s="212">
        <f t="shared" si="212"/>
        <v>3.5000000000000004</v>
      </c>
      <c r="R539" s="212">
        <v>3.7000000000000006</v>
      </c>
      <c r="S539" s="213">
        <f t="shared" si="213"/>
        <v>94.594594594594597</v>
      </c>
    </row>
    <row r="540" spans="1:19" ht="13.5" customHeight="1" thickBot="1" x14ac:dyDescent="0.2">
      <c r="A540" s="209"/>
      <c r="B540" s="216"/>
      <c r="C540" s="380"/>
      <c r="D540" s="206" t="s">
        <v>77</v>
      </c>
      <c r="E540" s="214">
        <v>0.9</v>
      </c>
      <c r="F540" s="214">
        <v>1</v>
      </c>
      <c r="G540" s="214">
        <v>1.1000000000000001</v>
      </c>
      <c r="H540" s="214">
        <v>1.3</v>
      </c>
      <c r="I540" s="214">
        <v>1.3</v>
      </c>
      <c r="J540" s="214">
        <v>1.4</v>
      </c>
      <c r="K540" s="289">
        <v>0.3</v>
      </c>
      <c r="L540" s="290">
        <v>0.2</v>
      </c>
      <c r="M540" s="289">
        <v>0.2</v>
      </c>
      <c r="N540" s="289">
        <v>0.1</v>
      </c>
      <c r="O540" s="289">
        <v>0.2</v>
      </c>
      <c r="P540" s="290">
        <v>0.2</v>
      </c>
      <c r="Q540" s="214">
        <f t="shared" si="212"/>
        <v>8.1999999999999993</v>
      </c>
      <c r="R540" s="214">
        <v>4</v>
      </c>
      <c r="S540" s="215">
        <f t="shared" si="213"/>
        <v>204.99999999999997</v>
      </c>
    </row>
    <row r="541" spans="1:19" ht="13.5" customHeight="1" x14ac:dyDescent="0.15">
      <c r="A541" s="209"/>
      <c r="B541" s="216"/>
      <c r="C541" s="378" t="s">
        <v>83</v>
      </c>
      <c r="D541" s="200" t="s">
        <v>72</v>
      </c>
      <c r="E541" s="210">
        <v>123.9</v>
      </c>
      <c r="F541" s="210">
        <v>175.1</v>
      </c>
      <c r="G541" s="210">
        <v>139.6</v>
      </c>
      <c r="H541" s="210">
        <v>194.5</v>
      </c>
      <c r="I541" s="210">
        <v>239.6</v>
      </c>
      <c r="J541" s="210">
        <v>211.8</v>
      </c>
      <c r="K541" s="210">
        <v>220.9</v>
      </c>
      <c r="L541" s="210">
        <v>145</v>
      </c>
      <c r="M541" s="210">
        <v>153.19999999999999</v>
      </c>
      <c r="N541" s="210">
        <v>111.3</v>
      </c>
      <c r="O541" s="210">
        <v>107.1</v>
      </c>
      <c r="P541" s="210">
        <v>99.7</v>
      </c>
      <c r="Q541" s="210">
        <f t="shared" si="212"/>
        <v>1921.7</v>
      </c>
      <c r="R541" s="210">
        <v>1954.3999999999999</v>
      </c>
      <c r="S541" s="211">
        <f t="shared" si="213"/>
        <v>98.326852230863707</v>
      </c>
    </row>
    <row r="542" spans="1:19" ht="13.5" customHeight="1" x14ac:dyDescent="0.15">
      <c r="A542" s="209"/>
      <c r="B542" s="216"/>
      <c r="C542" s="379"/>
      <c r="D542" s="203" t="s">
        <v>73</v>
      </c>
      <c r="E542" s="212">
        <v>95.6</v>
      </c>
      <c r="F542" s="212">
        <v>120.2</v>
      </c>
      <c r="G542" s="212">
        <v>103.9</v>
      </c>
      <c r="H542" s="212">
        <v>140.9</v>
      </c>
      <c r="I542" s="212">
        <v>162.80000000000001</v>
      </c>
      <c r="J542" s="212">
        <v>151.69999999999999</v>
      </c>
      <c r="K542" s="287">
        <v>158.1</v>
      </c>
      <c r="L542" s="288">
        <v>105.4</v>
      </c>
      <c r="M542" s="287">
        <v>120.4</v>
      </c>
      <c r="N542" s="287">
        <v>80.099999999999994</v>
      </c>
      <c r="O542" s="287">
        <v>78.2</v>
      </c>
      <c r="P542" s="288">
        <v>68.7</v>
      </c>
      <c r="Q542" s="212">
        <f t="shared" si="212"/>
        <v>1386.0000000000002</v>
      </c>
      <c r="R542" s="212">
        <v>1390.1000000000001</v>
      </c>
      <c r="S542" s="213">
        <f t="shared" si="213"/>
        <v>99.705057190130205</v>
      </c>
    </row>
    <row r="543" spans="1:19" ht="13.5" customHeight="1" x14ac:dyDescent="0.15">
      <c r="A543" s="209"/>
      <c r="B543" s="194"/>
      <c r="C543" s="379"/>
      <c r="D543" s="203" t="s">
        <v>74</v>
      </c>
      <c r="E543" s="212">
        <f t="shared" ref="E543:P543" si="222">+E541-E542</f>
        <v>28.300000000000011</v>
      </c>
      <c r="F543" s="212">
        <f t="shared" si="222"/>
        <v>54.899999999999991</v>
      </c>
      <c r="G543" s="212">
        <f t="shared" si="222"/>
        <v>35.699999999999989</v>
      </c>
      <c r="H543" s="212">
        <f t="shared" si="222"/>
        <v>53.599999999999994</v>
      </c>
      <c r="I543" s="212">
        <f t="shared" si="222"/>
        <v>76.799999999999983</v>
      </c>
      <c r="J543" s="212">
        <f t="shared" si="222"/>
        <v>60.100000000000023</v>
      </c>
      <c r="K543" s="287">
        <f t="shared" si="222"/>
        <v>62.800000000000011</v>
      </c>
      <c r="L543" s="288">
        <f t="shared" si="222"/>
        <v>39.599999999999994</v>
      </c>
      <c r="M543" s="287">
        <f t="shared" si="222"/>
        <v>32.799999999999983</v>
      </c>
      <c r="N543" s="287">
        <f t="shared" si="222"/>
        <v>31.200000000000003</v>
      </c>
      <c r="O543" s="287">
        <f t="shared" si="222"/>
        <v>28.899999999999991</v>
      </c>
      <c r="P543" s="288">
        <f t="shared" si="222"/>
        <v>31</v>
      </c>
      <c r="Q543" s="212">
        <f t="shared" si="212"/>
        <v>535.69999999999982</v>
      </c>
      <c r="R543" s="212">
        <v>564.29999999999995</v>
      </c>
      <c r="S543" s="213">
        <f t="shared" si="213"/>
        <v>94.931773879142284</v>
      </c>
    </row>
    <row r="544" spans="1:19" ht="13.5" customHeight="1" x14ac:dyDescent="0.15">
      <c r="A544" s="209"/>
      <c r="B544" s="194"/>
      <c r="C544" s="379"/>
      <c r="D544" s="203" t="s">
        <v>75</v>
      </c>
      <c r="E544" s="212">
        <f t="shared" ref="E544:P544" si="223">+E541-E545</f>
        <v>120.30000000000001</v>
      </c>
      <c r="F544" s="212">
        <f t="shared" si="223"/>
        <v>166.79999999999998</v>
      </c>
      <c r="G544" s="212">
        <f t="shared" si="223"/>
        <v>132.69999999999999</v>
      </c>
      <c r="H544" s="212">
        <f t="shared" si="223"/>
        <v>183.9</v>
      </c>
      <c r="I544" s="212">
        <f t="shared" si="223"/>
        <v>225.29999999999998</v>
      </c>
      <c r="J544" s="212">
        <f t="shared" si="223"/>
        <v>200.70000000000002</v>
      </c>
      <c r="K544" s="287">
        <f t="shared" si="223"/>
        <v>209.3</v>
      </c>
      <c r="L544" s="288">
        <f t="shared" si="223"/>
        <v>139.69999999999999</v>
      </c>
      <c r="M544" s="287">
        <f t="shared" si="223"/>
        <v>147.29999999999998</v>
      </c>
      <c r="N544" s="287">
        <f t="shared" si="223"/>
        <v>106.8</v>
      </c>
      <c r="O544" s="287">
        <f t="shared" si="223"/>
        <v>102.6</v>
      </c>
      <c r="P544" s="288">
        <f t="shared" si="223"/>
        <v>96.5</v>
      </c>
      <c r="Q544" s="212">
        <f t="shared" si="212"/>
        <v>1831.8999999999999</v>
      </c>
      <c r="R544" s="212">
        <v>1862.6</v>
      </c>
      <c r="S544" s="213">
        <f t="shared" si="213"/>
        <v>98.351766348115532</v>
      </c>
    </row>
    <row r="545" spans="1:19" ht="13.5" customHeight="1" x14ac:dyDescent="0.15">
      <c r="A545" s="209"/>
      <c r="B545" s="194"/>
      <c r="C545" s="379"/>
      <c r="D545" s="203" t="s">
        <v>76</v>
      </c>
      <c r="E545" s="212">
        <v>3.6</v>
      </c>
      <c r="F545" s="212">
        <v>8.3000000000000007</v>
      </c>
      <c r="G545" s="212">
        <v>6.9</v>
      </c>
      <c r="H545" s="212">
        <v>10.6</v>
      </c>
      <c r="I545" s="212">
        <v>14.3</v>
      </c>
      <c r="J545" s="212">
        <v>11.1</v>
      </c>
      <c r="K545" s="287">
        <v>11.6</v>
      </c>
      <c r="L545" s="288">
        <v>5.3</v>
      </c>
      <c r="M545" s="287">
        <v>5.9</v>
      </c>
      <c r="N545" s="287">
        <v>4.5</v>
      </c>
      <c r="O545" s="287">
        <v>4.5</v>
      </c>
      <c r="P545" s="288">
        <v>3.2</v>
      </c>
      <c r="Q545" s="212">
        <f t="shared" si="212"/>
        <v>89.800000000000011</v>
      </c>
      <c r="R545" s="212">
        <v>91.8</v>
      </c>
      <c r="S545" s="213">
        <f t="shared" si="213"/>
        <v>97.821350762527246</v>
      </c>
    </row>
    <row r="546" spans="1:19" ht="13.5" customHeight="1" thickBot="1" x14ac:dyDescent="0.2">
      <c r="A546" s="209"/>
      <c r="B546" s="194"/>
      <c r="C546" s="380"/>
      <c r="D546" s="206" t="s">
        <v>77</v>
      </c>
      <c r="E546" s="214">
        <v>4.4000000000000004</v>
      </c>
      <c r="F546" s="214">
        <v>10.199999999999999</v>
      </c>
      <c r="G546" s="214">
        <v>7.6</v>
      </c>
      <c r="H546" s="214">
        <v>10.6</v>
      </c>
      <c r="I546" s="214">
        <v>14.5</v>
      </c>
      <c r="J546" s="214">
        <v>11.1</v>
      </c>
      <c r="K546" s="289">
        <v>11.9</v>
      </c>
      <c r="L546" s="290">
        <v>5.4</v>
      </c>
      <c r="M546" s="289">
        <v>6</v>
      </c>
      <c r="N546" s="289">
        <v>4.5999999999999996</v>
      </c>
      <c r="O546" s="289">
        <v>4.5</v>
      </c>
      <c r="P546" s="290">
        <v>3.2</v>
      </c>
      <c r="Q546" s="214">
        <f t="shared" si="212"/>
        <v>94</v>
      </c>
      <c r="R546" s="214">
        <v>95.199999999999989</v>
      </c>
      <c r="S546" s="215">
        <f t="shared" si="213"/>
        <v>98.739495798319339</v>
      </c>
    </row>
    <row r="547" spans="1:19" ht="13.5" customHeight="1" x14ac:dyDescent="0.15">
      <c r="A547" s="209"/>
      <c r="B547" s="194"/>
      <c r="C547" s="378" t="s">
        <v>84</v>
      </c>
      <c r="D547" s="200" t="s">
        <v>72</v>
      </c>
      <c r="E547" s="210">
        <v>12.2</v>
      </c>
      <c r="F547" s="210">
        <v>24.2</v>
      </c>
      <c r="G547" s="210">
        <v>16.100000000000001</v>
      </c>
      <c r="H547" s="210">
        <v>17.7</v>
      </c>
      <c r="I547" s="210">
        <v>55.5</v>
      </c>
      <c r="J547" s="210">
        <v>18.8</v>
      </c>
      <c r="K547" s="210">
        <v>17.600000000000001</v>
      </c>
      <c r="L547" s="210">
        <v>12.1</v>
      </c>
      <c r="M547" s="210">
        <v>6</v>
      </c>
      <c r="N547" s="210">
        <v>4.4000000000000004</v>
      </c>
      <c r="O547" s="210">
        <v>4.0999999999999996</v>
      </c>
      <c r="P547" s="210">
        <v>25.2</v>
      </c>
      <c r="Q547" s="210">
        <f t="shared" si="212"/>
        <v>213.89999999999998</v>
      </c>
      <c r="R547" s="210">
        <v>174.20000000000005</v>
      </c>
      <c r="S547" s="211">
        <f t="shared" si="213"/>
        <v>122.78989667049365</v>
      </c>
    </row>
    <row r="548" spans="1:19" ht="13.5" customHeight="1" x14ac:dyDescent="0.15">
      <c r="A548" s="209"/>
      <c r="B548" s="194"/>
      <c r="C548" s="379"/>
      <c r="D548" s="203" t="s">
        <v>73</v>
      </c>
      <c r="E548" s="287">
        <v>0.3</v>
      </c>
      <c r="F548" s="288">
        <v>2.1</v>
      </c>
      <c r="G548" s="287">
        <v>1.6</v>
      </c>
      <c r="H548" s="287">
        <v>2.2999999999999998</v>
      </c>
      <c r="I548" s="287">
        <v>3.1</v>
      </c>
      <c r="J548" s="288">
        <v>2.2000000000000002</v>
      </c>
      <c r="K548" s="287">
        <v>3.6</v>
      </c>
      <c r="L548" s="288">
        <v>3.7</v>
      </c>
      <c r="M548" s="287">
        <v>3.2</v>
      </c>
      <c r="N548" s="287">
        <v>2.7</v>
      </c>
      <c r="O548" s="287">
        <v>2.5</v>
      </c>
      <c r="P548" s="288">
        <v>1.7</v>
      </c>
      <c r="Q548" s="212">
        <f t="shared" si="212"/>
        <v>29</v>
      </c>
      <c r="R548" s="212">
        <v>12.9</v>
      </c>
      <c r="S548" s="213">
        <f t="shared" si="213"/>
        <v>224.80620155038758</v>
      </c>
    </row>
    <row r="549" spans="1:19" ht="13.5" customHeight="1" x14ac:dyDescent="0.15">
      <c r="A549" s="209"/>
      <c r="B549" s="194"/>
      <c r="C549" s="379"/>
      <c r="D549" s="203" t="s">
        <v>74</v>
      </c>
      <c r="E549" s="287">
        <f t="shared" ref="E549:P549" si="224">+E547-E548</f>
        <v>11.899999999999999</v>
      </c>
      <c r="F549" s="288">
        <f t="shared" si="224"/>
        <v>22.099999999999998</v>
      </c>
      <c r="G549" s="287">
        <f t="shared" si="224"/>
        <v>14.500000000000002</v>
      </c>
      <c r="H549" s="287">
        <f t="shared" si="224"/>
        <v>15.399999999999999</v>
      </c>
      <c r="I549" s="287">
        <f t="shared" si="224"/>
        <v>52.4</v>
      </c>
      <c r="J549" s="288">
        <f t="shared" si="224"/>
        <v>16.600000000000001</v>
      </c>
      <c r="K549" s="287">
        <f t="shared" si="224"/>
        <v>14.000000000000002</v>
      </c>
      <c r="L549" s="288">
        <f t="shared" si="224"/>
        <v>8.3999999999999986</v>
      </c>
      <c r="M549" s="287">
        <f t="shared" si="224"/>
        <v>2.8</v>
      </c>
      <c r="N549" s="287">
        <f t="shared" si="224"/>
        <v>1.7000000000000002</v>
      </c>
      <c r="O549" s="287">
        <f t="shared" si="224"/>
        <v>1.5999999999999996</v>
      </c>
      <c r="P549" s="288">
        <f t="shared" si="224"/>
        <v>23.5</v>
      </c>
      <c r="Q549" s="212">
        <f t="shared" si="212"/>
        <v>184.9</v>
      </c>
      <c r="R549" s="212">
        <v>161.30000000000004</v>
      </c>
      <c r="S549" s="213">
        <f t="shared" si="213"/>
        <v>114.63112213267202</v>
      </c>
    </row>
    <row r="550" spans="1:19" ht="13.5" customHeight="1" x14ac:dyDescent="0.15">
      <c r="A550" s="209"/>
      <c r="B550" s="194"/>
      <c r="C550" s="379"/>
      <c r="D550" s="203" t="s">
        <v>75</v>
      </c>
      <c r="E550" s="287">
        <f t="shared" ref="E550:P550" si="225">+E547-E551</f>
        <v>11.299999999999999</v>
      </c>
      <c r="F550" s="288">
        <f t="shared" si="225"/>
        <v>21.3</v>
      </c>
      <c r="G550" s="287">
        <f t="shared" si="225"/>
        <v>14.400000000000002</v>
      </c>
      <c r="H550" s="287">
        <f t="shared" si="225"/>
        <v>15.1</v>
      </c>
      <c r="I550" s="287">
        <f t="shared" si="225"/>
        <v>52.3</v>
      </c>
      <c r="J550" s="288">
        <f t="shared" si="225"/>
        <v>16.2</v>
      </c>
      <c r="K550" s="287">
        <f t="shared" si="225"/>
        <v>13.100000000000001</v>
      </c>
      <c r="L550" s="288">
        <f t="shared" si="225"/>
        <v>7.8</v>
      </c>
      <c r="M550" s="287">
        <f t="shared" si="225"/>
        <v>2</v>
      </c>
      <c r="N550" s="287">
        <f t="shared" si="225"/>
        <v>1.1000000000000005</v>
      </c>
      <c r="O550" s="287">
        <f t="shared" si="225"/>
        <v>0.99999999999999956</v>
      </c>
      <c r="P550" s="288">
        <f t="shared" si="225"/>
        <v>22.7</v>
      </c>
      <c r="Q550" s="212">
        <f t="shared" si="212"/>
        <v>178.29999999999998</v>
      </c>
      <c r="R550" s="212">
        <v>154.00000000000003</v>
      </c>
      <c r="S550" s="213">
        <f t="shared" si="213"/>
        <v>115.77922077922074</v>
      </c>
    </row>
    <row r="551" spans="1:19" ht="13.5" customHeight="1" x14ac:dyDescent="0.15">
      <c r="A551" s="209"/>
      <c r="B551" s="194"/>
      <c r="C551" s="379"/>
      <c r="D551" s="203" t="s">
        <v>76</v>
      </c>
      <c r="E551" s="287">
        <v>0.9</v>
      </c>
      <c r="F551" s="288">
        <v>2.9</v>
      </c>
      <c r="G551" s="287">
        <v>1.7</v>
      </c>
      <c r="H551" s="287">
        <v>2.6</v>
      </c>
      <c r="I551" s="287">
        <v>3.2</v>
      </c>
      <c r="J551" s="288">
        <v>2.6</v>
      </c>
      <c r="K551" s="287">
        <v>4.5</v>
      </c>
      <c r="L551" s="288">
        <v>4.3</v>
      </c>
      <c r="M551" s="287">
        <v>4</v>
      </c>
      <c r="N551" s="287">
        <v>3.3</v>
      </c>
      <c r="O551" s="287">
        <v>3.1</v>
      </c>
      <c r="P551" s="288">
        <v>2.5</v>
      </c>
      <c r="Q551" s="212">
        <f t="shared" si="212"/>
        <v>35.6</v>
      </c>
      <c r="R551" s="212">
        <v>20.2</v>
      </c>
      <c r="S551" s="213">
        <f t="shared" si="213"/>
        <v>176.23762376237627</v>
      </c>
    </row>
    <row r="552" spans="1:19" ht="13.5" customHeight="1" thickBot="1" x14ac:dyDescent="0.2">
      <c r="A552" s="209"/>
      <c r="B552" s="194"/>
      <c r="C552" s="380"/>
      <c r="D552" s="206" t="s">
        <v>77</v>
      </c>
      <c r="E552" s="289">
        <v>1</v>
      </c>
      <c r="F552" s="290">
        <v>3.2</v>
      </c>
      <c r="G552" s="289">
        <v>2.4</v>
      </c>
      <c r="H552" s="289">
        <v>3.5</v>
      </c>
      <c r="I552" s="289">
        <v>4.5</v>
      </c>
      <c r="J552" s="290">
        <v>3.1</v>
      </c>
      <c r="K552" s="289">
        <v>5</v>
      </c>
      <c r="L552" s="290">
        <v>4.4000000000000004</v>
      </c>
      <c r="M552" s="289">
        <v>4.0999999999999996</v>
      </c>
      <c r="N552" s="289">
        <v>3.4</v>
      </c>
      <c r="O552" s="289">
        <v>3.2</v>
      </c>
      <c r="P552" s="290">
        <v>2.7</v>
      </c>
      <c r="Q552" s="214">
        <f t="shared" si="212"/>
        <v>40.500000000000007</v>
      </c>
      <c r="R552" s="214">
        <v>21</v>
      </c>
      <c r="S552" s="215">
        <f t="shared" si="213"/>
        <v>192.85714285714289</v>
      </c>
    </row>
    <row r="553" spans="1:19" ht="13.5" customHeight="1" x14ac:dyDescent="0.15">
      <c r="A553" s="209"/>
      <c r="B553" s="194"/>
      <c r="C553" s="378" t="s">
        <v>85</v>
      </c>
      <c r="D553" s="200" t="s">
        <v>72</v>
      </c>
      <c r="E553" s="210">
        <v>49.1</v>
      </c>
      <c r="F553" s="210">
        <v>197.8</v>
      </c>
      <c r="G553" s="210">
        <v>52.9</v>
      </c>
      <c r="H553" s="210">
        <v>85.4</v>
      </c>
      <c r="I553" s="210">
        <v>84</v>
      </c>
      <c r="J553" s="210">
        <v>78.599999999999994</v>
      </c>
      <c r="K553" s="210">
        <v>60.1</v>
      </c>
      <c r="L553" s="210">
        <v>46.1</v>
      </c>
      <c r="M553" s="210">
        <v>45.5</v>
      </c>
      <c r="N553" s="210">
        <v>61</v>
      </c>
      <c r="O553" s="210">
        <v>85.1</v>
      </c>
      <c r="P553" s="210">
        <v>76.599999999999994</v>
      </c>
      <c r="Q553" s="210">
        <f t="shared" si="212"/>
        <v>922.20000000000016</v>
      </c>
      <c r="R553" s="210">
        <v>861.59999999999991</v>
      </c>
      <c r="S553" s="211">
        <f t="shared" si="213"/>
        <v>107.03342618384404</v>
      </c>
    </row>
    <row r="554" spans="1:19" ht="13.5" customHeight="1" x14ac:dyDescent="0.15">
      <c r="A554" s="209"/>
      <c r="B554" s="194"/>
      <c r="C554" s="379"/>
      <c r="D554" s="203" t="s">
        <v>73</v>
      </c>
      <c r="E554" s="212">
        <v>2.8</v>
      </c>
      <c r="F554" s="212">
        <v>12.4</v>
      </c>
      <c r="G554" s="212">
        <v>4.3</v>
      </c>
      <c r="H554" s="212">
        <v>9.6999999999999993</v>
      </c>
      <c r="I554" s="212">
        <v>14.4</v>
      </c>
      <c r="J554" s="212">
        <v>9.1999999999999993</v>
      </c>
      <c r="K554" s="287">
        <v>8.8000000000000007</v>
      </c>
      <c r="L554" s="288">
        <v>5.6</v>
      </c>
      <c r="M554" s="287">
        <v>8.5</v>
      </c>
      <c r="N554" s="287">
        <v>8.6999999999999993</v>
      </c>
      <c r="O554" s="287">
        <v>7</v>
      </c>
      <c r="P554" s="288">
        <v>4.5999999999999996</v>
      </c>
      <c r="Q554" s="212">
        <f t="shared" si="212"/>
        <v>95.999999999999986</v>
      </c>
      <c r="R554" s="212">
        <v>89</v>
      </c>
      <c r="S554" s="213">
        <f t="shared" si="213"/>
        <v>107.86516853932582</v>
      </c>
    </row>
    <row r="555" spans="1:19" ht="13.5" customHeight="1" x14ac:dyDescent="0.15">
      <c r="A555" s="209"/>
      <c r="B555" s="194"/>
      <c r="C555" s="379"/>
      <c r="D555" s="203" t="s">
        <v>74</v>
      </c>
      <c r="E555" s="212">
        <f t="shared" ref="E555:P555" si="226">+E553-E554</f>
        <v>46.300000000000004</v>
      </c>
      <c r="F555" s="212">
        <f t="shared" si="226"/>
        <v>185.4</v>
      </c>
      <c r="G555" s="212">
        <f t="shared" si="226"/>
        <v>48.6</v>
      </c>
      <c r="H555" s="212">
        <f t="shared" si="226"/>
        <v>75.7</v>
      </c>
      <c r="I555" s="212">
        <f t="shared" si="226"/>
        <v>69.599999999999994</v>
      </c>
      <c r="J555" s="212">
        <f t="shared" si="226"/>
        <v>69.399999999999991</v>
      </c>
      <c r="K555" s="287">
        <f t="shared" si="226"/>
        <v>51.3</v>
      </c>
      <c r="L555" s="288">
        <f t="shared" si="226"/>
        <v>40.5</v>
      </c>
      <c r="M555" s="287">
        <f t="shared" si="226"/>
        <v>37</v>
      </c>
      <c r="N555" s="287">
        <f t="shared" si="226"/>
        <v>52.3</v>
      </c>
      <c r="O555" s="287">
        <f t="shared" si="226"/>
        <v>78.099999999999994</v>
      </c>
      <c r="P555" s="288">
        <f t="shared" si="226"/>
        <v>72</v>
      </c>
      <c r="Q555" s="212">
        <f t="shared" si="212"/>
        <v>826.19999999999993</v>
      </c>
      <c r="R555" s="212">
        <v>772.59999999999991</v>
      </c>
      <c r="S555" s="213">
        <f t="shared" si="213"/>
        <v>106.9376132539477</v>
      </c>
    </row>
    <row r="556" spans="1:19" ht="13.5" customHeight="1" x14ac:dyDescent="0.15">
      <c r="A556" s="209"/>
      <c r="B556" s="194"/>
      <c r="C556" s="379"/>
      <c r="D556" s="203" t="s">
        <v>75</v>
      </c>
      <c r="E556" s="212">
        <f t="shared" ref="E556:P556" si="227">+E553-E557</f>
        <v>44.5</v>
      </c>
      <c r="F556" s="212">
        <f t="shared" si="227"/>
        <v>192.70000000000002</v>
      </c>
      <c r="G556" s="212">
        <f t="shared" si="227"/>
        <v>48</v>
      </c>
      <c r="H556" s="212">
        <f t="shared" si="227"/>
        <v>77.800000000000011</v>
      </c>
      <c r="I556" s="212">
        <f t="shared" si="227"/>
        <v>75.599999999999994</v>
      </c>
      <c r="J556" s="212">
        <f t="shared" si="227"/>
        <v>72.099999999999994</v>
      </c>
      <c r="K556" s="287">
        <f t="shared" si="227"/>
        <v>54.7</v>
      </c>
      <c r="L556" s="288">
        <f t="shared" si="227"/>
        <v>42.5</v>
      </c>
      <c r="M556" s="287">
        <f t="shared" si="227"/>
        <v>41.4</v>
      </c>
      <c r="N556" s="287">
        <f t="shared" si="227"/>
        <v>56.1</v>
      </c>
      <c r="O556" s="287">
        <f t="shared" si="227"/>
        <v>80.8</v>
      </c>
      <c r="P556" s="288">
        <f t="shared" si="227"/>
        <v>72.199999999999989</v>
      </c>
      <c r="Q556" s="212">
        <f t="shared" si="212"/>
        <v>858.40000000000009</v>
      </c>
      <c r="R556" s="212">
        <v>797.4</v>
      </c>
      <c r="S556" s="213">
        <f t="shared" si="213"/>
        <v>107.64986205166794</v>
      </c>
    </row>
    <row r="557" spans="1:19" ht="13.5" customHeight="1" x14ac:dyDescent="0.15">
      <c r="A557" s="209"/>
      <c r="B557" s="194"/>
      <c r="C557" s="379"/>
      <c r="D557" s="203" t="s">
        <v>76</v>
      </c>
      <c r="E557" s="212">
        <v>4.5999999999999996</v>
      </c>
      <c r="F557" s="212">
        <v>5.0999999999999996</v>
      </c>
      <c r="G557" s="212">
        <v>4.9000000000000004</v>
      </c>
      <c r="H557" s="212">
        <v>7.6</v>
      </c>
      <c r="I557" s="212">
        <v>8.4</v>
      </c>
      <c r="J557" s="212">
        <v>6.5</v>
      </c>
      <c r="K557" s="287">
        <v>5.4</v>
      </c>
      <c r="L557" s="288">
        <v>3.6</v>
      </c>
      <c r="M557" s="287">
        <v>4.0999999999999996</v>
      </c>
      <c r="N557" s="287">
        <v>4.9000000000000004</v>
      </c>
      <c r="O557" s="287">
        <v>4.3</v>
      </c>
      <c r="P557" s="288">
        <v>4.4000000000000004</v>
      </c>
      <c r="Q557" s="212">
        <f t="shared" si="212"/>
        <v>63.8</v>
      </c>
      <c r="R557" s="212">
        <v>64.2</v>
      </c>
      <c r="S557" s="213">
        <f t="shared" si="213"/>
        <v>99.376947040498436</v>
      </c>
    </row>
    <row r="558" spans="1:19" ht="13.5" customHeight="1" thickBot="1" x14ac:dyDescent="0.2">
      <c r="A558" s="209"/>
      <c r="B558" s="194"/>
      <c r="C558" s="380"/>
      <c r="D558" s="206" t="s">
        <v>77</v>
      </c>
      <c r="E558" s="214">
        <v>6.1</v>
      </c>
      <c r="F558" s="214">
        <v>6.6</v>
      </c>
      <c r="G558" s="214">
        <v>6.4</v>
      </c>
      <c r="H558" s="214">
        <v>9.9</v>
      </c>
      <c r="I558" s="214">
        <v>11.5</v>
      </c>
      <c r="J558" s="214">
        <v>8.1</v>
      </c>
      <c r="K558" s="289">
        <v>6.9</v>
      </c>
      <c r="L558" s="290">
        <v>4.7</v>
      </c>
      <c r="M558" s="289">
        <v>5.4</v>
      </c>
      <c r="N558" s="289">
        <v>6.3</v>
      </c>
      <c r="O558" s="289">
        <v>5.3</v>
      </c>
      <c r="P558" s="290">
        <v>5.7</v>
      </c>
      <c r="Q558" s="214">
        <f t="shared" si="212"/>
        <v>82.9</v>
      </c>
      <c r="R558" s="214">
        <v>82.2</v>
      </c>
      <c r="S558" s="215">
        <f t="shared" si="213"/>
        <v>100.85158150851581</v>
      </c>
    </row>
    <row r="559" spans="1:19" ht="13.5" customHeight="1" x14ac:dyDescent="0.15">
      <c r="A559" s="209"/>
      <c r="B559" s="194"/>
      <c r="C559" s="378" t="s">
        <v>287</v>
      </c>
      <c r="D559" s="200" t="s">
        <v>72</v>
      </c>
      <c r="E559" s="210">
        <v>39.5</v>
      </c>
      <c r="F559" s="210">
        <v>92.6</v>
      </c>
      <c r="G559" s="210">
        <v>45.9</v>
      </c>
      <c r="H559" s="210">
        <v>68.2</v>
      </c>
      <c r="I559" s="210">
        <v>98.2</v>
      </c>
      <c r="J559" s="210">
        <v>62.8</v>
      </c>
      <c r="K559" s="210">
        <v>46.3</v>
      </c>
      <c r="L559" s="210">
        <v>29.5</v>
      </c>
      <c r="M559" s="210">
        <v>19.100000000000001</v>
      </c>
      <c r="N559" s="210">
        <v>17.600000000000001</v>
      </c>
      <c r="O559" s="210">
        <v>23.8</v>
      </c>
      <c r="P559" s="210">
        <v>29.6</v>
      </c>
      <c r="Q559" s="210">
        <f t="shared" si="212"/>
        <v>573.1</v>
      </c>
      <c r="R559" s="210">
        <v>553.20000000000016</v>
      </c>
      <c r="S559" s="211">
        <f t="shared" si="213"/>
        <v>103.59725234996382</v>
      </c>
    </row>
    <row r="560" spans="1:19" ht="13.5" customHeight="1" x14ac:dyDescent="0.15">
      <c r="A560" s="209"/>
      <c r="B560" s="194"/>
      <c r="C560" s="379"/>
      <c r="D560" s="203" t="s">
        <v>73</v>
      </c>
      <c r="E560" s="287">
        <v>12.4</v>
      </c>
      <c r="F560" s="288">
        <v>24.2</v>
      </c>
      <c r="G560" s="287">
        <v>12.6</v>
      </c>
      <c r="H560" s="287">
        <v>18.3</v>
      </c>
      <c r="I560" s="287">
        <v>29.6</v>
      </c>
      <c r="J560" s="288">
        <v>20.7</v>
      </c>
      <c r="K560" s="287">
        <v>15</v>
      </c>
      <c r="L560" s="288">
        <v>9.5</v>
      </c>
      <c r="M560" s="287">
        <v>6.1</v>
      </c>
      <c r="N560" s="287">
        <v>5.3</v>
      </c>
      <c r="O560" s="287">
        <v>7</v>
      </c>
      <c r="P560" s="288">
        <v>10.1</v>
      </c>
      <c r="Q560" s="212">
        <f t="shared" si="212"/>
        <v>170.8</v>
      </c>
      <c r="R560" s="212">
        <v>164.3</v>
      </c>
      <c r="S560" s="213">
        <f t="shared" si="213"/>
        <v>103.95617772367621</v>
      </c>
    </row>
    <row r="561" spans="1:19" ht="13.5" customHeight="1" x14ac:dyDescent="0.15">
      <c r="A561" s="209"/>
      <c r="B561" s="194"/>
      <c r="C561" s="379"/>
      <c r="D561" s="203" t="s">
        <v>74</v>
      </c>
      <c r="E561" s="287">
        <f t="shared" ref="E561:P561" si="228">+E559-E560</f>
        <v>27.1</v>
      </c>
      <c r="F561" s="288">
        <f t="shared" si="228"/>
        <v>68.399999999999991</v>
      </c>
      <c r="G561" s="287">
        <f t="shared" si="228"/>
        <v>33.299999999999997</v>
      </c>
      <c r="H561" s="287">
        <f t="shared" si="228"/>
        <v>49.900000000000006</v>
      </c>
      <c r="I561" s="287">
        <f t="shared" si="228"/>
        <v>68.599999999999994</v>
      </c>
      <c r="J561" s="288">
        <f t="shared" si="228"/>
        <v>42.099999999999994</v>
      </c>
      <c r="K561" s="287">
        <f t="shared" si="228"/>
        <v>31.299999999999997</v>
      </c>
      <c r="L561" s="288">
        <f t="shared" si="228"/>
        <v>20</v>
      </c>
      <c r="M561" s="287">
        <f t="shared" si="228"/>
        <v>13.000000000000002</v>
      </c>
      <c r="N561" s="287">
        <f t="shared" si="228"/>
        <v>12.3</v>
      </c>
      <c r="O561" s="287">
        <f t="shared" si="228"/>
        <v>16.8</v>
      </c>
      <c r="P561" s="288">
        <f t="shared" si="228"/>
        <v>19.5</v>
      </c>
      <c r="Q561" s="212">
        <f t="shared" si="212"/>
        <v>402.3</v>
      </c>
      <c r="R561" s="212">
        <v>388.9</v>
      </c>
      <c r="S561" s="213">
        <f t="shared" si="213"/>
        <v>103.44561583954746</v>
      </c>
    </row>
    <row r="562" spans="1:19" ht="13.5" customHeight="1" x14ac:dyDescent="0.15">
      <c r="A562" s="209"/>
      <c r="B562" s="194"/>
      <c r="C562" s="379"/>
      <c r="D562" s="203" t="s">
        <v>75</v>
      </c>
      <c r="E562" s="287">
        <f t="shared" ref="E562:P562" si="229">+E559-E563</f>
        <v>38.200000000000003</v>
      </c>
      <c r="F562" s="288">
        <f t="shared" si="229"/>
        <v>89.899999999999991</v>
      </c>
      <c r="G562" s="287">
        <f t="shared" si="229"/>
        <v>43.8</v>
      </c>
      <c r="H562" s="287">
        <f t="shared" si="229"/>
        <v>65.600000000000009</v>
      </c>
      <c r="I562" s="287">
        <f t="shared" si="229"/>
        <v>93.600000000000009</v>
      </c>
      <c r="J562" s="288">
        <f t="shared" si="229"/>
        <v>59.9</v>
      </c>
      <c r="K562" s="287">
        <f t="shared" si="229"/>
        <v>44</v>
      </c>
      <c r="L562" s="288">
        <f t="shared" si="229"/>
        <v>27.8</v>
      </c>
      <c r="M562" s="287">
        <f t="shared" si="229"/>
        <v>18.100000000000001</v>
      </c>
      <c r="N562" s="287">
        <f t="shared" si="229"/>
        <v>16.5</v>
      </c>
      <c r="O562" s="287">
        <f t="shared" si="229"/>
        <v>22.8</v>
      </c>
      <c r="P562" s="288">
        <f t="shared" si="229"/>
        <v>28.5</v>
      </c>
      <c r="Q562" s="212">
        <f t="shared" si="212"/>
        <v>548.70000000000005</v>
      </c>
      <c r="R562" s="212">
        <v>531</v>
      </c>
      <c r="S562" s="213">
        <f t="shared" si="213"/>
        <v>103.33333333333334</v>
      </c>
    </row>
    <row r="563" spans="1:19" ht="13.5" customHeight="1" x14ac:dyDescent="0.15">
      <c r="A563" s="209"/>
      <c r="B563" s="216"/>
      <c r="C563" s="379"/>
      <c r="D563" s="203" t="s">
        <v>76</v>
      </c>
      <c r="E563" s="287">
        <v>1.3</v>
      </c>
      <c r="F563" s="288">
        <v>2.7</v>
      </c>
      <c r="G563" s="287">
        <v>2.1</v>
      </c>
      <c r="H563" s="287">
        <v>2.6</v>
      </c>
      <c r="I563" s="287">
        <v>4.5999999999999996</v>
      </c>
      <c r="J563" s="288">
        <v>2.9</v>
      </c>
      <c r="K563" s="287">
        <v>2.2999999999999998</v>
      </c>
      <c r="L563" s="288">
        <v>1.7</v>
      </c>
      <c r="M563" s="287">
        <v>1</v>
      </c>
      <c r="N563" s="287">
        <v>1.1000000000000001</v>
      </c>
      <c r="O563" s="287">
        <v>1</v>
      </c>
      <c r="P563" s="288">
        <v>1.1000000000000001</v>
      </c>
      <c r="Q563" s="212">
        <f t="shared" si="212"/>
        <v>24.400000000000002</v>
      </c>
      <c r="R563" s="212">
        <v>22.2</v>
      </c>
      <c r="S563" s="213">
        <f t="shared" si="213"/>
        <v>109.90990990990991</v>
      </c>
    </row>
    <row r="564" spans="1:19" ht="13.5" customHeight="1" thickBot="1" x14ac:dyDescent="0.2">
      <c r="A564" s="209"/>
      <c r="B564" s="216"/>
      <c r="C564" s="379"/>
      <c r="D564" s="279" t="s">
        <v>77</v>
      </c>
      <c r="E564" s="289">
        <v>1.5</v>
      </c>
      <c r="F564" s="287">
        <v>3.1</v>
      </c>
      <c r="G564" s="289">
        <v>2.5</v>
      </c>
      <c r="H564" s="289">
        <v>3.3</v>
      </c>
      <c r="I564" s="289">
        <v>5.7</v>
      </c>
      <c r="J564" s="287">
        <v>3.5</v>
      </c>
      <c r="K564" s="289">
        <v>2.8</v>
      </c>
      <c r="L564" s="287">
        <v>1.9</v>
      </c>
      <c r="M564" s="289">
        <v>1.2</v>
      </c>
      <c r="N564" s="289">
        <v>1.3</v>
      </c>
      <c r="O564" s="289">
        <v>1.3</v>
      </c>
      <c r="P564" s="287">
        <v>1.4</v>
      </c>
      <c r="Q564" s="280">
        <f t="shared" si="212"/>
        <v>29.499999999999996</v>
      </c>
      <c r="R564" s="280">
        <v>26.4</v>
      </c>
      <c r="S564" s="282">
        <f t="shared" si="213"/>
        <v>111.74242424242425</v>
      </c>
    </row>
    <row r="565" spans="1:19" ht="13.5" customHeight="1" x14ac:dyDescent="0.15">
      <c r="A565" s="209"/>
      <c r="B565" s="216"/>
      <c r="C565" s="378" t="s">
        <v>86</v>
      </c>
      <c r="D565" s="200" t="s">
        <v>72</v>
      </c>
      <c r="E565" s="210">
        <v>28.5</v>
      </c>
      <c r="F565" s="210">
        <v>63.7</v>
      </c>
      <c r="G565" s="210">
        <v>50.3</v>
      </c>
      <c r="H565" s="210">
        <v>47.1</v>
      </c>
      <c r="I565" s="210">
        <v>57.7</v>
      </c>
      <c r="J565" s="210">
        <v>63.7</v>
      </c>
      <c r="K565" s="210">
        <v>59.6</v>
      </c>
      <c r="L565" s="210">
        <v>31.5</v>
      </c>
      <c r="M565" s="210">
        <v>30.9</v>
      </c>
      <c r="N565" s="210">
        <v>23.8</v>
      </c>
      <c r="O565" s="210">
        <v>23.9</v>
      </c>
      <c r="P565" s="210">
        <v>25.9</v>
      </c>
      <c r="Q565" s="210">
        <f t="shared" si="212"/>
        <v>506.59999999999997</v>
      </c>
      <c r="R565" s="210">
        <v>504.3</v>
      </c>
      <c r="S565" s="211">
        <f t="shared" si="213"/>
        <v>100.45607773150903</v>
      </c>
    </row>
    <row r="566" spans="1:19" ht="13.5" customHeight="1" x14ac:dyDescent="0.15">
      <c r="A566" s="209"/>
      <c r="B566" s="216"/>
      <c r="C566" s="379"/>
      <c r="D566" s="203" t="s">
        <v>73</v>
      </c>
      <c r="E566" s="212">
        <v>9.4</v>
      </c>
      <c r="F566" s="212">
        <v>21.3</v>
      </c>
      <c r="G566" s="212">
        <v>16.8</v>
      </c>
      <c r="H566" s="212">
        <v>15.8</v>
      </c>
      <c r="I566" s="212">
        <v>19.2</v>
      </c>
      <c r="J566" s="212">
        <v>21.2</v>
      </c>
      <c r="K566" s="287">
        <v>19.8</v>
      </c>
      <c r="L566" s="288">
        <v>10.4</v>
      </c>
      <c r="M566" s="287">
        <v>10.199999999999999</v>
      </c>
      <c r="N566" s="287">
        <v>7.8</v>
      </c>
      <c r="O566" s="287">
        <v>7.9</v>
      </c>
      <c r="P566" s="288">
        <v>8.5</v>
      </c>
      <c r="Q566" s="212">
        <f t="shared" si="212"/>
        <v>168.3</v>
      </c>
      <c r="R566" s="212">
        <v>167.6</v>
      </c>
      <c r="S566" s="213">
        <f t="shared" si="213"/>
        <v>100.41766109785203</v>
      </c>
    </row>
    <row r="567" spans="1:19" ht="13.5" customHeight="1" x14ac:dyDescent="0.15">
      <c r="A567" s="209"/>
      <c r="B567" s="216"/>
      <c r="C567" s="379"/>
      <c r="D567" s="203" t="s">
        <v>74</v>
      </c>
      <c r="E567" s="212">
        <f t="shared" ref="E567:P567" si="230">+E565-E566</f>
        <v>19.100000000000001</v>
      </c>
      <c r="F567" s="212">
        <f t="shared" si="230"/>
        <v>42.400000000000006</v>
      </c>
      <c r="G567" s="212">
        <f t="shared" si="230"/>
        <v>33.5</v>
      </c>
      <c r="H567" s="212">
        <f t="shared" si="230"/>
        <v>31.3</v>
      </c>
      <c r="I567" s="212">
        <f t="shared" si="230"/>
        <v>38.5</v>
      </c>
      <c r="J567" s="212">
        <f t="shared" si="230"/>
        <v>42.5</v>
      </c>
      <c r="K567" s="287">
        <f t="shared" si="230"/>
        <v>39.799999999999997</v>
      </c>
      <c r="L567" s="288">
        <f t="shared" si="230"/>
        <v>21.1</v>
      </c>
      <c r="M567" s="287">
        <f t="shared" si="230"/>
        <v>20.7</v>
      </c>
      <c r="N567" s="287">
        <f t="shared" si="230"/>
        <v>16</v>
      </c>
      <c r="O567" s="287">
        <f t="shared" si="230"/>
        <v>15.999999999999998</v>
      </c>
      <c r="P567" s="288">
        <f t="shared" si="230"/>
        <v>17.399999999999999</v>
      </c>
      <c r="Q567" s="212">
        <f t="shared" si="212"/>
        <v>338.3</v>
      </c>
      <c r="R567" s="212">
        <v>336.7</v>
      </c>
      <c r="S567" s="213">
        <f t="shared" si="213"/>
        <v>100.4752004752005</v>
      </c>
    </row>
    <row r="568" spans="1:19" ht="13.5" customHeight="1" x14ac:dyDescent="0.15">
      <c r="A568" s="209"/>
      <c r="B568" s="216"/>
      <c r="C568" s="379"/>
      <c r="D568" s="203" t="s">
        <v>75</v>
      </c>
      <c r="E568" s="212">
        <f t="shared" ref="E568:P568" si="231">+E565-E569</f>
        <v>27.2</v>
      </c>
      <c r="F568" s="212">
        <f t="shared" si="231"/>
        <v>62.1</v>
      </c>
      <c r="G568" s="212">
        <f t="shared" si="231"/>
        <v>48.9</v>
      </c>
      <c r="H568" s="212">
        <f t="shared" si="231"/>
        <v>45.800000000000004</v>
      </c>
      <c r="I568" s="212">
        <f t="shared" si="231"/>
        <v>54.300000000000004</v>
      </c>
      <c r="J568" s="212">
        <f t="shared" si="231"/>
        <v>62.1</v>
      </c>
      <c r="K568" s="287">
        <f t="shared" si="231"/>
        <v>58.1</v>
      </c>
      <c r="L568" s="288">
        <f t="shared" si="231"/>
        <v>30.3</v>
      </c>
      <c r="M568" s="287">
        <f t="shared" si="231"/>
        <v>30.099999999999998</v>
      </c>
      <c r="N568" s="287">
        <f t="shared" si="231"/>
        <v>22.6</v>
      </c>
      <c r="O568" s="287">
        <f t="shared" si="231"/>
        <v>22.9</v>
      </c>
      <c r="P568" s="288">
        <f t="shared" si="231"/>
        <v>24.7</v>
      </c>
      <c r="Q568" s="212">
        <f t="shared" si="212"/>
        <v>489.10000000000008</v>
      </c>
      <c r="R568" s="212">
        <v>486.6</v>
      </c>
      <c r="S568" s="213">
        <f t="shared" si="213"/>
        <v>100.51376900945337</v>
      </c>
    </row>
    <row r="569" spans="1:19" ht="13.5" customHeight="1" x14ac:dyDescent="0.15">
      <c r="A569" s="209"/>
      <c r="B569" s="194"/>
      <c r="C569" s="379"/>
      <c r="D569" s="203" t="s">
        <v>76</v>
      </c>
      <c r="E569" s="212">
        <v>1.3</v>
      </c>
      <c r="F569" s="212">
        <v>1.6</v>
      </c>
      <c r="G569" s="212">
        <v>1.4</v>
      </c>
      <c r="H569" s="212">
        <v>1.3</v>
      </c>
      <c r="I569" s="212">
        <v>3.4</v>
      </c>
      <c r="J569" s="212">
        <v>1.6</v>
      </c>
      <c r="K569" s="287">
        <v>1.5</v>
      </c>
      <c r="L569" s="288">
        <v>1.2</v>
      </c>
      <c r="M569" s="287">
        <v>0.8</v>
      </c>
      <c r="N569" s="287">
        <v>1.2</v>
      </c>
      <c r="O569" s="287">
        <v>1</v>
      </c>
      <c r="P569" s="288">
        <v>1.2</v>
      </c>
      <c r="Q569" s="212">
        <f t="shared" si="212"/>
        <v>17.499999999999996</v>
      </c>
      <c r="R569" s="212">
        <v>17.7</v>
      </c>
      <c r="S569" s="213">
        <f t="shared" si="213"/>
        <v>98.870056497175128</v>
      </c>
    </row>
    <row r="570" spans="1:19" ht="13.5" customHeight="1" thickBot="1" x14ac:dyDescent="0.2">
      <c r="A570" s="209"/>
      <c r="B570" s="221"/>
      <c r="C570" s="380"/>
      <c r="D570" s="206" t="s">
        <v>77</v>
      </c>
      <c r="E570" s="214">
        <v>1.7</v>
      </c>
      <c r="F570" s="214">
        <v>2.8</v>
      </c>
      <c r="G570" s="214">
        <v>1.8</v>
      </c>
      <c r="H570" s="214">
        <v>2.6</v>
      </c>
      <c r="I570" s="214">
        <v>7.4</v>
      </c>
      <c r="J570" s="214">
        <v>2.2999999999999998</v>
      </c>
      <c r="K570" s="291">
        <v>2.4</v>
      </c>
      <c r="L570" s="292">
        <v>2</v>
      </c>
      <c r="M570" s="293">
        <v>1.5</v>
      </c>
      <c r="N570" s="293">
        <v>2.2999999999999998</v>
      </c>
      <c r="O570" s="293">
        <v>1.4</v>
      </c>
      <c r="P570" s="292">
        <v>1.8</v>
      </c>
      <c r="Q570" s="214">
        <f t="shared" si="212"/>
        <v>30</v>
      </c>
      <c r="R570" s="214">
        <v>30.3</v>
      </c>
      <c r="S570" s="215">
        <f t="shared" si="213"/>
        <v>99.009900990099013</v>
      </c>
    </row>
    <row r="571" spans="1:19" ht="18.75" customHeight="1" x14ac:dyDescent="0.2">
      <c r="A571" s="308" t="str">
        <f>$A$1</f>
        <v>５　平成27年度市町村別・月別観光入込客数</v>
      </c>
    </row>
    <row r="572" spans="1:19" ht="13.5" customHeight="1" thickBot="1" x14ac:dyDescent="0.2">
      <c r="S572" s="195" t="s">
        <v>310</v>
      </c>
    </row>
    <row r="573" spans="1:19" ht="13.5" customHeight="1" thickBot="1" x14ac:dyDescent="0.2">
      <c r="A573" s="196" t="s">
        <v>58</v>
      </c>
      <c r="B573" s="196" t="s">
        <v>355</v>
      </c>
      <c r="C573" s="196" t="s">
        <v>59</v>
      </c>
      <c r="D573" s="197" t="s">
        <v>60</v>
      </c>
      <c r="E573" s="198" t="s">
        <v>61</v>
      </c>
      <c r="F573" s="198" t="s">
        <v>62</v>
      </c>
      <c r="G573" s="198" t="s">
        <v>63</v>
      </c>
      <c r="H573" s="198" t="s">
        <v>64</v>
      </c>
      <c r="I573" s="198" t="s">
        <v>65</v>
      </c>
      <c r="J573" s="198" t="s">
        <v>66</v>
      </c>
      <c r="K573" s="198" t="s">
        <v>67</v>
      </c>
      <c r="L573" s="198" t="s">
        <v>68</v>
      </c>
      <c r="M573" s="198" t="s">
        <v>69</v>
      </c>
      <c r="N573" s="198" t="s">
        <v>36</v>
      </c>
      <c r="O573" s="198" t="s">
        <v>37</v>
      </c>
      <c r="P573" s="198" t="s">
        <v>38</v>
      </c>
      <c r="Q573" s="198" t="s">
        <v>356</v>
      </c>
      <c r="R573" s="198" t="str">
        <f>$R$3</f>
        <v>26年度</v>
      </c>
      <c r="S573" s="199" t="s">
        <v>71</v>
      </c>
    </row>
    <row r="574" spans="1:19" ht="13.5" customHeight="1" x14ac:dyDescent="0.15">
      <c r="A574" s="264"/>
      <c r="B574" s="369" t="s">
        <v>335</v>
      </c>
      <c r="C574" s="371"/>
      <c r="D574" s="200" t="s">
        <v>72</v>
      </c>
      <c r="E574" s="210">
        <f t="shared" ref="E574:R574" si="232">+E580+E586+E592+E598+E604+E610+E616</f>
        <v>61.2</v>
      </c>
      <c r="F574" s="210">
        <f t="shared" si="232"/>
        <v>115.4</v>
      </c>
      <c r="G574" s="210">
        <f t="shared" si="232"/>
        <v>85.699999999999989</v>
      </c>
      <c r="H574" s="210">
        <f t="shared" si="232"/>
        <v>173.5</v>
      </c>
      <c r="I574" s="210">
        <f t="shared" si="232"/>
        <v>232.7</v>
      </c>
      <c r="J574" s="210">
        <f t="shared" si="232"/>
        <v>113.9</v>
      </c>
      <c r="K574" s="210">
        <f t="shared" si="232"/>
        <v>54.2</v>
      </c>
      <c r="L574" s="210">
        <f t="shared" si="232"/>
        <v>37.9</v>
      </c>
      <c r="M574" s="210">
        <f t="shared" si="232"/>
        <v>35</v>
      </c>
      <c r="N574" s="210">
        <f t="shared" si="232"/>
        <v>35</v>
      </c>
      <c r="O574" s="210">
        <f t="shared" si="232"/>
        <v>36.299999999999997</v>
      </c>
      <c r="P574" s="210">
        <f t="shared" si="232"/>
        <v>35.799999999999997</v>
      </c>
      <c r="Q574" s="210">
        <f t="shared" si="232"/>
        <v>1016.5999999999999</v>
      </c>
      <c r="R574" s="210">
        <f t="shared" si="232"/>
        <v>995.80000000000007</v>
      </c>
      <c r="S574" s="211">
        <f t="shared" ref="S574:S621" si="233">IF(Q574=0,"－",Q574/R574*100)</f>
        <v>102.08877284595299</v>
      </c>
    </row>
    <row r="575" spans="1:19" ht="13.5" customHeight="1" x14ac:dyDescent="0.15">
      <c r="A575" s="209"/>
      <c r="B575" s="372"/>
      <c r="C575" s="374"/>
      <c r="D575" s="203" t="s">
        <v>73</v>
      </c>
      <c r="E575" s="212">
        <f t="shared" ref="E575:Q579" si="234">+E581+E587+E593+E599+E605+E611+E617</f>
        <v>12.1</v>
      </c>
      <c r="F575" s="212">
        <f t="shared" si="234"/>
        <v>18.100000000000001</v>
      </c>
      <c r="G575" s="212">
        <f t="shared" si="234"/>
        <v>16.099999999999998</v>
      </c>
      <c r="H575" s="212">
        <f t="shared" si="234"/>
        <v>13.7</v>
      </c>
      <c r="I575" s="212">
        <f t="shared" si="234"/>
        <v>68.3</v>
      </c>
      <c r="J575" s="212">
        <f t="shared" si="234"/>
        <v>24.2</v>
      </c>
      <c r="K575" s="212">
        <f t="shared" si="234"/>
        <v>8.1999999999999993</v>
      </c>
      <c r="L575" s="212">
        <f t="shared" si="234"/>
        <v>4.2</v>
      </c>
      <c r="M575" s="212">
        <f t="shared" si="234"/>
        <v>2.9</v>
      </c>
      <c r="N575" s="212">
        <f t="shared" si="234"/>
        <v>2.8000000000000003</v>
      </c>
      <c r="O575" s="212">
        <f t="shared" si="234"/>
        <v>2.5</v>
      </c>
      <c r="P575" s="212">
        <f t="shared" si="234"/>
        <v>2.5</v>
      </c>
      <c r="Q575" s="212">
        <f t="shared" si="234"/>
        <v>175.60000000000002</v>
      </c>
      <c r="R575" s="212">
        <f>+R581+R587+R593+R599+R605+R611+R617</f>
        <v>166.99999999999997</v>
      </c>
      <c r="S575" s="213">
        <f t="shared" si="233"/>
        <v>105.14970059880243</v>
      </c>
    </row>
    <row r="576" spans="1:19" ht="13.5" customHeight="1" x14ac:dyDescent="0.15">
      <c r="A576" s="209" t="s">
        <v>363</v>
      </c>
      <c r="B576" s="372"/>
      <c r="C576" s="374"/>
      <c r="D576" s="203" t="s">
        <v>74</v>
      </c>
      <c r="E576" s="212">
        <f t="shared" si="234"/>
        <v>49.1</v>
      </c>
      <c r="F576" s="212">
        <f t="shared" si="234"/>
        <v>97.3</v>
      </c>
      <c r="G576" s="212">
        <f t="shared" si="234"/>
        <v>69.600000000000009</v>
      </c>
      <c r="H576" s="212">
        <f t="shared" si="234"/>
        <v>159.80000000000004</v>
      </c>
      <c r="I576" s="212">
        <f t="shared" si="234"/>
        <v>164.4</v>
      </c>
      <c r="J576" s="212">
        <f t="shared" si="234"/>
        <v>89.7</v>
      </c>
      <c r="K576" s="212">
        <f t="shared" si="234"/>
        <v>46</v>
      </c>
      <c r="L576" s="212">
        <f t="shared" si="234"/>
        <v>33.700000000000003</v>
      </c>
      <c r="M576" s="212">
        <f t="shared" si="234"/>
        <v>32.1</v>
      </c>
      <c r="N576" s="212">
        <f t="shared" si="234"/>
        <v>32.200000000000003</v>
      </c>
      <c r="O576" s="212">
        <f t="shared" si="234"/>
        <v>33.799999999999997</v>
      </c>
      <c r="P576" s="212">
        <f t="shared" si="234"/>
        <v>33.299999999999997</v>
      </c>
      <c r="Q576" s="212">
        <f t="shared" si="234"/>
        <v>841</v>
      </c>
      <c r="R576" s="212">
        <f>+R582+R588+R594+R600+R606+R612+R618</f>
        <v>828.80000000000018</v>
      </c>
      <c r="S576" s="213">
        <f t="shared" si="233"/>
        <v>101.4720077220077</v>
      </c>
    </row>
    <row r="577" spans="1:19" ht="13.5" customHeight="1" x14ac:dyDescent="0.15">
      <c r="A577" s="209"/>
      <c r="B577" s="372"/>
      <c r="C577" s="374"/>
      <c r="D577" s="203" t="s">
        <v>75</v>
      </c>
      <c r="E577" s="212">
        <f t="shared" si="234"/>
        <v>56.199999999999996</v>
      </c>
      <c r="F577" s="212">
        <f t="shared" si="234"/>
        <v>105.50000000000001</v>
      </c>
      <c r="G577" s="212">
        <f t="shared" si="234"/>
        <v>76.100000000000009</v>
      </c>
      <c r="H577" s="212">
        <f t="shared" si="234"/>
        <v>160.20000000000002</v>
      </c>
      <c r="I577" s="212">
        <f t="shared" si="234"/>
        <v>215.3</v>
      </c>
      <c r="J577" s="212">
        <f t="shared" si="234"/>
        <v>103</v>
      </c>
      <c r="K577" s="212">
        <f t="shared" si="234"/>
        <v>46.6</v>
      </c>
      <c r="L577" s="212">
        <f t="shared" si="234"/>
        <v>32.700000000000003</v>
      </c>
      <c r="M577" s="212">
        <f t="shared" si="234"/>
        <v>31.200000000000003</v>
      </c>
      <c r="N577" s="212">
        <f t="shared" si="234"/>
        <v>31.2</v>
      </c>
      <c r="O577" s="212">
        <f t="shared" si="234"/>
        <v>32.800000000000004</v>
      </c>
      <c r="P577" s="212">
        <f t="shared" si="234"/>
        <v>31.8</v>
      </c>
      <c r="Q577" s="212">
        <f t="shared" si="234"/>
        <v>922.6</v>
      </c>
      <c r="R577" s="212">
        <f>+R583+R589+R595+R601+R607+R613+R619</f>
        <v>903.40000000000009</v>
      </c>
      <c r="S577" s="213">
        <f t="shared" si="233"/>
        <v>102.12530440557892</v>
      </c>
    </row>
    <row r="578" spans="1:19" ht="13.5" customHeight="1" x14ac:dyDescent="0.15">
      <c r="A578" s="209"/>
      <c r="B578" s="372"/>
      <c r="C578" s="374"/>
      <c r="D578" s="203" t="s">
        <v>76</v>
      </c>
      <c r="E578" s="212">
        <f t="shared" si="234"/>
        <v>5</v>
      </c>
      <c r="F578" s="212">
        <f t="shared" si="234"/>
        <v>9.9</v>
      </c>
      <c r="G578" s="212">
        <f t="shared" si="234"/>
        <v>9.6</v>
      </c>
      <c r="H578" s="212">
        <f t="shared" si="234"/>
        <v>13.3</v>
      </c>
      <c r="I578" s="212">
        <f t="shared" si="234"/>
        <v>17.399999999999999</v>
      </c>
      <c r="J578" s="212">
        <f t="shared" si="234"/>
        <v>10.9</v>
      </c>
      <c r="K578" s="212">
        <f t="shared" si="234"/>
        <v>7.6</v>
      </c>
      <c r="L578" s="212">
        <f t="shared" si="234"/>
        <v>5.1999999999999993</v>
      </c>
      <c r="M578" s="212">
        <f t="shared" si="234"/>
        <v>3.8</v>
      </c>
      <c r="N578" s="212">
        <f t="shared" si="234"/>
        <v>3.8</v>
      </c>
      <c r="O578" s="212">
        <f t="shared" si="234"/>
        <v>3.5</v>
      </c>
      <c r="P578" s="212">
        <f t="shared" si="234"/>
        <v>4</v>
      </c>
      <c r="Q578" s="212">
        <f t="shared" si="234"/>
        <v>94.000000000000014</v>
      </c>
      <c r="R578" s="212">
        <f>+R584+R590+R596+R602+R608+R614+R620</f>
        <v>92.4</v>
      </c>
      <c r="S578" s="213">
        <f t="shared" si="233"/>
        <v>101.73160173160174</v>
      </c>
    </row>
    <row r="579" spans="1:19" ht="13.5" customHeight="1" thickBot="1" x14ac:dyDescent="0.2">
      <c r="A579" s="209"/>
      <c r="B579" s="372"/>
      <c r="C579" s="377"/>
      <c r="D579" s="206" t="s">
        <v>77</v>
      </c>
      <c r="E579" s="214">
        <f t="shared" si="234"/>
        <v>5.8</v>
      </c>
      <c r="F579" s="214">
        <f t="shared" si="234"/>
        <v>11.099999999999998</v>
      </c>
      <c r="G579" s="214">
        <f t="shared" si="234"/>
        <v>10.7</v>
      </c>
      <c r="H579" s="214">
        <f t="shared" si="234"/>
        <v>14.900000000000002</v>
      </c>
      <c r="I579" s="214">
        <f t="shared" si="234"/>
        <v>19.600000000000001</v>
      </c>
      <c r="J579" s="214">
        <f t="shared" si="234"/>
        <v>12.400000000000002</v>
      </c>
      <c r="K579" s="214">
        <f t="shared" si="234"/>
        <v>8.7000000000000011</v>
      </c>
      <c r="L579" s="214">
        <f t="shared" si="234"/>
        <v>6.3000000000000007</v>
      </c>
      <c r="M579" s="214">
        <f t="shared" si="234"/>
        <v>4.4000000000000004</v>
      </c>
      <c r="N579" s="214">
        <f t="shared" si="234"/>
        <v>4.0999999999999996</v>
      </c>
      <c r="O579" s="214">
        <f t="shared" si="234"/>
        <v>3.9000000000000004</v>
      </c>
      <c r="P579" s="214">
        <f t="shared" si="234"/>
        <v>4.3000000000000007</v>
      </c>
      <c r="Q579" s="214">
        <f t="shared" si="234"/>
        <v>106.2</v>
      </c>
      <c r="R579" s="214">
        <f>+R585+R591+R597+R603+R609+R615+R621</f>
        <v>114.9</v>
      </c>
      <c r="S579" s="215">
        <f t="shared" si="233"/>
        <v>92.428198433420363</v>
      </c>
    </row>
    <row r="580" spans="1:19" ht="13.5" customHeight="1" x14ac:dyDescent="0.15">
      <c r="A580" s="209"/>
      <c r="B580" s="209"/>
      <c r="C580" s="378" t="s">
        <v>87</v>
      </c>
      <c r="D580" s="200" t="s">
        <v>72</v>
      </c>
      <c r="E580" s="210">
        <v>14.7</v>
      </c>
      <c r="F580" s="210">
        <v>33.200000000000003</v>
      </c>
      <c r="G580" s="210">
        <v>26.1</v>
      </c>
      <c r="H580" s="210">
        <v>92.4</v>
      </c>
      <c r="I580" s="210">
        <v>106.5</v>
      </c>
      <c r="J580" s="210">
        <v>39.700000000000003</v>
      </c>
      <c r="K580" s="210">
        <v>6.7</v>
      </c>
      <c r="L580" s="210">
        <v>3.7</v>
      </c>
      <c r="M580" s="210">
        <v>1.9</v>
      </c>
      <c r="N580" s="210">
        <v>1.7</v>
      </c>
      <c r="O580" s="210">
        <v>5.5</v>
      </c>
      <c r="P580" s="210">
        <v>2.7</v>
      </c>
      <c r="Q580" s="210">
        <f t="shared" ref="Q580:Q621" si="235">SUM(E580:P580)</f>
        <v>334.7999999999999</v>
      </c>
      <c r="R580" s="210">
        <v>326.40000000000009</v>
      </c>
      <c r="S580" s="211">
        <f t="shared" si="233"/>
        <v>102.57352941176465</v>
      </c>
    </row>
    <row r="581" spans="1:19" ht="13.5" customHeight="1" x14ac:dyDescent="0.15">
      <c r="A581" s="209"/>
      <c r="B581" s="194"/>
      <c r="C581" s="379"/>
      <c r="D581" s="203" t="s">
        <v>73</v>
      </c>
      <c r="E581" s="212">
        <v>8.4</v>
      </c>
      <c r="F581" s="212">
        <v>7.5</v>
      </c>
      <c r="G581" s="212">
        <v>9.4</v>
      </c>
      <c r="H581" s="212">
        <v>4.5</v>
      </c>
      <c r="I581" s="212">
        <v>52</v>
      </c>
      <c r="J581" s="212">
        <v>15.9</v>
      </c>
      <c r="K581" s="212">
        <v>2.1</v>
      </c>
      <c r="L581" s="212">
        <v>1.1000000000000001</v>
      </c>
      <c r="M581" s="212">
        <v>0.7</v>
      </c>
      <c r="N581" s="212">
        <v>0.5</v>
      </c>
      <c r="O581" s="212">
        <v>0.9</v>
      </c>
      <c r="P581" s="212">
        <v>0.6</v>
      </c>
      <c r="Q581" s="212">
        <f t="shared" si="235"/>
        <v>103.6</v>
      </c>
      <c r="R581" s="212">
        <v>98.499999999999986</v>
      </c>
      <c r="S581" s="213">
        <f t="shared" si="233"/>
        <v>105.17766497461929</v>
      </c>
    </row>
    <row r="582" spans="1:19" ht="13.5" customHeight="1" x14ac:dyDescent="0.15">
      <c r="A582" s="209"/>
      <c r="B582" s="194"/>
      <c r="C582" s="379"/>
      <c r="D582" s="203" t="s">
        <v>74</v>
      </c>
      <c r="E582" s="212">
        <f t="shared" ref="E582:P582" si="236">+E580-E581</f>
        <v>6.2999999999999989</v>
      </c>
      <c r="F582" s="212">
        <f t="shared" si="236"/>
        <v>25.700000000000003</v>
      </c>
      <c r="G582" s="212">
        <f t="shared" si="236"/>
        <v>16.700000000000003</v>
      </c>
      <c r="H582" s="212">
        <f t="shared" si="236"/>
        <v>87.9</v>
      </c>
      <c r="I582" s="212">
        <f t="shared" si="236"/>
        <v>54.5</v>
      </c>
      <c r="J582" s="212">
        <f t="shared" si="236"/>
        <v>23.800000000000004</v>
      </c>
      <c r="K582" s="212">
        <f t="shared" si="236"/>
        <v>4.5999999999999996</v>
      </c>
      <c r="L582" s="212">
        <f t="shared" si="236"/>
        <v>2.6</v>
      </c>
      <c r="M582" s="212">
        <f t="shared" si="236"/>
        <v>1.2</v>
      </c>
      <c r="N582" s="212">
        <f t="shared" si="236"/>
        <v>1.2</v>
      </c>
      <c r="O582" s="212">
        <f t="shared" si="236"/>
        <v>4.5999999999999996</v>
      </c>
      <c r="P582" s="212">
        <f t="shared" si="236"/>
        <v>2.1</v>
      </c>
      <c r="Q582" s="212">
        <f t="shared" si="235"/>
        <v>231.2</v>
      </c>
      <c r="R582" s="212">
        <v>227.90000000000003</v>
      </c>
      <c r="S582" s="213">
        <f t="shared" si="233"/>
        <v>101.44800351031151</v>
      </c>
    </row>
    <row r="583" spans="1:19" ht="13.5" customHeight="1" x14ac:dyDescent="0.15">
      <c r="A583" s="209"/>
      <c r="B583" s="194"/>
      <c r="C583" s="379"/>
      <c r="D583" s="203" t="s">
        <v>75</v>
      </c>
      <c r="E583" s="212">
        <f t="shared" ref="E583:P583" si="237">+E580-E584</f>
        <v>13.1</v>
      </c>
      <c r="F583" s="212">
        <f t="shared" si="237"/>
        <v>31.1</v>
      </c>
      <c r="G583" s="212">
        <f t="shared" si="237"/>
        <v>23.900000000000002</v>
      </c>
      <c r="H583" s="212">
        <f t="shared" si="237"/>
        <v>89.7</v>
      </c>
      <c r="I583" s="212">
        <f t="shared" si="237"/>
        <v>103.9</v>
      </c>
      <c r="J583" s="212">
        <f t="shared" si="237"/>
        <v>37</v>
      </c>
      <c r="K583" s="212">
        <f t="shared" si="237"/>
        <v>4.8000000000000007</v>
      </c>
      <c r="L583" s="212">
        <f t="shared" si="237"/>
        <v>2.2000000000000002</v>
      </c>
      <c r="M583" s="212">
        <f t="shared" si="237"/>
        <v>0.99999999999999989</v>
      </c>
      <c r="N583" s="212">
        <f t="shared" si="237"/>
        <v>0.5</v>
      </c>
      <c r="O583" s="212">
        <f t="shared" si="237"/>
        <v>4.5</v>
      </c>
      <c r="P583" s="212">
        <f t="shared" si="237"/>
        <v>1.8000000000000003</v>
      </c>
      <c r="Q583" s="212">
        <f t="shared" si="235"/>
        <v>313.50000000000006</v>
      </c>
      <c r="R583" s="212">
        <v>303.7000000000001</v>
      </c>
      <c r="S583" s="213">
        <f t="shared" si="233"/>
        <v>103.22686862034902</v>
      </c>
    </row>
    <row r="584" spans="1:19" ht="13.5" customHeight="1" x14ac:dyDescent="0.15">
      <c r="A584" s="209"/>
      <c r="B584" s="194"/>
      <c r="C584" s="379"/>
      <c r="D584" s="203" t="s">
        <v>76</v>
      </c>
      <c r="E584" s="212">
        <v>1.6</v>
      </c>
      <c r="F584" s="212">
        <v>2.1</v>
      </c>
      <c r="G584" s="212">
        <v>2.2000000000000002</v>
      </c>
      <c r="H584" s="212">
        <v>2.7</v>
      </c>
      <c r="I584" s="212">
        <v>2.6</v>
      </c>
      <c r="J584" s="212">
        <v>2.7</v>
      </c>
      <c r="K584" s="212">
        <v>1.9</v>
      </c>
      <c r="L584" s="212">
        <v>1.5</v>
      </c>
      <c r="M584" s="212">
        <v>0.9</v>
      </c>
      <c r="N584" s="212">
        <v>1.2</v>
      </c>
      <c r="O584" s="212">
        <v>1</v>
      </c>
      <c r="P584" s="212">
        <v>0.9</v>
      </c>
      <c r="Q584" s="212">
        <f t="shared" si="235"/>
        <v>21.3</v>
      </c>
      <c r="R584" s="212">
        <v>22.7</v>
      </c>
      <c r="S584" s="213">
        <f t="shared" si="233"/>
        <v>93.832599118942738</v>
      </c>
    </row>
    <row r="585" spans="1:19" ht="13.5" customHeight="1" thickBot="1" x14ac:dyDescent="0.2">
      <c r="A585" s="209"/>
      <c r="B585" s="194"/>
      <c r="C585" s="380"/>
      <c r="D585" s="206" t="s">
        <v>77</v>
      </c>
      <c r="E585" s="214">
        <v>1.6</v>
      </c>
      <c r="F585" s="214">
        <v>2.1</v>
      </c>
      <c r="G585" s="214">
        <v>2.2000000000000002</v>
      </c>
      <c r="H585" s="214">
        <v>2.7</v>
      </c>
      <c r="I585" s="214">
        <v>2.6</v>
      </c>
      <c r="J585" s="214">
        <v>2.7</v>
      </c>
      <c r="K585" s="214">
        <v>1.9</v>
      </c>
      <c r="L585" s="214">
        <v>1.5</v>
      </c>
      <c r="M585" s="214">
        <v>0.9</v>
      </c>
      <c r="N585" s="214">
        <v>1.2</v>
      </c>
      <c r="O585" s="214">
        <v>1</v>
      </c>
      <c r="P585" s="214">
        <v>0.9</v>
      </c>
      <c r="Q585" s="214">
        <f t="shared" si="235"/>
        <v>21.3</v>
      </c>
      <c r="R585" s="214">
        <v>34.5</v>
      </c>
      <c r="S585" s="215">
        <f t="shared" si="233"/>
        <v>61.739130434782609</v>
      </c>
    </row>
    <row r="586" spans="1:19" ht="13.5" customHeight="1" x14ac:dyDescent="0.15">
      <c r="A586" s="209"/>
      <c r="B586" s="194"/>
      <c r="C586" s="378" t="s">
        <v>88</v>
      </c>
      <c r="D586" s="200" t="s">
        <v>72</v>
      </c>
      <c r="E586" s="210">
        <v>9.3000000000000007</v>
      </c>
      <c r="F586" s="210">
        <v>20</v>
      </c>
      <c r="G586" s="210">
        <v>11.5</v>
      </c>
      <c r="H586" s="210">
        <v>10.199999999999999</v>
      </c>
      <c r="I586" s="210">
        <v>18.899999999999999</v>
      </c>
      <c r="J586" s="210">
        <v>12</v>
      </c>
      <c r="K586" s="210">
        <v>10.3</v>
      </c>
      <c r="L586" s="210">
        <v>5.7</v>
      </c>
      <c r="M586" s="210">
        <v>3.8</v>
      </c>
      <c r="N586" s="210">
        <v>4.2</v>
      </c>
      <c r="O586" s="210">
        <v>3.5</v>
      </c>
      <c r="P586" s="210">
        <v>5.2</v>
      </c>
      <c r="Q586" s="210">
        <f t="shared" si="235"/>
        <v>114.60000000000001</v>
      </c>
      <c r="R586" s="210">
        <v>115.40000000000002</v>
      </c>
      <c r="S586" s="211">
        <f t="shared" si="233"/>
        <v>99.306759098786827</v>
      </c>
    </row>
    <row r="587" spans="1:19" ht="13.5" customHeight="1" x14ac:dyDescent="0.15">
      <c r="A587" s="209"/>
      <c r="B587" s="194"/>
      <c r="C587" s="379"/>
      <c r="D587" s="203" t="s">
        <v>73</v>
      </c>
      <c r="E587" s="212">
        <v>1.9</v>
      </c>
      <c r="F587" s="212">
        <v>6</v>
      </c>
      <c r="G587" s="212">
        <v>2.2999999999999998</v>
      </c>
      <c r="H587" s="212">
        <v>3</v>
      </c>
      <c r="I587" s="212">
        <v>5.7</v>
      </c>
      <c r="J587" s="212">
        <v>3.6</v>
      </c>
      <c r="K587" s="212">
        <v>3</v>
      </c>
      <c r="L587" s="212">
        <v>1.1000000000000001</v>
      </c>
      <c r="M587" s="212">
        <v>0.7</v>
      </c>
      <c r="N587" s="212">
        <v>0.8</v>
      </c>
      <c r="O587" s="212">
        <v>0.3</v>
      </c>
      <c r="P587" s="212">
        <v>0.5</v>
      </c>
      <c r="Q587" s="212">
        <f t="shared" si="235"/>
        <v>28.900000000000002</v>
      </c>
      <c r="R587" s="212">
        <v>27.000000000000004</v>
      </c>
      <c r="S587" s="213">
        <f t="shared" si="233"/>
        <v>107.03703703703704</v>
      </c>
    </row>
    <row r="588" spans="1:19" ht="13.5" customHeight="1" x14ac:dyDescent="0.15">
      <c r="A588" s="209"/>
      <c r="B588" s="194"/>
      <c r="C588" s="379"/>
      <c r="D588" s="203" t="s">
        <v>74</v>
      </c>
      <c r="E588" s="212">
        <f t="shared" ref="E588:P588" si="238">+E586-E587</f>
        <v>7.4</v>
      </c>
      <c r="F588" s="212">
        <f t="shared" si="238"/>
        <v>14</v>
      </c>
      <c r="G588" s="212">
        <f t="shared" si="238"/>
        <v>9.1999999999999993</v>
      </c>
      <c r="H588" s="212">
        <f t="shared" si="238"/>
        <v>7.1999999999999993</v>
      </c>
      <c r="I588" s="212">
        <f t="shared" si="238"/>
        <v>13.2</v>
      </c>
      <c r="J588" s="212">
        <f t="shared" si="238"/>
        <v>8.4</v>
      </c>
      <c r="K588" s="212">
        <f t="shared" si="238"/>
        <v>7.3000000000000007</v>
      </c>
      <c r="L588" s="212">
        <f t="shared" si="238"/>
        <v>4.5999999999999996</v>
      </c>
      <c r="M588" s="212">
        <f t="shared" si="238"/>
        <v>3.0999999999999996</v>
      </c>
      <c r="N588" s="212">
        <f t="shared" si="238"/>
        <v>3.4000000000000004</v>
      </c>
      <c r="O588" s="212">
        <f t="shared" si="238"/>
        <v>3.2</v>
      </c>
      <c r="P588" s="212">
        <f t="shared" si="238"/>
        <v>4.7</v>
      </c>
      <c r="Q588" s="212">
        <f t="shared" si="235"/>
        <v>85.7</v>
      </c>
      <c r="R588" s="212">
        <v>88.4</v>
      </c>
      <c r="S588" s="213">
        <f t="shared" si="233"/>
        <v>96.945701357466064</v>
      </c>
    </row>
    <row r="589" spans="1:19" ht="13.5" customHeight="1" x14ac:dyDescent="0.15">
      <c r="A589" s="209"/>
      <c r="B589" s="194"/>
      <c r="C589" s="379"/>
      <c r="D589" s="203" t="s">
        <v>75</v>
      </c>
      <c r="E589" s="212">
        <f t="shared" ref="E589:P589" si="239">+E586-E590</f>
        <v>9.2000000000000011</v>
      </c>
      <c r="F589" s="212">
        <f t="shared" si="239"/>
        <v>19.8</v>
      </c>
      <c r="G589" s="212">
        <f t="shared" si="239"/>
        <v>11.4</v>
      </c>
      <c r="H589" s="212">
        <f t="shared" si="239"/>
        <v>10</v>
      </c>
      <c r="I589" s="212">
        <f t="shared" si="239"/>
        <v>18.7</v>
      </c>
      <c r="J589" s="212">
        <f t="shared" si="239"/>
        <v>11.8</v>
      </c>
      <c r="K589" s="212">
        <f t="shared" si="239"/>
        <v>10.200000000000001</v>
      </c>
      <c r="L589" s="212">
        <f t="shared" si="239"/>
        <v>5.6000000000000005</v>
      </c>
      <c r="M589" s="212">
        <f t="shared" si="239"/>
        <v>3.6999999999999997</v>
      </c>
      <c r="N589" s="212">
        <f t="shared" si="239"/>
        <v>4.1000000000000005</v>
      </c>
      <c r="O589" s="212">
        <f t="shared" si="239"/>
        <v>3.4</v>
      </c>
      <c r="P589" s="212">
        <f t="shared" si="239"/>
        <v>5.1000000000000005</v>
      </c>
      <c r="Q589" s="212">
        <f t="shared" si="235"/>
        <v>112.99999999999999</v>
      </c>
      <c r="R589" s="212">
        <v>112.89999999999999</v>
      </c>
      <c r="S589" s="213">
        <f t="shared" si="233"/>
        <v>100.08857395925597</v>
      </c>
    </row>
    <row r="590" spans="1:19" ht="13.5" customHeight="1" x14ac:dyDescent="0.15">
      <c r="A590" s="209"/>
      <c r="B590" s="194"/>
      <c r="C590" s="379"/>
      <c r="D590" s="203" t="s">
        <v>76</v>
      </c>
      <c r="E590" s="212">
        <v>0.1</v>
      </c>
      <c r="F590" s="212">
        <v>0.2</v>
      </c>
      <c r="G590" s="212">
        <v>0.1</v>
      </c>
      <c r="H590" s="212">
        <v>0.2</v>
      </c>
      <c r="I590" s="212">
        <v>0.2</v>
      </c>
      <c r="J590" s="212">
        <v>0.2</v>
      </c>
      <c r="K590" s="212">
        <v>0.1</v>
      </c>
      <c r="L590" s="212">
        <v>0.1</v>
      </c>
      <c r="M590" s="212">
        <v>0.1</v>
      </c>
      <c r="N590" s="212">
        <v>0.1</v>
      </c>
      <c r="O590" s="212">
        <v>0.1</v>
      </c>
      <c r="P590" s="212">
        <v>0.1</v>
      </c>
      <c r="Q590" s="212">
        <f t="shared" si="235"/>
        <v>1.6000000000000005</v>
      </c>
      <c r="R590" s="212">
        <v>2.5000000000000004</v>
      </c>
      <c r="S590" s="213">
        <f t="shared" si="233"/>
        <v>64.000000000000014</v>
      </c>
    </row>
    <row r="591" spans="1:19" ht="13.5" customHeight="1" thickBot="1" x14ac:dyDescent="0.2">
      <c r="A591" s="209"/>
      <c r="B591" s="194"/>
      <c r="C591" s="380"/>
      <c r="D591" s="206" t="s">
        <v>77</v>
      </c>
      <c r="E591" s="214">
        <v>0.3</v>
      </c>
      <c r="F591" s="214">
        <v>0.6</v>
      </c>
      <c r="G591" s="214">
        <v>0.4</v>
      </c>
      <c r="H591" s="214">
        <v>0.6</v>
      </c>
      <c r="I591" s="214">
        <v>0.6</v>
      </c>
      <c r="J591" s="214">
        <v>0.6</v>
      </c>
      <c r="K591" s="214">
        <v>0.4</v>
      </c>
      <c r="L591" s="214">
        <v>0.5</v>
      </c>
      <c r="M591" s="214">
        <v>0.2</v>
      </c>
      <c r="N591" s="214">
        <v>0.1</v>
      </c>
      <c r="O591" s="214">
        <v>0.1</v>
      </c>
      <c r="P591" s="214">
        <v>0.1</v>
      </c>
      <c r="Q591" s="214">
        <f t="shared" si="235"/>
        <v>4.4999999999999991</v>
      </c>
      <c r="R591" s="214">
        <v>5.0999999999999996</v>
      </c>
      <c r="S591" s="215">
        <f t="shared" si="233"/>
        <v>88.235294117647044</v>
      </c>
    </row>
    <row r="592" spans="1:19" ht="13.5" customHeight="1" x14ac:dyDescent="0.15">
      <c r="A592" s="209"/>
      <c r="B592" s="194"/>
      <c r="C592" s="378" t="s">
        <v>89</v>
      </c>
      <c r="D592" s="200" t="s">
        <v>72</v>
      </c>
      <c r="E592" s="210">
        <v>12.5</v>
      </c>
      <c r="F592" s="210">
        <v>17.8</v>
      </c>
      <c r="G592" s="210">
        <v>12.7</v>
      </c>
      <c r="H592" s="210">
        <v>18.5</v>
      </c>
      <c r="I592" s="210">
        <v>22.1</v>
      </c>
      <c r="J592" s="210">
        <v>17.8</v>
      </c>
      <c r="K592" s="210">
        <v>15.1</v>
      </c>
      <c r="L592" s="210">
        <v>12.1</v>
      </c>
      <c r="M592" s="210">
        <v>13.7</v>
      </c>
      <c r="N592" s="210">
        <v>5.6</v>
      </c>
      <c r="O592" s="210">
        <v>6.4</v>
      </c>
      <c r="P592" s="210">
        <v>8.3000000000000007</v>
      </c>
      <c r="Q592" s="210">
        <f t="shared" si="235"/>
        <v>162.6</v>
      </c>
      <c r="R592" s="210">
        <v>148.6</v>
      </c>
      <c r="S592" s="211">
        <f t="shared" si="233"/>
        <v>109.42126514131898</v>
      </c>
    </row>
    <row r="593" spans="1:19" ht="13.5" customHeight="1" x14ac:dyDescent="0.15">
      <c r="A593" s="209"/>
      <c r="B593" s="194"/>
      <c r="C593" s="379"/>
      <c r="D593" s="203" t="s">
        <v>73</v>
      </c>
      <c r="E593" s="212">
        <v>0.2</v>
      </c>
      <c r="F593" s="212">
        <v>0.3</v>
      </c>
      <c r="G593" s="212">
        <v>0.2</v>
      </c>
      <c r="H593" s="212">
        <v>0.4</v>
      </c>
      <c r="I593" s="212">
        <v>0.5</v>
      </c>
      <c r="J593" s="212">
        <v>0.3</v>
      </c>
      <c r="K593" s="212">
        <v>0.3</v>
      </c>
      <c r="L593" s="212">
        <v>0.2</v>
      </c>
      <c r="M593" s="212">
        <v>0.2</v>
      </c>
      <c r="N593" s="212">
        <v>0.1</v>
      </c>
      <c r="O593" s="212">
        <v>0.1</v>
      </c>
      <c r="P593" s="212">
        <v>0.1</v>
      </c>
      <c r="Q593" s="212">
        <f t="shared" si="235"/>
        <v>2.9000000000000008</v>
      </c>
      <c r="R593" s="212">
        <v>2.6000000000000005</v>
      </c>
      <c r="S593" s="213">
        <f t="shared" si="233"/>
        <v>111.53846153846155</v>
      </c>
    </row>
    <row r="594" spans="1:19" ht="13.5" customHeight="1" x14ac:dyDescent="0.15">
      <c r="A594" s="209"/>
      <c r="B594" s="194"/>
      <c r="C594" s="379"/>
      <c r="D594" s="203" t="s">
        <v>74</v>
      </c>
      <c r="E594" s="212">
        <f t="shared" ref="E594:P594" si="240">+E592-E593</f>
        <v>12.3</v>
      </c>
      <c r="F594" s="212">
        <f t="shared" si="240"/>
        <v>17.5</v>
      </c>
      <c r="G594" s="212">
        <f t="shared" si="240"/>
        <v>12.5</v>
      </c>
      <c r="H594" s="212">
        <f t="shared" si="240"/>
        <v>18.100000000000001</v>
      </c>
      <c r="I594" s="212">
        <f t="shared" si="240"/>
        <v>21.6</v>
      </c>
      <c r="J594" s="212">
        <f t="shared" si="240"/>
        <v>17.5</v>
      </c>
      <c r="K594" s="212">
        <f t="shared" si="240"/>
        <v>14.799999999999999</v>
      </c>
      <c r="L594" s="212">
        <f t="shared" si="240"/>
        <v>11.9</v>
      </c>
      <c r="M594" s="212">
        <f t="shared" si="240"/>
        <v>13.5</v>
      </c>
      <c r="N594" s="212">
        <f t="shared" si="240"/>
        <v>5.5</v>
      </c>
      <c r="O594" s="212">
        <f t="shared" si="240"/>
        <v>6.3000000000000007</v>
      </c>
      <c r="P594" s="212">
        <f t="shared" si="240"/>
        <v>8.2000000000000011</v>
      </c>
      <c r="Q594" s="212">
        <f t="shared" si="235"/>
        <v>159.69999999999999</v>
      </c>
      <c r="R594" s="212">
        <v>146</v>
      </c>
      <c r="S594" s="213">
        <f t="shared" si="233"/>
        <v>109.38356164383561</v>
      </c>
    </row>
    <row r="595" spans="1:19" ht="13.5" customHeight="1" x14ac:dyDescent="0.15">
      <c r="A595" s="209"/>
      <c r="B595" s="194"/>
      <c r="C595" s="379"/>
      <c r="D595" s="203" t="s">
        <v>75</v>
      </c>
      <c r="E595" s="212">
        <f t="shared" ref="E595:P595" si="241">+E592-E596</f>
        <v>12</v>
      </c>
      <c r="F595" s="212">
        <f t="shared" si="241"/>
        <v>16.900000000000002</v>
      </c>
      <c r="G595" s="212">
        <f t="shared" si="241"/>
        <v>12.1</v>
      </c>
      <c r="H595" s="212">
        <f t="shared" si="241"/>
        <v>17.600000000000001</v>
      </c>
      <c r="I595" s="212">
        <f t="shared" si="241"/>
        <v>19.900000000000002</v>
      </c>
      <c r="J595" s="212">
        <f t="shared" si="241"/>
        <v>16.900000000000002</v>
      </c>
      <c r="K595" s="212">
        <f t="shared" si="241"/>
        <v>14.299999999999999</v>
      </c>
      <c r="L595" s="212">
        <f t="shared" si="241"/>
        <v>11.5</v>
      </c>
      <c r="M595" s="212">
        <f t="shared" si="241"/>
        <v>13.299999999999999</v>
      </c>
      <c r="N595" s="212">
        <f t="shared" si="241"/>
        <v>5.3</v>
      </c>
      <c r="O595" s="212">
        <f t="shared" si="241"/>
        <v>6.1000000000000005</v>
      </c>
      <c r="P595" s="212">
        <f t="shared" si="241"/>
        <v>8</v>
      </c>
      <c r="Q595" s="212">
        <f t="shared" si="235"/>
        <v>153.9</v>
      </c>
      <c r="R595" s="212">
        <v>138</v>
      </c>
      <c r="S595" s="213">
        <f t="shared" si="233"/>
        <v>111.5217391304348</v>
      </c>
    </row>
    <row r="596" spans="1:19" ht="13.5" customHeight="1" x14ac:dyDescent="0.15">
      <c r="A596" s="209"/>
      <c r="B596" s="194"/>
      <c r="C596" s="379"/>
      <c r="D596" s="203" t="s">
        <v>76</v>
      </c>
      <c r="E596" s="212">
        <v>0.5</v>
      </c>
      <c r="F596" s="212">
        <v>0.9</v>
      </c>
      <c r="G596" s="212">
        <v>0.6</v>
      </c>
      <c r="H596" s="212">
        <v>0.9</v>
      </c>
      <c r="I596" s="212">
        <v>2.2000000000000002</v>
      </c>
      <c r="J596" s="212">
        <v>0.9</v>
      </c>
      <c r="K596" s="212">
        <v>0.8</v>
      </c>
      <c r="L596" s="212">
        <v>0.6</v>
      </c>
      <c r="M596" s="212">
        <v>0.4</v>
      </c>
      <c r="N596" s="212">
        <v>0.3</v>
      </c>
      <c r="O596" s="212">
        <v>0.3</v>
      </c>
      <c r="P596" s="212">
        <v>0.3</v>
      </c>
      <c r="Q596" s="212">
        <f t="shared" si="235"/>
        <v>8.7000000000000011</v>
      </c>
      <c r="R596" s="212">
        <v>10.6</v>
      </c>
      <c r="S596" s="213">
        <f t="shared" si="233"/>
        <v>82.075471698113219</v>
      </c>
    </row>
    <row r="597" spans="1:19" ht="13.5" customHeight="1" thickBot="1" x14ac:dyDescent="0.2">
      <c r="A597" s="209"/>
      <c r="B597" s="194"/>
      <c r="C597" s="380"/>
      <c r="D597" s="206" t="s">
        <v>77</v>
      </c>
      <c r="E597" s="214">
        <v>0.6</v>
      </c>
      <c r="F597" s="214">
        <v>1</v>
      </c>
      <c r="G597" s="214">
        <v>0.7</v>
      </c>
      <c r="H597" s="214">
        <v>1.5</v>
      </c>
      <c r="I597" s="214">
        <v>3.1</v>
      </c>
      <c r="J597" s="214">
        <v>1.3</v>
      </c>
      <c r="K597" s="214">
        <v>1.2</v>
      </c>
      <c r="L597" s="214">
        <v>0.9</v>
      </c>
      <c r="M597" s="214">
        <v>0.6</v>
      </c>
      <c r="N597" s="214">
        <v>0.3</v>
      </c>
      <c r="O597" s="214">
        <v>0.5</v>
      </c>
      <c r="P597" s="214">
        <v>0.4</v>
      </c>
      <c r="Q597" s="214">
        <f t="shared" si="235"/>
        <v>12.100000000000001</v>
      </c>
      <c r="R597" s="214">
        <v>14.399999999999999</v>
      </c>
      <c r="S597" s="215">
        <f t="shared" si="233"/>
        <v>84.0277777777778</v>
      </c>
    </row>
    <row r="598" spans="1:19" ht="13.5" customHeight="1" x14ac:dyDescent="0.15">
      <c r="A598" s="209"/>
      <c r="B598" s="194"/>
      <c r="C598" s="378" t="s">
        <v>90</v>
      </c>
      <c r="D598" s="200" t="s">
        <v>72</v>
      </c>
      <c r="E598" s="210">
        <v>6.7</v>
      </c>
      <c r="F598" s="210">
        <v>10.7</v>
      </c>
      <c r="G598" s="210">
        <v>7.5</v>
      </c>
      <c r="H598" s="210">
        <v>10.4</v>
      </c>
      <c r="I598" s="210">
        <v>23.1</v>
      </c>
      <c r="J598" s="210">
        <v>10.5</v>
      </c>
      <c r="K598" s="210">
        <v>7.3</v>
      </c>
      <c r="L598" s="210">
        <v>5.4</v>
      </c>
      <c r="M598" s="210">
        <v>3.7</v>
      </c>
      <c r="N598" s="210">
        <v>3.8</v>
      </c>
      <c r="O598" s="210">
        <v>3.1</v>
      </c>
      <c r="P598" s="210">
        <v>3.9</v>
      </c>
      <c r="Q598" s="210">
        <f t="shared" si="235"/>
        <v>96.100000000000009</v>
      </c>
      <c r="R598" s="210">
        <v>96.6</v>
      </c>
      <c r="S598" s="211">
        <f t="shared" si="233"/>
        <v>99.482401656314707</v>
      </c>
    </row>
    <row r="599" spans="1:19" ht="13.5" customHeight="1" x14ac:dyDescent="0.15">
      <c r="A599" s="209"/>
      <c r="B599" s="194"/>
      <c r="C599" s="379"/>
      <c r="D599" s="203" t="s">
        <v>73</v>
      </c>
      <c r="E599" s="212">
        <v>0.9</v>
      </c>
      <c r="F599" s="212">
        <v>1.4</v>
      </c>
      <c r="G599" s="212">
        <v>1</v>
      </c>
      <c r="H599" s="212">
        <v>1.4</v>
      </c>
      <c r="I599" s="212">
        <v>3</v>
      </c>
      <c r="J599" s="212">
        <v>1.4</v>
      </c>
      <c r="K599" s="212">
        <v>1.7</v>
      </c>
      <c r="L599" s="212">
        <v>1.3</v>
      </c>
      <c r="M599" s="212">
        <v>0.9</v>
      </c>
      <c r="N599" s="212">
        <v>0.9</v>
      </c>
      <c r="O599" s="212">
        <v>0.7</v>
      </c>
      <c r="P599" s="212">
        <v>0.9</v>
      </c>
      <c r="Q599" s="212">
        <f t="shared" si="235"/>
        <v>15.5</v>
      </c>
      <c r="R599" s="212">
        <v>15.600000000000001</v>
      </c>
      <c r="S599" s="213">
        <f t="shared" si="233"/>
        <v>99.358974358974351</v>
      </c>
    </row>
    <row r="600" spans="1:19" ht="13.5" customHeight="1" x14ac:dyDescent="0.15">
      <c r="A600" s="209"/>
      <c r="B600" s="194"/>
      <c r="C600" s="379"/>
      <c r="D600" s="203" t="s">
        <v>74</v>
      </c>
      <c r="E600" s="212">
        <f t="shared" ref="E600:P600" si="242">+E598-E599</f>
        <v>5.8</v>
      </c>
      <c r="F600" s="212">
        <f t="shared" si="242"/>
        <v>9.2999999999999989</v>
      </c>
      <c r="G600" s="212">
        <f t="shared" si="242"/>
        <v>6.5</v>
      </c>
      <c r="H600" s="212">
        <f t="shared" si="242"/>
        <v>9</v>
      </c>
      <c r="I600" s="212">
        <f t="shared" si="242"/>
        <v>20.100000000000001</v>
      </c>
      <c r="J600" s="212">
        <f t="shared" si="242"/>
        <v>9.1</v>
      </c>
      <c r="K600" s="212">
        <f t="shared" si="242"/>
        <v>5.6</v>
      </c>
      <c r="L600" s="212">
        <f t="shared" si="242"/>
        <v>4.1000000000000005</v>
      </c>
      <c r="M600" s="212">
        <f t="shared" si="242"/>
        <v>2.8000000000000003</v>
      </c>
      <c r="N600" s="212">
        <f t="shared" si="242"/>
        <v>2.9</v>
      </c>
      <c r="O600" s="212">
        <f t="shared" si="242"/>
        <v>2.4000000000000004</v>
      </c>
      <c r="P600" s="212">
        <f t="shared" si="242"/>
        <v>3</v>
      </c>
      <c r="Q600" s="212">
        <f t="shared" si="235"/>
        <v>80.600000000000009</v>
      </c>
      <c r="R600" s="212">
        <v>81</v>
      </c>
      <c r="S600" s="213">
        <f t="shared" si="233"/>
        <v>99.506172839506178</v>
      </c>
    </row>
    <row r="601" spans="1:19" ht="13.5" customHeight="1" x14ac:dyDescent="0.15">
      <c r="A601" s="209"/>
      <c r="B601" s="194"/>
      <c r="C601" s="379"/>
      <c r="D601" s="203" t="s">
        <v>75</v>
      </c>
      <c r="E601" s="212">
        <f t="shared" ref="E601:P601" si="243">+E598-E602</f>
        <v>6.1000000000000005</v>
      </c>
      <c r="F601" s="212">
        <f t="shared" si="243"/>
        <v>9.5</v>
      </c>
      <c r="G601" s="212">
        <f t="shared" si="243"/>
        <v>6.4</v>
      </c>
      <c r="H601" s="212">
        <f t="shared" si="243"/>
        <v>9.2000000000000011</v>
      </c>
      <c r="I601" s="212">
        <f t="shared" si="243"/>
        <v>21.8</v>
      </c>
      <c r="J601" s="212">
        <f t="shared" si="243"/>
        <v>9.1999999999999993</v>
      </c>
      <c r="K601" s="212">
        <f t="shared" si="243"/>
        <v>6.1999999999999993</v>
      </c>
      <c r="L601" s="212">
        <f t="shared" si="243"/>
        <v>4.6000000000000005</v>
      </c>
      <c r="M601" s="212">
        <f t="shared" si="243"/>
        <v>3.3000000000000003</v>
      </c>
      <c r="N601" s="212">
        <f t="shared" si="243"/>
        <v>3.3</v>
      </c>
      <c r="O601" s="212">
        <f t="shared" si="243"/>
        <v>2.8000000000000003</v>
      </c>
      <c r="P601" s="212">
        <f t="shared" si="243"/>
        <v>3.4</v>
      </c>
      <c r="Q601" s="212">
        <f t="shared" si="235"/>
        <v>85.8</v>
      </c>
      <c r="R601" s="212">
        <v>93.600000000000009</v>
      </c>
      <c r="S601" s="213">
        <f t="shared" si="233"/>
        <v>91.666666666666657</v>
      </c>
    </row>
    <row r="602" spans="1:19" ht="13.5" customHeight="1" x14ac:dyDescent="0.15">
      <c r="A602" s="209"/>
      <c r="B602" s="194"/>
      <c r="C602" s="379"/>
      <c r="D602" s="203" t="s">
        <v>76</v>
      </c>
      <c r="E602" s="212">
        <v>0.6</v>
      </c>
      <c r="F602" s="212">
        <v>1.2</v>
      </c>
      <c r="G602" s="212">
        <v>1.1000000000000001</v>
      </c>
      <c r="H602" s="212">
        <v>1.2</v>
      </c>
      <c r="I602" s="212">
        <v>1.3</v>
      </c>
      <c r="J602" s="212">
        <v>1.3</v>
      </c>
      <c r="K602" s="212">
        <v>1.1000000000000001</v>
      </c>
      <c r="L602" s="212">
        <v>0.8</v>
      </c>
      <c r="M602" s="212">
        <v>0.4</v>
      </c>
      <c r="N602" s="212">
        <v>0.5</v>
      </c>
      <c r="O602" s="212">
        <v>0.3</v>
      </c>
      <c r="P602" s="212">
        <v>0.5</v>
      </c>
      <c r="Q602" s="212">
        <f t="shared" si="235"/>
        <v>10.3</v>
      </c>
      <c r="R602" s="212">
        <v>3</v>
      </c>
      <c r="S602" s="213">
        <f t="shared" si="233"/>
        <v>343.33333333333337</v>
      </c>
    </row>
    <row r="603" spans="1:19" ht="13.5" customHeight="1" thickBot="1" x14ac:dyDescent="0.2">
      <c r="A603" s="209"/>
      <c r="B603" s="194"/>
      <c r="C603" s="380"/>
      <c r="D603" s="206" t="s">
        <v>77</v>
      </c>
      <c r="E603" s="214">
        <v>0.8</v>
      </c>
      <c r="F603" s="214">
        <v>1.4</v>
      </c>
      <c r="G603" s="214">
        <v>1.3</v>
      </c>
      <c r="H603" s="214">
        <v>1.3</v>
      </c>
      <c r="I603" s="214">
        <v>1.5</v>
      </c>
      <c r="J603" s="214">
        <v>1.5</v>
      </c>
      <c r="K603" s="214">
        <v>1.2</v>
      </c>
      <c r="L603" s="214">
        <v>0.9</v>
      </c>
      <c r="M603" s="214">
        <v>0.5</v>
      </c>
      <c r="N603" s="214">
        <v>0.5</v>
      </c>
      <c r="O603" s="214">
        <v>0.4</v>
      </c>
      <c r="P603" s="214">
        <v>0.5</v>
      </c>
      <c r="Q603" s="214">
        <f t="shared" si="235"/>
        <v>11.8</v>
      </c>
      <c r="R603" s="214">
        <v>4.4000000000000004</v>
      </c>
      <c r="S603" s="215">
        <f t="shared" si="233"/>
        <v>268.18181818181819</v>
      </c>
    </row>
    <row r="604" spans="1:19" ht="13.5" customHeight="1" x14ac:dyDescent="0.15">
      <c r="A604" s="209"/>
      <c r="B604" s="194"/>
      <c r="C604" s="378" t="s">
        <v>91</v>
      </c>
      <c r="D604" s="200" t="s">
        <v>72</v>
      </c>
      <c r="E604" s="210">
        <v>0.8</v>
      </c>
      <c r="F604" s="210">
        <v>3.3</v>
      </c>
      <c r="G604" s="210">
        <v>3.3</v>
      </c>
      <c r="H604" s="210">
        <v>4.5</v>
      </c>
      <c r="I604" s="210">
        <v>6</v>
      </c>
      <c r="J604" s="210">
        <v>3.1</v>
      </c>
      <c r="K604" s="210">
        <v>2.1</v>
      </c>
      <c r="L604" s="210">
        <v>0.8</v>
      </c>
      <c r="M604" s="210">
        <v>0.7</v>
      </c>
      <c r="N604" s="210">
        <v>0.6</v>
      </c>
      <c r="O604" s="210">
        <v>0.6</v>
      </c>
      <c r="P604" s="210">
        <v>0.8</v>
      </c>
      <c r="Q604" s="210">
        <f t="shared" si="235"/>
        <v>26.600000000000005</v>
      </c>
      <c r="R604" s="210">
        <v>26.600000000000005</v>
      </c>
      <c r="S604" s="211">
        <f t="shared" si="233"/>
        <v>100</v>
      </c>
    </row>
    <row r="605" spans="1:19" ht="13.5" customHeight="1" x14ac:dyDescent="0.15">
      <c r="A605" s="209"/>
      <c r="B605" s="194"/>
      <c r="C605" s="379"/>
      <c r="D605" s="203" t="s">
        <v>73</v>
      </c>
      <c r="E605" s="212">
        <v>0.1</v>
      </c>
      <c r="F605" s="212">
        <v>1.1000000000000001</v>
      </c>
      <c r="G605" s="212">
        <v>1.4</v>
      </c>
      <c r="H605" s="212">
        <v>0.6</v>
      </c>
      <c r="I605" s="212">
        <v>1</v>
      </c>
      <c r="J605" s="212">
        <v>1</v>
      </c>
      <c r="K605" s="212">
        <v>0.5</v>
      </c>
      <c r="L605" s="212">
        <v>0.1</v>
      </c>
      <c r="M605" s="212">
        <v>0</v>
      </c>
      <c r="N605" s="212">
        <v>0.1</v>
      </c>
      <c r="O605" s="212">
        <v>0.1</v>
      </c>
      <c r="P605" s="212">
        <v>0</v>
      </c>
      <c r="Q605" s="212">
        <f t="shared" si="235"/>
        <v>5.9999999999999991</v>
      </c>
      <c r="R605" s="212">
        <v>6.1999999999999993</v>
      </c>
      <c r="S605" s="213">
        <f t="shared" si="233"/>
        <v>96.774193548387089</v>
      </c>
    </row>
    <row r="606" spans="1:19" ht="13.5" customHeight="1" x14ac:dyDescent="0.15">
      <c r="A606" s="209"/>
      <c r="B606" s="194"/>
      <c r="C606" s="379"/>
      <c r="D606" s="203" t="s">
        <v>74</v>
      </c>
      <c r="E606" s="212">
        <f t="shared" ref="E606:P606" si="244">+E604-E605</f>
        <v>0.70000000000000007</v>
      </c>
      <c r="F606" s="212">
        <f t="shared" si="244"/>
        <v>2.1999999999999997</v>
      </c>
      <c r="G606" s="212">
        <f t="shared" si="244"/>
        <v>1.9</v>
      </c>
      <c r="H606" s="212">
        <f t="shared" si="244"/>
        <v>3.9</v>
      </c>
      <c r="I606" s="212">
        <f t="shared" si="244"/>
        <v>5</v>
      </c>
      <c r="J606" s="212">
        <f t="shared" si="244"/>
        <v>2.1</v>
      </c>
      <c r="K606" s="212">
        <f t="shared" si="244"/>
        <v>1.6</v>
      </c>
      <c r="L606" s="212">
        <f t="shared" si="244"/>
        <v>0.70000000000000007</v>
      </c>
      <c r="M606" s="212">
        <f t="shared" si="244"/>
        <v>0.7</v>
      </c>
      <c r="N606" s="212">
        <f t="shared" si="244"/>
        <v>0.5</v>
      </c>
      <c r="O606" s="212">
        <f t="shared" si="244"/>
        <v>0.5</v>
      </c>
      <c r="P606" s="212">
        <f t="shared" si="244"/>
        <v>0.8</v>
      </c>
      <c r="Q606" s="212">
        <f t="shared" si="235"/>
        <v>20.599999999999998</v>
      </c>
      <c r="R606" s="212">
        <v>20.400000000000002</v>
      </c>
      <c r="S606" s="213">
        <f t="shared" si="233"/>
        <v>100.98039215686272</v>
      </c>
    </row>
    <row r="607" spans="1:19" ht="13.5" customHeight="1" x14ac:dyDescent="0.15">
      <c r="A607" s="209"/>
      <c r="B607" s="194"/>
      <c r="C607" s="379"/>
      <c r="D607" s="203" t="s">
        <v>75</v>
      </c>
      <c r="E607" s="212">
        <f t="shared" ref="E607:P607" si="245">+E604-E608</f>
        <v>0.10000000000000009</v>
      </c>
      <c r="F607" s="212">
        <f t="shared" si="245"/>
        <v>0.5</v>
      </c>
      <c r="G607" s="212">
        <f t="shared" si="245"/>
        <v>9.9999999999999645E-2</v>
      </c>
      <c r="H607" s="212">
        <f t="shared" si="245"/>
        <v>9.9999999999999645E-2</v>
      </c>
      <c r="I607" s="212">
        <f t="shared" si="245"/>
        <v>9.9999999999999645E-2</v>
      </c>
      <c r="J607" s="212">
        <f t="shared" si="245"/>
        <v>0.10000000000000009</v>
      </c>
      <c r="K607" s="212">
        <f t="shared" si="245"/>
        <v>0.10000000000000009</v>
      </c>
      <c r="L607" s="212">
        <f t="shared" si="245"/>
        <v>0</v>
      </c>
      <c r="M607" s="212">
        <f t="shared" si="245"/>
        <v>0</v>
      </c>
      <c r="N607" s="212">
        <f t="shared" si="245"/>
        <v>0</v>
      </c>
      <c r="O607" s="212">
        <f t="shared" si="245"/>
        <v>0</v>
      </c>
      <c r="P607" s="212">
        <f t="shared" si="245"/>
        <v>0</v>
      </c>
      <c r="Q607" s="212">
        <f t="shared" si="235"/>
        <v>1.0999999999999992</v>
      </c>
      <c r="R607" s="212">
        <v>0.60000000000000009</v>
      </c>
      <c r="S607" s="213">
        <f t="shared" si="233"/>
        <v>183.33333333333317</v>
      </c>
    </row>
    <row r="608" spans="1:19" ht="13.5" customHeight="1" x14ac:dyDescent="0.15">
      <c r="A608" s="209"/>
      <c r="B608" s="194"/>
      <c r="C608" s="379"/>
      <c r="D608" s="203" t="s">
        <v>76</v>
      </c>
      <c r="E608" s="212">
        <v>0.7</v>
      </c>
      <c r="F608" s="212">
        <v>2.8</v>
      </c>
      <c r="G608" s="212">
        <v>3.2</v>
      </c>
      <c r="H608" s="212">
        <v>4.4000000000000004</v>
      </c>
      <c r="I608" s="212">
        <v>5.9</v>
      </c>
      <c r="J608" s="212">
        <v>3</v>
      </c>
      <c r="K608" s="212">
        <v>2</v>
      </c>
      <c r="L608" s="212">
        <v>0.8</v>
      </c>
      <c r="M608" s="212">
        <v>0.7</v>
      </c>
      <c r="N608" s="212">
        <v>0.6</v>
      </c>
      <c r="O608" s="212">
        <v>0.6</v>
      </c>
      <c r="P608" s="212">
        <v>0.8</v>
      </c>
      <c r="Q608" s="212">
        <f t="shared" si="235"/>
        <v>25.500000000000004</v>
      </c>
      <c r="R608" s="212">
        <v>26.000000000000007</v>
      </c>
      <c r="S608" s="213">
        <f t="shared" si="233"/>
        <v>98.076923076923066</v>
      </c>
    </row>
    <row r="609" spans="1:19" ht="13.5" customHeight="1" thickBot="1" x14ac:dyDescent="0.2">
      <c r="A609" s="209"/>
      <c r="B609" s="194"/>
      <c r="C609" s="380"/>
      <c r="D609" s="206" t="s">
        <v>77</v>
      </c>
      <c r="E609" s="214">
        <v>0.8</v>
      </c>
      <c r="F609" s="214">
        <v>3.1</v>
      </c>
      <c r="G609" s="214">
        <v>3.5</v>
      </c>
      <c r="H609" s="214">
        <v>4.7</v>
      </c>
      <c r="I609" s="214">
        <v>6.3</v>
      </c>
      <c r="J609" s="214">
        <v>3.3</v>
      </c>
      <c r="K609" s="214">
        <v>2.1</v>
      </c>
      <c r="L609" s="214">
        <v>0.9</v>
      </c>
      <c r="M609" s="214">
        <v>0.8</v>
      </c>
      <c r="N609" s="214">
        <v>0.7</v>
      </c>
      <c r="O609" s="214">
        <v>0.6</v>
      </c>
      <c r="P609" s="214">
        <v>0.8</v>
      </c>
      <c r="Q609" s="214">
        <f t="shared" si="235"/>
        <v>27.600000000000005</v>
      </c>
      <c r="R609" s="214">
        <v>28</v>
      </c>
      <c r="S609" s="215">
        <f t="shared" si="233"/>
        <v>98.571428571428584</v>
      </c>
    </row>
    <row r="610" spans="1:19" ht="13.5" customHeight="1" x14ac:dyDescent="0.15">
      <c r="A610" s="209"/>
      <c r="B610" s="194"/>
      <c r="C610" s="378" t="s">
        <v>92</v>
      </c>
      <c r="D610" s="200" t="s">
        <v>72</v>
      </c>
      <c r="E610" s="210">
        <v>1.7</v>
      </c>
      <c r="F610" s="210">
        <v>2.4</v>
      </c>
      <c r="G610" s="210">
        <v>2.5</v>
      </c>
      <c r="H610" s="210">
        <v>3.9</v>
      </c>
      <c r="I610" s="210">
        <v>4.8</v>
      </c>
      <c r="J610" s="210">
        <v>9.4</v>
      </c>
      <c r="K610" s="210">
        <v>1.9</v>
      </c>
      <c r="L610" s="210">
        <v>2</v>
      </c>
      <c r="M610" s="210">
        <v>2.4</v>
      </c>
      <c r="N610" s="210">
        <v>11.9</v>
      </c>
      <c r="O610" s="210">
        <v>10.9</v>
      </c>
      <c r="P610" s="210">
        <v>4.5999999999999996</v>
      </c>
      <c r="Q610" s="210">
        <f t="shared" si="235"/>
        <v>58.4</v>
      </c>
      <c r="R610" s="210">
        <v>59.9</v>
      </c>
      <c r="S610" s="211">
        <f t="shared" si="233"/>
        <v>97.495826377295487</v>
      </c>
    </row>
    <row r="611" spans="1:19" ht="13.5" customHeight="1" x14ac:dyDescent="0.15">
      <c r="A611" s="209"/>
      <c r="B611" s="194"/>
      <c r="C611" s="379"/>
      <c r="D611" s="203" t="s">
        <v>73</v>
      </c>
      <c r="E611" s="212">
        <v>0</v>
      </c>
      <c r="F611" s="212">
        <v>0.1</v>
      </c>
      <c r="G611" s="212">
        <v>0</v>
      </c>
      <c r="H611" s="212">
        <v>0</v>
      </c>
      <c r="I611" s="212">
        <v>0.3</v>
      </c>
      <c r="J611" s="212">
        <v>0.2</v>
      </c>
      <c r="K611" s="212">
        <v>0</v>
      </c>
      <c r="L611" s="212">
        <v>0</v>
      </c>
      <c r="M611" s="212">
        <v>0</v>
      </c>
      <c r="N611" s="212">
        <v>0.1</v>
      </c>
      <c r="O611" s="212">
        <v>0.1</v>
      </c>
      <c r="P611" s="212">
        <v>0</v>
      </c>
      <c r="Q611" s="212">
        <f t="shared" si="235"/>
        <v>0.8</v>
      </c>
      <c r="R611" s="212">
        <v>0.70000000000000007</v>
      </c>
      <c r="S611" s="213">
        <f t="shared" si="233"/>
        <v>114.28571428571428</v>
      </c>
    </row>
    <row r="612" spans="1:19" ht="13.5" customHeight="1" x14ac:dyDescent="0.15">
      <c r="A612" s="209"/>
      <c r="B612" s="194"/>
      <c r="C612" s="379"/>
      <c r="D612" s="203" t="s">
        <v>74</v>
      </c>
      <c r="E612" s="212">
        <f t="shared" ref="E612:P612" si="246">+E610-E611</f>
        <v>1.7</v>
      </c>
      <c r="F612" s="212">
        <f t="shared" si="246"/>
        <v>2.2999999999999998</v>
      </c>
      <c r="G612" s="212">
        <f t="shared" si="246"/>
        <v>2.5</v>
      </c>
      <c r="H612" s="212">
        <f t="shared" si="246"/>
        <v>3.9</v>
      </c>
      <c r="I612" s="212">
        <f t="shared" si="246"/>
        <v>4.5</v>
      </c>
      <c r="J612" s="212">
        <f t="shared" si="246"/>
        <v>9.2000000000000011</v>
      </c>
      <c r="K612" s="212">
        <f t="shared" si="246"/>
        <v>1.9</v>
      </c>
      <c r="L612" s="212">
        <f t="shared" si="246"/>
        <v>2</v>
      </c>
      <c r="M612" s="212">
        <f t="shared" si="246"/>
        <v>2.4</v>
      </c>
      <c r="N612" s="212">
        <f t="shared" si="246"/>
        <v>11.8</v>
      </c>
      <c r="O612" s="212">
        <f t="shared" si="246"/>
        <v>10.8</v>
      </c>
      <c r="P612" s="212">
        <f t="shared" si="246"/>
        <v>4.5999999999999996</v>
      </c>
      <c r="Q612" s="212">
        <f t="shared" si="235"/>
        <v>57.6</v>
      </c>
      <c r="R612" s="212">
        <v>59.2</v>
      </c>
      <c r="S612" s="213">
        <f t="shared" si="233"/>
        <v>97.297297297297291</v>
      </c>
    </row>
    <row r="613" spans="1:19" ht="13.5" customHeight="1" x14ac:dyDescent="0.15">
      <c r="A613" s="209"/>
      <c r="B613" s="216"/>
      <c r="C613" s="379"/>
      <c r="D613" s="203" t="s">
        <v>75</v>
      </c>
      <c r="E613" s="212">
        <f t="shared" ref="E613:P613" si="247">+E610-E614</f>
        <v>1.2999999999999998</v>
      </c>
      <c r="F613" s="212">
        <f t="shared" si="247"/>
        <v>1.9</v>
      </c>
      <c r="G613" s="212">
        <f t="shared" si="247"/>
        <v>1.9</v>
      </c>
      <c r="H613" s="212">
        <f t="shared" si="247"/>
        <v>3.2</v>
      </c>
      <c r="I613" s="212">
        <f t="shared" si="247"/>
        <v>4.0999999999999996</v>
      </c>
      <c r="J613" s="212">
        <f t="shared" si="247"/>
        <v>8.7000000000000011</v>
      </c>
      <c r="K613" s="212">
        <f t="shared" si="247"/>
        <v>1.2999999999999998</v>
      </c>
      <c r="L613" s="212">
        <f t="shared" si="247"/>
        <v>1.4</v>
      </c>
      <c r="M613" s="212">
        <f t="shared" si="247"/>
        <v>1.7999999999999998</v>
      </c>
      <c r="N613" s="212">
        <f t="shared" si="247"/>
        <v>11.5</v>
      </c>
      <c r="O613" s="212">
        <f t="shared" si="247"/>
        <v>10.4</v>
      </c>
      <c r="P613" s="212">
        <f t="shared" si="247"/>
        <v>3.9999999999999996</v>
      </c>
      <c r="Q613" s="212">
        <f t="shared" si="235"/>
        <v>51.5</v>
      </c>
      <c r="R613" s="212">
        <v>52.800000000000004</v>
      </c>
      <c r="S613" s="213">
        <f t="shared" si="233"/>
        <v>97.537878787878782</v>
      </c>
    </row>
    <row r="614" spans="1:19" ht="13.5" customHeight="1" x14ac:dyDescent="0.15">
      <c r="A614" s="209"/>
      <c r="B614" s="216"/>
      <c r="C614" s="379"/>
      <c r="D614" s="203" t="s">
        <v>76</v>
      </c>
      <c r="E614" s="212">
        <v>0.4</v>
      </c>
      <c r="F614" s="212">
        <v>0.5</v>
      </c>
      <c r="G614" s="212">
        <v>0.6</v>
      </c>
      <c r="H614" s="212">
        <v>0.7</v>
      </c>
      <c r="I614" s="212">
        <v>0.7</v>
      </c>
      <c r="J614" s="212">
        <v>0.7</v>
      </c>
      <c r="K614" s="212">
        <v>0.6</v>
      </c>
      <c r="L614" s="212">
        <v>0.6</v>
      </c>
      <c r="M614" s="212">
        <v>0.6</v>
      </c>
      <c r="N614" s="212">
        <v>0.4</v>
      </c>
      <c r="O614" s="212">
        <v>0.5</v>
      </c>
      <c r="P614" s="212">
        <v>0.6</v>
      </c>
      <c r="Q614" s="212">
        <f t="shared" si="235"/>
        <v>6.8999999999999995</v>
      </c>
      <c r="R614" s="212">
        <v>7.1000000000000005</v>
      </c>
      <c r="S614" s="213">
        <f t="shared" si="233"/>
        <v>97.183098591549282</v>
      </c>
    </row>
    <row r="615" spans="1:19" ht="13.5" customHeight="1" thickBot="1" x14ac:dyDescent="0.2">
      <c r="A615" s="209"/>
      <c r="B615" s="216"/>
      <c r="C615" s="380"/>
      <c r="D615" s="206" t="s">
        <v>77</v>
      </c>
      <c r="E615" s="214">
        <v>0.5</v>
      </c>
      <c r="F615" s="214">
        <v>0.6</v>
      </c>
      <c r="G615" s="214">
        <v>0.7</v>
      </c>
      <c r="H615" s="214">
        <v>0.8</v>
      </c>
      <c r="I615" s="214">
        <v>0.8</v>
      </c>
      <c r="J615" s="214">
        <v>0.8</v>
      </c>
      <c r="K615" s="214">
        <v>0.7</v>
      </c>
      <c r="L615" s="214">
        <v>0.7</v>
      </c>
      <c r="M615" s="214">
        <v>0.7</v>
      </c>
      <c r="N615" s="214">
        <v>0.5</v>
      </c>
      <c r="O615" s="214">
        <v>0.6</v>
      </c>
      <c r="P615" s="214">
        <v>0.7</v>
      </c>
      <c r="Q615" s="214">
        <f t="shared" si="235"/>
        <v>8.1</v>
      </c>
      <c r="R615" s="214">
        <v>8</v>
      </c>
      <c r="S615" s="215">
        <f t="shared" si="233"/>
        <v>101.25</v>
      </c>
    </row>
    <row r="616" spans="1:19" ht="13.5" customHeight="1" x14ac:dyDescent="0.15">
      <c r="A616" s="209"/>
      <c r="B616" s="216"/>
      <c r="C616" s="378" t="s">
        <v>348</v>
      </c>
      <c r="D616" s="200" t="s">
        <v>72</v>
      </c>
      <c r="E616" s="210">
        <v>15.5</v>
      </c>
      <c r="F616" s="210">
        <v>28</v>
      </c>
      <c r="G616" s="210">
        <v>22.1</v>
      </c>
      <c r="H616" s="210">
        <v>33.6</v>
      </c>
      <c r="I616" s="210">
        <v>51.3</v>
      </c>
      <c r="J616" s="210">
        <v>21.4</v>
      </c>
      <c r="K616" s="210">
        <v>10.8</v>
      </c>
      <c r="L616" s="210">
        <v>8.1999999999999993</v>
      </c>
      <c r="M616" s="210">
        <v>8.8000000000000007</v>
      </c>
      <c r="N616" s="210">
        <v>7.2</v>
      </c>
      <c r="O616" s="210">
        <v>6.3</v>
      </c>
      <c r="P616" s="210">
        <v>10.3</v>
      </c>
      <c r="Q616" s="210">
        <f t="shared" si="235"/>
        <v>223.50000000000003</v>
      </c>
      <c r="R616" s="210">
        <v>222.29999999999998</v>
      </c>
      <c r="S616" s="211">
        <f t="shared" si="233"/>
        <v>100.53981106612689</v>
      </c>
    </row>
    <row r="617" spans="1:19" ht="13.5" customHeight="1" x14ac:dyDescent="0.15">
      <c r="A617" s="209"/>
      <c r="B617" s="216"/>
      <c r="C617" s="379"/>
      <c r="D617" s="203" t="s">
        <v>73</v>
      </c>
      <c r="E617" s="212">
        <v>0.6</v>
      </c>
      <c r="F617" s="212">
        <v>1.7</v>
      </c>
      <c r="G617" s="212">
        <v>1.8</v>
      </c>
      <c r="H617" s="212">
        <v>3.8</v>
      </c>
      <c r="I617" s="212">
        <v>5.8</v>
      </c>
      <c r="J617" s="212">
        <v>1.8</v>
      </c>
      <c r="K617" s="212">
        <v>0.6</v>
      </c>
      <c r="L617" s="212">
        <v>0.4</v>
      </c>
      <c r="M617" s="212">
        <v>0.4</v>
      </c>
      <c r="N617" s="212">
        <v>0.3</v>
      </c>
      <c r="O617" s="212">
        <v>0.3</v>
      </c>
      <c r="P617" s="212">
        <v>0.4</v>
      </c>
      <c r="Q617" s="212">
        <f t="shared" si="235"/>
        <v>17.899999999999999</v>
      </c>
      <c r="R617" s="212">
        <v>16.400000000000002</v>
      </c>
      <c r="S617" s="213">
        <f t="shared" si="233"/>
        <v>109.14634146341461</v>
      </c>
    </row>
    <row r="618" spans="1:19" ht="13.5" customHeight="1" x14ac:dyDescent="0.15">
      <c r="A618" s="209"/>
      <c r="B618" s="216"/>
      <c r="C618" s="379"/>
      <c r="D618" s="203" t="s">
        <v>74</v>
      </c>
      <c r="E618" s="212">
        <f t="shared" ref="E618:P618" si="248">+E616-E617</f>
        <v>14.9</v>
      </c>
      <c r="F618" s="212">
        <f t="shared" si="248"/>
        <v>26.3</v>
      </c>
      <c r="G618" s="212">
        <f t="shared" si="248"/>
        <v>20.3</v>
      </c>
      <c r="H618" s="212">
        <f t="shared" si="248"/>
        <v>29.8</v>
      </c>
      <c r="I618" s="212">
        <f t="shared" si="248"/>
        <v>45.5</v>
      </c>
      <c r="J618" s="212">
        <f t="shared" si="248"/>
        <v>19.599999999999998</v>
      </c>
      <c r="K618" s="212">
        <f t="shared" si="248"/>
        <v>10.200000000000001</v>
      </c>
      <c r="L618" s="212">
        <f t="shared" si="248"/>
        <v>7.7999999999999989</v>
      </c>
      <c r="M618" s="212">
        <f t="shared" si="248"/>
        <v>8.4</v>
      </c>
      <c r="N618" s="212">
        <f t="shared" si="248"/>
        <v>6.9</v>
      </c>
      <c r="O618" s="212">
        <f t="shared" si="248"/>
        <v>6</v>
      </c>
      <c r="P618" s="212">
        <f t="shared" si="248"/>
        <v>9.9</v>
      </c>
      <c r="Q618" s="212">
        <f t="shared" si="235"/>
        <v>205.60000000000002</v>
      </c>
      <c r="R618" s="212">
        <v>205.90000000000003</v>
      </c>
      <c r="S618" s="213">
        <f t="shared" si="233"/>
        <v>99.854298203011155</v>
      </c>
    </row>
    <row r="619" spans="1:19" ht="13.5" customHeight="1" x14ac:dyDescent="0.15">
      <c r="A619" s="209"/>
      <c r="B619" s="216"/>
      <c r="C619" s="379"/>
      <c r="D619" s="203" t="s">
        <v>75</v>
      </c>
      <c r="E619" s="212">
        <f t="shared" ref="E619:P619" si="249">+E616-E620</f>
        <v>14.4</v>
      </c>
      <c r="F619" s="212">
        <f t="shared" si="249"/>
        <v>25.8</v>
      </c>
      <c r="G619" s="212">
        <f t="shared" si="249"/>
        <v>20.3</v>
      </c>
      <c r="H619" s="212">
        <f t="shared" si="249"/>
        <v>30.400000000000002</v>
      </c>
      <c r="I619" s="212">
        <f t="shared" si="249"/>
        <v>46.8</v>
      </c>
      <c r="J619" s="212">
        <f t="shared" si="249"/>
        <v>19.299999999999997</v>
      </c>
      <c r="K619" s="212">
        <f t="shared" si="249"/>
        <v>9.7000000000000011</v>
      </c>
      <c r="L619" s="212">
        <f t="shared" si="249"/>
        <v>7.3999999999999995</v>
      </c>
      <c r="M619" s="212">
        <f t="shared" si="249"/>
        <v>8.1000000000000014</v>
      </c>
      <c r="N619" s="212">
        <f t="shared" si="249"/>
        <v>6.5</v>
      </c>
      <c r="O619" s="212">
        <f t="shared" si="249"/>
        <v>5.6</v>
      </c>
      <c r="P619" s="212">
        <f t="shared" si="249"/>
        <v>9.5</v>
      </c>
      <c r="Q619" s="212">
        <f t="shared" si="235"/>
        <v>203.79999999999998</v>
      </c>
      <c r="R619" s="212">
        <v>201.8</v>
      </c>
      <c r="S619" s="213">
        <f t="shared" si="233"/>
        <v>100.99108027750245</v>
      </c>
    </row>
    <row r="620" spans="1:19" ht="13.5" customHeight="1" x14ac:dyDescent="0.15">
      <c r="A620" s="209"/>
      <c r="B620" s="194"/>
      <c r="C620" s="379"/>
      <c r="D620" s="203" t="s">
        <v>76</v>
      </c>
      <c r="E620" s="212">
        <v>1.1000000000000001</v>
      </c>
      <c r="F620" s="212">
        <v>2.2000000000000002</v>
      </c>
      <c r="G620" s="212">
        <v>1.8</v>
      </c>
      <c r="H620" s="212">
        <v>3.2</v>
      </c>
      <c r="I620" s="212">
        <v>4.5</v>
      </c>
      <c r="J620" s="212">
        <v>2.1</v>
      </c>
      <c r="K620" s="212">
        <v>1.1000000000000001</v>
      </c>
      <c r="L620" s="212">
        <v>0.8</v>
      </c>
      <c r="M620" s="212">
        <v>0.7</v>
      </c>
      <c r="N620" s="212">
        <v>0.7</v>
      </c>
      <c r="O620" s="212">
        <v>0.7</v>
      </c>
      <c r="P620" s="212">
        <v>0.8</v>
      </c>
      <c r="Q620" s="212">
        <f t="shared" si="235"/>
        <v>19.7</v>
      </c>
      <c r="R620" s="212">
        <v>20.5</v>
      </c>
      <c r="S620" s="213">
        <f t="shared" si="233"/>
        <v>96.097560975609753</v>
      </c>
    </row>
    <row r="621" spans="1:19" ht="13.5" customHeight="1" thickBot="1" x14ac:dyDescent="0.2">
      <c r="A621" s="263"/>
      <c r="B621" s="221"/>
      <c r="C621" s="380"/>
      <c r="D621" s="206" t="s">
        <v>77</v>
      </c>
      <c r="E621" s="214">
        <v>1.2</v>
      </c>
      <c r="F621" s="214">
        <v>2.2999999999999998</v>
      </c>
      <c r="G621" s="214">
        <v>1.9</v>
      </c>
      <c r="H621" s="214">
        <v>3.3</v>
      </c>
      <c r="I621" s="214">
        <v>4.7</v>
      </c>
      <c r="J621" s="214">
        <v>2.2000000000000002</v>
      </c>
      <c r="K621" s="214">
        <v>1.2</v>
      </c>
      <c r="L621" s="214">
        <v>0.9</v>
      </c>
      <c r="M621" s="214">
        <v>0.7</v>
      </c>
      <c r="N621" s="214">
        <v>0.8</v>
      </c>
      <c r="O621" s="214">
        <v>0.7</v>
      </c>
      <c r="P621" s="214">
        <v>0.9</v>
      </c>
      <c r="Q621" s="214">
        <f t="shared" si="235"/>
        <v>20.799999999999994</v>
      </c>
      <c r="R621" s="214">
        <v>20.5</v>
      </c>
      <c r="S621" s="215">
        <f t="shared" si="233"/>
        <v>101.46341463414632</v>
      </c>
    </row>
    <row r="622" spans="1:19" ht="13.5" customHeight="1" x14ac:dyDescent="0.15">
      <c r="A622" s="369" t="s">
        <v>17</v>
      </c>
      <c r="B622" s="370"/>
      <c r="C622" s="371"/>
      <c r="D622" s="200" t="s">
        <v>72</v>
      </c>
      <c r="E622" s="201">
        <f t="shared" ref="E622:R622" si="250">+E631+E781+E838</f>
        <v>746.4000000000002</v>
      </c>
      <c r="F622" s="201">
        <f t="shared" si="250"/>
        <v>1860.7</v>
      </c>
      <c r="G622" s="201">
        <f t="shared" si="250"/>
        <v>2387.5</v>
      </c>
      <c r="H622" s="201">
        <f t="shared" si="250"/>
        <v>3984.4999999999991</v>
      </c>
      <c r="I622" s="201">
        <f t="shared" si="250"/>
        <v>3703.7000000000003</v>
      </c>
      <c r="J622" s="201">
        <f t="shared" si="250"/>
        <v>2887.1</v>
      </c>
      <c r="K622" s="201">
        <f t="shared" si="250"/>
        <v>1735.6999999999998</v>
      </c>
      <c r="L622" s="201">
        <f t="shared" si="250"/>
        <v>791.6</v>
      </c>
      <c r="M622" s="201">
        <f t="shared" si="250"/>
        <v>946.80000000000007</v>
      </c>
      <c r="N622" s="201">
        <f t="shared" si="250"/>
        <v>1201.9000000000001</v>
      </c>
      <c r="O622" s="201">
        <f t="shared" si="250"/>
        <v>1465.1</v>
      </c>
      <c r="P622" s="201">
        <f t="shared" si="250"/>
        <v>974.6999999999997</v>
      </c>
      <c r="Q622" s="201">
        <f t="shared" si="250"/>
        <v>22685.700000000004</v>
      </c>
      <c r="R622" s="201">
        <f t="shared" si="250"/>
        <v>21849.200000000001</v>
      </c>
      <c r="S622" s="211">
        <f t="shared" ref="S622:S627" si="251">IF(Q622=0,"－",Q622/R622*100)</f>
        <v>103.82851546052032</v>
      </c>
    </row>
    <row r="623" spans="1:19" ht="13.5" customHeight="1" x14ac:dyDescent="0.15">
      <c r="A623" s="372"/>
      <c r="B623" s="373"/>
      <c r="C623" s="374"/>
      <c r="D623" s="203" t="s">
        <v>73</v>
      </c>
      <c r="E623" s="204">
        <f t="shared" ref="E623:R623" si="252">+E632+E782+E839</f>
        <v>189.89999999999998</v>
      </c>
      <c r="F623" s="204">
        <f t="shared" si="252"/>
        <v>581.90000000000009</v>
      </c>
      <c r="G623" s="204">
        <f t="shared" si="252"/>
        <v>893.10000000000048</v>
      </c>
      <c r="H623" s="204">
        <f t="shared" si="252"/>
        <v>1763.6999999999998</v>
      </c>
      <c r="I623" s="204">
        <f t="shared" si="252"/>
        <v>1415.3</v>
      </c>
      <c r="J623" s="204">
        <f t="shared" si="252"/>
        <v>1185.8</v>
      </c>
      <c r="K623" s="204">
        <f t="shared" si="252"/>
        <v>667.99999999999989</v>
      </c>
      <c r="L623" s="204">
        <f t="shared" si="252"/>
        <v>207.59999999999991</v>
      </c>
      <c r="M623" s="204">
        <f t="shared" si="252"/>
        <v>334.2999999999999</v>
      </c>
      <c r="N623" s="204">
        <f t="shared" si="252"/>
        <v>334.8</v>
      </c>
      <c r="O623" s="204">
        <f t="shared" si="252"/>
        <v>608.80000000000007</v>
      </c>
      <c r="P623" s="204">
        <f t="shared" si="252"/>
        <v>274.89999999999998</v>
      </c>
      <c r="Q623" s="204">
        <f t="shared" si="252"/>
        <v>8458.1</v>
      </c>
      <c r="R623" s="204">
        <f t="shared" si="252"/>
        <v>7907.9999999999991</v>
      </c>
      <c r="S623" s="213">
        <f t="shared" si="251"/>
        <v>106.95624683864442</v>
      </c>
    </row>
    <row r="624" spans="1:19" ht="13.5" customHeight="1" x14ac:dyDescent="0.15">
      <c r="A624" s="372"/>
      <c r="B624" s="373"/>
      <c r="C624" s="374"/>
      <c r="D624" s="203" t="s">
        <v>74</v>
      </c>
      <c r="E624" s="204">
        <f t="shared" ref="E624:R624" si="253">+E633+E783+E840</f>
        <v>556.49999999999989</v>
      </c>
      <c r="F624" s="204">
        <f t="shared" si="253"/>
        <v>1278.8</v>
      </c>
      <c r="G624" s="204">
        <f t="shared" si="253"/>
        <v>1494.4</v>
      </c>
      <c r="H624" s="204">
        <f t="shared" si="253"/>
        <v>2220.7999999999997</v>
      </c>
      <c r="I624" s="204">
        <f t="shared" si="253"/>
        <v>2288.4</v>
      </c>
      <c r="J624" s="204">
        <f t="shared" si="253"/>
        <v>1701.3000000000002</v>
      </c>
      <c r="K624" s="204">
        <f t="shared" si="253"/>
        <v>1067.6999999999998</v>
      </c>
      <c r="L624" s="204">
        <f t="shared" si="253"/>
        <v>584</v>
      </c>
      <c r="M624" s="204">
        <f t="shared" si="253"/>
        <v>612.5</v>
      </c>
      <c r="N624" s="204">
        <f t="shared" si="253"/>
        <v>867.09999999999991</v>
      </c>
      <c r="O624" s="204">
        <f t="shared" si="253"/>
        <v>856.30000000000007</v>
      </c>
      <c r="P624" s="204">
        <f t="shared" si="253"/>
        <v>699.79999999999984</v>
      </c>
      <c r="Q624" s="204">
        <f t="shared" si="253"/>
        <v>14227.6</v>
      </c>
      <c r="R624" s="204">
        <f t="shared" si="253"/>
        <v>13941.199999999999</v>
      </c>
      <c r="S624" s="213">
        <f t="shared" si="251"/>
        <v>102.05434252431643</v>
      </c>
    </row>
    <row r="625" spans="1:19" ht="13.5" customHeight="1" x14ac:dyDescent="0.15">
      <c r="A625" s="372"/>
      <c r="B625" s="373"/>
      <c r="C625" s="374"/>
      <c r="D625" s="203" t="s">
        <v>75</v>
      </c>
      <c r="E625" s="204">
        <f t="shared" ref="E625:R625" si="254">+E634+E784+E841</f>
        <v>626.9</v>
      </c>
      <c r="F625" s="204">
        <f t="shared" si="254"/>
        <v>1599.4999999999998</v>
      </c>
      <c r="G625" s="204">
        <f t="shared" si="254"/>
        <v>2026.7000000000003</v>
      </c>
      <c r="H625" s="204">
        <f t="shared" si="254"/>
        <v>3443.7000000000003</v>
      </c>
      <c r="I625" s="204">
        <f t="shared" si="254"/>
        <v>3190.5000000000005</v>
      </c>
      <c r="J625" s="204">
        <f t="shared" si="254"/>
        <v>2483.4</v>
      </c>
      <c r="K625" s="204">
        <f t="shared" si="254"/>
        <v>1445.7</v>
      </c>
      <c r="L625" s="204">
        <f t="shared" si="254"/>
        <v>635.49999999999989</v>
      </c>
      <c r="M625" s="204">
        <f t="shared" si="254"/>
        <v>763.3</v>
      </c>
      <c r="N625" s="204">
        <f t="shared" si="254"/>
        <v>984.39999999999986</v>
      </c>
      <c r="O625" s="204">
        <f t="shared" si="254"/>
        <v>1223.3000000000004</v>
      </c>
      <c r="P625" s="204">
        <f t="shared" si="254"/>
        <v>792.3</v>
      </c>
      <c r="Q625" s="204">
        <f t="shared" si="254"/>
        <v>19215.2</v>
      </c>
      <c r="R625" s="204">
        <f t="shared" si="254"/>
        <v>18497.700000000004</v>
      </c>
      <c r="S625" s="213">
        <f t="shared" si="251"/>
        <v>103.87886061510348</v>
      </c>
    </row>
    <row r="626" spans="1:19" ht="13.5" customHeight="1" x14ac:dyDescent="0.15">
      <c r="A626" s="372"/>
      <c r="B626" s="373"/>
      <c r="C626" s="374"/>
      <c r="D626" s="203" t="s">
        <v>76</v>
      </c>
      <c r="E626" s="204">
        <f t="shared" ref="E626:R626" si="255">+E635+E785+E842</f>
        <v>119.49999999999997</v>
      </c>
      <c r="F626" s="204">
        <f t="shared" si="255"/>
        <v>261.2</v>
      </c>
      <c r="G626" s="204">
        <f t="shared" si="255"/>
        <v>360.80000000000007</v>
      </c>
      <c r="H626" s="204">
        <f t="shared" si="255"/>
        <v>540.80000000000007</v>
      </c>
      <c r="I626" s="204">
        <f t="shared" si="255"/>
        <v>513.19999999999993</v>
      </c>
      <c r="J626" s="204">
        <f t="shared" si="255"/>
        <v>403.7</v>
      </c>
      <c r="K626" s="204">
        <f t="shared" si="255"/>
        <v>290</v>
      </c>
      <c r="L626" s="204">
        <f t="shared" si="255"/>
        <v>156.1</v>
      </c>
      <c r="M626" s="204">
        <f t="shared" si="255"/>
        <v>183.50000000000003</v>
      </c>
      <c r="N626" s="204">
        <f t="shared" si="255"/>
        <v>217.5</v>
      </c>
      <c r="O626" s="204">
        <f t="shared" si="255"/>
        <v>241.79999999999998</v>
      </c>
      <c r="P626" s="204">
        <f t="shared" si="255"/>
        <v>182.4</v>
      </c>
      <c r="Q626" s="204">
        <f t="shared" si="255"/>
        <v>3470.5</v>
      </c>
      <c r="R626" s="204">
        <f t="shared" si="255"/>
        <v>3351.4999999999995</v>
      </c>
      <c r="S626" s="213">
        <f t="shared" si="251"/>
        <v>103.55064896315085</v>
      </c>
    </row>
    <row r="627" spans="1:19" ht="13.5" customHeight="1" thickBot="1" x14ac:dyDescent="0.2">
      <c r="A627" s="375"/>
      <c r="B627" s="376"/>
      <c r="C627" s="377"/>
      <c r="D627" s="206" t="s">
        <v>77</v>
      </c>
      <c r="E627" s="207">
        <f t="shared" ref="E627:R627" si="256">+E636+E786+E843</f>
        <v>149.80000000000001</v>
      </c>
      <c r="F627" s="207">
        <f t="shared" si="256"/>
        <v>316.69999999999993</v>
      </c>
      <c r="G627" s="207">
        <f t="shared" si="256"/>
        <v>439.4</v>
      </c>
      <c r="H627" s="207">
        <f t="shared" si="256"/>
        <v>665.60000000000014</v>
      </c>
      <c r="I627" s="207">
        <f t="shared" si="256"/>
        <v>670.19999999999993</v>
      </c>
      <c r="J627" s="207">
        <f t="shared" si="256"/>
        <v>495.30000000000007</v>
      </c>
      <c r="K627" s="207">
        <f t="shared" si="256"/>
        <v>347.90000000000009</v>
      </c>
      <c r="L627" s="207">
        <f t="shared" si="256"/>
        <v>189.79999999999998</v>
      </c>
      <c r="M627" s="207">
        <f t="shared" si="256"/>
        <v>261.59999999999991</v>
      </c>
      <c r="N627" s="207">
        <f t="shared" si="256"/>
        <v>320.10000000000008</v>
      </c>
      <c r="O627" s="207">
        <f t="shared" si="256"/>
        <v>342.90000000000009</v>
      </c>
      <c r="P627" s="207">
        <f t="shared" si="256"/>
        <v>250.89999999999998</v>
      </c>
      <c r="Q627" s="207">
        <f t="shared" si="256"/>
        <v>4450.2</v>
      </c>
      <c r="R627" s="207">
        <f t="shared" si="256"/>
        <v>4223</v>
      </c>
      <c r="S627" s="215">
        <f t="shared" si="251"/>
        <v>105.38006156760595</v>
      </c>
    </row>
    <row r="628" spans="1:19" ht="18.75" customHeight="1" x14ac:dyDescent="0.2">
      <c r="A628" s="308" t="str">
        <f>$A$1</f>
        <v>５　平成27年度市町村別・月別観光入込客数</v>
      </c>
    </row>
    <row r="629" spans="1:19" ht="13.5" customHeight="1" thickBot="1" x14ac:dyDescent="0.2">
      <c r="S629" s="195" t="s">
        <v>310</v>
      </c>
    </row>
    <row r="630" spans="1:19" ht="13.5" customHeight="1" thickBot="1" x14ac:dyDescent="0.2">
      <c r="A630" s="196" t="s">
        <v>58</v>
      </c>
      <c r="B630" s="196" t="s">
        <v>355</v>
      </c>
      <c r="C630" s="196" t="s">
        <v>59</v>
      </c>
      <c r="D630" s="197" t="s">
        <v>60</v>
      </c>
      <c r="E630" s="198" t="s">
        <v>61</v>
      </c>
      <c r="F630" s="198" t="s">
        <v>62</v>
      </c>
      <c r="G630" s="198" t="s">
        <v>63</v>
      </c>
      <c r="H630" s="198" t="s">
        <v>64</v>
      </c>
      <c r="I630" s="198" t="s">
        <v>65</v>
      </c>
      <c r="J630" s="198" t="s">
        <v>66</v>
      </c>
      <c r="K630" s="198" t="s">
        <v>67</v>
      </c>
      <c r="L630" s="198" t="s">
        <v>68</v>
      </c>
      <c r="M630" s="198" t="s">
        <v>69</v>
      </c>
      <c r="N630" s="198" t="s">
        <v>36</v>
      </c>
      <c r="O630" s="198" t="s">
        <v>37</v>
      </c>
      <c r="P630" s="198" t="s">
        <v>38</v>
      </c>
      <c r="Q630" s="198" t="s">
        <v>356</v>
      </c>
      <c r="R630" s="198" t="str">
        <f>$R$3</f>
        <v>26年度</v>
      </c>
      <c r="S630" s="199" t="s">
        <v>71</v>
      </c>
    </row>
    <row r="631" spans="1:19" ht="13.5" customHeight="1" x14ac:dyDescent="0.15">
      <c r="A631" s="264"/>
      <c r="B631" s="369" t="s">
        <v>336</v>
      </c>
      <c r="C631" s="371"/>
      <c r="D631" s="200" t="s">
        <v>72</v>
      </c>
      <c r="E631" s="210">
        <f t="shared" ref="E631:R636" si="257">+E637+E643+E649+E655+E661+E667+E673+E679+E688+E694+E700+E706+E712+E718+E724+E730+E736+E745+E751+E757+E763+E769+E775</f>
        <v>621.20000000000016</v>
      </c>
      <c r="F631" s="210">
        <f t="shared" si="257"/>
        <v>1504.9</v>
      </c>
      <c r="G631" s="210">
        <f t="shared" si="257"/>
        <v>1933.2999999999997</v>
      </c>
      <c r="H631" s="210">
        <f t="shared" si="257"/>
        <v>3390.3999999999992</v>
      </c>
      <c r="I631" s="210">
        <f t="shared" si="257"/>
        <v>3109.1000000000004</v>
      </c>
      <c r="J631" s="210">
        <f t="shared" si="257"/>
        <v>2465.8999999999996</v>
      </c>
      <c r="K631" s="210">
        <f t="shared" si="257"/>
        <v>1523.8999999999999</v>
      </c>
      <c r="L631" s="210">
        <f t="shared" si="257"/>
        <v>671</v>
      </c>
      <c r="M631" s="210">
        <f t="shared" si="257"/>
        <v>854.5</v>
      </c>
      <c r="N631" s="210">
        <f t="shared" si="257"/>
        <v>1123.3000000000002</v>
      </c>
      <c r="O631" s="210">
        <f t="shared" si="257"/>
        <v>1387.6999999999998</v>
      </c>
      <c r="P631" s="210">
        <f t="shared" si="257"/>
        <v>878.6999999999997</v>
      </c>
      <c r="Q631" s="210">
        <f t="shared" si="257"/>
        <v>19463.900000000005</v>
      </c>
      <c r="R631" s="210">
        <f t="shared" si="257"/>
        <v>18614.7</v>
      </c>
      <c r="S631" s="222">
        <f t="shared" ref="S631:S684" si="258">IF(Q631=0,"－",Q631/R631*100)</f>
        <v>104.56198595733481</v>
      </c>
    </row>
    <row r="632" spans="1:19" ht="13.5" customHeight="1" x14ac:dyDescent="0.15">
      <c r="A632" s="209"/>
      <c r="B632" s="372"/>
      <c r="C632" s="374"/>
      <c r="D632" s="203" t="s">
        <v>73</v>
      </c>
      <c r="E632" s="212">
        <f t="shared" si="257"/>
        <v>158.59999999999997</v>
      </c>
      <c r="F632" s="212">
        <f t="shared" si="257"/>
        <v>494.00000000000011</v>
      </c>
      <c r="G632" s="212">
        <f t="shared" si="257"/>
        <v>732.30000000000041</v>
      </c>
      <c r="H632" s="212">
        <f t="shared" si="257"/>
        <v>1577.5999999999997</v>
      </c>
      <c r="I632" s="212">
        <f t="shared" si="257"/>
        <v>1266</v>
      </c>
      <c r="J632" s="212">
        <f t="shared" si="257"/>
        <v>1020.6999999999999</v>
      </c>
      <c r="K632" s="212">
        <f t="shared" si="257"/>
        <v>609.79999999999995</v>
      </c>
      <c r="L632" s="212">
        <f t="shared" si="257"/>
        <v>179.99999999999991</v>
      </c>
      <c r="M632" s="212">
        <f t="shared" si="257"/>
        <v>308.69999999999993</v>
      </c>
      <c r="N632" s="212">
        <f t="shared" si="257"/>
        <v>316.3</v>
      </c>
      <c r="O632" s="212">
        <f t="shared" si="257"/>
        <v>589.40000000000009</v>
      </c>
      <c r="P632" s="212">
        <f t="shared" si="257"/>
        <v>253.49999999999997</v>
      </c>
      <c r="Q632" s="212">
        <f t="shared" si="257"/>
        <v>7506.9</v>
      </c>
      <c r="R632" s="212">
        <f>+R638+R644+R650+R656+R662+R668+R674+R680+R689+R695+R701+R707+R713+R719+R725+R731+R737+R746+R752+R758+R764+R770+R776</f>
        <v>6897.7999999999993</v>
      </c>
      <c r="S632" s="217">
        <f t="shared" si="258"/>
        <v>108.83035170634116</v>
      </c>
    </row>
    <row r="633" spans="1:19" ht="13.5" customHeight="1" x14ac:dyDescent="0.15">
      <c r="A633" s="209"/>
      <c r="B633" s="372"/>
      <c r="C633" s="374"/>
      <c r="D633" s="203" t="s">
        <v>74</v>
      </c>
      <c r="E633" s="212">
        <f t="shared" si="257"/>
        <v>462.59999999999991</v>
      </c>
      <c r="F633" s="212">
        <f t="shared" si="257"/>
        <v>1010.9000000000001</v>
      </c>
      <c r="G633" s="212">
        <f t="shared" si="257"/>
        <v>1201</v>
      </c>
      <c r="H633" s="212">
        <f t="shared" si="257"/>
        <v>1812.8</v>
      </c>
      <c r="I633" s="212">
        <f t="shared" si="257"/>
        <v>1843.1</v>
      </c>
      <c r="J633" s="212">
        <f t="shared" si="257"/>
        <v>1445.2000000000003</v>
      </c>
      <c r="K633" s="212">
        <f t="shared" si="257"/>
        <v>914.09999999999991</v>
      </c>
      <c r="L633" s="212">
        <f t="shared" si="257"/>
        <v>491</v>
      </c>
      <c r="M633" s="212">
        <f t="shared" si="257"/>
        <v>545.79999999999995</v>
      </c>
      <c r="N633" s="212">
        <f t="shared" si="257"/>
        <v>806.99999999999989</v>
      </c>
      <c r="O633" s="212">
        <f t="shared" si="257"/>
        <v>798.30000000000007</v>
      </c>
      <c r="P633" s="212">
        <f t="shared" si="257"/>
        <v>625.19999999999982</v>
      </c>
      <c r="Q633" s="212">
        <f t="shared" si="257"/>
        <v>11957</v>
      </c>
      <c r="R633" s="212">
        <f>+R639+R645+R651+R657+R663+R669+R675+R681+R690+R696+R702+R708+R714+R720+R726+R732+R738+R747+R753+R759+R765+R771+R777</f>
        <v>11716.9</v>
      </c>
      <c r="S633" s="217">
        <f t="shared" si="258"/>
        <v>102.04917683004891</v>
      </c>
    </row>
    <row r="634" spans="1:19" ht="13.5" customHeight="1" x14ac:dyDescent="0.15">
      <c r="A634" s="209"/>
      <c r="B634" s="372"/>
      <c r="C634" s="374"/>
      <c r="D634" s="203" t="s">
        <v>75</v>
      </c>
      <c r="E634" s="212">
        <f t="shared" si="257"/>
        <v>530</v>
      </c>
      <c r="F634" s="212">
        <f t="shared" si="257"/>
        <v>1298.8999999999999</v>
      </c>
      <c r="G634" s="212">
        <f t="shared" si="257"/>
        <v>1666.5000000000002</v>
      </c>
      <c r="H634" s="212">
        <f t="shared" si="257"/>
        <v>2967.7000000000003</v>
      </c>
      <c r="I634" s="212">
        <f t="shared" si="257"/>
        <v>2712.5000000000005</v>
      </c>
      <c r="J634" s="212">
        <f t="shared" si="257"/>
        <v>2149.4</v>
      </c>
      <c r="K634" s="212">
        <f t="shared" si="257"/>
        <v>1287.5</v>
      </c>
      <c r="L634" s="212">
        <f t="shared" si="257"/>
        <v>550.69999999999993</v>
      </c>
      <c r="M634" s="212">
        <f t="shared" si="257"/>
        <v>696</v>
      </c>
      <c r="N634" s="212">
        <f t="shared" si="257"/>
        <v>926.69999999999993</v>
      </c>
      <c r="O634" s="212">
        <f t="shared" si="257"/>
        <v>1169.7000000000003</v>
      </c>
      <c r="P634" s="212">
        <f t="shared" si="257"/>
        <v>723.49999999999989</v>
      </c>
      <c r="Q634" s="212">
        <f t="shared" si="257"/>
        <v>16679.099999999999</v>
      </c>
      <c r="R634" s="212">
        <f>+R640+R646+R652+R658+R664+R670+R676+R682+R691+R697+R703+R709+R715+R721+R727+R733+R739+R748+R754+R760+R766+R772+R778</f>
        <v>15945.600000000004</v>
      </c>
      <c r="S634" s="217">
        <f t="shared" si="258"/>
        <v>104.60001505117395</v>
      </c>
    </row>
    <row r="635" spans="1:19" ht="13.5" customHeight="1" x14ac:dyDescent="0.15">
      <c r="A635" s="209"/>
      <c r="B635" s="372"/>
      <c r="C635" s="374"/>
      <c r="D635" s="203" t="s">
        <v>76</v>
      </c>
      <c r="E635" s="212">
        <f t="shared" si="257"/>
        <v>91.199999999999974</v>
      </c>
      <c r="F635" s="212">
        <f t="shared" si="257"/>
        <v>205.99999999999997</v>
      </c>
      <c r="G635" s="212">
        <f t="shared" si="257"/>
        <v>266.8</v>
      </c>
      <c r="H635" s="212">
        <f t="shared" si="257"/>
        <v>422.7000000000001</v>
      </c>
      <c r="I635" s="212">
        <f t="shared" si="257"/>
        <v>396.59999999999991</v>
      </c>
      <c r="J635" s="212">
        <f t="shared" si="257"/>
        <v>316.5</v>
      </c>
      <c r="K635" s="212">
        <f t="shared" si="257"/>
        <v>236.39999999999998</v>
      </c>
      <c r="L635" s="212">
        <f t="shared" si="257"/>
        <v>120.3</v>
      </c>
      <c r="M635" s="212">
        <f t="shared" si="257"/>
        <v>158.50000000000003</v>
      </c>
      <c r="N635" s="212">
        <f t="shared" si="257"/>
        <v>196.60000000000002</v>
      </c>
      <c r="O635" s="212">
        <f t="shared" si="257"/>
        <v>217.99999999999997</v>
      </c>
      <c r="P635" s="212">
        <f t="shared" si="257"/>
        <v>155.20000000000002</v>
      </c>
      <c r="Q635" s="212">
        <f t="shared" si="257"/>
        <v>2784.8</v>
      </c>
      <c r="R635" s="212">
        <f>+R641+R647+R653+R659+R665+R671+R677+R683+R692+R698+R704+R710+R716+R722+R728+R734+R740+R749+R755+R761+R767+R773+R779</f>
        <v>2669.0999999999995</v>
      </c>
      <c r="S635" s="217">
        <f t="shared" si="258"/>
        <v>104.33479450001877</v>
      </c>
    </row>
    <row r="636" spans="1:19" ht="13.5" customHeight="1" thickBot="1" x14ac:dyDescent="0.2">
      <c r="A636" s="209"/>
      <c r="B636" s="372"/>
      <c r="C636" s="377"/>
      <c r="D636" s="206" t="s">
        <v>77</v>
      </c>
      <c r="E636" s="214">
        <f t="shared" si="257"/>
        <v>116.00000000000003</v>
      </c>
      <c r="F636" s="214">
        <f t="shared" si="257"/>
        <v>251.59999999999994</v>
      </c>
      <c r="G636" s="214">
        <f t="shared" si="257"/>
        <v>328.9</v>
      </c>
      <c r="H636" s="214">
        <f t="shared" si="257"/>
        <v>524.30000000000007</v>
      </c>
      <c r="I636" s="214">
        <f t="shared" si="257"/>
        <v>532.09999999999991</v>
      </c>
      <c r="J636" s="214">
        <f t="shared" si="257"/>
        <v>395.40000000000003</v>
      </c>
      <c r="K636" s="214">
        <f t="shared" si="257"/>
        <v>280.50000000000006</v>
      </c>
      <c r="L636" s="214">
        <f t="shared" si="257"/>
        <v>145.29999999999998</v>
      </c>
      <c r="M636" s="214">
        <f t="shared" si="257"/>
        <v>230.59999999999991</v>
      </c>
      <c r="N636" s="214">
        <f t="shared" si="257"/>
        <v>294.2000000000001</v>
      </c>
      <c r="O636" s="214">
        <f t="shared" si="257"/>
        <v>313.10000000000008</v>
      </c>
      <c r="P636" s="214">
        <f t="shared" si="257"/>
        <v>217.89999999999995</v>
      </c>
      <c r="Q636" s="214">
        <f t="shared" si="257"/>
        <v>3629.8999999999996</v>
      </c>
      <c r="R636" s="214">
        <f>+R642+R648+R654+R660+R666+R672+R678+R684+R693+R699+R705+R711+R717+R723+R729+R735+R741+R750+R756+R762+R768+R774+R780</f>
        <v>3404.0000000000005</v>
      </c>
      <c r="S636" s="223">
        <f t="shared" si="258"/>
        <v>106.63631022326672</v>
      </c>
    </row>
    <row r="637" spans="1:19" ht="13.5" customHeight="1" x14ac:dyDescent="0.15">
      <c r="A637" s="209"/>
      <c r="B637" s="209"/>
      <c r="C637" s="378" t="s">
        <v>155</v>
      </c>
      <c r="D637" s="200" t="s">
        <v>72</v>
      </c>
      <c r="E637" s="210">
        <v>159.5</v>
      </c>
      <c r="F637" s="210">
        <v>455.7</v>
      </c>
      <c r="G637" s="210">
        <v>600.40000000000009</v>
      </c>
      <c r="H637" s="210">
        <v>783.59999999999991</v>
      </c>
      <c r="I637" s="210">
        <v>778.5</v>
      </c>
      <c r="J637" s="210">
        <v>783.3</v>
      </c>
      <c r="K637" s="294">
        <v>505.6</v>
      </c>
      <c r="L637" s="294">
        <v>226.6</v>
      </c>
      <c r="M637" s="294">
        <v>265.3</v>
      </c>
      <c r="N637" s="294">
        <v>251</v>
      </c>
      <c r="O637" s="294">
        <v>456.7</v>
      </c>
      <c r="P637" s="294">
        <v>263.8</v>
      </c>
      <c r="Q637" s="210">
        <f t="shared" ref="Q637:Q684" si="259">SUM(E637:P637)</f>
        <v>5530</v>
      </c>
      <c r="R637" s="210">
        <v>5350</v>
      </c>
      <c r="S637" s="222">
        <f t="shared" si="258"/>
        <v>103.36448598130841</v>
      </c>
    </row>
    <row r="638" spans="1:19" ht="13.5" customHeight="1" x14ac:dyDescent="0.15">
      <c r="A638" s="209"/>
      <c r="B638" s="194"/>
      <c r="C638" s="379"/>
      <c r="D638" s="203" t="s">
        <v>73</v>
      </c>
      <c r="E638" s="212">
        <v>52.5</v>
      </c>
      <c r="F638" s="212">
        <v>168.2</v>
      </c>
      <c r="G638" s="212">
        <v>284.00000000000011</v>
      </c>
      <c r="H638" s="212">
        <v>455.19999999999993</v>
      </c>
      <c r="I638" s="212">
        <v>407.9</v>
      </c>
      <c r="J638" s="212">
        <v>384.59999999999997</v>
      </c>
      <c r="K638" s="295">
        <v>230.40000000000003</v>
      </c>
      <c r="L638" s="295">
        <v>75.699999999999989</v>
      </c>
      <c r="M638" s="295">
        <v>104.9</v>
      </c>
      <c r="N638" s="295">
        <v>78.400000000000006</v>
      </c>
      <c r="O638" s="295">
        <v>232.7</v>
      </c>
      <c r="P638" s="295">
        <v>94.300000000000011</v>
      </c>
      <c r="Q638" s="212">
        <f t="shared" si="259"/>
        <v>2568.8000000000002</v>
      </c>
      <c r="R638" s="212">
        <v>2456.2999999999997</v>
      </c>
      <c r="S638" s="217">
        <f t="shared" si="258"/>
        <v>104.58005943899363</v>
      </c>
    </row>
    <row r="639" spans="1:19" ht="13.5" customHeight="1" x14ac:dyDescent="0.15">
      <c r="A639" s="209"/>
      <c r="B639" s="194"/>
      <c r="C639" s="379"/>
      <c r="D639" s="203" t="s">
        <v>74</v>
      </c>
      <c r="E639" s="212">
        <f t="shared" ref="E639:P639" si="260">+E637-E638</f>
        <v>107</v>
      </c>
      <c r="F639" s="212">
        <f t="shared" si="260"/>
        <v>287.5</v>
      </c>
      <c r="G639" s="212">
        <f t="shared" si="260"/>
        <v>316.39999999999998</v>
      </c>
      <c r="H639" s="212">
        <f t="shared" si="260"/>
        <v>328.4</v>
      </c>
      <c r="I639" s="212">
        <f t="shared" si="260"/>
        <v>370.6</v>
      </c>
      <c r="J639" s="212">
        <f t="shared" si="260"/>
        <v>398.7</v>
      </c>
      <c r="K639" s="295">
        <f t="shared" si="260"/>
        <v>275.2</v>
      </c>
      <c r="L639" s="295">
        <f t="shared" si="260"/>
        <v>150.9</v>
      </c>
      <c r="M639" s="295">
        <f t="shared" si="260"/>
        <v>160.4</v>
      </c>
      <c r="N639" s="295">
        <f t="shared" si="260"/>
        <v>172.6</v>
      </c>
      <c r="O639" s="295">
        <f t="shared" si="260"/>
        <v>224</v>
      </c>
      <c r="P639" s="295">
        <f t="shared" si="260"/>
        <v>169.5</v>
      </c>
      <c r="Q639" s="212">
        <f t="shared" si="259"/>
        <v>2961.2000000000003</v>
      </c>
      <c r="R639" s="212">
        <v>2893.7000000000007</v>
      </c>
      <c r="S639" s="217">
        <f t="shared" si="258"/>
        <v>102.33265369596016</v>
      </c>
    </row>
    <row r="640" spans="1:19" ht="13.5" customHeight="1" x14ac:dyDescent="0.15">
      <c r="A640" s="209"/>
      <c r="B640" s="194"/>
      <c r="C640" s="379"/>
      <c r="D640" s="203" t="s">
        <v>75</v>
      </c>
      <c r="E640" s="212">
        <f t="shared" ref="E640:P640" si="261">+E637-E641</f>
        <v>136.1</v>
      </c>
      <c r="F640" s="212">
        <f t="shared" si="261"/>
        <v>407.4</v>
      </c>
      <c r="G640" s="212">
        <f t="shared" si="261"/>
        <v>544.50000000000011</v>
      </c>
      <c r="H640" s="212">
        <f t="shared" si="261"/>
        <v>692.49999999999989</v>
      </c>
      <c r="I640" s="212">
        <f t="shared" si="261"/>
        <v>688.3</v>
      </c>
      <c r="J640" s="212">
        <f t="shared" si="261"/>
        <v>717.59999999999991</v>
      </c>
      <c r="K640" s="295">
        <f t="shared" si="261"/>
        <v>453.6</v>
      </c>
      <c r="L640" s="295">
        <f t="shared" si="261"/>
        <v>199.5</v>
      </c>
      <c r="M640" s="295">
        <f t="shared" si="261"/>
        <v>233.9</v>
      </c>
      <c r="N640" s="295">
        <f t="shared" si="261"/>
        <v>213.4</v>
      </c>
      <c r="O640" s="295">
        <f t="shared" si="261"/>
        <v>406.8</v>
      </c>
      <c r="P640" s="295">
        <f t="shared" si="261"/>
        <v>231.9</v>
      </c>
      <c r="Q640" s="212">
        <f t="shared" si="259"/>
        <v>4925.5</v>
      </c>
      <c r="R640" s="212">
        <v>4777.7000000000007</v>
      </c>
      <c r="S640" s="217">
        <f t="shared" si="258"/>
        <v>103.09353873202585</v>
      </c>
    </row>
    <row r="641" spans="1:19" ht="13.5" customHeight="1" x14ac:dyDescent="0.15">
      <c r="A641" s="209"/>
      <c r="B641" s="194"/>
      <c r="C641" s="379"/>
      <c r="D641" s="203" t="s">
        <v>76</v>
      </c>
      <c r="E641" s="212">
        <v>23.4</v>
      </c>
      <c r="F641" s="212">
        <v>48.3</v>
      </c>
      <c r="G641" s="212">
        <v>55.9</v>
      </c>
      <c r="H641" s="212">
        <v>91.1</v>
      </c>
      <c r="I641" s="212">
        <v>90.2</v>
      </c>
      <c r="J641" s="212">
        <v>65.7</v>
      </c>
      <c r="K641" s="295">
        <v>52</v>
      </c>
      <c r="L641" s="295">
        <v>27.1</v>
      </c>
      <c r="M641" s="295">
        <v>31.4</v>
      </c>
      <c r="N641" s="295">
        <v>37.6</v>
      </c>
      <c r="O641" s="295">
        <v>49.9</v>
      </c>
      <c r="P641" s="295">
        <v>31.9</v>
      </c>
      <c r="Q641" s="212">
        <f t="shared" si="259"/>
        <v>604.49999999999989</v>
      </c>
      <c r="R641" s="212">
        <v>572.30000000000007</v>
      </c>
      <c r="S641" s="217">
        <f t="shared" si="258"/>
        <v>105.62641970994231</v>
      </c>
    </row>
    <row r="642" spans="1:19" ht="13.5" customHeight="1" thickBot="1" x14ac:dyDescent="0.2">
      <c r="A642" s="209"/>
      <c r="B642" s="194"/>
      <c r="C642" s="380"/>
      <c r="D642" s="206" t="s">
        <v>77</v>
      </c>
      <c r="E642" s="214">
        <v>30.8</v>
      </c>
      <c r="F642" s="214">
        <v>65.2</v>
      </c>
      <c r="G642" s="214">
        <v>76.599999999999994</v>
      </c>
      <c r="H642" s="214">
        <v>123.9</v>
      </c>
      <c r="I642" s="214">
        <v>129.9</v>
      </c>
      <c r="J642" s="214">
        <v>89.3</v>
      </c>
      <c r="K642" s="296">
        <v>63.8</v>
      </c>
      <c r="L642" s="296">
        <v>33.6</v>
      </c>
      <c r="M642" s="296">
        <v>39.200000000000003</v>
      </c>
      <c r="N642" s="296">
        <v>48.6</v>
      </c>
      <c r="O642" s="296">
        <v>65.8</v>
      </c>
      <c r="P642" s="296">
        <v>40.5</v>
      </c>
      <c r="Q642" s="214">
        <f t="shared" si="259"/>
        <v>807.19999999999993</v>
      </c>
      <c r="R642" s="214">
        <v>744.3</v>
      </c>
      <c r="S642" s="223">
        <f t="shared" si="258"/>
        <v>108.45089345693941</v>
      </c>
    </row>
    <row r="643" spans="1:19" ht="13.5" customHeight="1" x14ac:dyDescent="0.15">
      <c r="A643" s="209"/>
      <c r="B643" s="194"/>
      <c r="C643" s="378" t="s">
        <v>291</v>
      </c>
      <c r="D643" s="200" t="s">
        <v>72</v>
      </c>
      <c r="E643" s="210">
        <v>24.6</v>
      </c>
      <c r="F643" s="210">
        <v>43.2</v>
      </c>
      <c r="G643" s="210">
        <v>33</v>
      </c>
      <c r="H643" s="210">
        <v>42.9</v>
      </c>
      <c r="I643" s="210">
        <v>49.3</v>
      </c>
      <c r="J643" s="210">
        <v>35.4</v>
      </c>
      <c r="K643" s="297">
        <v>25.8</v>
      </c>
      <c r="L643" s="297">
        <v>20.2</v>
      </c>
      <c r="M643" s="297">
        <v>27</v>
      </c>
      <c r="N643" s="297">
        <v>24.3</v>
      </c>
      <c r="O643" s="297">
        <v>23.7</v>
      </c>
      <c r="P643" s="297">
        <v>23.8</v>
      </c>
      <c r="Q643" s="210">
        <f t="shared" si="259"/>
        <v>373.20000000000005</v>
      </c>
      <c r="R643" s="210">
        <v>370.00000000000006</v>
      </c>
      <c r="S643" s="222">
        <f t="shared" si="258"/>
        <v>100.86486486486486</v>
      </c>
    </row>
    <row r="644" spans="1:19" ht="13.5" customHeight="1" x14ac:dyDescent="0.15">
      <c r="A644" s="209"/>
      <c r="B644" s="194"/>
      <c r="C644" s="379"/>
      <c r="D644" s="203" t="s">
        <v>73</v>
      </c>
      <c r="E644" s="212">
        <v>3.9</v>
      </c>
      <c r="F644" s="212">
        <v>6.9</v>
      </c>
      <c r="G644" s="212">
        <v>5.3</v>
      </c>
      <c r="H644" s="212">
        <v>6.9</v>
      </c>
      <c r="I644" s="212">
        <v>7.9</v>
      </c>
      <c r="J644" s="212">
        <v>5.7</v>
      </c>
      <c r="K644" s="298">
        <v>4.0999999999999996</v>
      </c>
      <c r="L644" s="298">
        <v>3.2</v>
      </c>
      <c r="M644" s="298">
        <v>4.3</v>
      </c>
      <c r="N644" s="298">
        <v>3.9</v>
      </c>
      <c r="O644" s="298">
        <v>3.8</v>
      </c>
      <c r="P644" s="298">
        <v>3.8</v>
      </c>
      <c r="Q644" s="212">
        <f t="shared" si="259"/>
        <v>59.699999999999996</v>
      </c>
      <c r="R644" s="212">
        <v>65.300000000000011</v>
      </c>
      <c r="S644" s="217">
        <f t="shared" si="258"/>
        <v>91.424196018376705</v>
      </c>
    </row>
    <row r="645" spans="1:19" ht="13.5" customHeight="1" x14ac:dyDescent="0.15">
      <c r="A645" s="209"/>
      <c r="B645" s="194"/>
      <c r="C645" s="379"/>
      <c r="D645" s="203" t="s">
        <v>74</v>
      </c>
      <c r="E645" s="212">
        <f t="shared" ref="E645:P645" si="262">+E643-E644</f>
        <v>20.700000000000003</v>
      </c>
      <c r="F645" s="212">
        <f t="shared" si="262"/>
        <v>36.300000000000004</v>
      </c>
      <c r="G645" s="212">
        <f t="shared" si="262"/>
        <v>27.7</v>
      </c>
      <c r="H645" s="212">
        <f t="shared" si="262"/>
        <v>36</v>
      </c>
      <c r="I645" s="212">
        <f t="shared" si="262"/>
        <v>41.4</v>
      </c>
      <c r="J645" s="212">
        <f t="shared" si="262"/>
        <v>29.7</v>
      </c>
      <c r="K645" s="298">
        <f t="shared" si="262"/>
        <v>21.700000000000003</v>
      </c>
      <c r="L645" s="298">
        <f t="shared" si="262"/>
        <v>17</v>
      </c>
      <c r="M645" s="298">
        <f t="shared" si="262"/>
        <v>22.7</v>
      </c>
      <c r="N645" s="298">
        <f t="shared" si="262"/>
        <v>20.400000000000002</v>
      </c>
      <c r="O645" s="298">
        <f t="shared" si="262"/>
        <v>19.899999999999999</v>
      </c>
      <c r="P645" s="298">
        <f t="shared" si="262"/>
        <v>20</v>
      </c>
      <c r="Q645" s="212">
        <f t="shared" si="259"/>
        <v>313.49999999999994</v>
      </c>
      <c r="R645" s="212">
        <v>304.7</v>
      </c>
      <c r="S645" s="217">
        <f t="shared" si="258"/>
        <v>102.88808664259925</v>
      </c>
    </row>
    <row r="646" spans="1:19" ht="13.5" customHeight="1" x14ac:dyDescent="0.15">
      <c r="A646" s="209"/>
      <c r="B646" s="194"/>
      <c r="C646" s="379"/>
      <c r="D646" s="203" t="s">
        <v>75</v>
      </c>
      <c r="E646" s="212">
        <f t="shared" ref="E646:P646" si="263">+E643-E647</f>
        <v>22.5</v>
      </c>
      <c r="F646" s="212">
        <f t="shared" si="263"/>
        <v>39.800000000000004</v>
      </c>
      <c r="G646" s="212">
        <f t="shared" si="263"/>
        <v>29.7</v>
      </c>
      <c r="H646" s="212">
        <f t="shared" si="263"/>
        <v>36.199999999999996</v>
      </c>
      <c r="I646" s="212">
        <f t="shared" si="263"/>
        <v>41.099999999999994</v>
      </c>
      <c r="J646" s="212">
        <f t="shared" si="263"/>
        <v>30.2</v>
      </c>
      <c r="K646" s="298">
        <f t="shared" si="263"/>
        <v>22.7</v>
      </c>
      <c r="L646" s="298">
        <f t="shared" si="263"/>
        <v>17.399999999999999</v>
      </c>
      <c r="M646" s="298">
        <f t="shared" si="263"/>
        <v>21</v>
      </c>
      <c r="N646" s="298">
        <f t="shared" si="263"/>
        <v>20</v>
      </c>
      <c r="O646" s="298">
        <f t="shared" si="263"/>
        <v>19.299999999999997</v>
      </c>
      <c r="P646" s="298">
        <f t="shared" si="263"/>
        <v>21</v>
      </c>
      <c r="Q646" s="212">
        <f t="shared" si="259"/>
        <v>320.89999999999998</v>
      </c>
      <c r="R646" s="212">
        <v>317.5</v>
      </c>
      <c r="S646" s="217">
        <f t="shared" si="258"/>
        <v>101.07086614173228</v>
      </c>
    </row>
    <row r="647" spans="1:19" ht="13.5" customHeight="1" x14ac:dyDescent="0.15">
      <c r="A647" s="209"/>
      <c r="B647" s="194"/>
      <c r="C647" s="379"/>
      <c r="D647" s="203" t="s">
        <v>76</v>
      </c>
      <c r="E647" s="212">
        <v>2.1</v>
      </c>
      <c r="F647" s="212">
        <v>3.4</v>
      </c>
      <c r="G647" s="212">
        <v>3.3</v>
      </c>
      <c r="H647" s="212">
        <v>6.7</v>
      </c>
      <c r="I647" s="212">
        <v>8.1999999999999993</v>
      </c>
      <c r="J647" s="212">
        <v>5.2</v>
      </c>
      <c r="K647" s="298">
        <v>3.1</v>
      </c>
      <c r="L647" s="298">
        <v>2.8</v>
      </c>
      <c r="M647" s="298">
        <v>6</v>
      </c>
      <c r="N647" s="298">
        <v>4.3</v>
      </c>
      <c r="O647" s="298">
        <v>4.4000000000000004</v>
      </c>
      <c r="P647" s="298">
        <v>2.8</v>
      </c>
      <c r="Q647" s="212">
        <f t="shared" si="259"/>
        <v>52.29999999999999</v>
      </c>
      <c r="R647" s="212">
        <v>52.5</v>
      </c>
      <c r="S647" s="217">
        <f t="shared" si="258"/>
        <v>99.619047619047592</v>
      </c>
    </row>
    <row r="648" spans="1:19" ht="13.5" customHeight="1" thickBot="1" x14ac:dyDescent="0.2">
      <c r="A648" s="209"/>
      <c r="B648" s="194"/>
      <c r="C648" s="380"/>
      <c r="D648" s="206" t="s">
        <v>77</v>
      </c>
      <c r="E648" s="214">
        <v>2.2999999999999998</v>
      </c>
      <c r="F648" s="214">
        <v>3.7</v>
      </c>
      <c r="G648" s="214">
        <v>3.6</v>
      </c>
      <c r="H648" s="214">
        <v>7.3</v>
      </c>
      <c r="I648" s="214">
        <v>9</v>
      </c>
      <c r="J648" s="214">
        <v>5.7</v>
      </c>
      <c r="K648" s="299">
        <v>3.4</v>
      </c>
      <c r="L648" s="299">
        <v>3.1</v>
      </c>
      <c r="M648" s="299">
        <v>6.6</v>
      </c>
      <c r="N648" s="299">
        <v>4.7</v>
      </c>
      <c r="O648" s="299">
        <v>4.8</v>
      </c>
      <c r="P648" s="299">
        <v>3.1</v>
      </c>
      <c r="Q648" s="214">
        <f t="shared" si="259"/>
        <v>57.300000000000004</v>
      </c>
      <c r="R648" s="214">
        <v>57.7</v>
      </c>
      <c r="S648" s="223">
        <f t="shared" si="258"/>
        <v>99.306759098786841</v>
      </c>
    </row>
    <row r="649" spans="1:19" ht="13.5" customHeight="1" x14ac:dyDescent="0.15">
      <c r="A649" s="209"/>
      <c r="B649" s="194"/>
      <c r="C649" s="378" t="s">
        <v>292</v>
      </c>
      <c r="D649" s="200" t="s">
        <v>72</v>
      </c>
      <c r="E649" s="210">
        <v>15.4</v>
      </c>
      <c r="F649" s="210">
        <v>66.2</v>
      </c>
      <c r="G649" s="210">
        <v>29.8</v>
      </c>
      <c r="H649" s="210">
        <v>42.3</v>
      </c>
      <c r="I649" s="210">
        <v>89.4</v>
      </c>
      <c r="J649" s="210">
        <v>33.5</v>
      </c>
      <c r="K649" s="294">
        <v>18.8</v>
      </c>
      <c r="L649" s="294">
        <v>14.7</v>
      </c>
      <c r="M649" s="294">
        <v>31.5</v>
      </c>
      <c r="N649" s="294">
        <v>48.1</v>
      </c>
      <c r="O649" s="294">
        <v>57.2</v>
      </c>
      <c r="P649" s="294">
        <v>27.1</v>
      </c>
      <c r="Q649" s="210">
        <f t="shared" si="259"/>
        <v>474.00000000000006</v>
      </c>
      <c r="R649" s="210">
        <v>535.5</v>
      </c>
      <c r="S649" s="222">
        <f t="shared" si="258"/>
        <v>88.515406162464998</v>
      </c>
    </row>
    <row r="650" spans="1:19" ht="13.5" customHeight="1" x14ac:dyDescent="0.15">
      <c r="A650" s="209"/>
      <c r="B650" s="194"/>
      <c r="C650" s="379"/>
      <c r="D650" s="203" t="s">
        <v>73</v>
      </c>
      <c r="E650" s="212">
        <v>7</v>
      </c>
      <c r="F650" s="212">
        <v>9</v>
      </c>
      <c r="G650" s="212">
        <v>6.5</v>
      </c>
      <c r="H650" s="212">
        <v>11</v>
      </c>
      <c r="I650" s="212">
        <v>17</v>
      </c>
      <c r="J650" s="212">
        <v>9</v>
      </c>
      <c r="K650" s="295">
        <v>0.9</v>
      </c>
      <c r="L650" s="295">
        <v>0.6</v>
      </c>
      <c r="M650" s="295">
        <v>4.5</v>
      </c>
      <c r="N650" s="295">
        <v>4.4000000000000004</v>
      </c>
      <c r="O650" s="295">
        <v>11.6</v>
      </c>
      <c r="P650" s="295">
        <v>2.1</v>
      </c>
      <c r="Q650" s="212">
        <f t="shared" si="259"/>
        <v>83.6</v>
      </c>
      <c r="R650" s="212">
        <v>108.50000000000001</v>
      </c>
      <c r="S650" s="217">
        <f t="shared" si="258"/>
        <v>77.050691244239616</v>
      </c>
    </row>
    <row r="651" spans="1:19" ht="13.5" customHeight="1" x14ac:dyDescent="0.15">
      <c r="A651" s="209"/>
      <c r="B651" s="194"/>
      <c r="C651" s="379"/>
      <c r="D651" s="203" t="s">
        <v>74</v>
      </c>
      <c r="E651" s="212">
        <f t="shared" ref="E651:P651" si="264">+E649-E650</f>
        <v>8.4</v>
      </c>
      <c r="F651" s="212">
        <f t="shared" si="264"/>
        <v>57.2</v>
      </c>
      <c r="G651" s="212">
        <f t="shared" si="264"/>
        <v>23.3</v>
      </c>
      <c r="H651" s="212">
        <f t="shared" si="264"/>
        <v>31.299999999999997</v>
      </c>
      <c r="I651" s="212">
        <f t="shared" si="264"/>
        <v>72.400000000000006</v>
      </c>
      <c r="J651" s="212">
        <f t="shared" si="264"/>
        <v>24.5</v>
      </c>
      <c r="K651" s="295">
        <f t="shared" si="264"/>
        <v>17.900000000000002</v>
      </c>
      <c r="L651" s="295">
        <f t="shared" si="264"/>
        <v>14.1</v>
      </c>
      <c r="M651" s="295">
        <f t="shared" si="264"/>
        <v>27</v>
      </c>
      <c r="N651" s="295">
        <f t="shared" si="264"/>
        <v>43.7</v>
      </c>
      <c r="O651" s="295">
        <f t="shared" si="264"/>
        <v>45.6</v>
      </c>
      <c r="P651" s="295">
        <f t="shared" si="264"/>
        <v>25</v>
      </c>
      <c r="Q651" s="212">
        <f t="shared" si="259"/>
        <v>390.40000000000003</v>
      </c>
      <c r="R651" s="212">
        <v>427.00000000000006</v>
      </c>
      <c r="S651" s="217">
        <f t="shared" si="258"/>
        <v>91.428571428571431</v>
      </c>
    </row>
    <row r="652" spans="1:19" ht="13.5" customHeight="1" x14ac:dyDescent="0.15">
      <c r="A652" s="209"/>
      <c r="B652" s="194"/>
      <c r="C652" s="379"/>
      <c r="D652" s="203" t="s">
        <v>75</v>
      </c>
      <c r="E652" s="212">
        <f t="shared" ref="E652:P652" si="265">+E649-E653</f>
        <v>13</v>
      </c>
      <c r="F652" s="212">
        <f t="shared" si="265"/>
        <v>62.900000000000006</v>
      </c>
      <c r="G652" s="212">
        <f t="shared" si="265"/>
        <v>26.2</v>
      </c>
      <c r="H652" s="212">
        <f t="shared" si="265"/>
        <v>37.699999999999996</v>
      </c>
      <c r="I652" s="212">
        <f t="shared" si="265"/>
        <v>84.300000000000011</v>
      </c>
      <c r="J652" s="212">
        <f t="shared" si="265"/>
        <v>29.7</v>
      </c>
      <c r="K652" s="295">
        <f t="shared" si="265"/>
        <v>16</v>
      </c>
      <c r="L652" s="295">
        <f t="shared" si="265"/>
        <v>12.1</v>
      </c>
      <c r="M652" s="295">
        <f t="shared" si="265"/>
        <v>27.6</v>
      </c>
      <c r="N652" s="295">
        <f t="shared" si="265"/>
        <v>44.1</v>
      </c>
      <c r="O652" s="295">
        <f t="shared" si="265"/>
        <v>52.900000000000006</v>
      </c>
      <c r="P652" s="295">
        <f t="shared" si="265"/>
        <v>24.200000000000003</v>
      </c>
      <c r="Q652" s="212">
        <f t="shared" si="259"/>
        <v>430.7000000000001</v>
      </c>
      <c r="R652" s="212">
        <v>484.20000000000005</v>
      </c>
      <c r="S652" s="217">
        <f t="shared" si="258"/>
        <v>88.950846757538216</v>
      </c>
    </row>
    <row r="653" spans="1:19" ht="13.5" customHeight="1" x14ac:dyDescent="0.15">
      <c r="A653" s="209"/>
      <c r="B653" s="194"/>
      <c r="C653" s="379"/>
      <c r="D653" s="203" t="s">
        <v>76</v>
      </c>
      <c r="E653" s="212">
        <v>2.4</v>
      </c>
      <c r="F653" s="212">
        <v>3.3</v>
      </c>
      <c r="G653" s="212">
        <v>3.6</v>
      </c>
      <c r="H653" s="212">
        <v>4.5999999999999996</v>
      </c>
      <c r="I653" s="212">
        <v>5.0999999999999996</v>
      </c>
      <c r="J653" s="212">
        <v>3.8</v>
      </c>
      <c r="K653" s="295">
        <v>2.8</v>
      </c>
      <c r="L653" s="295">
        <v>2.6</v>
      </c>
      <c r="M653" s="295">
        <v>3.9</v>
      </c>
      <c r="N653" s="295">
        <v>4</v>
      </c>
      <c r="O653" s="295">
        <v>4.3</v>
      </c>
      <c r="P653" s="295">
        <v>2.9</v>
      </c>
      <c r="Q653" s="212">
        <f t="shared" si="259"/>
        <v>43.3</v>
      </c>
      <c r="R653" s="212">
        <v>51.3</v>
      </c>
      <c r="S653" s="217">
        <f t="shared" si="258"/>
        <v>84.405458089668613</v>
      </c>
    </row>
    <row r="654" spans="1:19" ht="13.5" customHeight="1" thickBot="1" x14ac:dyDescent="0.2">
      <c r="A654" s="209"/>
      <c r="B654" s="194"/>
      <c r="C654" s="380"/>
      <c r="D654" s="206" t="s">
        <v>77</v>
      </c>
      <c r="E654" s="214">
        <v>2.5</v>
      </c>
      <c r="F654" s="214">
        <v>3.7</v>
      </c>
      <c r="G654" s="214">
        <v>4.0999999999999996</v>
      </c>
      <c r="H654" s="214">
        <v>5.3</v>
      </c>
      <c r="I654" s="214">
        <v>5.8</v>
      </c>
      <c r="J654" s="214">
        <v>4.4000000000000004</v>
      </c>
      <c r="K654" s="296">
        <v>3.6</v>
      </c>
      <c r="L654" s="296">
        <v>3.2</v>
      </c>
      <c r="M654" s="296">
        <v>4.9000000000000004</v>
      </c>
      <c r="N654" s="296">
        <v>5.7</v>
      </c>
      <c r="O654" s="296">
        <v>6.6</v>
      </c>
      <c r="P654" s="296">
        <v>4.0999999999999996</v>
      </c>
      <c r="Q654" s="214">
        <f t="shared" si="259"/>
        <v>53.900000000000013</v>
      </c>
      <c r="R654" s="214">
        <v>52.699999999999996</v>
      </c>
      <c r="S654" s="223">
        <f t="shared" si="258"/>
        <v>102.27703984819738</v>
      </c>
    </row>
    <row r="655" spans="1:19" ht="13.5" customHeight="1" x14ac:dyDescent="0.15">
      <c r="A655" s="209"/>
      <c r="B655" s="194"/>
      <c r="C655" s="378" t="s">
        <v>156</v>
      </c>
      <c r="D655" s="200" t="s">
        <v>72</v>
      </c>
      <c r="E655" s="210">
        <v>64.8</v>
      </c>
      <c r="F655" s="210">
        <v>159.69999999999999</v>
      </c>
      <c r="G655" s="210">
        <v>198.8</v>
      </c>
      <c r="H655" s="210">
        <v>390</v>
      </c>
      <c r="I655" s="210">
        <v>307.10000000000002</v>
      </c>
      <c r="J655" s="210">
        <v>229</v>
      </c>
      <c r="K655" s="294">
        <v>106.2</v>
      </c>
      <c r="L655" s="294">
        <v>50.3</v>
      </c>
      <c r="M655" s="294">
        <v>68.8</v>
      </c>
      <c r="N655" s="294">
        <v>115.6</v>
      </c>
      <c r="O655" s="294">
        <v>95.4</v>
      </c>
      <c r="P655" s="294">
        <v>94.6</v>
      </c>
      <c r="Q655" s="210">
        <f t="shared" si="259"/>
        <v>1880.3</v>
      </c>
      <c r="R655" s="210">
        <v>1721.1</v>
      </c>
      <c r="S655" s="222">
        <f t="shared" si="258"/>
        <v>109.24989832084134</v>
      </c>
    </row>
    <row r="656" spans="1:19" ht="13.5" customHeight="1" x14ac:dyDescent="0.15">
      <c r="A656" s="209"/>
      <c r="B656" s="194"/>
      <c r="C656" s="379"/>
      <c r="D656" s="203" t="s">
        <v>73</v>
      </c>
      <c r="E656" s="212">
        <v>22</v>
      </c>
      <c r="F656" s="212">
        <v>76.7</v>
      </c>
      <c r="G656" s="212">
        <v>67.599999999999994</v>
      </c>
      <c r="H656" s="212">
        <v>148.19999999999999</v>
      </c>
      <c r="I656" s="212">
        <v>113</v>
      </c>
      <c r="J656" s="212">
        <v>77.900000000000006</v>
      </c>
      <c r="K656" s="295">
        <v>25.2</v>
      </c>
      <c r="L656" s="295">
        <v>11.6</v>
      </c>
      <c r="M656" s="295">
        <v>15</v>
      </c>
      <c r="N656" s="295">
        <v>23.3</v>
      </c>
      <c r="O656" s="295">
        <v>18.8</v>
      </c>
      <c r="P656" s="295">
        <v>16.2</v>
      </c>
      <c r="Q656" s="212">
        <f t="shared" si="259"/>
        <v>615.5</v>
      </c>
      <c r="R656" s="212">
        <v>561</v>
      </c>
      <c r="S656" s="217">
        <f t="shared" si="258"/>
        <v>109.71479500891266</v>
      </c>
    </row>
    <row r="657" spans="1:19" ht="13.5" customHeight="1" x14ac:dyDescent="0.15">
      <c r="A657" s="209"/>
      <c r="B657" s="194"/>
      <c r="C657" s="379"/>
      <c r="D657" s="203" t="s">
        <v>74</v>
      </c>
      <c r="E657" s="212">
        <f t="shared" ref="E657:P657" si="266">+E655-E656</f>
        <v>42.8</v>
      </c>
      <c r="F657" s="212">
        <f t="shared" si="266"/>
        <v>82.999999999999986</v>
      </c>
      <c r="G657" s="212">
        <f t="shared" si="266"/>
        <v>131.20000000000002</v>
      </c>
      <c r="H657" s="212">
        <f t="shared" si="266"/>
        <v>241.8</v>
      </c>
      <c r="I657" s="212">
        <f t="shared" si="266"/>
        <v>194.10000000000002</v>
      </c>
      <c r="J657" s="212">
        <f t="shared" si="266"/>
        <v>151.1</v>
      </c>
      <c r="K657" s="295">
        <f t="shared" si="266"/>
        <v>81</v>
      </c>
      <c r="L657" s="295">
        <f t="shared" si="266"/>
        <v>38.699999999999996</v>
      </c>
      <c r="M657" s="295">
        <f t="shared" si="266"/>
        <v>53.8</v>
      </c>
      <c r="N657" s="295">
        <f t="shared" si="266"/>
        <v>92.3</v>
      </c>
      <c r="O657" s="295">
        <f t="shared" si="266"/>
        <v>76.600000000000009</v>
      </c>
      <c r="P657" s="295">
        <f t="shared" si="266"/>
        <v>78.399999999999991</v>
      </c>
      <c r="Q657" s="212">
        <f t="shared" si="259"/>
        <v>1264.8000000000002</v>
      </c>
      <c r="R657" s="212">
        <v>1160.0999999999999</v>
      </c>
      <c r="S657" s="217">
        <f t="shared" si="258"/>
        <v>109.02508404447894</v>
      </c>
    </row>
    <row r="658" spans="1:19" ht="13.5" customHeight="1" x14ac:dyDescent="0.15">
      <c r="A658" s="209"/>
      <c r="B658" s="194"/>
      <c r="C658" s="379"/>
      <c r="D658" s="203" t="s">
        <v>75</v>
      </c>
      <c r="E658" s="212">
        <f t="shared" ref="E658:P658" si="267">+E655-E659</f>
        <v>53.099999999999994</v>
      </c>
      <c r="F658" s="212">
        <f t="shared" si="267"/>
        <v>122.19999999999999</v>
      </c>
      <c r="G658" s="212">
        <f t="shared" si="267"/>
        <v>140.20000000000002</v>
      </c>
      <c r="H658" s="212">
        <f t="shared" si="267"/>
        <v>302.2</v>
      </c>
      <c r="I658" s="212">
        <f t="shared" si="267"/>
        <v>227.50000000000003</v>
      </c>
      <c r="J658" s="212">
        <f t="shared" si="267"/>
        <v>167.8</v>
      </c>
      <c r="K658" s="295">
        <f t="shared" si="267"/>
        <v>61.7</v>
      </c>
      <c r="L658" s="295">
        <f t="shared" si="267"/>
        <v>36.599999999999994</v>
      </c>
      <c r="M658" s="295">
        <f t="shared" si="267"/>
        <v>41.699999999999996</v>
      </c>
      <c r="N658" s="295">
        <f t="shared" si="267"/>
        <v>75.699999999999989</v>
      </c>
      <c r="O658" s="295">
        <f t="shared" si="267"/>
        <v>57.2</v>
      </c>
      <c r="P658" s="295">
        <f t="shared" si="267"/>
        <v>73.5</v>
      </c>
      <c r="Q658" s="212">
        <f t="shared" si="259"/>
        <v>1359.4</v>
      </c>
      <c r="R658" s="212">
        <v>1248.7</v>
      </c>
      <c r="S658" s="217">
        <f t="shared" si="258"/>
        <v>108.86521982862176</v>
      </c>
    </row>
    <row r="659" spans="1:19" ht="13.5" customHeight="1" x14ac:dyDescent="0.15">
      <c r="A659" s="209"/>
      <c r="B659" s="194"/>
      <c r="C659" s="379"/>
      <c r="D659" s="203" t="s">
        <v>76</v>
      </c>
      <c r="E659" s="212">
        <v>11.7</v>
      </c>
      <c r="F659" s="212">
        <v>37.5</v>
      </c>
      <c r="G659" s="212">
        <v>58.6</v>
      </c>
      <c r="H659" s="212">
        <v>87.8</v>
      </c>
      <c r="I659" s="212">
        <v>79.599999999999994</v>
      </c>
      <c r="J659" s="212">
        <v>61.2</v>
      </c>
      <c r="K659" s="295">
        <v>44.5</v>
      </c>
      <c r="L659" s="295">
        <v>13.7</v>
      </c>
      <c r="M659" s="295">
        <v>27.1</v>
      </c>
      <c r="N659" s="295">
        <v>39.9</v>
      </c>
      <c r="O659" s="295">
        <v>38.200000000000003</v>
      </c>
      <c r="P659" s="295">
        <v>21.1</v>
      </c>
      <c r="Q659" s="212">
        <f t="shared" si="259"/>
        <v>520.9</v>
      </c>
      <c r="R659" s="212">
        <v>472.4</v>
      </c>
      <c r="S659" s="217">
        <f t="shared" si="258"/>
        <v>110.26672311600339</v>
      </c>
    </row>
    <row r="660" spans="1:19" ht="13.5" customHeight="1" thickBot="1" x14ac:dyDescent="0.2">
      <c r="A660" s="209"/>
      <c r="B660" s="194"/>
      <c r="C660" s="380"/>
      <c r="D660" s="206" t="s">
        <v>77</v>
      </c>
      <c r="E660" s="214">
        <v>14.8</v>
      </c>
      <c r="F660" s="214">
        <v>45.9</v>
      </c>
      <c r="G660" s="214">
        <v>74.099999999999994</v>
      </c>
      <c r="H660" s="214">
        <v>107.8</v>
      </c>
      <c r="I660" s="214">
        <v>103.9</v>
      </c>
      <c r="J660" s="214">
        <v>82.3</v>
      </c>
      <c r="K660" s="296">
        <v>57.8</v>
      </c>
      <c r="L660" s="296">
        <v>17.8</v>
      </c>
      <c r="M660" s="296">
        <v>52.9</v>
      </c>
      <c r="N660" s="296">
        <v>81.5</v>
      </c>
      <c r="O660" s="296">
        <v>77.5</v>
      </c>
      <c r="P660" s="296">
        <v>43.3</v>
      </c>
      <c r="Q660" s="214">
        <f t="shared" si="259"/>
        <v>759.6</v>
      </c>
      <c r="R660" s="214">
        <v>705.1</v>
      </c>
      <c r="S660" s="223">
        <f t="shared" si="258"/>
        <v>107.72940008509431</v>
      </c>
    </row>
    <row r="661" spans="1:19" ht="13.5" customHeight="1" x14ac:dyDescent="0.15">
      <c r="A661" s="209"/>
      <c r="B661" s="194"/>
      <c r="C661" s="378" t="s">
        <v>157</v>
      </c>
      <c r="D661" s="200" t="s">
        <v>72</v>
      </c>
      <c r="E661" s="210">
        <v>6.2</v>
      </c>
      <c r="F661" s="210">
        <v>18.3</v>
      </c>
      <c r="G661" s="210">
        <v>20</v>
      </c>
      <c r="H661" s="210">
        <v>17.600000000000001</v>
      </c>
      <c r="I661" s="210">
        <v>19.399999999999999</v>
      </c>
      <c r="J661" s="210">
        <v>19</v>
      </c>
      <c r="K661" s="297">
        <v>9.8000000000000007</v>
      </c>
      <c r="L661" s="297">
        <v>6.2</v>
      </c>
      <c r="M661" s="297">
        <v>0</v>
      </c>
      <c r="N661" s="297">
        <v>0</v>
      </c>
      <c r="O661" s="297">
        <v>0</v>
      </c>
      <c r="P661" s="297">
        <v>0</v>
      </c>
      <c r="Q661" s="210">
        <f t="shared" si="259"/>
        <v>116.5</v>
      </c>
      <c r="R661" s="210">
        <v>107.6</v>
      </c>
      <c r="S661" s="222">
        <f t="shared" si="258"/>
        <v>108.27137546468401</v>
      </c>
    </row>
    <row r="662" spans="1:19" ht="13.5" customHeight="1" x14ac:dyDescent="0.15">
      <c r="A662" s="209"/>
      <c r="B662" s="194"/>
      <c r="C662" s="379"/>
      <c r="D662" s="203" t="s">
        <v>73</v>
      </c>
      <c r="E662" s="212">
        <v>0</v>
      </c>
      <c r="F662" s="212">
        <v>0</v>
      </c>
      <c r="G662" s="212">
        <v>0.1</v>
      </c>
      <c r="H662" s="212">
        <v>0.1</v>
      </c>
      <c r="I662" s="212">
        <v>0.1</v>
      </c>
      <c r="J662" s="212">
        <v>0</v>
      </c>
      <c r="K662" s="298">
        <v>0</v>
      </c>
      <c r="L662" s="298">
        <v>0</v>
      </c>
      <c r="M662" s="295">
        <v>0</v>
      </c>
      <c r="N662" s="298">
        <v>0</v>
      </c>
      <c r="O662" s="295">
        <v>0</v>
      </c>
      <c r="P662" s="295">
        <v>0</v>
      </c>
      <c r="Q662" s="212">
        <f t="shared" si="259"/>
        <v>0.30000000000000004</v>
      </c>
      <c r="R662" s="212">
        <v>1.1000000000000003</v>
      </c>
      <c r="S662" s="217">
        <f t="shared" si="258"/>
        <v>27.27272727272727</v>
      </c>
    </row>
    <row r="663" spans="1:19" ht="13.5" customHeight="1" x14ac:dyDescent="0.15">
      <c r="A663" s="209"/>
      <c r="B663" s="194"/>
      <c r="C663" s="379"/>
      <c r="D663" s="203" t="s">
        <v>74</v>
      </c>
      <c r="E663" s="212">
        <f t="shared" ref="E663:P663" si="268">+E661-E662</f>
        <v>6.2</v>
      </c>
      <c r="F663" s="212">
        <f t="shared" si="268"/>
        <v>18.3</v>
      </c>
      <c r="G663" s="212">
        <f t="shared" si="268"/>
        <v>19.899999999999999</v>
      </c>
      <c r="H663" s="212">
        <f t="shared" si="268"/>
        <v>17.5</v>
      </c>
      <c r="I663" s="212">
        <f t="shared" si="268"/>
        <v>19.299999999999997</v>
      </c>
      <c r="J663" s="212">
        <f t="shared" si="268"/>
        <v>19</v>
      </c>
      <c r="K663" s="298">
        <f t="shared" si="268"/>
        <v>9.8000000000000007</v>
      </c>
      <c r="L663" s="298">
        <f t="shared" si="268"/>
        <v>6.2</v>
      </c>
      <c r="M663" s="298">
        <f t="shared" si="268"/>
        <v>0</v>
      </c>
      <c r="N663" s="298">
        <f t="shared" si="268"/>
        <v>0</v>
      </c>
      <c r="O663" s="298">
        <f t="shared" si="268"/>
        <v>0</v>
      </c>
      <c r="P663" s="298">
        <f t="shared" si="268"/>
        <v>0</v>
      </c>
      <c r="Q663" s="212">
        <f t="shared" si="259"/>
        <v>116.19999999999999</v>
      </c>
      <c r="R663" s="212">
        <v>106.5</v>
      </c>
      <c r="S663" s="217">
        <f t="shared" si="258"/>
        <v>109.10798122065725</v>
      </c>
    </row>
    <row r="664" spans="1:19" ht="13.5" customHeight="1" x14ac:dyDescent="0.15">
      <c r="A664" s="209"/>
      <c r="B664" s="194"/>
      <c r="C664" s="379"/>
      <c r="D664" s="203" t="s">
        <v>75</v>
      </c>
      <c r="E664" s="212">
        <f t="shared" ref="E664:P664" si="269">+E661-E665</f>
        <v>6.2</v>
      </c>
      <c r="F664" s="212">
        <f t="shared" si="269"/>
        <v>18.3</v>
      </c>
      <c r="G664" s="212">
        <f t="shared" si="269"/>
        <v>20</v>
      </c>
      <c r="H664" s="212">
        <f t="shared" si="269"/>
        <v>17.600000000000001</v>
      </c>
      <c r="I664" s="212">
        <f t="shared" si="269"/>
        <v>19.399999999999999</v>
      </c>
      <c r="J664" s="212">
        <f t="shared" si="269"/>
        <v>19</v>
      </c>
      <c r="K664" s="298">
        <f t="shared" si="269"/>
        <v>9.8000000000000007</v>
      </c>
      <c r="L664" s="298">
        <f t="shared" si="269"/>
        <v>6.2</v>
      </c>
      <c r="M664" s="298">
        <f t="shared" si="269"/>
        <v>0</v>
      </c>
      <c r="N664" s="298">
        <f t="shared" si="269"/>
        <v>0</v>
      </c>
      <c r="O664" s="298">
        <f t="shared" si="269"/>
        <v>0</v>
      </c>
      <c r="P664" s="298">
        <f t="shared" si="269"/>
        <v>0</v>
      </c>
      <c r="Q664" s="212">
        <f t="shared" si="259"/>
        <v>116.5</v>
      </c>
      <c r="R664" s="212">
        <v>107.6</v>
      </c>
      <c r="S664" s="217">
        <f t="shared" si="258"/>
        <v>108.27137546468401</v>
      </c>
    </row>
    <row r="665" spans="1:19" ht="13.5" customHeight="1" x14ac:dyDescent="0.15">
      <c r="A665" s="209"/>
      <c r="B665" s="194"/>
      <c r="C665" s="379"/>
      <c r="D665" s="203" t="s">
        <v>76</v>
      </c>
      <c r="E665" s="212">
        <v>0</v>
      </c>
      <c r="F665" s="212">
        <v>0</v>
      </c>
      <c r="G665" s="212">
        <v>0</v>
      </c>
      <c r="H665" s="212">
        <v>0</v>
      </c>
      <c r="I665" s="212">
        <v>0</v>
      </c>
      <c r="J665" s="212">
        <v>0</v>
      </c>
      <c r="K665" s="295">
        <v>0</v>
      </c>
      <c r="L665" s="295">
        <v>0</v>
      </c>
      <c r="M665" s="295">
        <v>0</v>
      </c>
      <c r="N665" s="295">
        <v>0</v>
      </c>
      <c r="O665" s="295">
        <v>0</v>
      </c>
      <c r="P665" s="295">
        <v>0</v>
      </c>
      <c r="Q665" s="212">
        <f t="shared" si="259"/>
        <v>0</v>
      </c>
      <c r="R665" s="212">
        <v>0</v>
      </c>
      <c r="S665" s="217" t="str">
        <f t="shared" si="258"/>
        <v>－</v>
      </c>
    </row>
    <row r="666" spans="1:19" ht="13.5" customHeight="1" thickBot="1" x14ac:dyDescent="0.2">
      <c r="A666" s="209"/>
      <c r="B666" s="194"/>
      <c r="C666" s="380"/>
      <c r="D666" s="206" t="s">
        <v>77</v>
      </c>
      <c r="E666" s="214">
        <v>0</v>
      </c>
      <c r="F666" s="214">
        <v>0</v>
      </c>
      <c r="G666" s="214">
        <v>0</v>
      </c>
      <c r="H666" s="214">
        <v>0</v>
      </c>
      <c r="I666" s="214">
        <v>0</v>
      </c>
      <c r="J666" s="214">
        <v>0</v>
      </c>
      <c r="K666" s="296">
        <v>0</v>
      </c>
      <c r="L666" s="296">
        <v>0</v>
      </c>
      <c r="M666" s="296">
        <v>0</v>
      </c>
      <c r="N666" s="296">
        <v>0</v>
      </c>
      <c r="O666" s="296">
        <v>0</v>
      </c>
      <c r="P666" s="296">
        <v>0</v>
      </c>
      <c r="Q666" s="214">
        <f t="shared" si="259"/>
        <v>0</v>
      </c>
      <c r="R666" s="214">
        <v>0</v>
      </c>
      <c r="S666" s="223" t="str">
        <f t="shared" si="258"/>
        <v>－</v>
      </c>
    </row>
    <row r="667" spans="1:19" ht="13.5" customHeight="1" x14ac:dyDescent="0.15">
      <c r="A667" s="209"/>
      <c r="B667" s="194"/>
      <c r="C667" s="378" t="s">
        <v>158</v>
      </c>
      <c r="D667" s="200" t="s">
        <v>72</v>
      </c>
      <c r="E667" s="210">
        <v>22.5</v>
      </c>
      <c r="F667" s="210">
        <v>25.4</v>
      </c>
      <c r="G667" s="210">
        <v>22.2</v>
      </c>
      <c r="H667" s="210">
        <v>29.3</v>
      </c>
      <c r="I667" s="210">
        <v>39.9</v>
      </c>
      <c r="J667" s="210">
        <v>26</v>
      </c>
      <c r="K667" s="294">
        <v>24.7</v>
      </c>
      <c r="L667" s="294">
        <v>20.9</v>
      </c>
      <c r="M667" s="294">
        <v>15.5</v>
      </c>
      <c r="N667" s="294">
        <v>19.7</v>
      </c>
      <c r="O667" s="294">
        <v>16.100000000000001</v>
      </c>
      <c r="P667" s="294">
        <v>19.8</v>
      </c>
      <c r="Q667" s="210">
        <f t="shared" si="259"/>
        <v>282</v>
      </c>
      <c r="R667" s="210">
        <v>296.8</v>
      </c>
      <c r="S667" s="222">
        <f t="shared" si="258"/>
        <v>95.01347708894879</v>
      </c>
    </row>
    <row r="668" spans="1:19" ht="13.5" customHeight="1" x14ac:dyDescent="0.15">
      <c r="A668" s="209"/>
      <c r="B668" s="194"/>
      <c r="C668" s="379"/>
      <c r="D668" s="203" t="s">
        <v>73</v>
      </c>
      <c r="E668" s="212">
        <v>1.6</v>
      </c>
      <c r="F668" s="212">
        <v>2.2999999999999998</v>
      </c>
      <c r="G668" s="212">
        <v>1.7</v>
      </c>
      <c r="H668" s="212">
        <v>3.8</v>
      </c>
      <c r="I668" s="212">
        <v>5.3</v>
      </c>
      <c r="J668" s="212">
        <v>2.9</v>
      </c>
      <c r="K668" s="295">
        <v>2.4</v>
      </c>
      <c r="L668" s="295">
        <v>1.9</v>
      </c>
      <c r="M668" s="295">
        <v>1.7</v>
      </c>
      <c r="N668" s="295">
        <v>2.2999999999999998</v>
      </c>
      <c r="O668" s="295">
        <v>1.7</v>
      </c>
      <c r="P668" s="295">
        <v>2.1</v>
      </c>
      <c r="Q668" s="212">
        <f t="shared" si="259"/>
        <v>29.699999999999996</v>
      </c>
      <c r="R668" s="212">
        <v>32.6</v>
      </c>
      <c r="S668" s="217">
        <f t="shared" si="258"/>
        <v>91.104294478527592</v>
      </c>
    </row>
    <row r="669" spans="1:19" ht="13.5" customHeight="1" x14ac:dyDescent="0.15">
      <c r="A669" s="209"/>
      <c r="B669" s="194"/>
      <c r="C669" s="379"/>
      <c r="D669" s="203" t="s">
        <v>74</v>
      </c>
      <c r="E669" s="212">
        <f t="shared" ref="E669:P669" si="270">+E667-E668</f>
        <v>20.9</v>
      </c>
      <c r="F669" s="212">
        <f t="shared" si="270"/>
        <v>23.099999999999998</v>
      </c>
      <c r="G669" s="212">
        <f t="shared" si="270"/>
        <v>20.5</v>
      </c>
      <c r="H669" s="212">
        <f t="shared" si="270"/>
        <v>25.5</v>
      </c>
      <c r="I669" s="212">
        <f t="shared" si="270"/>
        <v>34.6</v>
      </c>
      <c r="J669" s="212">
        <f t="shared" si="270"/>
        <v>23.1</v>
      </c>
      <c r="K669" s="295">
        <f t="shared" si="270"/>
        <v>22.3</v>
      </c>
      <c r="L669" s="295">
        <f t="shared" si="270"/>
        <v>19</v>
      </c>
      <c r="M669" s="295">
        <f t="shared" si="270"/>
        <v>13.8</v>
      </c>
      <c r="N669" s="295">
        <f t="shared" si="270"/>
        <v>17.399999999999999</v>
      </c>
      <c r="O669" s="295">
        <f t="shared" si="270"/>
        <v>14.400000000000002</v>
      </c>
      <c r="P669" s="295">
        <f t="shared" si="270"/>
        <v>17.7</v>
      </c>
      <c r="Q669" s="212">
        <f t="shared" si="259"/>
        <v>252.3</v>
      </c>
      <c r="R669" s="212">
        <v>264.2</v>
      </c>
      <c r="S669" s="217">
        <f t="shared" si="258"/>
        <v>95.495836487509465</v>
      </c>
    </row>
    <row r="670" spans="1:19" ht="13.5" customHeight="1" x14ac:dyDescent="0.15">
      <c r="A670" s="209"/>
      <c r="B670" s="194"/>
      <c r="C670" s="379"/>
      <c r="D670" s="203" t="s">
        <v>75</v>
      </c>
      <c r="E670" s="212">
        <f t="shared" ref="E670:P670" si="271">+E667-E671</f>
        <v>21.1</v>
      </c>
      <c r="F670" s="212">
        <f t="shared" si="271"/>
        <v>22.2</v>
      </c>
      <c r="G670" s="212">
        <f t="shared" si="271"/>
        <v>15.1</v>
      </c>
      <c r="H670" s="212">
        <f t="shared" si="271"/>
        <v>22.700000000000003</v>
      </c>
      <c r="I670" s="212">
        <f t="shared" si="271"/>
        <v>32</v>
      </c>
      <c r="J670" s="212">
        <f t="shared" si="271"/>
        <v>20.399999999999999</v>
      </c>
      <c r="K670" s="295">
        <f t="shared" si="271"/>
        <v>20.9</v>
      </c>
      <c r="L670" s="295">
        <f t="shared" si="271"/>
        <v>18.599999999999998</v>
      </c>
      <c r="M670" s="295">
        <f t="shared" si="271"/>
        <v>13.8</v>
      </c>
      <c r="N670" s="295">
        <f t="shared" si="271"/>
        <v>17.8</v>
      </c>
      <c r="O670" s="295">
        <f t="shared" si="271"/>
        <v>14.600000000000001</v>
      </c>
      <c r="P670" s="295">
        <f t="shared" si="271"/>
        <v>17.7</v>
      </c>
      <c r="Q670" s="212">
        <f t="shared" si="259"/>
        <v>236.9</v>
      </c>
      <c r="R670" s="212">
        <v>257</v>
      </c>
      <c r="S670" s="217">
        <f t="shared" si="258"/>
        <v>92.178988326848255</v>
      </c>
    </row>
    <row r="671" spans="1:19" ht="13.5" customHeight="1" x14ac:dyDescent="0.15">
      <c r="A671" s="209"/>
      <c r="B671" s="194"/>
      <c r="C671" s="379"/>
      <c r="D671" s="203" t="s">
        <v>76</v>
      </c>
      <c r="E671" s="212">
        <v>1.4</v>
      </c>
      <c r="F671" s="212">
        <v>3.2</v>
      </c>
      <c r="G671" s="212">
        <v>7.1</v>
      </c>
      <c r="H671" s="212">
        <v>6.6</v>
      </c>
      <c r="I671" s="212">
        <v>7.9</v>
      </c>
      <c r="J671" s="212">
        <v>5.6</v>
      </c>
      <c r="K671" s="295">
        <v>3.8</v>
      </c>
      <c r="L671" s="295">
        <v>2.2999999999999998</v>
      </c>
      <c r="M671" s="295">
        <v>1.7</v>
      </c>
      <c r="N671" s="295">
        <v>1.9</v>
      </c>
      <c r="O671" s="295">
        <v>1.5</v>
      </c>
      <c r="P671" s="295">
        <v>2.1</v>
      </c>
      <c r="Q671" s="212">
        <f t="shared" si="259"/>
        <v>45.099999999999994</v>
      </c>
      <c r="R671" s="212">
        <v>39.799999999999997</v>
      </c>
      <c r="S671" s="217">
        <f t="shared" si="258"/>
        <v>113.31658291457285</v>
      </c>
    </row>
    <row r="672" spans="1:19" ht="13.5" customHeight="1" thickBot="1" x14ac:dyDescent="0.2">
      <c r="A672" s="209"/>
      <c r="B672" s="194"/>
      <c r="C672" s="380"/>
      <c r="D672" s="206" t="s">
        <v>77</v>
      </c>
      <c r="E672" s="214">
        <v>1.4</v>
      </c>
      <c r="F672" s="214">
        <v>3.5</v>
      </c>
      <c r="G672" s="214">
        <v>7.3</v>
      </c>
      <c r="H672" s="214">
        <v>7.5</v>
      </c>
      <c r="I672" s="214">
        <v>10.1</v>
      </c>
      <c r="J672" s="214">
        <v>6.2</v>
      </c>
      <c r="K672" s="296">
        <v>3.9</v>
      </c>
      <c r="L672" s="296">
        <v>2.4</v>
      </c>
      <c r="M672" s="296">
        <v>1.8</v>
      </c>
      <c r="N672" s="296">
        <v>2.1</v>
      </c>
      <c r="O672" s="296">
        <v>1.6</v>
      </c>
      <c r="P672" s="296">
        <v>2.2000000000000002</v>
      </c>
      <c r="Q672" s="214">
        <f t="shared" si="259"/>
        <v>50</v>
      </c>
      <c r="R672" s="214">
        <v>43.3</v>
      </c>
      <c r="S672" s="223">
        <f t="shared" si="258"/>
        <v>115.47344110854505</v>
      </c>
    </row>
    <row r="673" spans="1:19" ht="13.5" customHeight="1" x14ac:dyDescent="0.15">
      <c r="A673" s="209"/>
      <c r="B673" s="194"/>
      <c r="C673" s="378" t="s">
        <v>159</v>
      </c>
      <c r="D673" s="200" t="s">
        <v>72</v>
      </c>
      <c r="E673" s="210">
        <v>20.8</v>
      </c>
      <c r="F673" s="210">
        <v>47.4</v>
      </c>
      <c r="G673" s="210">
        <v>40</v>
      </c>
      <c r="H673" s="210">
        <v>61.9</v>
      </c>
      <c r="I673" s="210">
        <v>86.6</v>
      </c>
      <c r="J673" s="210">
        <v>56.1</v>
      </c>
      <c r="K673" s="294">
        <v>30</v>
      </c>
      <c r="L673" s="294">
        <v>15.7</v>
      </c>
      <c r="M673" s="294">
        <v>12.8</v>
      </c>
      <c r="N673" s="294">
        <v>12.8</v>
      </c>
      <c r="O673" s="294">
        <v>13.3</v>
      </c>
      <c r="P673" s="294">
        <v>17.7</v>
      </c>
      <c r="Q673" s="210">
        <f t="shared" si="259"/>
        <v>415.1</v>
      </c>
      <c r="R673" s="210">
        <v>395.3</v>
      </c>
      <c r="S673" s="222">
        <f t="shared" si="258"/>
        <v>105.0088540349102</v>
      </c>
    </row>
    <row r="674" spans="1:19" ht="13.5" customHeight="1" x14ac:dyDescent="0.15">
      <c r="A674" s="209"/>
      <c r="B674" s="194"/>
      <c r="C674" s="379"/>
      <c r="D674" s="203" t="s">
        <v>73</v>
      </c>
      <c r="E674" s="212">
        <v>1.1000000000000001</v>
      </c>
      <c r="F674" s="212">
        <v>14.8</v>
      </c>
      <c r="G674" s="212">
        <v>8</v>
      </c>
      <c r="H674" s="212">
        <v>12.5</v>
      </c>
      <c r="I674" s="212">
        <v>26</v>
      </c>
      <c r="J674" s="212">
        <v>11.2</v>
      </c>
      <c r="K674" s="295">
        <v>1.4</v>
      </c>
      <c r="L674" s="295">
        <v>0.6</v>
      </c>
      <c r="M674" s="295">
        <v>0.6</v>
      </c>
      <c r="N674" s="295">
        <v>0.7</v>
      </c>
      <c r="O674" s="295">
        <v>0.7</v>
      </c>
      <c r="P674" s="295">
        <v>0.8</v>
      </c>
      <c r="Q674" s="212">
        <f t="shared" si="259"/>
        <v>78.399999999999991</v>
      </c>
      <c r="R674" s="212">
        <v>71.8</v>
      </c>
      <c r="S674" s="217">
        <f t="shared" si="258"/>
        <v>109.19220055710306</v>
      </c>
    </row>
    <row r="675" spans="1:19" ht="13.5" customHeight="1" x14ac:dyDescent="0.15">
      <c r="A675" s="209"/>
      <c r="B675" s="194"/>
      <c r="C675" s="379"/>
      <c r="D675" s="203" t="s">
        <v>74</v>
      </c>
      <c r="E675" s="212">
        <f t="shared" ref="E675:P675" si="272">+E673-E674</f>
        <v>19.7</v>
      </c>
      <c r="F675" s="212">
        <f t="shared" si="272"/>
        <v>32.599999999999994</v>
      </c>
      <c r="G675" s="212">
        <f t="shared" si="272"/>
        <v>32</v>
      </c>
      <c r="H675" s="212">
        <f t="shared" si="272"/>
        <v>49.4</v>
      </c>
      <c r="I675" s="212">
        <f t="shared" si="272"/>
        <v>60.599999999999994</v>
      </c>
      <c r="J675" s="212">
        <f t="shared" si="272"/>
        <v>44.900000000000006</v>
      </c>
      <c r="K675" s="295">
        <f t="shared" si="272"/>
        <v>28.6</v>
      </c>
      <c r="L675" s="295">
        <f t="shared" si="272"/>
        <v>15.1</v>
      </c>
      <c r="M675" s="295">
        <f t="shared" si="272"/>
        <v>12.200000000000001</v>
      </c>
      <c r="N675" s="295">
        <f t="shared" si="272"/>
        <v>12.100000000000001</v>
      </c>
      <c r="O675" s="295">
        <f t="shared" si="272"/>
        <v>12.600000000000001</v>
      </c>
      <c r="P675" s="295">
        <f t="shared" si="272"/>
        <v>16.899999999999999</v>
      </c>
      <c r="Q675" s="212">
        <f t="shared" si="259"/>
        <v>336.70000000000005</v>
      </c>
      <c r="R675" s="212">
        <v>323.5</v>
      </c>
      <c r="S675" s="217">
        <f t="shared" si="258"/>
        <v>104.08037094281299</v>
      </c>
    </row>
    <row r="676" spans="1:19" ht="13.5" customHeight="1" x14ac:dyDescent="0.15">
      <c r="A676" s="209"/>
      <c r="B676" s="194"/>
      <c r="C676" s="379"/>
      <c r="D676" s="203" t="s">
        <v>75</v>
      </c>
      <c r="E676" s="212">
        <f t="shared" ref="E676:P676" si="273">+E673-E677</f>
        <v>20.8</v>
      </c>
      <c r="F676" s="212">
        <f t="shared" si="273"/>
        <v>46.699999999999996</v>
      </c>
      <c r="G676" s="212">
        <f t="shared" si="273"/>
        <v>39.6</v>
      </c>
      <c r="H676" s="212">
        <f t="shared" si="273"/>
        <v>60.5</v>
      </c>
      <c r="I676" s="212">
        <f t="shared" si="273"/>
        <v>83.699999999999989</v>
      </c>
      <c r="J676" s="212">
        <f t="shared" si="273"/>
        <v>54.9</v>
      </c>
      <c r="K676" s="295">
        <f t="shared" si="273"/>
        <v>29.8</v>
      </c>
      <c r="L676" s="295">
        <f t="shared" si="273"/>
        <v>15.6</v>
      </c>
      <c r="M676" s="295">
        <f t="shared" si="273"/>
        <v>12.700000000000001</v>
      </c>
      <c r="N676" s="295">
        <f t="shared" si="273"/>
        <v>12.700000000000001</v>
      </c>
      <c r="O676" s="295">
        <f t="shared" si="273"/>
        <v>13.200000000000001</v>
      </c>
      <c r="P676" s="295">
        <f t="shared" si="273"/>
        <v>17.599999999999998</v>
      </c>
      <c r="Q676" s="212">
        <f t="shared" si="259"/>
        <v>407.8</v>
      </c>
      <c r="R676" s="212">
        <v>388.5</v>
      </c>
      <c r="S676" s="217">
        <f t="shared" si="258"/>
        <v>104.96782496782498</v>
      </c>
    </row>
    <row r="677" spans="1:19" ht="13.5" customHeight="1" x14ac:dyDescent="0.15">
      <c r="A677" s="209"/>
      <c r="B677" s="216"/>
      <c r="C677" s="379"/>
      <c r="D677" s="203" t="s">
        <v>76</v>
      </c>
      <c r="E677" s="212">
        <v>0</v>
      </c>
      <c r="F677" s="212">
        <v>0.7</v>
      </c>
      <c r="G677" s="212">
        <v>0.4</v>
      </c>
      <c r="H677" s="212">
        <v>1.4</v>
      </c>
      <c r="I677" s="212">
        <v>2.9</v>
      </c>
      <c r="J677" s="212">
        <v>1.2</v>
      </c>
      <c r="K677" s="295">
        <v>0.2</v>
      </c>
      <c r="L677" s="295">
        <v>0.1</v>
      </c>
      <c r="M677" s="295">
        <v>0.1</v>
      </c>
      <c r="N677" s="295">
        <v>0.1</v>
      </c>
      <c r="O677" s="295">
        <v>0.1</v>
      </c>
      <c r="P677" s="295">
        <v>0.1</v>
      </c>
      <c r="Q677" s="212">
        <f t="shared" si="259"/>
        <v>7.2999999999999989</v>
      </c>
      <c r="R677" s="212">
        <v>6.8</v>
      </c>
      <c r="S677" s="217">
        <f t="shared" si="258"/>
        <v>107.35294117647058</v>
      </c>
    </row>
    <row r="678" spans="1:19" ht="13.5" customHeight="1" thickBot="1" x14ac:dyDescent="0.2">
      <c r="A678" s="209"/>
      <c r="B678" s="216"/>
      <c r="C678" s="380"/>
      <c r="D678" s="206" t="s">
        <v>77</v>
      </c>
      <c r="E678" s="214">
        <v>0</v>
      </c>
      <c r="F678" s="214">
        <v>0.7</v>
      </c>
      <c r="G678" s="214">
        <v>0.4</v>
      </c>
      <c r="H678" s="214">
        <v>1.4</v>
      </c>
      <c r="I678" s="214">
        <v>2.9</v>
      </c>
      <c r="J678" s="214">
        <v>1.2</v>
      </c>
      <c r="K678" s="296">
        <v>0.2</v>
      </c>
      <c r="L678" s="296">
        <v>0.1</v>
      </c>
      <c r="M678" s="296">
        <v>0.1</v>
      </c>
      <c r="N678" s="296">
        <v>0.1</v>
      </c>
      <c r="O678" s="296">
        <v>0.1</v>
      </c>
      <c r="P678" s="296">
        <v>0.1</v>
      </c>
      <c r="Q678" s="214">
        <f t="shared" si="259"/>
        <v>7.2999999999999989</v>
      </c>
      <c r="R678" s="214">
        <v>6.8</v>
      </c>
      <c r="S678" s="223">
        <f t="shared" si="258"/>
        <v>107.35294117647058</v>
      </c>
    </row>
    <row r="679" spans="1:19" ht="13.5" customHeight="1" x14ac:dyDescent="0.15">
      <c r="A679" s="209"/>
      <c r="B679" s="216"/>
      <c r="C679" s="378" t="s">
        <v>160</v>
      </c>
      <c r="D679" s="200" t="s">
        <v>72</v>
      </c>
      <c r="E679" s="210">
        <v>7.6</v>
      </c>
      <c r="F679" s="210">
        <v>11.7</v>
      </c>
      <c r="G679" s="210">
        <v>16.3</v>
      </c>
      <c r="H679" s="210">
        <v>19.8</v>
      </c>
      <c r="I679" s="210">
        <v>15.7</v>
      </c>
      <c r="J679" s="210">
        <v>14</v>
      </c>
      <c r="K679" s="294">
        <v>11.2</v>
      </c>
      <c r="L679" s="294">
        <v>11.4</v>
      </c>
      <c r="M679" s="294">
        <v>13.4</v>
      </c>
      <c r="N679" s="294">
        <v>41.3</v>
      </c>
      <c r="O679" s="294">
        <v>26.2</v>
      </c>
      <c r="P679" s="294">
        <v>16.2</v>
      </c>
      <c r="Q679" s="210">
        <f t="shared" si="259"/>
        <v>204.79999999999998</v>
      </c>
      <c r="R679" s="210">
        <v>209.39999999999998</v>
      </c>
      <c r="S679" s="222">
        <f t="shared" si="258"/>
        <v>97.803247373447945</v>
      </c>
    </row>
    <row r="680" spans="1:19" ht="13.5" customHeight="1" x14ac:dyDescent="0.15">
      <c r="A680" s="209"/>
      <c r="B680" s="216"/>
      <c r="C680" s="379"/>
      <c r="D680" s="203" t="s">
        <v>73</v>
      </c>
      <c r="E680" s="212">
        <v>0.1</v>
      </c>
      <c r="F680" s="212">
        <v>0.1</v>
      </c>
      <c r="G680" s="212">
        <v>0.3</v>
      </c>
      <c r="H680" s="212">
        <v>1</v>
      </c>
      <c r="I680" s="212">
        <v>1.1000000000000001</v>
      </c>
      <c r="J680" s="212">
        <v>0.6</v>
      </c>
      <c r="K680" s="295">
        <v>0.2</v>
      </c>
      <c r="L680" s="295">
        <v>0.1</v>
      </c>
      <c r="M680" s="295">
        <v>0.2</v>
      </c>
      <c r="N680" s="295">
        <v>0.2</v>
      </c>
      <c r="O680" s="295">
        <v>0.2</v>
      </c>
      <c r="P680" s="295">
        <v>0</v>
      </c>
      <c r="Q680" s="212">
        <f t="shared" si="259"/>
        <v>4.1000000000000005</v>
      </c>
      <c r="R680" s="212">
        <v>3.1000000000000005</v>
      </c>
      <c r="S680" s="217">
        <f t="shared" si="258"/>
        <v>132.25806451612902</v>
      </c>
    </row>
    <row r="681" spans="1:19" ht="13.5" customHeight="1" x14ac:dyDescent="0.15">
      <c r="A681" s="209"/>
      <c r="B681" s="216"/>
      <c r="C681" s="379"/>
      <c r="D681" s="203" t="s">
        <v>74</v>
      </c>
      <c r="E681" s="212">
        <f t="shared" ref="E681:P681" si="274">+E679-E680</f>
        <v>7.5</v>
      </c>
      <c r="F681" s="212">
        <f t="shared" si="274"/>
        <v>11.6</v>
      </c>
      <c r="G681" s="212">
        <f t="shared" si="274"/>
        <v>16</v>
      </c>
      <c r="H681" s="212">
        <f t="shared" si="274"/>
        <v>18.8</v>
      </c>
      <c r="I681" s="212">
        <f t="shared" si="274"/>
        <v>14.6</v>
      </c>
      <c r="J681" s="212">
        <f t="shared" si="274"/>
        <v>13.4</v>
      </c>
      <c r="K681" s="295">
        <f t="shared" si="274"/>
        <v>11</v>
      </c>
      <c r="L681" s="295">
        <f t="shared" si="274"/>
        <v>11.3</v>
      </c>
      <c r="M681" s="295">
        <f t="shared" si="274"/>
        <v>13.200000000000001</v>
      </c>
      <c r="N681" s="295">
        <f t="shared" si="274"/>
        <v>41.099999999999994</v>
      </c>
      <c r="O681" s="295">
        <f t="shared" si="274"/>
        <v>26</v>
      </c>
      <c r="P681" s="295">
        <f t="shared" si="274"/>
        <v>16.2</v>
      </c>
      <c r="Q681" s="212">
        <f t="shared" si="259"/>
        <v>200.7</v>
      </c>
      <c r="R681" s="212">
        <v>206.29999999999998</v>
      </c>
      <c r="S681" s="217">
        <f t="shared" si="258"/>
        <v>97.285506543868166</v>
      </c>
    </row>
    <row r="682" spans="1:19" ht="13.5" customHeight="1" x14ac:dyDescent="0.15">
      <c r="A682" s="209"/>
      <c r="B682" s="216"/>
      <c r="C682" s="379"/>
      <c r="D682" s="203" t="s">
        <v>75</v>
      </c>
      <c r="E682" s="212">
        <f t="shared" ref="E682:P682" si="275">+E679-E683</f>
        <v>7.3</v>
      </c>
      <c r="F682" s="212">
        <f t="shared" si="275"/>
        <v>11</v>
      </c>
      <c r="G682" s="212">
        <f t="shared" si="275"/>
        <v>15.100000000000001</v>
      </c>
      <c r="H682" s="212">
        <f t="shared" si="275"/>
        <v>17.7</v>
      </c>
      <c r="I682" s="212">
        <f t="shared" si="275"/>
        <v>13</v>
      </c>
      <c r="J682" s="212">
        <f t="shared" si="275"/>
        <v>12.7</v>
      </c>
      <c r="K682" s="295">
        <f t="shared" si="275"/>
        <v>10.5</v>
      </c>
      <c r="L682" s="295">
        <f t="shared" si="275"/>
        <v>10.9</v>
      </c>
      <c r="M682" s="295">
        <f t="shared" si="275"/>
        <v>13.1</v>
      </c>
      <c r="N682" s="295">
        <f t="shared" si="275"/>
        <v>40.699999999999996</v>
      </c>
      <c r="O682" s="295">
        <f t="shared" si="275"/>
        <v>25.5</v>
      </c>
      <c r="P682" s="295">
        <f t="shared" si="275"/>
        <v>15.7</v>
      </c>
      <c r="Q682" s="212">
        <f t="shared" si="259"/>
        <v>193.2</v>
      </c>
      <c r="R682" s="212">
        <v>202.6</v>
      </c>
      <c r="S682" s="217">
        <f t="shared" si="258"/>
        <v>95.360315893385987</v>
      </c>
    </row>
    <row r="683" spans="1:19" ht="13.5" customHeight="1" x14ac:dyDescent="0.15">
      <c r="A683" s="209"/>
      <c r="B683" s="216"/>
      <c r="C683" s="379"/>
      <c r="D683" s="203" t="s">
        <v>76</v>
      </c>
      <c r="E683" s="212">
        <v>0.3</v>
      </c>
      <c r="F683" s="212">
        <v>0.7</v>
      </c>
      <c r="G683" s="212">
        <v>1.2</v>
      </c>
      <c r="H683" s="212">
        <v>2.1</v>
      </c>
      <c r="I683" s="212">
        <v>2.7</v>
      </c>
      <c r="J683" s="212">
        <v>1.3</v>
      </c>
      <c r="K683" s="295">
        <v>0.7</v>
      </c>
      <c r="L683" s="295">
        <v>0.5</v>
      </c>
      <c r="M683" s="295">
        <v>0.3</v>
      </c>
      <c r="N683" s="295">
        <v>0.6</v>
      </c>
      <c r="O683" s="295">
        <v>0.7</v>
      </c>
      <c r="P683" s="295">
        <v>0.5</v>
      </c>
      <c r="Q683" s="212">
        <f t="shared" si="259"/>
        <v>11.6</v>
      </c>
      <c r="R683" s="212">
        <v>6.8</v>
      </c>
      <c r="S683" s="217">
        <f t="shared" si="258"/>
        <v>170.58823529411765</v>
      </c>
    </row>
    <row r="684" spans="1:19" ht="13.5" customHeight="1" thickBot="1" x14ac:dyDescent="0.2">
      <c r="A684" s="209"/>
      <c r="B684" s="194"/>
      <c r="C684" s="380"/>
      <c r="D684" s="206" t="s">
        <v>77</v>
      </c>
      <c r="E684" s="214">
        <v>0.4</v>
      </c>
      <c r="F684" s="214">
        <v>0.8</v>
      </c>
      <c r="G684" s="214">
        <v>1.5</v>
      </c>
      <c r="H684" s="214">
        <v>3.1</v>
      </c>
      <c r="I684" s="214">
        <v>3.8</v>
      </c>
      <c r="J684" s="214">
        <v>1.9</v>
      </c>
      <c r="K684" s="296">
        <v>0.9</v>
      </c>
      <c r="L684" s="296">
        <v>0.6</v>
      </c>
      <c r="M684" s="296">
        <v>0.5</v>
      </c>
      <c r="N684" s="296">
        <v>0.8</v>
      </c>
      <c r="O684" s="296">
        <v>0.9</v>
      </c>
      <c r="P684" s="296">
        <v>0.5</v>
      </c>
      <c r="Q684" s="214">
        <f t="shared" si="259"/>
        <v>15.700000000000003</v>
      </c>
      <c r="R684" s="214">
        <v>9.8999999999999986</v>
      </c>
      <c r="S684" s="223">
        <f t="shared" si="258"/>
        <v>158.58585858585863</v>
      </c>
    </row>
    <row r="685" spans="1:19" ht="18.75" customHeight="1" x14ac:dyDescent="0.2">
      <c r="A685" s="308" t="str">
        <f>$A$1</f>
        <v>５　平成27年度市町村別・月別観光入込客数</v>
      </c>
    </row>
    <row r="686" spans="1:19" ht="13.5" customHeight="1" thickBot="1" x14ac:dyDescent="0.2">
      <c r="S686" s="195" t="s">
        <v>310</v>
      </c>
    </row>
    <row r="687" spans="1:19" ht="13.5" customHeight="1" thickBot="1" x14ac:dyDescent="0.2">
      <c r="A687" s="196" t="s">
        <v>58</v>
      </c>
      <c r="B687" s="196" t="s">
        <v>355</v>
      </c>
      <c r="C687" s="196" t="s">
        <v>59</v>
      </c>
      <c r="D687" s="197" t="s">
        <v>60</v>
      </c>
      <c r="E687" s="198" t="s">
        <v>61</v>
      </c>
      <c r="F687" s="198" t="s">
        <v>62</v>
      </c>
      <c r="G687" s="198" t="s">
        <v>63</v>
      </c>
      <c r="H687" s="198" t="s">
        <v>64</v>
      </c>
      <c r="I687" s="198" t="s">
        <v>65</v>
      </c>
      <c r="J687" s="198" t="s">
        <v>66</v>
      </c>
      <c r="K687" s="198" t="s">
        <v>67</v>
      </c>
      <c r="L687" s="198" t="s">
        <v>68</v>
      </c>
      <c r="M687" s="198" t="s">
        <v>69</v>
      </c>
      <c r="N687" s="198" t="s">
        <v>36</v>
      </c>
      <c r="O687" s="198" t="s">
        <v>37</v>
      </c>
      <c r="P687" s="198" t="s">
        <v>38</v>
      </c>
      <c r="Q687" s="198" t="s">
        <v>356</v>
      </c>
      <c r="R687" s="198" t="str">
        <f>$R$3</f>
        <v>26年度</v>
      </c>
      <c r="S687" s="199" t="s">
        <v>71</v>
      </c>
    </row>
    <row r="688" spans="1:19" ht="13.5" customHeight="1" x14ac:dyDescent="0.15">
      <c r="A688" s="209"/>
      <c r="B688" s="194"/>
      <c r="C688" s="378" t="s">
        <v>161</v>
      </c>
      <c r="D688" s="200" t="s">
        <v>72</v>
      </c>
      <c r="E688" s="210">
        <v>2.6</v>
      </c>
      <c r="F688" s="210">
        <v>8.6999999999999993</v>
      </c>
      <c r="G688" s="210">
        <v>9.8000000000000007</v>
      </c>
      <c r="H688" s="210">
        <v>8.5</v>
      </c>
      <c r="I688" s="210">
        <v>10.8</v>
      </c>
      <c r="J688" s="210">
        <v>12.3</v>
      </c>
      <c r="K688" s="294">
        <v>6.3</v>
      </c>
      <c r="L688" s="294">
        <v>2.1</v>
      </c>
      <c r="M688" s="294">
        <v>0.4</v>
      </c>
      <c r="N688" s="294">
        <v>0.4</v>
      </c>
      <c r="O688" s="294">
        <v>0.3</v>
      </c>
      <c r="P688" s="294">
        <v>0.5</v>
      </c>
      <c r="Q688" s="210">
        <f t="shared" ref="Q688:Q741" si="276">SUM(E688:P688)</f>
        <v>62.699999999999996</v>
      </c>
      <c r="R688" s="210">
        <v>62.399999999999991</v>
      </c>
      <c r="S688" s="211">
        <f t="shared" ref="S688:S741" si="277">IF(Q688=0,"－",Q688/R688*100)</f>
        <v>100.48076923076923</v>
      </c>
    </row>
    <row r="689" spans="1:19" ht="13.5" customHeight="1" x14ac:dyDescent="0.15">
      <c r="A689" s="209"/>
      <c r="B689" s="194"/>
      <c r="C689" s="379"/>
      <c r="D689" s="203" t="s">
        <v>73</v>
      </c>
      <c r="E689" s="212">
        <v>0</v>
      </c>
      <c r="F689" s="212">
        <v>0.1</v>
      </c>
      <c r="G689" s="212">
        <v>0.2</v>
      </c>
      <c r="H689" s="212">
        <v>0.5</v>
      </c>
      <c r="I689" s="212">
        <v>0.5</v>
      </c>
      <c r="J689" s="212">
        <v>0.3</v>
      </c>
      <c r="K689" s="295">
        <v>0.1</v>
      </c>
      <c r="L689" s="295">
        <v>0</v>
      </c>
      <c r="M689" s="295">
        <v>0</v>
      </c>
      <c r="N689" s="295">
        <v>0</v>
      </c>
      <c r="O689" s="295">
        <v>0.1</v>
      </c>
      <c r="P689" s="295">
        <v>0</v>
      </c>
      <c r="Q689" s="212">
        <f t="shared" si="276"/>
        <v>1.8000000000000003</v>
      </c>
      <c r="R689" s="212">
        <v>1.6000000000000003</v>
      </c>
      <c r="S689" s="213">
        <f t="shared" si="277"/>
        <v>112.5</v>
      </c>
    </row>
    <row r="690" spans="1:19" ht="13.5" customHeight="1" x14ac:dyDescent="0.15">
      <c r="A690" s="209" t="s">
        <v>364</v>
      </c>
      <c r="B690" s="194" t="s">
        <v>365</v>
      </c>
      <c r="C690" s="379"/>
      <c r="D690" s="203" t="s">
        <v>74</v>
      </c>
      <c r="E690" s="212">
        <f t="shared" ref="E690:P690" si="278">+E688-E689</f>
        <v>2.6</v>
      </c>
      <c r="F690" s="212">
        <f t="shared" si="278"/>
        <v>8.6</v>
      </c>
      <c r="G690" s="212">
        <f t="shared" si="278"/>
        <v>9.6000000000000014</v>
      </c>
      <c r="H690" s="212">
        <f t="shared" si="278"/>
        <v>8</v>
      </c>
      <c r="I690" s="212">
        <f t="shared" si="278"/>
        <v>10.3</v>
      </c>
      <c r="J690" s="212">
        <f t="shared" si="278"/>
        <v>12</v>
      </c>
      <c r="K690" s="295">
        <f t="shared" si="278"/>
        <v>6.2</v>
      </c>
      <c r="L690" s="295">
        <f t="shared" si="278"/>
        <v>2.1</v>
      </c>
      <c r="M690" s="295">
        <f t="shared" si="278"/>
        <v>0.4</v>
      </c>
      <c r="N690" s="295">
        <f t="shared" si="278"/>
        <v>0.4</v>
      </c>
      <c r="O690" s="295">
        <f t="shared" si="278"/>
        <v>0.19999999999999998</v>
      </c>
      <c r="P690" s="295">
        <f t="shared" si="278"/>
        <v>0.5</v>
      </c>
      <c r="Q690" s="212">
        <f t="shared" si="276"/>
        <v>60.900000000000006</v>
      </c>
      <c r="R690" s="212">
        <v>60.8</v>
      </c>
      <c r="S690" s="213">
        <f t="shared" si="277"/>
        <v>100.16447368421053</v>
      </c>
    </row>
    <row r="691" spans="1:19" ht="13.5" customHeight="1" x14ac:dyDescent="0.15">
      <c r="A691" s="209"/>
      <c r="B691" s="194"/>
      <c r="C691" s="379"/>
      <c r="D691" s="203" t="s">
        <v>75</v>
      </c>
      <c r="E691" s="212">
        <f t="shared" ref="E691:P691" si="279">+E688-E692</f>
        <v>2.4</v>
      </c>
      <c r="F691" s="212">
        <f t="shared" si="279"/>
        <v>8.2999999999999989</v>
      </c>
      <c r="G691" s="212">
        <f t="shared" si="279"/>
        <v>9.4</v>
      </c>
      <c r="H691" s="212">
        <f t="shared" si="279"/>
        <v>7.2</v>
      </c>
      <c r="I691" s="212">
        <f t="shared" si="279"/>
        <v>8.7000000000000011</v>
      </c>
      <c r="J691" s="212">
        <f t="shared" si="279"/>
        <v>11.4</v>
      </c>
      <c r="K691" s="295">
        <f t="shared" si="279"/>
        <v>6.1</v>
      </c>
      <c r="L691" s="295">
        <f t="shared" si="279"/>
        <v>1.9000000000000001</v>
      </c>
      <c r="M691" s="295">
        <f t="shared" si="279"/>
        <v>0.30000000000000004</v>
      </c>
      <c r="N691" s="295">
        <f t="shared" si="279"/>
        <v>0.2</v>
      </c>
      <c r="O691" s="295">
        <f t="shared" si="279"/>
        <v>0.19999999999999998</v>
      </c>
      <c r="P691" s="295">
        <f t="shared" si="279"/>
        <v>0.4</v>
      </c>
      <c r="Q691" s="212">
        <f t="shared" si="276"/>
        <v>56.5</v>
      </c>
      <c r="R691" s="212">
        <v>56.899999999999991</v>
      </c>
      <c r="S691" s="213">
        <f t="shared" si="277"/>
        <v>99.297012302284728</v>
      </c>
    </row>
    <row r="692" spans="1:19" ht="13.5" customHeight="1" x14ac:dyDescent="0.15">
      <c r="A692" s="209"/>
      <c r="B692" s="194"/>
      <c r="C692" s="379"/>
      <c r="D692" s="203" t="s">
        <v>76</v>
      </c>
      <c r="E692" s="212">
        <v>0.2</v>
      </c>
      <c r="F692" s="212">
        <v>0.4</v>
      </c>
      <c r="G692" s="212">
        <v>0.4</v>
      </c>
      <c r="H692" s="212">
        <v>1.3</v>
      </c>
      <c r="I692" s="212">
        <v>2.1</v>
      </c>
      <c r="J692" s="212">
        <v>0.9</v>
      </c>
      <c r="K692" s="295">
        <v>0.2</v>
      </c>
      <c r="L692" s="295">
        <v>0.2</v>
      </c>
      <c r="M692" s="295">
        <v>0.1</v>
      </c>
      <c r="N692" s="295">
        <v>0.2</v>
      </c>
      <c r="O692" s="295">
        <v>0.1</v>
      </c>
      <c r="P692" s="295">
        <v>0.1</v>
      </c>
      <c r="Q692" s="212">
        <f t="shared" si="276"/>
        <v>6.2</v>
      </c>
      <c r="R692" s="212">
        <v>5.4999999999999991</v>
      </c>
      <c r="S692" s="213">
        <f t="shared" si="277"/>
        <v>112.72727272727275</v>
      </c>
    </row>
    <row r="693" spans="1:19" ht="13.5" customHeight="1" thickBot="1" x14ac:dyDescent="0.2">
      <c r="A693" s="209"/>
      <c r="B693" s="194"/>
      <c r="C693" s="380"/>
      <c r="D693" s="206" t="s">
        <v>77</v>
      </c>
      <c r="E693" s="214">
        <v>0.3</v>
      </c>
      <c r="F693" s="214">
        <v>0.9</v>
      </c>
      <c r="G693" s="214">
        <v>0.9</v>
      </c>
      <c r="H693" s="214">
        <v>1.7</v>
      </c>
      <c r="I693" s="214">
        <v>3.1</v>
      </c>
      <c r="J693" s="214">
        <v>1.4</v>
      </c>
      <c r="K693" s="296">
        <v>0.3</v>
      </c>
      <c r="L693" s="296">
        <v>0.3</v>
      </c>
      <c r="M693" s="296">
        <v>0.1</v>
      </c>
      <c r="N693" s="296">
        <v>0.3</v>
      </c>
      <c r="O693" s="296">
        <v>0.2</v>
      </c>
      <c r="P693" s="296">
        <v>0.2</v>
      </c>
      <c r="Q693" s="214">
        <f t="shared" si="276"/>
        <v>9.7000000000000011</v>
      </c>
      <c r="R693" s="214">
        <v>7.9</v>
      </c>
      <c r="S693" s="215">
        <f t="shared" si="277"/>
        <v>122.78481012658229</v>
      </c>
    </row>
    <row r="694" spans="1:19" ht="13.5" customHeight="1" x14ac:dyDescent="0.15">
      <c r="A694" s="209"/>
      <c r="B694" s="194"/>
      <c r="C694" s="378" t="s">
        <v>162</v>
      </c>
      <c r="D694" s="200" t="s">
        <v>72</v>
      </c>
      <c r="E694" s="210">
        <v>52.5</v>
      </c>
      <c r="F694" s="210">
        <v>94.8</v>
      </c>
      <c r="G694" s="210">
        <v>143.5</v>
      </c>
      <c r="H694" s="210">
        <v>360.2</v>
      </c>
      <c r="I694" s="210">
        <v>280.39999999999998</v>
      </c>
      <c r="J694" s="210">
        <v>313.7</v>
      </c>
      <c r="K694" s="294">
        <v>250.2</v>
      </c>
      <c r="L694" s="294">
        <v>75.8</v>
      </c>
      <c r="M694" s="294">
        <v>126.5</v>
      </c>
      <c r="N694" s="294">
        <v>109.6</v>
      </c>
      <c r="O694" s="294">
        <v>240.9</v>
      </c>
      <c r="P694" s="294">
        <v>74</v>
      </c>
      <c r="Q694" s="210">
        <f t="shared" si="276"/>
        <v>2122.1</v>
      </c>
      <c r="R694" s="210">
        <v>2059.1999999999998</v>
      </c>
      <c r="S694" s="211">
        <f t="shared" si="277"/>
        <v>103.05458430458432</v>
      </c>
    </row>
    <row r="695" spans="1:19" ht="13.5" customHeight="1" x14ac:dyDescent="0.15">
      <c r="A695" s="209"/>
      <c r="B695" s="194"/>
      <c r="C695" s="379"/>
      <c r="D695" s="203" t="s">
        <v>73</v>
      </c>
      <c r="E695" s="212">
        <v>32</v>
      </c>
      <c r="F695" s="212">
        <v>63.2</v>
      </c>
      <c r="G695" s="212">
        <v>104.9</v>
      </c>
      <c r="H695" s="212">
        <v>279.2</v>
      </c>
      <c r="I695" s="212">
        <v>193.5</v>
      </c>
      <c r="J695" s="212">
        <v>230.1</v>
      </c>
      <c r="K695" s="295">
        <v>190.6</v>
      </c>
      <c r="L695" s="295">
        <v>45.8</v>
      </c>
      <c r="M695" s="295">
        <v>83</v>
      </c>
      <c r="N695" s="295">
        <v>78.7</v>
      </c>
      <c r="O695" s="295">
        <v>193.7</v>
      </c>
      <c r="P695" s="295">
        <v>44.3</v>
      </c>
      <c r="Q695" s="212">
        <f t="shared" si="276"/>
        <v>1539</v>
      </c>
      <c r="R695" s="212">
        <v>1429.2000000000003</v>
      </c>
      <c r="S695" s="213">
        <f t="shared" si="277"/>
        <v>107.68261964735515</v>
      </c>
    </row>
    <row r="696" spans="1:19" ht="13.5" customHeight="1" x14ac:dyDescent="0.15">
      <c r="A696" s="209"/>
      <c r="B696" s="194"/>
      <c r="C696" s="379"/>
      <c r="D696" s="203" t="s">
        <v>74</v>
      </c>
      <c r="E696" s="212">
        <f t="shared" ref="E696:P696" si="280">+E694-E695</f>
        <v>20.5</v>
      </c>
      <c r="F696" s="212">
        <f t="shared" si="280"/>
        <v>31.599999999999994</v>
      </c>
      <c r="G696" s="212">
        <f t="shared" si="280"/>
        <v>38.599999999999994</v>
      </c>
      <c r="H696" s="212">
        <f t="shared" si="280"/>
        <v>81</v>
      </c>
      <c r="I696" s="212">
        <f t="shared" si="280"/>
        <v>86.899999999999977</v>
      </c>
      <c r="J696" s="212">
        <f t="shared" si="280"/>
        <v>83.6</v>
      </c>
      <c r="K696" s="295">
        <f t="shared" si="280"/>
        <v>59.599999999999994</v>
      </c>
      <c r="L696" s="295">
        <f t="shared" si="280"/>
        <v>30</v>
      </c>
      <c r="M696" s="295">
        <f t="shared" si="280"/>
        <v>43.5</v>
      </c>
      <c r="N696" s="295">
        <f t="shared" si="280"/>
        <v>30.899999999999991</v>
      </c>
      <c r="O696" s="295">
        <f t="shared" si="280"/>
        <v>47.200000000000017</v>
      </c>
      <c r="P696" s="295">
        <f t="shared" si="280"/>
        <v>29.700000000000003</v>
      </c>
      <c r="Q696" s="212">
        <f t="shared" si="276"/>
        <v>583.1</v>
      </c>
      <c r="R696" s="212">
        <v>630</v>
      </c>
      <c r="S696" s="213">
        <f t="shared" si="277"/>
        <v>92.555555555555557</v>
      </c>
    </row>
    <row r="697" spans="1:19" ht="13.5" customHeight="1" x14ac:dyDescent="0.15">
      <c r="A697" s="209"/>
      <c r="B697" s="194"/>
      <c r="C697" s="379"/>
      <c r="D697" s="203" t="s">
        <v>75</v>
      </c>
      <c r="E697" s="212">
        <f t="shared" ref="E697:P697" si="281">+E694-E698</f>
        <v>23.6</v>
      </c>
      <c r="F697" s="212">
        <f t="shared" si="281"/>
        <v>38.299999999999997</v>
      </c>
      <c r="G697" s="212">
        <f t="shared" si="281"/>
        <v>86.5</v>
      </c>
      <c r="H697" s="212">
        <f t="shared" si="281"/>
        <v>279.7</v>
      </c>
      <c r="I697" s="212">
        <f t="shared" si="281"/>
        <v>205.29999999999998</v>
      </c>
      <c r="J697" s="212">
        <f t="shared" si="281"/>
        <v>244.79999999999998</v>
      </c>
      <c r="K697" s="295">
        <f t="shared" si="281"/>
        <v>183.1</v>
      </c>
      <c r="L697" s="295">
        <f t="shared" si="281"/>
        <v>28.9</v>
      </c>
      <c r="M697" s="295">
        <f t="shared" si="281"/>
        <v>83.3</v>
      </c>
      <c r="N697" s="295">
        <f t="shared" si="281"/>
        <v>58.699999999999996</v>
      </c>
      <c r="O697" s="295">
        <f t="shared" si="281"/>
        <v>178.2</v>
      </c>
      <c r="P697" s="295">
        <f t="shared" si="281"/>
        <v>23.5</v>
      </c>
      <c r="Q697" s="212">
        <f t="shared" si="276"/>
        <v>1433.9</v>
      </c>
      <c r="R697" s="212">
        <v>1375.2000000000003</v>
      </c>
      <c r="S697" s="213">
        <f t="shared" si="277"/>
        <v>104.26847004072133</v>
      </c>
    </row>
    <row r="698" spans="1:19" ht="13.5" customHeight="1" x14ac:dyDescent="0.15">
      <c r="A698" s="209"/>
      <c r="B698" s="194"/>
      <c r="C698" s="379"/>
      <c r="D698" s="203" t="s">
        <v>76</v>
      </c>
      <c r="E698" s="212">
        <v>28.9</v>
      </c>
      <c r="F698" s="212">
        <v>56.5</v>
      </c>
      <c r="G698" s="212">
        <v>57</v>
      </c>
      <c r="H698" s="212">
        <v>80.5</v>
      </c>
      <c r="I698" s="212">
        <v>75.099999999999994</v>
      </c>
      <c r="J698" s="212">
        <v>68.900000000000006</v>
      </c>
      <c r="K698" s="295">
        <v>67.099999999999994</v>
      </c>
      <c r="L698" s="295">
        <v>46.9</v>
      </c>
      <c r="M698" s="295">
        <v>43.2</v>
      </c>
      <c r="N698" s="295">
        <v>50.9</v>
      </c>
      <c r="O698" s="295">
        <v>62.7</v>
      </c>
      <c r="P698" s="295">
        <v>50.5</v>
      </c>
      <c r="Q698" s="212">
        <f t="shared" si="276"/>
        <v>688.2</v>
      </c>
      <c r="R698" s="212">
        <v>684</v>
      </c>
      <c r="S698" s="213">
        <f t="shared" si="277"/>
        <v>100.61403508771932</v>
      </c>
    </row>
    <row r="699" spans="1:19" ht="13.5" customHeight="1" thickBot="1" x14ac:dyDescent="0.2">
      <c r="A699" s="209"/>
      <c r="B699" s="194"/>
      <c r="C699" s="380"/>
      <c r="D699" s="206" t="s">
        <v>77</v>
      </c>
      <c r="E699" s="214">
        <v>30.4</v>
      </c>
      <c r="F699" s="214">
        <v>59.3</v>
      </c>
      <c r="G699" s="214">
        <v>59.9</v>
      </c>
      <c r="H699" s="214">
        <v>84.6</v>
      </c>
      <c r="I699" s="214">
        <v>78.900000000000006</v>
      </c>
      <c r="J699" s="214">
        <v>72.5</v>
      </c>
      <c r="K699" s="296">
        <v>70.400000000000006</v>
      </c>
      <c r="L699" s="296">
        <v>49.2</v>
      </c>
      <c r="M699" s="296">
        <v>45.3</v>
      </c>
      <c r="N699" s="296">
        <v>53.4</v>
      </c>
      <c r="O699" s="296">
        <v>65.900000000000006</v>
      </c>
      <c r="P699" s="296">
        <v>53</v>
      </c>
      <c r="Q699" s="214">
        <f t="shared" si="276"/>
        <v>722.8</v>
      </c>
      <c r="R699" s="214">
        <v>718.5</v>
      </c>
      <c r="S699" s="215">
        <f t="shared" si="277"/>
        <v>100.59846903270702</v>
      </c>
    </row>
    <row r="700" spans="1:19" ht="13.5" customHeight="1" x14ac:dyDescent="0.15">
      <c r="A700" s="209"/>
      <c r="B700" s="194"/>
      <c r="C700" s="378" t="s">
        <v>163</v>
      </c>
      <c r="D700" s="200" t="s">
        <v>72</v>
      </c>
      <c r="E700" s="210">
        <v>51.3</v>
      </c>
      <c r="F700" s="210">
        <v>114.7</v>
      </c>
      <c r="G700" s="210">
        <v>84.1</v>
      </c>
      <c r="H700" s="210">
        <v>130.1</v>
      </c>
      <c r="I700" s="210">
        <v>165.6</v>
      </c>
      <c r="J700" s="210">
        <v>168.2</v>
      </c>
      <c r="K700" s="294">
        <v>75</v>
      </c>
      <c r="L700" s="294">
        <v>43.2</v>
      </c>
      <c r="M700" s="294">
        <v>42.8</v>
      </c>
      <c r="N700" s="294">
        <v>224.3</v>
      </c>
      <c r="O700" s="294">
        <v>168.1</v>
      </c>
      <c r="P700" s="294">
        <v>74</v>
      </c>
      <c r="Q700" s="210">
        <f t="shared" si="276"/>
        <v>1341.3999999999999</v>
      </c>
      <c r="R700" s="210">
        <v>1059.3</v>
      </c>
      <c r="S700" s="211">
        <f t="shared" si="277"/>
        <v>126.63079392051353</v>
      </c>
    </row>
    <row r="701" spans="1:19" ht="13.5" customHeight="1" x14ac:dyDescent="0.15">
      <c r="A701" s="209"/>
      <c r="B701" s="194"/>
      <c r="C701" s="379"/>
      <c r="D701" s="203" t="s">
        <v>73</v>
      </c>
      <c r="E701" s="212">
        <v>6.7</v>
      </c>
      <c r="F701" s="212">
        <v>13.1</v>
      </c>
      <c r="G701" s="212">
        <v>19</v>
      </c>
      <c r="H701" s="212">
        <v>38.299999999999997</v>
      </c>
      <c r="I701" s="212">
        <v>32.799999999999997</v>
      </c>
      <c r="J701" s="212">
        <v>42.6</v>
      </c>
      <c r="K701" s="295">
        <v>18.2</v>
      </c>
      <c r="L701" s="295">
        <v>7.2</v>
      </c>
      <c r="M701" s="295">
        <v>8.4</v>
      </c>
      <c r="N701" s="295">
        <v>26.7</v>
      </c>
      <c r="O701" s="295">
        <v>22.9</v>
      </c>
      <c r="P701" s="295">
        <v>10.6</v>
      </c>
      <c r="Q701" s="212">
        <f t="shared" si="276"/>
        <v>246.49999999999997</v>
      </c>
      <c r="R701" s="212">
        <v>230</v>
      </c>
      <c r="S701" s="213">
        <f t="shared" si="277"/>
        <v>107.17391304347825</v>
      </c>
    </row>
    <row r="702" spans="1:19" ht="13.5" customHeight="1" x14ac:dyDescent="0.15">
      <c r="A702" s="209"/>
      <c r="B702" s="194"/>
      <c r="C702" s="379"/>
      <c r="D702" s="203" t="s">
        <v>74</v>
      </c>
      <c r="E702" s="212">
        <f t="shared" ref="E702:P702" si="282">+E700-E701</f>
        <v>44.599999999999994</v>
      </c>
      <c r="F702" s="212">
        <f t="shared" si="282"/>
        <v>101.60000000000001</v>
      </c>
      <c r="G702" s="212">
        <f t="shared" si="282"/>
        <v>65.099999999999994</v>
      </c>
      <c r="H702" s="212">
        <f t="shared" si="282"/>
        <v>91.8</v>
      </c>
      <c r="I702" s="212">
        <f t="shared" si="282"/>
        <v>132.80000000000001</v>
      </c>
      <c r="J702" s="212">
        <f t="shared" si="282"/>
        <v>125.6</v>
      </c>
      <c r="K702" s="295">
        <f t="shared" si="282"/>
        <v>56.8</v>
      </c>
      <c r="L702" s="295">
        <f t="shared" si="282"/>
        <v>36</v>
      </c>
      <c r="M702" s="295">
        <f t="shared" si="282"/>
        <v>34.4</v>
      </c>
      <c r="N702" s="295">
        <f t="shared" si="282"/>
        <v>197.60000000000002</v>
      </c>
      <c r="O702" s="295">
        <f t="shared" si="282"/>
        <v>145.19999999999999</v>
      </c>
      <c r="P702" s="295">
        <f t="shared" si="282"/>
        <v>63.4</v>
      </c>
      <c r="Q702" s="212">
        <f t="shared" si="276"/>
        <v>1094.9000000000001</v>
      </c>
      <c r="R702" s="212">
        <v>829.30000000000018</v>
      </c>
      <c r="S702" s="213">
        <f t="shared" si="277"/>
        <v>132.0270107319426</v>
      </c>
    </row>
    <row r="703" spans="1:19" ht="13.5" customHeight="1" x14ac:dyDescent="0.15">
      <c r="A703" s="209"/>
      <c r="B703" s="194"/>
      <c r="C703" s="379"/>
      <c r="D703" s="203" t="s">
        <v>75</v>
      </c>
      <c r="E703" s="212">
        <f t="shared" ref="E703:P703" si="283">+E700-E704</f>
        <v>46.199999999999996</v>
      </c>
      <c r="F703" s="212">
        <f t="shared" si="283"/>
        <v>104.5</v>
      </c>
      <c r="G703" s="212">
        <f t="shared" si="283"/>
        <v>69.599999999999994</v>
      </c>
      <c r="H703" s="212">
        <f t="shared" si="283"/>
        <v>106.5</v>
      </c>
      <c r="I703" s="212">
        <f t="shared" si="283"/>
        <v>145.1</v>
      </c>
      <c r="J703" s="212">
        <f t="shared" si="283"/>
        <v>149.79999999999998</v>
      </c>
      <c r="K703" s="295">
        <f t="shared" si="283"/>
        <v>61.2</v>
      </c>
      <c r="L703" s="295">
        <f t="shared" si="283"/>
        <v>35</v>
      </c>
      <c r="M703" s="295">
        <f t="shared" si="283"/>
        <v>33.9</v>
      </c>
      <c r="N703" s="295">
        <f t="shared" si="283"/>
        <v>213.60000000000002</v>
      </c>
      <c r="O703" s="295">
        <f t="shared" si="283"/>
        <v>154.4</v>
      </c>
      <c r="P703" s="295">
        <f t="shared" si="283"/>
        <v>64.7</v>
      </c>
      <c r="Q703" s="212">
        <f t="shared" si="276"/>
        <v>1184.5</v>
      </c>
      <c r="R703" s="212">
        <v>909.20000000000016</v>
      </c>
      <c r="S703" s="213">
        <f t="shared" si="277"/>
        <v>130.27936647602286</v>
      </c>
    </row>
    <row r="704" spans="1:19" ht="13.5" customHeight="1" x14ac:dyDescent="0.15">
      <c r="A704" s="209"/>
      <c r="B704" s="194"/>
      <c r="C704" s="379"/>
      <c r="D704" s="203" t="s">
        <v>76</v>
      </c>
      <c r="E704" s="212">
        <v>5.0999999999999996</v>
      </c>
      <c r="F704" s="212">
        <v>10.199999999999999</v>
      </c>
      <c r="G704" s="212">
        <v>14.5</v>
      </c>
      <c r="H704" s="212">
        <v>23.6</v>
      </c>
      <c r="I704" s="212">
        <v>20.5</v>
      </c>
      <c r="J704" s="212">
        <v>18.399999999999999</v>
      </c>
      <c r="K704" s="295">
        <v>13.8</v>
      </c>
      <c r="L704" s="295">
        <v>8.1999999999999993</v>
      </c>
      <c r="M704" s="295">
        <v>8.9</v>
      </c>
      <c r="N704" s="295">
        <v>10.7</v>
      </c>
      <c r="O704" s="295">
        <v>13.7</v>
      </c>
      <c r="P704" s="295">
        <v>9.3000000000000007</v>
      </c>
      <c r="Q704" s="212">
        <f t="shared" si="276"/>
        <v>156.9</v>
      </c>
      <c r="R704" s="212">
        <v>150.09999999999997</v>
      </c>
      <c r="S704" s="213">
        <f t="shared" si="277"/>
        <v>104.53031312458363</v>
      </c>
    </row>
    <row r="705" spans="1:19" ht="13.5" customHeight="1" thickBot="1" x14ac:dyDescent="0.2">
      <c r="A705" s="209"/>
      <c r="B705" s="194"/>
      <c r="C705" s="380"/>
      <c r="D705" s="206" t="s">
        <v>77</v>
      </c>
      <c r="E705" s="214">
        <v>5.5</v>
      </c>
      <c r="F705" s="214">
        <v>11.2</v>
      </c>
      <c r="G705" s="214">
        <v>15.8</v>
      </c>
      <c r="H705" s="214">
        <v>26.3</v>
      </c>
      <c r="I705" s="214">
        <v>24.4</v>
      </c>
      <c r="J705" s="214">
        <v>20.399999999999999</v>
      </c>
      <c r="K705" s="296">
        <v>15</v>
      </c>
      <c r="L705" s="296">
        <v>10.9</v>
      </c>
      <c r="M705" s="296">
        <v>11.2</v>
      </c>
      <c r="N705" s="296">
        <v>12.9</v>
      </c>
      <c r="O705" s="296">
        <v>15.4</v>
      </c>
      <c r="P705" s="296">
        <v>10.4</v>
      </c>
      <c r="Q705" s="214">
        <f t="shared" si="276"/>
        <v>179.4</v>
      </c>
      <c r="R705" s="214">
        <v>171</v>
      </c>
      <c r="S705" s="215">
        <f t="shared" si="277"/>
        <v>104.91228070175438</v>
      </c>
    </row>
    <row r="706" spans="1:19" ht="13.5" customHeight="1" x14ac:dyDescent="0.15">
      <c r="A706" s="209"/>
      <c r="B706" s="194"/>
      <c r="C706" s="378" t="s">
        <v>164</v>
      </c>
      <c r="D706" s="200" t="s">
        <v>72</v>
      </c>
      <c r="E706" s="210">
        <v>43.3</v>
      </c>
      <c r="F706" s="210">
        <v>120.9</v>
      </c>
      <c r="G706" s="210">
        <v>224.8</v>
      </c>
      <c r="H706" s="210">
        <v>376.2</v>
      </c>
      <c r="I706" s="210">
        <v>307.10000000000002</v>
      </c>
      <c r="J706" s="210">
        <v>188.9</v>
      </c>
      <c r="K706" s="294">
        <v>168.7</v>
      </c>
      <c r="L706" s="294">
        <v>52.6</v>
      </c>
      <c r="M706" s="294">
        <v>54.6</v>
      </c>
      <c r="N706" s="294">
        <v>45.2</v>
      </c>
      <c r="O706" s="294">
        <v>65.099999999999994</v>
      </c>
      <c r="P706" s="294">
        <v>50.9</v>
      </c>
      <c r="Q706" s="210">
        <f t="shared" si="276"/>
        <v>1698.3000000000002</v>
      </c>
      <c r="R706" s="210">
        <v>1791</v>
      </c>
      <c r="S706" s="211">
        <f t="shared" si="277"/>
        <v>94.824120603015089</v>
      </c>
    </row>
    <row r="707" spans="1:19" ht="13.5" customHeight="1" x14ac:dyDescent="0.15">
      <c r="A707" s="209"/>
      <c r="B707" s="194"/>
      <c r="C707" s="379"/>
      <c r="D707" s="203" t="s">
        <v>73</v>
      </c>
      <c r="E707" s="212">
        <v>5.0999999999999996</v>
      </c>
      <c r="F707" s="212">
        <v>38.200000000000003</v>
      </c>
      <c r="G707" s="212">
        <v>75.7</v>
      </c>
      <c r="H707" s="212">
        <v>227.2</v>
      </c>
      <c r="I707" s="212">
        <v>159.9</v>
      </c>
      <c r="J707" s="212">
        <v>94.9</v>
      </c>
      <c r="K707" s="295">
        <v>53.1</v>
      </c>
      <c r="L707" s="295">
        <v>10.1</v>
      </c>
      <c r="M707" s="295">
        <v>16.3</v>
      </c>
      <c r="N707" s="295">
        <v>12.4</v>
      </c>
      <c r="O707" s="295">
        <v>23.8</v>
      </c>
      <c r="P707" s="295">
        <v>8.5</v>
      </c>
      <c r="Q707" s="212">
        <f t="shared" si="276"/>
        <v>725.19999999999993</v>
      </c>
      <c r="R707" s="212">
        <v>721.49999999999989</v>
      </c>
      <c r="S707" s="213">
        <f t="shared" si="277"/>
        <v>100.51282051282051</v>
      </c>
    </row>
    <row r="708" spans="1:19" ht="13.5" customHeight="1" x14ac:dyDescent="0.15">
      <c r="A708" s="209"/>
      <c r="B708" s="194"/>
      <c r="C708" s="379"/>
      <c r="D708" s="203" t="s">
        <v>74</v>
      </c>
      <c r="E708" s="212">
        <f t="shared" ref="E708:P708" si="284">+E706-E707</f>
        <v>38.199999999999996</v>
      </c>
      <c r="F708" s="212">
        <f t="shared" si="284"/>
        <v>82.7</v>
      </c>
      <c r="G708" s="212">
        <f t="shared" si="284"/>
        <v>149.10000000000002</v>
      </c>
      <c r="H708" s="212">
        <f t="shared" si="284"/>
        <v>149</v>
      </c>
      <c r="I708" s="212">
        <f t="shared" si="284"/>
        <v>147.20000000000002</v>
      </c>
      <c r="J708" s="212">
        <f t="shared" si="284"/>
        <v>94</v>
      </c>
      <c r="K708" s="295">
        <f t="shared" si="284"/>
        <v>115.6</v>
      </c>
      <c r="L708" s="295">
        <f t="shared" si="284"/>
        <v>42.5</v>
      </c>
      <c r="M708" s="295">
        <f t="shared" si="284"/>
        <v>38.299999999999997</v>
      </c>
      <c r="N708" s="295">
        <f t="shared" si="284"/>
        <v>32.800000000000004</v>
      </c>
      <c r="O708" s="295">
        <f t="shared" si="284"/>
        <v>41.3</v>
      </c>
      <c r="P708" s="295">
        <f t="shared" si="284"/>
        <v>42.4</v>
      </c>
      <c r="Q708" s="212">
        <f t="shared" si="276"/>
        <v>973.09999999999991</v>
      </c>
      <c r="R708" s="212">
        <v>1069.5</v>
      </c>
      <c r="S708" s="213">
        <f t="shared" si="277"/>
        <v>90.986442262739587</v>
      </c>
    </row>
    <row r="709" spans="1:19" ht="13.5" customHeight="1" x14ac:dyDescent="0.15">
      <c r="A709" s="209"/>
      <c r="B709" s="194"/>
      <c r="C709" s="379"/>
      <c r="D709" s="203" t="s">
        <v>75</v>
      </c>
      <c r="E709" s="212">
        <f t="shared" ref="E709:P709" si="285">+E706-E710</f>
        <v>35</v>
      </c>
      <c r="F709" s="212">
        <f t="shared" si="285"/>
        <v>107.9</v>
      </c>
      <c r="G709" s="212">
        <f t="shared" si="285"/>
        <v>205.9</v>
      </c>
      <c r="H709" s="212">
        <f t="shared" si="285"/>
        <v>342.7</v>
      </c>
      <c r="I709" s="212">
        <f t="shared" si="285"/>
        <v>277.70000000000005</v>
      </c>
      <c r="J709" s="212">
        <f t="shared" si="285"/>
        <v>167.5</v>
      </c>
      <c r="K709" s="295">
        <f t="shared" si="285"/>
        <v>156.39999999999998</v>
      </c>
      <c r="L709" s="295">
        <f t="shared" si="285"/>
        <v>44</v>
      </c>
      <c r="M709" s="295">
        <f t="shared" si="285"/>
        <v>45.8</v>
      </c>
      <c r="N709" s="295">
        <f t="shared" si="285"/>
        <v>36.300000000000004</v>
      </c>
      <c r="O709" s="295">
        <f t="shared" si="285"/>
        <v>56.399999999999991</v>
      </c>
      <c r="P709" s="295">
        <f t="shared" si="285"/>
        <v>43.9</v>
      </c>
      <c r="Q709" s="212">
        <f t="shared" si="276"/>
        <v>1519.5</v>
      </c>
      <c r="R709" s="212">
        <v>1616.8000000000004</v>
      </c>
      <c r="S709" s="213">
        <f t="shared" si="277"/>
        <v>93.981939633844604</v>
      </c>
    </row>
    <row r="710" spans="1:19" ht="13.5" customHeight="1" x14ac:dyDescent="0.15">
      <c r="A710" s="209"/>
      <c r="B710" s="194"/>
      <c r="C710" s="379"/>
      <c r="D710" s="203" t="s">
        <v>76</v>
      </c>
      <c r="E710" s="212">
        <v>8.3000000000000007</v>
      </c>
      <c r="F710" s="212">
        <v>13</v>
      </c>
      <c r="G710" s="212">
        <v>18.899999999999999</v>
      </c>
      <c r="H710" s="212">
        <v>33.5</v>
      </c>
      <c r="I710" s="212">
        <v>29.4</v>
      </c>
      <c r="J710" s="212">
        <v>21.4</v>
      </c>
      <c r="K710" s="295">
        <v>12.3</v>
      </c>
      <c r="L710" s="295">
        <v>8.6</v>
      </c>
      <c r="M710" s="295">
        <v>8.8000000000000007</v>
      </c>
      <c r="N710" s="295">
        <v>8.9</v>
      </c>
      <c r="O710" s="295">
        <v>8.6999999999999993</v>
      </c>
      <c r="P710" s="295">
        <v>7</v>
      </c>
      <c r="Q710" s="212">
        <f t="shared" si="276"/>
        <v>178.8</v>
      </c>
      <c r="R710" s="212">
        <v>174.2</v>
      </c>
      <c r="S710" s="213">
        <f t="shared" si="277"/>
        <v>102.64064293915041</v>
      </c>
    </row>
    <row r="711" spans="1:19" ht="13.5" customHeight="1" thickBot="1" x14ac:dyDescent="0.2">
      <c r="A711" s="209"/>
      <c r="B711" s="194"/>
      <c r="C711" s="380"/>
      <c r="D711" s="206" t="s">
        <v>77</v>
      </c>
      <c r="E711" s="214">
        <v>17.7</v>
      </c>
      <c r="F711" s="214">
        <v>20.5</v>
      </c>
      <c r="G711" s="214">
        <v>27.4</v>
      </c>
      <c r="H711" s="214">
        <v>45.8</v>
      </c>
      <c r="I711" s="214">
        <v>45.9</v>
      </c>
      <c r="J711" s="214">
        <v>28.3</v>
      </c>
      <c r="K711" s="296">
        <v>17.3</v>
      </c>
      <c r="L711" s="296">
        <v>14.4</v>
      </c>
      <c r="M711" s="296">
        <v>16</v>
      </c>
      <c r="N711" s="296">
        <v>14.8</v>
      </c>
      <c r="O711" s="296">
        <v>13.3</v>
      </c>
      <c r="P711" s="296">
        <v>12</v>
      </c>
      <c r="Q711" s="214">
        <f t="shared" si="276"/>
        <v>273.40000000000003</v>
      </c>
      <c r="R711" s="214">
        <v>269.2</v>
      </c>
      <c r="S711" s="215">
        <f t="shared" si="277"/>
        <v>101.56017830609214</v>
      </c>
    </row>
    <row r="712" spans="1:19" ht="13.5" customHeight="1" x14ac:dyDescent="0.15">
      <c r="A712" s="209"/>
      <c r="B712" s="194"/>
      <c r="C712" s="378" t="s">
        <v>165</v>
      </c>
      <c r="D712" s="200" t="s">
        <v>72</v>
      </c>
      <c r="E712" s="210">
        <v>13.6</v>
      </c>
      <c r="F712" s="210">
        <v>43.7</v>
      </c>
      <c r="G712" s="210">
        <v>69.3</v>
      </c>
      <c r="H712" s="210">
        <v>208.8</v>
      </c>
      <c r="I712" s="210">
        <v>131.1</v>
      </c>
      <c r="J712" s="210">
        <v>77.400000000000006</v>
      </c>
      <c r="K712" s="294">
        <v>26.7</v>
      </c>
      <c r="L712" s="294">
        <v>12.6</v>
      </c>
      <c r="M712" s="294">
        <v>11</v>
      </c>
      <c r="N712" s="294">
        <v>12.1</v>
      </c>
      <c r="O712" s="294">
        <v>14.3</v>
      </c>
      <c r="P712" s="294">
        <v>12</v>
      </c>
      <c r="Q712" s="210">
        <f t="shared" si="276"/>
        <v>632.6</v>
      </c>
      <c r="R712" s="210">
        <v>693.69999999999993</v>
      </c>
      <c r="S712" s="211">
        <f t="shared" si="277"/>
        <v>91.192157993368909</v>
      </c>
    </row>
    <row r="713" spans="1:19" ht="13.5" customHeight="1" x14ac:dyDescent="0.15">
      <c r="A713" s="209"/>
      <c r="B713" s="194"/>
      <c r="C713" s="379"/>
      <c r="D713" s="203" t="s">
        <v>73</v>
      </c>
      <c r="E713" s="212">
        <v>6.1</v>
      </c>
      <c r="F713" s="212">
        <v>41.3</v>
      </c>
      <c r="G713" s="212">
        <v>31.2</v>
      </c>
      <c r="H713" s="212">
        <v>94</v>
      </c>
      <c r="I713" s="212">
        <v>59</v>
      </c>
      <c r="J713" s="212">
        <v>34.4</v>
      </c>
      <c r="K713" s="295">
        <v>12</v>
      </c>
      <c r="L713" s="295">
        <v>5.7</v>
      </c>
      <c r="M713" s="295">
        <v>4.9000000000000004</v>
      </c>
      <c r="N713" s="295">
        <v>5.4</v>
      </c>
      <c r="O713" s="295">
        <v>6.4</v>
      </c>
      <c r="P713" s="295">
        <v>5.4</v>
      </c>
      <c r="Q713" s="212">
        <f t="shared" si="276"/>
        <v>305.7999999999999</v>
      </c>
      <c r="R713" s="212">
        <v>124.09999999999998</v>
      </c>
      <c r="S713" s="213">
        <f t="shared" si="277"/>
        <v>246.4141821112006</v>
      </c>
    </row>
    <row r="714" spans="1:19" ht="13.5" customHeight="1" x14ac:dyDescent="0.15">
      <c r="A714" s="209"/>
      <c r="B714" s="194"/>
      <c r="C714" s="379"/>
      <c r="D714" s="203" t="s">
        <v>74</v>
      </c>
      <c r="E714" s="212">
        <f t="shared" ref="E714:P714" si="286">+E712-E713</f>
        <v>7.5</v>
      </c>
      <c r="F714" s="212">
        <f t="shared" si="286"/>
        <v>2.4000000000000057</v>
      </c>
      <c r="G714" s="212">
        <f t="shared" si="286"/>
        <v>38.099999999999994</v>
      </c>
      <c r="H714" s="212">
        <f t="shared" si="286"/>
        <v>114.80000000000001</v>
      </c>
      <c r="I714" s="212">
        <f t="shared" si="286"/>
        <v>72.099999999999994</v>
      </c>
      <c r="J714" s="212">
        <f t="shared" si="286"/>
        <v>43.000000000000007</v>
      </c>
      <c r="K714" s="295">
        <f t="shared" si="286"/>
        <v>14.7</v>
      </c>
      <c r="L714" s="295">
        <f t="shared" si="286"/>
        <v>6.8999999999999995</v>
      </c>
      <c r="M714" s="295">
        <f t="shared" si="286"/>
        <v>6.1</v>
      </c>
      <c r="N714" s="295">
        <f t="shared" si="286"/>
        <v>6.6999999999999993</v>
      </c>
      <c r="O714" s="295">
        <f t="shared" si="286"/>
        <v>7.9</v>
      </c>
      <c r="P714" s="295">
        <f t="shared" si="286"/>
        <v>6.6</v>
      </c>
      <c r="Q714" s="212">
        <f t="shared" si="276"/>
        <v>326.8</v>
      </c>
      <c r="R714" s="212">
        <v>569.6</v>
      </c>
      <c r="S714" s="213">
        <f t="shared" si="277"/>
        <v>57.373595505617978</v>
      </c>
    </row>
    <row r="715" spans="1:19" ht="13.5" customHeight="1" x14ac:dyDescent="0.15">
      <c r="A715" s="209"/>
      <c r="B715" s="194"/>
      <c r="C715" s="379"/>
      <c r="D715" s="203" t="s">
        <v>75</v>
      </c>
      <c r="E715" s="212">
        <f t="shared" ref="E715:P715" si="287">+E712-E716</f>
        <v>11.799999999999999</v>
      </c>
      <c r="F715" s="212">
        <f t="shared" si="287"/>
        <v>39.300000000000004</v>
      </c>
      <c r="G715" s="212">
        <f t="shared" si="287"/>
        <v>62.199999999999996</v>
      </c>
      <c r="H715" s="212">
        <f t="shared" si="287"/>
        <v>189</v>
      </c>
      <c r="I715" s="212">
        <f t="shared" si="287"/>
        <v>124.6</v>
      </c>
      <c r="J715" s="212">
        <f t="shared" si="287"/>
        <v>67.900000000000006</v>
      </c>
      <c r="K715" s="295">
        <f t="shared" si="287"/>
        <v>23</v>
      </c>
      <c r="L715" s="295">
        <f t="shared" si="287"/>
        <v>10.6</v>
      </c>
      <c r="M715" s="295">
        <f t="shared" si="287"/>
        <v>9.1</v>
      </c>
      <c r="N715" s="295">
        <f t="shared" si="287"/>
        <v>8.8000000000000007</v>
      </c>
      <c r="O715" s="295">
        <f t="shared" si="287"/>
        <v>11.3</v>
      </c>
      <c r="P715" s="295">
        <f t="shared" si="287"/>
        <v>9.4</v>
      </c>
      <c r="Q715" s="212">
        <f t="shared" si="276"/>
        <v>566.99999999999989</v>
      </c>
      <c r="R715" s="212">
        <v>620</v>
      </c>
      <c r="S715" s="213">
        <f t="shared" si="277"/>
        <v>91.451612903225794</v>
      </c>
    </row>
    <row r="716" spans="1:19" ht="13.5" customHeight="1" x14ac:dyDescent="0.15">
      <c r="A716" s="209"/>
      <c r="B716" s="194"/>
      <c r="C716" s="379"/>
      <c r="D716" s="203" t="s">
        <v>76</v>
      </c>
      <c r="E716" s="212">
        <v>1.8</v>
      </c>
      <c r="F716" s="212">
        <v>4.4000000000000004</v>
      </c>
      <c r="G716" s="212">
        <v>7.1</v>
      </c>
      <c r="H716" s="212">
        <v>19.8</v>
      </c>
      <c r="I716" s="212">
        <v>6.5</v>
      </c>
      <c r="J716" s="212">
        <v>9.5</v>
      </c>
      <c r="K716" s="295">
        <v>3.7</v>
      </c>
      <c r="L716" s="295">
        <v>2</v>
      </c>
      <c r="M716" s="295">
        <v>1.9</v>
      </c>
      <c r="N716" s="295">
        <v>3.3</v>
      </c>
      <c r="O716" s="295">
        <v>3</v>
      </c>
      <c r="P716" s="295">
        <v>2.6</v>
      </c>
      <c r="Q716" s="212">
        <f t="shared" si="276"/>
        <v>65.599999999999994</v>
      </c>
      <c r="R716" s="212">
        <v>73.7</v>
      </c>
      <c r="S716" s="213">
        <f t="shared" si="277"/>
        <v>89.009497964721831</v>
      </c>
    </row>
    <row r="717" spans="1:19" ht="13.5" customHeight="1" thickBot="1" x14ac:dyDescent="0.2">
      <c r="A717" s="209"/>
      <c r="B717" s="194"/>
      <c r="C717" s="380"/>
      <c r="D717" s="206" t="s">
        <v>77</v>
      </c>
      <c r="E717" s="214">
        <v>2.5</v>
      </c>
      <c r="F717" s="214">
        <v>6.2</v>
      </c>
      <c r="G717" s="214">
        <v>9.9</v>
      </c>
      <c r="H717" s="214">
        <v>27.7</v>
      </c>
      <c r="I717" s="214">
        <v>23.1</v>
      </c>
      <c r="J717" s="214">
        <v>13.3</v>
      </c>
      <c r="K717" s="296">
        <v>5.2</v>
      </c>
      <c r="L717" s="296">
        <v>2.8</v>
      </c>
      <c r="M717" s="296">
        <v>2.7</v>
      </c>
      <c r="N717" s="296">
        <v>4.5999999999999996</v>
      </c>
      <c r="O717" s="296">
        <v>4.2</v>
      </c>
      <c r="P717" s="296">
        <v>3.6</v>
      </c>
      <c r="Q717" s="214">
        <f t="shared" si="276"/>
        <v>105.8</v>
      </c>
      <c r="R717" s="214">
        <v>88.40000000000002</v>
      </c>
      <c r="S717" s="215">
        <f t="shared" si="277"/>
        <v>119.68325791855202</v>
      </c>
    </row>
    <row r="718" spans="1:19" ht="13.5" customHeight="1" x14ac:dyDescent="0.15">
      <c r="A718" s="209"/>
      <c r="B718" s="194"/>
      <c r="C718" s="378" t="s">
        <v>166</v>
      </c>
      <c r="D718" s="200" t="s">
        <v>72</v>
      </c>
      <c r="E718" s="210">
        <v>8.3000000000000007</v>
      </c>
      <c r="F718" s="210">
        <v>35</v>
      </c>
      <c r="G718" s="210">
        <v>146.5</v>
      </c>
      <c r="H718" s="210">
        <v>463.7</v>
      </c>
      <c r="I718" s="210">
        <v>265.3</v>
      </c>
      <c r="J718" s="210">
        <v>78.2</v>
      </c>
      <c r="K718" s="294">
        <v>28.2</v>
      </c>
      <c r="L718" s="294">
        <v>5.5</v>
      </c>
      <c r="M718" s="294">
        <v>2.9</v>
      </c>
      <c r="N718" s="294">
        <v>2.7</v>
      </c>
      <c r="O718" s="294">
        <v>3.2</v>
      </c>
      <c r="P718" s="294">
        <v>2.9</v>
      </c>
      <c r="Q718" s="210">
        <f t="shared" si="276"/>
        <v>1042.4000000000003</v>
      </c>
      <c r="R718" s="210">
        <v>922.19999999999982</v>
      </c>
      <c r="S718" s="211">
        <f t="shared" si="277"/>
        <v>113.03404901322929</v>
      </c>
    </row>
    <row r="719" spans="1:19" ht="13.5" customHeight="1" x14ac:dyDescent="0.15">
      <c r="A719" s="209"/>
      <c r="B719" s="194"/>
      <c r="C719" s="379"/>
      <c r="D719" s="203" t="s">
        <v>73</v>
      </c>
      <c r="E719" s="212">
        <v>3.2</v>
      </c>
      <c r="F719" s="212">
        <v>14.4</v>
      </c>
      <c r="G719" s="212">
        <v>59.6</v>
      </c>
      <c r="H719" s="212">
        <v>188.4</v>
      </c>
      <c r="I719" s="212">
        <v>108.8</v>
      </c>
      <c r="J719" s="212">
        <v>32.299999999999997</v>
      </c>
      <c r="K719" s="295">
        <v>11.3</v>
      </c>
      <c r="L719" s="295">
        <v>2.1</v>
      </c>
      <c r="M719" s="295">
        <v>1.2</v>
      </c>
      <c r="N719" s="295">
        <v>0.9</v>
      </c>
      <c r="O719" s="295">
        <v>1.2</v>
      </c>
      <c r="P719" s="295">
        <v>1</v>
      </c>
      <c r="Q719" s="212">
        <f t="shared" si="276"/>
        <v>424.40000000000003</v>
      </c>
      <c r="R719" s="212">
        <v>361.40000000000003</v>
      </c>
      <c r="S719" s="213">
        <f t="shared" si="277"/>
        <v>117.43220807969008</v>
      </c>
    </row>
    <row r="720" spans="1:19" ht="13.5" customHeight="1" x14ac:dyDescent="0.15">
      <c r="A720" s="209"/>
      <c r="B720" s="194"/>
      <c r="C720" s="379"/>
      <c r="D720" s="203" t="s">
        <v>74</v>
      </c>
      <c r="E720" s="212">
        <f t="shared" ref="E720:P720" si="288">+E718-E719</f>
        <v>5.1000000000000005</v>
      </c>
      <c r="F720" s="212">
        <f t="shared" si="288"/>
        <v>20.6</v>
      </c>
      <c r="G720" s="212">
        <f t="shared" si="288"/>
        <v>86.9</v>
      </c>
      <c r="H720" s="212">
        <f t="shared" si="288"/>
        <v>275.29999999999995</v>
      </c>
      <c r="I720" s="212">
        <f t="shared" si="288"/>
        <v>156.5</v>
      </c>
      <c r="J720" s="212">
        <f t="shared" si="288"/>
        <v>45.900000000000006</v>
      </c>
      <c r="K720" s="295">
        <f t="shared" si="288"/>
        <v>16.899999999999999</v>
      </c>
      <c r="L720" s="295">
        <f t="shared" si="288"/>
        <v>3.4</v>
      </c>
      <c r="M720" s="295">
        <f t="shared" si="288"/>
        <v>1.7</v>
      </c>
      <c r="N720" s="295">
        <f t="shared" si="288"/>
        <v>1.8000000000000003</v>
      </c>
      <c r="O720" s="295">
        <f t="shared" si="288"/>
        <v>2</v>
      </c>
      <c r="P720" s="295">
        <f t="shared" si="288"/>
        <v>1.9</v>
      </c>
      <c r="Q720" s="212">
        <f t="shared" si="276"/>
        <v>617.99999999999989</v>
      </c>
      <c r="R720" s="212">
        <v>560.80000000000007</v>
      </c>
      <c r="S720" s="213">
        <f t="shared" si="277"/>
        <v>110.19971469329526</v>
      </c>
    </row>
    <row r="721" spans="1:19" ht="13.5" customHeight="1" x14ac:dyDescent="0.15">
      <c r="A721" s="209"/>
      <c r="B721" s="194"/>
      <c r="C721" s="379"/>
      <c r="D721" s="203" t="s">
        <v>75</v>
      </c>
      <c r="E721" s="212">
        <f t="shared" ref="E721:P721" si="289">+E718-E722</f>
        <v>7.6000000000000005</v>
      </c>
      <c r="F721" s="212">
        <f t="shared" si="289"/>
        <v>33</v>
      </c>
      <c r="G721" s="212">
        <f t="shared" si="289"/>
        <v>143</v>
      </c>
      <c r="H721" s="212">
        <f t="shared" si="289"/>
        <v>457</v>
      </c>
      <c r="I721" s="212">
        <f t="shared" si="289"/>
        <v>259</v>
      </c>
      <c r="J721" s="212">
        <f t="shared" si="289"/>
        <v>74</v>
      </c>
      <c r="K721" s="295">
        <f t="shared" si="289"/>
        <v>26</v>
      </c>
      <c r="L721" s="295">
        <f t="shared" si="289"/>
        <v>4.5</v>
      </c>
      <c r="M721" s="295">
        <f t="shared" si="289"/>
        <v>1.7999999999999998</v>
      </c>
      <c r="N721" s="295">
        <f t="shared" si="289"/>
        <v>1.4000000000000001</v>
      </c>
      <c r="O721" s="295">
        <f t="shared" si="289"/>
        <v>1.9000000000000001</v>
      </c>
      <c r="P721" s="295">
        <f t="shared" si="289"/>
        <v>1.9</v>
      </c>
      <c r="Q721" s="212">
        <f t="shared" si="276"/>
        <v>1011.0999999999999</v>
      </c>
      <c r="R721" s="212">
        <v>893.5</v>
      </c>
      <c r="S721" s="213">
        <f t="shared" si="277"/>
        <v>113.16172355903748</v>
      </c>
    </row>
    <row r="722" spans="1:19" ht="13.5" customHeight="1" x14ac:dyDescent="0.15">
      <c r="A722" s="209"/>
      <c r="B722" s="194"/>
      <c r="C722" s="379"/>
      <c r="D722" s="203" t="s">
        <v>76</v>
      </c>
      <c r="E722" s="212">
        <v>0.7</v>
      </c>
      <c r="F722" s="212">
        <v>2</v>
      </c>
      <c r="G722" s="212">
        <v>3.5</v>
      </c>
      <c r="H722" s="212">
        <v>6.7</v>
      </c>
      <c r="I722" s="212">
        <v>6.3</v>
      </c>
      <c r="J722" s="212">
        <v>4.2</v>
      </c>
      <c r="K722" s="295">
        <v>2.2000000000000002</v>
      </c>
      <c r="L722" s="295">
        <v>1</v>
      </c>
      <c r="M722" s="295">
        <v>1.1000000000000001</v>
      </c>
      <c r="N722" s="295">
        <v>1.3</v>
      </c>
      <c r="O722" s="295">
        <v>1.3</v>
      </c>
      <c r="P722" s="295">
        <v>1</v>
      </c>
      <c r="Q722" s="212">
        <f t="shared" si="276"/>
        <v>31.3</v>
      </c>
      <c r="R722" s="212">
        <v>28.700000000000003</v>
      </c>
      <c r="S722" s="213">
        <f t="shared" si="277"/>
        <v>109.05923344947735</v>
      </c>
    </row>
    <row r="723" spans="1:19" ht="13.5" customHeight="1" thickBot="1" x14ac:dyDescent="0.2">
      <c r="A723" s="209"/>
      <c r="B723" s="194"/>
      <c r="C723" s="380"/>
      <c r="D723" s="206" t="s">
        <v>77</v>
      </c>
      <c r="E723" s="214">
        <v>0.7</v>
      </c>
      <c r="F723" s="214">
        <v>2.1</v>
      </c>
      <c r="G723" s="214">
        <v>3.8</v>
      </c>
      <c r="H723" s="214">
        <v>7.3</v>
      </c>
      <c r="I723" s="214">
        <v>6.8</v>
      </c>
      <c r="J723" s="214">
        <v>4.5</v>
      </c>
      <c r="K723" s="296">
        <v>2.2999999999999998</v>
      </c>
      <c r="L723" s="296">
        <v>1</v>
      </c>
      <c r="M723" s="296">
        <v>1.1000000000000001</v>
      </c>
      <c r="N723" s="296">
        <v>1.3</v>
      </c>
      <c r="O723" s="296">
        <v>1.3</v>
      </c>
      <c r="P723" s="296">
        <v>1</v>
      </c>
      <c r="Q723" s="214">
        <f t="shared" si="276"/>
        <v>33.200000000000003</v>
      </c>
      <c r="R723" s="214">
        <v>30.2</v>
      </c>
      <c r="S723" s="215">
        <f t="shared" si="277"/>
        <v>109.93377483443709</v>
      </c>
    </row>
    <row r="724" spans="1:19" ht="13.5" customHeight="1" x14ac:dyDescent="0.15">
      <c r="A724" s="209"/>
      <c r="B724" s="194"/>
      <c r="C724" s="378" t="s">
        <v>167</v>
      </c>
      <c r="D724" s="200" t="s">
        <v>72</v>
      </c>
      <c r="E724" s="210">
        <v>13.4</v>
      </c>
      <c r="F724" s="210">
        <v>37.200000000000003</v>
      </c>
      <c r="G724" s="210">
        <v>43.6</v>
      </c>
      <c r="H724" s="210">
        <v>87.1</v>
      </c>
      <c r="I724" s="210">
        <v>77.400000000000006</v>
      </c>
      <c r="J724" s="210">
        <v>51.4</v>
      </c>
      <c r="K724" s="294">
        <v>29</v>
      </c>
      <c r="L724" s="294">
        <v>15.9</v>
      </c>
      <c r="M724" s="294">
        <v>10.8</v>
      </c>
      <c r="N724" s="294">
        <v>14.6</v>
      </c>
      <c r="O724" s="294">
        <v>14.1</v>
      </c>
      <c r="P724" s="294">
        <v>15.8</v>
      </c>
      <c r="Q724" s="210">
        <f t="shared" si="276"/>
        <v>410.30000000000007</v>
      </c>
      <c r="R724" s="210">
        <v>375.3</v>
      </c>
      <c r="S724" s="211">
        <f t="shared" si="277"/>
        <v>109.32587263522518</v>
      </c>
    </row>
    <row r="725" spans="1:19" ht="13.5" customHeight="1" x14ac:dyDescent="0.15">
      <c r="A725" s="209"/>
      <c r="B725" s="194"/>
      <c r="C725" s="379"/>
      <c r="D725" s="203" t="s">
        <v>73</v>
      </c>
      <c r="E725" s="212">
        <v>2.2000000000000002</v>
      </c>
      <c r="F725" s="212">
        <v>7.3</v>
      </c>
      <c r="G725" s="212">
        <v>10.6</v>
      </c>
      <c r="H725" s="212">
        <v>18.600000000000001</v>
      </c>
      <c r="I725" s="212">
        <v>19</v>
      </c>
      <c r="J725" s="212">
        <v>11.9</v>
      </c>
      <c r="K725" s="295">
        <v>6.1</v>
      </c>
      <c r="L725" s="295">
        <v>2.2999999999999998</v>
      </c>
      <c r="M725" s="295">
        <v>2.2999999999999998</v>
      </c>
      <c r="N725" s="295">
        <v>3</v>
      </c>
      <c r="O725" s="295">
        <v>2.5</v>
      </c>
      <c r="P725" s="295">
        <v>2.7</v>
      </c>
      <c r="Q725" s="212">
        <f t="shared" si="276"/>
        <v>88.5</v>
      </c>
      <c r="R725" s="212">
        <v>72.399999999999991</v>
      </c>
      <c r="S725" s="213">
        <f t="shared" si="277"/>
        <v>122.2375690607735</v>
      </c>
    </row>
    <row r="726" spans="1:19" ht="13.5" customHeight="1" x14ac:dyDescent="0.15">
      <c r="A726" s="209"/>
      <c r="B726" s="194"/>
      <c r="C726" s="379"/>
      <c r="D726" s="203" t="s">
        <v>74</v>
      </c>
      <c r="E726" s="212">
        <f t="shared" ref="E726:P726" si="290">+E724-E725</f>
        <v>11.2</v>
      </c>
      <c r="F726" s="212">
        <f t="shared" si="290"/>
        <v>29.900000000000002</v>
      </c>
      <c r="G726" s="212">
        <f t="shared" si="290"/>
        <v>33</v>
      </c>
      <c r="H726" s="212">
        <f t="shared" si="290"/>
        <v>68.5</v>
      </c>
      <c r="I726" s="212">
        <f t="shared" si="290"/>
        <v>58.400000000000006</v>
      </c>
      <c r="J726" s="212">
        <f t="shared" si="290"/>
        <v>39.5</v>
      </c>
      <c r="K726" s="295">
        <f t="shared" si="290"/>
        <v>22.9</v>
      </c>
      <c r="L726" s="295">
        <f t="shared" si="290"/>
        <v>13.600000000000001</v>
      </c>
      <c r="M726" s="295">
        <f t="shared" si="290"/>
        <v>8.5</v>
      </c>
      <c r="N726" s="295">
        <f t="shared" si="290"/>
        <v>11.6</v>
      </c>
      <c r="O726" s="295">
        <f t="shared" si="290"/>
        <v>11.6</v>
      </c>
      <c r="P726" s="295">
        <f t="shared" si="290"/>
        <v>13.100000000000001</v>
      </c>
      <c r="Q726" s="212">
        <f t="shared" si="276"/>
        <v>321.80000000000007</v>
      </c>
      <c r="R726" s="212">
        <v>302.90000000000003</v>
      </c>
      <c r="S726" s="213">
        <f t="shared" si="277"/>
        <v>106.23968306371741</v>
      </c>
    </row>
    <row r="727" spans="1:19" ht="13.5" customHeight="1" x14ac:dyDescent="0.15">
      <c r="A727" s="209"/>
      <c r="B727" s="194"/>
      <c r="C727" s="379"/>
      <c r="D727" s="203" t="s">
        <v>75</v>
      </c>
      <c r="E727" s="212">
        <f t="shared" ref="E727:P727" si="291">+E724-E728</f>
        <v>12.9</v>
      </c>
      <c r="F727" s="212">
        <f t="shared" si="291"/>
        <v>35.5</v>
      </c>
      <c r="G727" s="212">
        <f t="shared" si="291"/>
        <v>41.4</v>
      </c>
      <c r="H727" s="212">
        <f t="shared" si="291"/>
        <v>81</v>
      </c>
      <c r="I727" s="212">
        <f t="shared" si="291"/>
        <v>69.800000000000011</v>
      </c>
      <c r="J727" s="212">
        <f t="shared" si="291"/>
        <v>48.1</v>
      </c>
      <c r="K727" s="295">
        <f t="shared" si="291"/>
        <v>27.4</v>
      </c>
      <c r="L727" s="295">
        <f t="shared" si="291"/>
        <v>14.9</v>
      </c>
      <c r="M727" s="295">
        <f t="shared" si="291"/>
        <v>9.8000000000000007</v>
      </c>
      <c r="N727" s="295">
        <f t="shared" si="291"/>
        <v>13.6</v>
      </c>
      <c r="O727" s="295">
        <f t="shared" si="291"/>
        <v>13.2</v>
      </c>
      <c r="P727" s="295">
        <f t="shared" si="291"/>
        <v>14.9</v>
      </c>
      <c r="Q727" s="212">
        <f t="shared" si="276"/>
        <v>382.5</v>
      </c>
      <c r="R727" s="212">
        <v>348.3</v>
      </c>
      <c r="S727" s="213">
        <f t="shared" si="277"/>
        <v>109.81912144702841</v>
      </c>
    </row>
    <row r="728" spans="1:19" ht="13.5" customHeight="1" x14ac:dyDescent="0.15">
      <c r="A728" s="209"/>
      <c r="B728" s="194"/>
      <c r="C728" s="379"/>
      <c r="D728" s="203" t="s">
        <v>76</v>
      </c>
      <c r="E728" s="212">
        <v>0.5</v>
      </c>
      <c r="F728" s="212">
        <v>1.7</v>
      </c>
      <c r="G728" s="212">
        <v>2.2000000000000002</v>
      </c>
      <c r="H728" s="212">
        <v>6.1</v>
      </c>
      <c r="I728" s="212">
        <v>7.6</v>
      </c>
      <c r="J728" s="212">
        <v>3.3</v>
      </c>
      <c r="K728" s="295">
        <v>1.6</v>
      </c>
      <c r="L728" s="295">
        <v>1</v>
      </c>
      <c r="M728" s="295">
        <v>1</v>
      </c>
      <c r="N728" s="295">
        <v>1</v>
      </c>
      <c r="O728" s="295">
        <v>0.9</v>
      </c>
      <c r="P728" s="295">
        <v>0.9</v>
      </c>
      <c r="Q728" s="212">
        <f t="shared" si="276"/>
        <v>27.8</v>
      </c>
      <c r="R728" s="212">
        <v>26.999999999999996</v>
      </c>
      <c r="S728" s="213">
        <f t="shared" si="277"/>
        <v>102.96296296296299</v>
      </c>
    </row>
    <row r="729" spans="1:19" ht="13.5" customHeight="1" thickBot="1" x14ac:dyDescent="0.2">
      <c r="A729" s="209"/>
      <c r="B729" s="194"/>
      <c r="C729" s="380"/>
      <c r="D729" s="206" t="s">
        <v>77</v>
      </c>
      <c r="E729" s="214">
        <v>0.6</v>
      </c>
      <c r="F729" s="214">
        <v>2.1</v>
      </c>
      <c r="G729" s="214">
        <v>2.5</v>
      </c>
      <c r="H729" s="214">
        <v>6.8</v>
      </c>
      <c r="I729" s="214">
        <v>8.5</v>
      </c>
      <c r="J729" s="214">
        <v>3.8</v>
      </c>
      <c r="K729" s="296">
        <v>1.9</v>
      </c>
      <c r="L729" s="296">
        <v>1.3</v>
      </c>
      <c r="M729" s="296">
        <v>1.5</v>
      </c>
      <c r="N729" s="296">
        <v>1.4</v>
      </c>
      <c r="O729" s="296">
        <v>1.1000000000000001</v>
      </c>
      <c r="P729" s="296">
        <v>1.1000000000000001</v>
      </c>
      <c r="Q729" s="214">
        <f t="shared" si="276"/>
        <v>32.6</v>
      </c>
      <c r="R729" s="214">
        <v>31</v>
      </c>
      <c r="S729" s="215">
        <f t="shared" si="277"/>
        <v>105.16129032258065</v>
      </c>
    </row>
    <row r="730" spans="1:19" ht="13.5" customHeight="1" x14ac:dyDescent="0.15">
      <c r="A730" s="209"/>
      <c r="B730" s="194"/>
      <c r="C730" s="378" t="s">
        <v>168</v>
      </c>
      <c r="D730" s="200" t="s">
        <v>72</v>
      </c>
      <c r="E730" s="210">
        <v>23.7</v>
      </c>
      <c r="F730" s="210">
        <v>68.2</v>
      </c>
      <c r="G730" s="210">
        <v>114.9</v>
      </c>
      <c r="H730" s="210">
        <v>185.8</v>
      </c>
      <c r="I730" s="210">
        <v>226.9</v>
      </c>
      <c r="J730" s="210">
        <v>161.69999999999999</v>
      </c>
      <c r="K730" s="294">
        <v>82.8</v>
      </c>
      <c r="L730" s="294">
        <v>13.8</v>
      </c>
      <c r="M730" s="294">
        <v>99.9</v>
      </c>
      <c r="N730" s="294">
        <v>130.4</v>
      </c>
      <c r="O730" s="294">
        <v>117.9</v>
      </c>
      <c r="P730" s="294">
        <v>102.8</v>
      </c>
      <c r="Q730" s="210">
        <f t="shared" si="276"/>
        <v>1328.8</v>
      </c>
      <c r="R730" s="210">
        <v>1171.7</v>
      </c>
      <c r="S730" s="211">
        <f t="shared" si="277"/>
        <v>113.40786890842365</v>
      </c>
    </row>
    <row r="731" spans="1:19" ht="13.5" customHeight="1" x14ac:dyDescent="0.15">
      <c r="A731" s="209"/>
      <c r="B731" s="194"/>
      <c r="C731" s="379"/>
      <c r="D731" s="203" t="s">
        <v>73</v>
      </c>
      <c r="E731" s="212">
        <v>9.5</v>
      </c>
      <c r="F731" s="212">
        <v>27.3</v>
      </c>
      <c r="G731" s="212">
        <v>45.9</v>
      </c>
      <c r="H731" s="212">
        <v>74.3</v>
      </c>
      <c r="I731" s="212">
        <v>90.8</v>
      </c>
      <c r="J731" s="212">
        <v>64.7</v>
      </c>
      <c r="K731" s="295">
        <v>45.5</v>
      </c>
      <c r="L731" s="295">
        <v>7.6</v>
      </c>
      <c r="M731" s="295">
        <v>55</v>
      </c>
      <c r="N731" s="295">
        <v>71.7</v>
      </c>
      <c r="O731" s="295">
        <v>64.900000000000006</v>
      </c>
      <c r="P731" s="295">
        <v>56.6</v>
      </c>
      <c r="Q731" s="212">
        <f t="shared" si="276"/>
        <v>613.80000000000007</v>
      </c>
      <c r="R731" s="212">
        <v>538.00000000000011</v>
      </c>
      <c r="S731" s="213">
        <f t="shared" si="277"/>
        <v>114.089219330855</v>
      </c>
    </row>
    <row r="732" spans="1:19" ht="13.5" customHeight="1" x14ac:dyDescent="0.15">
      <c r="A732" s="209"/>
      <c r="B732" s="194"/>
      <c r="C732" s="379"/>
      <c r="D732" s="203" t="s">
        <v>74</v>
      </c>
      <c r="E732" s="212">
        <f t="shared" ref="E732:P732" si="292">+E730-E731</f>
        <v>14.2</v>
      </c>
      <c r="F732" s="212">
        <f t="shared" si="292"/>
        <v>40.900000000000006</v>
      </c>
      <c r="G732" s="212">
        <f t="shared" si="292"/>
        <v>69</v>
      </c>
      <c r="H732" s="212">
        <f t="shared" si="292"/>
        <v>111.50000000000001</v>
      </c>
      <c r="I732" s="212">
        <f t="shared" si="292"/>
        <v>136.10000000000002</v>
      </c>
      <c r="J732" s="212">
        <f t="shared" si="292"/>
        <v>96.999999999999986</v>
      </c>
      <c r="K732" s="295">
        <f t="shared" si="292"/>
        <v>37.299999999999997</v>
      </c>
      <c r="L732" s="295">
        <f t="shared" si="292"/>
        <v>6.2000000000000011</v>
      </c>
      <c r="M732" s="295">
        <f t="shared" si="292"/>
        <v>44.900000000000006</v>
      </c>
      <c r="N732" s="295">
        <f t="shared" si="292"/>
        <v>58.7</v>
      </c>
      <c r="O732" s="295">
        <f t="shared" si="292"/>
        <v>53</v>
      </c>
      <c r="P732" s="295">
        <f t="shared" si="292"/>
        <v>46.199999999999996</v>
      </c>
      <c r="Q732" s="212">
        <f t="shared" si="276"/>
        <v>715.00000000000011</v>
      </c>
      <c r="R732" s="212">
        <v>633.70000000000005</v>
      </c>
      <c r="S732" s="213">
        <f t="shared" si="277"/>
        <v>112.82941454947138</v>
      </c>
    </row>
    <row r="733" spans="1:19" ht="13.5" customHeight="1" x14ac:dyDescent="0.15">
      <c r="A733" s="209"/>
      <c r="B733" s="216"/>
      <c r="C733" s="379"/>
      <c r="D733" s="203" t="s">
        <v>75</v>
      </c>
      <c r="E733" s="212">
        <f t="shared" ref="E733:P733" si="293">+E730-E734</f>
        <v>21.099999999999998</v>
      </c>
      <c r="F733" s="212">
        <f t="shared" si="293"/>
        <v>51.2</v>
      </c>
      <c r="G733" s="212">
        <f t="shared" si="293"/>
        <v>86.7</v>
      </c>
      <c r="H733" s="212">
        <f t="shared" si="293"/>
        <v>142.9</v>
      </c>
      <c r="I733" s="212">
        <f t="shared" si="293"/>
        <v>185.5</v>
      </c>
      <c r="J733" s="212">
        <f t="shared" si="293"/>
        <v>122.29999999999998</v>
      </c>
      <c r="K733" s="295">
        <f t="shared" si="293"/>
        <v>58.099999999999994</v>
      </c>
      <c r="L733" s="295">
        <f t="shared" si="293"/>
        <v>13</v>
      </c>
      <c r="M733" s="295">
        <f t="shared" si="293"/>
        <v>79.5</v>
      </c>
      <c r="N733" s="295">
        <f t="shared" si="293"/>
        <v>101.10000000000001</v>
      </c>
      <c r="O733" s="295">
        <f t="shared" si="293"/>
        <v>91.9</v>
      </c>
      <c r="P733" s="295">
        <f t="shared" si="293"/>
        <v>82.9</v>
      </c>
      <c r="Q733" s="212">
        <f t="shared" si="276"/>
        <v>1036.2</v>
      </c>
      <c r="R733" s="212">
        <v>901.10000000000014</v>
      </c>
      <c r="S733" s="213">
        <f t="shared" si="277"/>
        <v>114.99278659416268</v>
      </c>
    </row>
    <row r="734" spans="1:19" ht="13.5" customHeight="1" x14ac:dyDescent="0.15">
      <c r="A734" s="209"/>
      <c r="B734" s="216"/>
      <c r="C734" s="379"/>
      <c r="D734" s="203" t="s">
        <v>76</v>
      </c>
      <c r="E734" s="212">
        <v>2.6</v>
      </c>
      <c r="F734" s="212">
        <v>17</v>
      </c>
      <c r="G734" s="212">
        <v>28.2</v>
      </c>
      <c r="H734" s="212">
        <v>42.9</v>
      </c>
      <c r="I734" s="212">
        <v>41.4</v>
      </c>
      <c r="J734" s="212">
        <v>39.4</v>
      </c>
      <c r="K734" s="295">
        <v>24.7</v>
      </c>
      <c r="L734" s="295">
        <v>0.8</v>
      </c>
      <c r="M734" s="295">
        <v>20.399999999999999</v>
      </c>
      <c r="N734" s="295">
        <v>29.3</v>
      </c>
      <c r="O734" s="295">
        <v>26</v>
      </c>
      <c r="P734" s="295">
        <v>19.899999999999999</v>
      </c>
      <c r="Q734" s="212">
        <f t="shared" si="276"/>
        <v>292.60000000000002</v>
      </c>
      <c r="R734" s="212">
        <v>270.59999999999997</v>
      </c>
      <c r="S734" s="213">
        <f t="shared" si="277"/>
        <v>108.13008130081303</v>
      </c>
    </row>
    <row r="735" spans="1:19" ht="13.5" customHeight="1" thickBot="1" x14ac:dyDescent="0.2">
      <c r="A735" s="209"/>
      <c r="B735" s="216"/>
      <c r="C735" s="380"/>
      <c r="D735" s="206" t="s">
        <v>77</v>
      </c>
      <c r="E735" s="214">
        <v>3.6</v>
      </c>
      <c r="F735" s="214">
        <v>20.5</v>
      </c>
      <c r="G735" s="214">
        <v>33.200000000000003</v>
      </c>
      <c r="H735" s="214">
        <v>55.8</v>
      </c>
      <c r="I735" s="214">
        <v>61.1</v>
      </c>
      <c r="J735" s="214">
        <v>51.2</v>
      </c>
      <c r="K735" s="296">
        <v>29.1</v>
      </c>
      <c r="L735" s="296">
        <v>1.2</v>
      </c>
      <c r="M735" s="296">
        <v>41.4</v>
      </c>
      <c r="N735" s="296">
        <v>58.3</v>
      </c>
      <c r="O735" s="296">
        <v>49.9</v>
      </c>
      <c r="P735" s="296">
        <v>39.5</v>
      </c>
      <c r="Q735" s="214">
        <f t="shared" si="276"/>
        <v>444.79999999999995</v>
      </c>
      <c r="R735" s="214">
        <v>381.8</v>
      </c>
      <c r="S735" s="215">
        <f t="shared" si="277"/>
        <v>116.50078575170244</v>
      </c>
    </row>
    <row r="736" spans="1:19" ht="13.5" customHeight="1" x14ac:dyDescent="0.15">
      <c r="A736" s="209"/>
      <c r="B736" s="216"/>
      <c r="C736" s="378" t="s">
        <v>169</v>
      </c>
      <c r="D736" s="200" t="s">
        <v>72</v>
      </c>
      <c r="E736" s="210">
        <v>1.7</v>
      </c>
      <c r="F736" s="210">
        <v>7</v>
      </c>
      <c r="G736" s="210">
        <v>2.2000000000000002</v>
      </c>
      <c r="H736" s="210">
        <v>10.1</v>
      </c>
      <c r="I736" s="210">
        <v>6.3</v>
      </c>
      <c r="J736" s="210">
        <v>3.7</v>
      </c>
      <c r="K736" s="294">
        <v>5.7</v>
      </c>
      <c r="L736" s="294">
        <v>0.4</v>
      </c>
      <c r="M736" s="294">
        <v>0.3</v>
      </c>
      <c r="N736" s="294">
        <v>2.5</v>
      </c>
      <c r="O736" s="294">
        <v>2.1</v>
      </c>
      <c r="P736" s="294">
        <v>0.6</v>
      </c>
      <c r="Q736" s="210">
        <f t="shared" si="276"/>
        <v>42.6</v>
      </c>
      <c r="R736" s="210">
        <v>39.400000000000006</v>
      </c>
      <c r="S736" s="211">
        <f t="shared" si="277"/>
        <v>108.12182741116749</v>
      </c>
    </row>
    <row r="737" spans="1:19" ht="13.5" customHeight="1" x14ac:dyDescent="0.15">
      <c r="A737" s="209"/>
      <c r="B737" s="216"/>
      <c r="C737" s="379"/>
      <c r="D737" s="203" t="s">
        <v>73</v>
      </c>
      <c r="E737" s="212">
        <v>0</v>
      </c>
      <c r="F737" s="212">
        <v>9.9999999999999645E-2</v>
      </c>
      <c r="G737" s="212">
        <v>0.20000000000000018</v>
      </c>
      <c r="H737" s="212">
        <v>1.0999999999999996</v>
      </c>
      <c r="I737" s="212">
        <v>0.5</v>
      </c>
      <c r="J737" s="212">
        <v>0.40000000000000036</v>
      </c>
      <c r="K737" s="295">
        <v>0.1</v>
      </c>
      <c r="L737" s="295">
        <v>0.1</v>
      </c>
      <c r="M737" s="295">
        <v>0</v>
      </c>
      <c r="N737" s="295">
        <v>0</v>
      </c>
      <c r="O737" s="295">
        <v>0.1</v>
      </c>
      <c r="P737" s="295">
        <v>0</v>
      </c>
      <c r="Q737" s="212">
        <f t="shared" si="276"/>
        <v>2.6</v>
      </c>
      <c r="R737" s="212">
        <v>2.1</v>
      </c>
      <c r="S737" s="213">
        <f t="shared" si="277"/>
        <v>123.80952380952381</v>
      </c>
    </row>
    <row r="738" spans="1:19" ht="13.5" customHeight="1" x14ac:dyDescent="0.15">
      <c r="A738" s="209"/>
      <c r="B738" s="216"/>
      <c r="C738" s="379"/>
      <c r="D738" s="203" t="s">
        <v>74</v>
      </c>
      <c r="E738" s="212">
        <f t="shared" ref="E738:P738" si="294">+E736-E737</f>
        <v>1.7</v>
      </c>
      <c r="F738" s="212">
        <f t="shared" si="294"/>
        <v>6.9</v>
      </c>
      <c r="G738" s="212">
        <f t="shared" si="294"/>
        <v>2</v>
      </c>
      <c r="H738" s="212">
        <f t="shared" si="294"/>
        <v>9</v>
      </c>
      <c r="I738" s="212">
        <f t="shared" si="294"/>
        <v>5.8</v>
      </c>
      <c r="J738" s="212">
        <f t="shared" si="294"/>
        <v>3.3</v>
      </c>
      <c r="K738" s="295">
        <f t="shared" si="294"/>
        <v>5.6000000000000005</v>
      </c>
      <c r="L738" s="295">
        <f t="shared" si="294"/>
        <v>0.30000000000000004</v>
      </c>
      <c r="M738" s="295">
        <f t="shared" si="294"/>
        <v>0.3</v>
      </c>
      <c r="N738" s="295">
        <f t="shared" si="294"/>
        <v>2.5</v>
      </c>
      <c r="O738" s="295">
        <f t="shared" si="294"/>
        <v>2</v>
      </c>
      <c r="P738" s="295">
        <f t="shared" si="294"/>
        <v>0.6</v>
      </c>
      <c r="Q738" s="212">
        <f t="shared" si="276"/>
        <v>40</v>
      </c>
      <c r="R738" s="212">
        <v>37.300000000000004</v>
      </c>
      <c r="S738" s="213">
        <f t="shared" si="277"/>
        <v>107.23860589812331</v>
      </c>
    </row>
    <row r="739" spans="1:19" ht="13.5" customHeight="1" x14ac:dyDescent="0.15">
      <c r="A739" s="209"/>
      <c r="B739" s="194"/>
      <c r="C739" s="379"/>
      <c r="D739" s="203" t="s">
        <v>75</v>
      </c>
      <c r="E739" s="212">
        <f t="shared" ref="E739:P739" si="295">+E736-E740</f>
        <v>1.5999999999999999</v>
      </c>
      <c r="F739" s="212">
        <f t="shared" si="295"/>
        <v>6.8</v>
      </c>
      <c r="G739" s="212">
        <f t="shared" si="295"/>
        <v>2</v>
      </c>
      <c r="H739" s="212">
        <f t="shared" si="295"/>
        <v>9.5</v>
      </c>
      <c r="I739" s="212">
        <f t="shared" si="295"/>
        <v>5.3999999999999995</v>
      </c>
      <c r="J739" s="212">
        <f t="shared" si="295"/>
        <v>3.3000000000000003</v>
      </c>
      <c r="K739" s="295">
        <f t="shared" si="295"/>
        <v>5.5</v>
      </c>
      <c r="L739" s="295">
        <f t="shared" si="295"/>
        <v>0.2</v>
      </c>
      <c r="M739" s="295">
        <f t="shared" si="295"/>
        <v>0.19999999999999998</v>
      </c>
      <c r="N739" s="295">
        <f t="shared" si="295"/>
        <v>2.2000000000000002</v>
      </c>
      <c r="O739" s="295">
        <f t="shared" si="295"/>
        <v>1.9000000000000001</v>
      </c>
      <c r="P739" s="295">
        <f t="shared" si="295"/>
        <v>0.5</v>
      </c>
      <c r="Q739" s="212">
        <f t="shared" si="276"/>
        <v>39.1</v>
      </c>
      <c r="R739" s="212">
        <v>35.800000000000004</v>
      </c>
      <c r="S739" s="213">
        <f t="shared" si="277"/>
        <v>109.21787709497207</v>
      </c>
    </row>
    <row r="740" spans="1:19" ht="13.5" customHeight="1" x14ac:dyDescent="0.15">
      <c r="A740" s="209"/>
      <c r="B740" s="194"/>
      <c r="C740" s="379"/>
      <c r="D740" s="203" t="s">
        <v>76</v>
      </c>
      <c r="E740" s="212">
        <v>0.1</v>
      </c>
      <c r="F740" s="212">
        <v>0.2</v>
      </c>
      <c r="G740" s="212">
        <v>0.2</v>
      </c>
      <c r="H740" s="212">
        <v>0.6</v>
      </c>
      <c r="I740" s="212">
        <v>0.9</v>
      </c>
      <c r="J740" s="212">
        <v>0.4</v>
      </c>
      <c r="K740" s="295">
        <v>0.2</v>
      </c>
      <c r="L740" s="295">
        <v>0.2</v>
      </c>
      <c r="M740" s="295">
        <v>0.1</v>
      </c>
      <c r="N740" s="295">
        <v>0.3</v>
      </c>
      <c r="O740" s="295">
        <v>0.2</v>
      </c>
      <c r="P740" s="295">
        <v>0.1</v>
      </c>
      <c r="Q740" s="212">
        <f t="shared" si="276"/>
        <v>3.5000000000000004</v>
      </c>
      <c r="R740" s="212">
        <v>3.6000000000000005</v>
      </c>
      <c r="S740" s="213">
        <f t="shared" si="277"/>
        <v>97.222222222222214</v>
      </c>
    </row>
    <row r="741" spans="1:19" ht="13.5" customHeight="1" thickBot="1" x14ac:dyDescent="0.2">
      <c r="A741" s="209"/>
      <c r="B741" s="194"/>
      <c r="C741" s="380"/>
      <c r="D741" s="206" t="s">
        <v>77</v>
      </c>
      <c r="E741" s="214">
        <v>0.2</v>
      </c>
      <c r="F741" s="214">
        <v>0.3</v>
      </c>
      <c r="G741" s="214">
        <v>0.2</v>
      </c>
      <c r="H741" s="214">
        <v>0.9</v>
      </c>
      <c r="I741" s="214">
        <v>1.3</v>
      </c>
      <c r="J741" s="214">
        <v>0.5</v>
      </c>
      <c r="K741" s="296">
        <v>0.2</v>
      </c>
      <c r="L741" s="296">
        <v>0.2</v>
      </c>
      <c r="M741" s="296">
        <v>0.2</v>
      </c>
      <c r="N741" s="296">
        <v>0.6</v>
      </c>
      <c r="O741" s="296">
        <v>0.6</v>
      </c>
      <c r="P741" s="296">
        <v>0.2</v>
      </c>
      <c r="Q741" s="214">
        <f t="shared" si="276"/>
        <v>5.4</v>
      </c>
      <c r="R741" s="214">
        <v>4.5</v>
      </c>
      <c r="S741" s="215">
        <f t="shared" si="277"/>
        <v>120.00000000000001</v>
      </c>
    </row>
    <row r="742" spans="1:19" ht="18.75" customHeight="1" x14ac:dyDescent="0.2">
      <c r="A742" s="308" t="str">
        <f>$A$1</f>
        <v>５　平成27年度市町村別・月別観光入込客数</v>
      </c>
    </row>
    <row r="743" spans="1:19" ht="13.5" customHeight="1" thickBot="1" x14ac:dyDescent="0.2">
      <c r="S743" s="195" t="s">
        <v>310</v>
      </c>
    </row>
    <row r="744" spans="1:19" ht="13.5" customHeight="1" thickBot="1" x14ac:dyDescent="0.2">
      <c r="A744" s="196" t="s">
        <v>58</v>
      </c>
      <c r="B744" s="196" t="s">
        <v>355</v>
      </c>
      <c r="C744" s="196" t="s">
        <v>59</v>
      </c>
      <c r="D744" s="197" t="s">
        <v>60</v>
      </c>
      <c r="E744" s="198" t="s">
        <v>61</v>
      </c>
      <c r="F744" s="198" t="s">
        <v>62</v>
      </c>
      <c r="G744" s="198" t="s">
        <v>63</v>
      </c>
      <c r="H744" s="198" t="s">
        <v>64</v>
      </c>
      <c r="I744" s="198" t="s">
        <v>65</v>
      </c>
      <c r="J744" s="198" t="s">
        <v>66</v>
      </c>
      <c r="K744" s="198" t="s">
        <v>67</v>
      </c>
      <c r="L744" s="198" t="s">
        <v>68</v>
      </c>
      <c r="M744" s="198" t="s">
        <v>69</v>
      </c>
      <c r="N744" s="198" t="s">
        <v>36</v>
      </c>
      <c r="O744" s="198" t="s">
        <v>37</v>
      </c>
      <c r="P744" s="198" t="s">
        <v>38</v>
      </c>
      <c r="Q744" s="198" t="s">
        <v>356</v>
      </c>
      <c r="R744" s="198" t="str">
        <f>$R$3</f>
        <v>26年度</v>
      </c>
      <c r="S744" s="199" t="s">
        <v>71</v>
      </c>
    </row>
    <row r="745" spans="1:19" ht="13.5" customHeight="1" x14ac:dyDescent="0.15">
      <c r="A745" s="209"/>
      <c r="B745" s="194"/>
      <c r="C745" s="378" t="s">
        <v>170</v>
      </c>
      <c r="D745" s="200" t="s">
        <v>72</v>
      </c>
      <c r="E745" s="210">
        <v>46.3</v>
      </c>
      <c r="F745" s="210">
        <v>71.3</v>
      </c>
      <c r="G745" s="210">
        <v>61.7</v>
      </c>
      <c r="H745" s="210">
        <v>71.099999999999994</v>
      </c>
      <c r="I745" s="210">
        <v>100.8</v>
      </c>
      <c r="J745" s="210">
        <v>77.599999999999994</v>
      </c>
      <c r="K745" s="297">
        <v>58.6</v>
      </c>
      <c r="L745" s="297">
        <v>40.5</v>
      </c>
      <c r="M745" s="297">
        <v>29.1</v>
      </c>
      <c r="N745" s="297">
        <v>31.5</v>
      </c>
      <c r="O745" s="294">
        <v>30.7</v>
      </c>
      <c r="P745" s="297">
        <v>40.299999999999997</v>
      </c>
      <c r="Q745" s="210">
        <f t="shared" ref="Q745:Q780" si="296">SUM(E745:P745)</f>
        <v>659.5</v>
      </c>
      <c r="R745" s="210">
        <v>653.70000000000005</v>
      </c>
      <c r="S745" s="211">
        <f t="shared" ref="S745:S780" si="297">IF(Q745=0,"－",Q745/R745*100)</f>
        <v>100.88725715159859</v>
      </c>
    </row>
    <row r="746" spans="1:19" ht="13.5" customHeight="1" x14ac:dyDescent="0.15">
      <c r="A746" s="209"/>
      <c r="B746" s="194"/>
      <c r="C746" s="379"/>
      <c r="D746" s="203" t="s">
        <v>73</v>
      </c>
      <c r="E746" s="212">
        <v>0</v>
      </c>
      <c r="F746" s="212">
        <v>0.1</v>
      </c>
      <c r="G746" s="212">
        <v>0.1</v>
      </c>
      <c r="H746" s="212">
        <v>0.3</v>
      </c>
      <c r="I746" s="212">
        <v>0.2</v>
      </c>
      <c r="J746" s="212">
        <v>0.1</v>
      </c>
      <c r="K746" s="298">
        <v>0.1</v>
      </c>
      <c r="L746" s="295">
        <v>0</v>
      </c>
      <c r="M746" s="298">
        <v>0.1</v>
      </c>
      <c r="N746" s="298">
        <v>0</v>
      </c>
      <c r="O746" s="298">
        <v>0.1</v>
      </c>
      <c r="P746" s="298">
        <v>0</v>
      </c>
      <c r="Q746" s="212">
        <f t="shared" si="296"/>
        <v>1.0999999999999999</v>
      </c>
      <c r="R746" s="212">
        <v>1.7000000000000004</v>
      </c>
      <c r="S746" s="213">
        <f t="shared" si="297"/>
        <v>64.70588235294116</v>
      </c>
    </row>
    <row r="747" spans="1:19" ht="13.5" customHeight="1" x14ac:dyDescent="0.15">
      <c r="A747" s="209" t="s">
        <v>364</v>
      </c>
      <c r="B747" s="194" t="s">
        <v>365</v>
      </c>
      <c r="C747" s="379"/>
      <c r="D747" s="203" t="s">
        <v>74</v>
      </c>
      <c r="E747" s="212">
        <f t="shared" ref="E747:P747" si="298">+E745-E746</f>
        <v>46.3</v>
      </c>
      <c r="F747" s="212">
        <f t="shared" si="298"/>
        <v>71.2</v>
      </c>
      <c r="G747" s="212">
        <f t="shared" si="298"/>
        <v>61.6</v>
      </c>
      <c r="H747" s="212">
        <f t="shared" si="298"/>
        <v>70.8</v>
      </c>
      <c r="I747" s="212">
        <f t="shared" si="298"/>
        <v>100.6</v>
      </c>
      <c r="J747" s="212">
        <f t="shared" si="298"/>
        <v>77.5</v>
      </c>
      <c r="K747" s="295">
        <f t="shared" si="298"/>
        <v>58.5</v>
      </c>
      <c r="L747" s="298">
        <f t="shared" si="298"/>
        <v>40.5</v>
      </c>
      <c r="M747" s="298">
        <f t="shared" si="298"/>
        <v>29</v>
      </c>
      <c r="N747" s="298">
        <f t="shared" si="298"/>
        <v>31.5</v>
      </c>
      <c r="O747" s="298">
        <f t="shared" si="298"/>
        <v>30.599999999999998</v>
      </c>
      <c r="P747" s="298">
        <f t="shared" si="298"/>
        <v>40.299999999999997</v>
      </c>
      <c r="Q747" s="212">
        <f t="shared" si="296"/>
        <v>658.4</v>
      </c>
      <c r="R747" s="212">
        <v>652</v>
      </c>
      <c r="S747" s="213">
        <f t="shared" si="297"/>
        <v>100.98159509202453</v>
      </c>
    </row>
    <row r="748" spans="1:19" ht="13.5" customHeight="1" x14ac:dyDescent="0.15">
      <c r="A748" s="209"/>
      <c r="B748" s="194"/>
      <c r="C748" s="379"/>
      <c r="D748" s="203" t="s">
        <v>75</v>
      </c>
      <c r="E748" s="212">
        <f t="shared" ref="E748:P748" si="299">+E745-E749</f>
        <v>46</v>
      </c>
      <c r="F748" s="212">
        <f t="shared" si="299"/>
        <v>70.8</v>
      </c>
      <c r="G748" s="212">
        <f t="shared" si="299"/>
        <v>61.1</v>
      </c>
      <c r="H748" s="212">
        <f t="shared" si="299"/>
        <v>70.3</v>
      </c>
      <c r="I748" s="212">
        <f t="shared" si="299"/>
        <v>99.8</v>
      </c>
      <c r="J748" s="212">
        <f t="shared" si="299"/>
        <v>76.8</v>
      </c>
      <c r="K748" s="298">
        <f t="shared" si="299"/>
        <v>57.9</v>
      </c>
      <c r="L748" s="298">
        <f t="shared" si="299"/>
        <v>40.1</v>
      </c>
      <c r="M748" s="298">
        <f t="shared" si="299"/>
        <v>28.700000000000003</v>
      </c>
      <c r="N748" s="298">
        <f t="shared" si="299"/>
        <v>31.1</v>
      </c>
      <c r="O748" s="298">
        <f t="shared" si="299"/>
        <v>30.5</v>
      </c>
      <c r="P748" s="298">
        <f t="shared" si="299"/>
        <v>39.699999999999996</v>
      </c>
      <c r="Q748" s="212">
        <f t="shared" si="296"/>
        <v>652.80000000000007</v>
      </c>
      <c r="R748" s="212">
        <v>646.69999999999993</v>
      </c>
      <c r="S748" s="213">
        <f t="shared" si="297"/>
        <v>100.94325034792023</v>
      </c>
    </row>
    <row r="749" spans="1:19" ht="13.5" customHeight="1" x14ac:dyDescent="0.15">
      <c r="A749" s="209"/>
      <c r="B749" s="194"/>
      <c r="C749" s="379"/>
      <c r="D749" s="203" t="s">
        <v>76</v>
      </c>
      <c r="E749" s="212">
        <v>0.3</v>
      </c>
      <c r="F749" s="212">
        <v>0.5</v>
      </c>
      <c r="G749" s="212">
        <v>0.6</v>
      </c>
      <c r="H749" s="212">
        <v>0.8</v>
      </c>
      <c r="I749" s="212">
        <v>1</v>
      </c>
      <c r="J749" s="212">
        <v>0.8</v>
      </c>
      <c r="K749" s="298">
        <v>0.7</v>
      </c>
      <c r="L749" s="298">
        <v>0.4</v>
      </c>
      <c r="M749" s="298">
        <v>0.4</v>
      </c>
      <c r="N749" s="298">
        <v>0.4</v>
      </c>
      <c r="O749" s="298">
        <v>0.2</v>
      </c>
      <c r="P749" s="298">
        <v>0.6</v>
      </c>
      <c r="Q749" s="212">
        <f t="shared" si="296"/>
        <v>6.7000000000000011</v>
      </c>
      <c r="R749" s="212">
        <v>7.0000000000000018</v>
      </c>
      <c r="S749" s="213">
        <f t="shared" si="297"/>
        <v>95.714285714285708</v>
      </c>
    </row>
    <row r="750" spans="1:19" ht="13.5" customHeight="1" thickBot="1" x14ac:dyDescent="0.2">
      <c r="A750" s="209"/>
      <c r="B750" s="194"/>
      <c r="C750" s="380"/>
      <c r="D750" s="206" t="s">
        <v>77</v>
      </c>
      <c r="E750" s="214">
        <v>0.4</v>
      </c>
      <c r="F750" s="214">
        <v>0.7</v>
      </c>
      <c r="G750" s="214">
        <v>0.7</v>
      </c>
      <c r="H750" s="214">
        <v>0.9</v>
      </c>
      <c r="I750" s="214">
        <v>1.4</v>
      </c>
      <c r="J750" s="214">
        <v>1.1000000000000001</v>
      </c>
      <c r="K750" s="299">
        <v>0.8</v>
      </c>
      <c r="L750" s="299">
        <v>0.5</v>
      </c>
      <c r="M750" s="299">
        <v>0.6</v>
      </c>
      <c r="N750" s="299">
        <v>0.7</v>
      </c>
      <c r="O750" s="299">
        <v>0.6</v>
      </c>
      <c r="P750" s="299">
        <v>0.6</v>
      </c>
      <c r="Q750" s="214">
        <f t="shared" si="296"/>
        <v>8.9999999999999982</v>
      </c>
      <c r="R750" s="214">
        <v>8.5000000000000018</v>
      </c>
      <c r="S750" s="215">
        <f t="shared" si="297"/>
        <v>105.88235294117642</v>
      </c>
    </row>
    <row r="751" spans="1:19" ht="13.5" customHeight="1" x14ac:dyDescent="0.15">
      <c r="A751" s="209"/>
      <c r="B751" s="194"/>
      <c r="C751" s="378" t="s">
        <v>171</v>
      </c>
      <c r="D751" s="200" t="s">
        <v>72</v>
      </c>
      <c r="E751" s="210">
        <v>7.3</v>
      </c>
      <c r="F751" s="210">
        <v>8.8000000000000007</v>
      </c>
      <c r="G751" s="210">
        <v>7.3</v>
      </c>
      <c r="H751" s="210">
        <v>7.5</v>
      </c>
      <c r="I751" s="210">
        <v>19.899999999999999</v>
      </c>
      <c r="J751" s="210">
        <v>8.1</v>
      </c>
      <c r="K751" s="300">
        <v>7.6</v>
      </c>
      <c r="L751" s="300">
        <v>8</v>
      </c>
      <c r="M751" s="300">
        <v>8</v>
      </c>
      <c r="N751" s="300">
        <v>7.6</v>
      </c>
      <c r="O751" s="300">
        <v>15.4</v>
      </c>
      <c r="P751" s="300">
        <v>8.4</v>
      </c>
      <c r="Q751" s="210">
        <f t="shared" si="296"/>
        <v>113.9</v>
      </c>
      <c r="R751" s="210">
        <v>67.8</v>
      </c>
      <c r="S751" s="211">
        <f t="shared" si="297"/>
        <v>167.99410029498526</v>
      </c>
    </row>
    <row r="752" spans="1:19" ht="13.5" customHeight="1" x14ac:dyDescent="0.15">
      <c r="A752" s="209"/>
      <c r="B752" s="194"/>
      <c r="C752" s="379"/>
      <c r="D752" s="203" t="s">
        <v>73</v>
      </c>
      <c r="E752" s="212">
        <v>0.1</v>
      </c>
      <c r="F752" s="212">
        <v>0.2</v>
      </c>
      <c r="G752" s="212">
        <v>0.2</v>
      </c>
      <c r="H752" s="212">
        <v>0.3</v>
      </c>
      <c r="I752" s="212">
        <v>0.5</v>
      </c>
      <c r="J752" s="212">
        <v>0.2</v>
      </c>
      <c r="K752" s="301">
        <v>0.1</v>
      </c>
      <c r="L752" s="301">
        <v>0.2</v>
      </c>
      <c r="M752" s="301">
        <v>0.3</v>
      </c>
      <c r="N752" s="301">
        <v>0.2</v>
      </c>
      <c r="O752" s="301">
        <v>0.4</v>
      </c>
      <c r="P752" s="301">
        <v>0.1</v>
      </c>
      <c r="Q752" s="212">
        <f t="shared" si="296"/>
        <v>2.8000000000000003</v>
      </c>
      <c r="R752" s="212">
        <v>2.2000000000000002</v>
      </c>
      <c r="S752" s="213">
        <f t="shared" si="297"/>
        <v>127.27272727272727</v>
      </c>
    </row>
    <row r="753" spans="1:19" ht="13.5" customHeight="1" x14ac:dyDescent="0.15">
      <c r="A753" s="209"/>
      <c r="B753" s="194"/>
      <c r="C753" s="379"/>
      <c r="D753" s="203" t="s">
        <v>74</v>
      </c>
      <c r="E753" s="212">
        <f t="shared" ref="E753:P753" si="300">+E751-E752</f>
        <v>7.2</v>
      </c>
      <c r="F753" s="212">
        <f t="shared" si="300"/>
        <v>8.6000000000000014</v>
      </c>
      <c r="G753" s="212">
        <f t="shared" si="300"/>
        <v>7.1</v>
      </c>
      <c r="H753" s="212">
        <f t="shared" si="300"/>
        <v>7.2</v>
      </c>
      <c r="I753" s="212">
        <f t="shared" si="300"/>
        <v>19.399999999999999</v>
      </c>
      <c r="J753" s="212">
        <f t="shared" si="300"/>
        <v>7.8999999999999995</v>
      </c>
      <c r="K753" s="301">
        <f t="shared" si="300"/>
        <v>7.5</v>
      </c>
      <c r="L753" s="301">
        <f t="shared" si="300"/>
        <v>7.8</v>
      </c>
      <c r="M753" s="301">
        <f t="shared" si="300"/>
        <v>7.7</v>
      </c>
      <c r="N753" s="301">
        <f t="shared" si="300"/>
        <v>7.3999999999999995</v>
      </c>
      <c r="O753" s="301">
        <f t="shared" si="300"/>
        <v>15</v>
      </c>
      <c r="P753" s="301">
        <f t="shared" si="300"/>
        <v>8.3000000000000007</v>
      </c>
      <c r="Q753" s="212">
        <f t="shared" si="296"/>
        <v>111.10000000000001</v>
      </c>
      <c r="R753" s="212">
        <v>65.599999999999994</v>
      </c>
      <c r="S753" s="213">
        <f t="shared" si="297"/>
        <v>169.35975609756099</v>
      </c>
    </row>
    <row r="754" spans="1:19" ht="13.5" customHeight="1" x14ac:dyDescent="0.15">
      <c r="A754" s="209"/>
      <c r="B754" s="194"/>
      <c r="C754" s="379"/>
      <c r="D754" s="203" t="s">
        <v>75</v>
      </c>
      <c r="E754" s="212">
        <f t="shared" ref="E754:P754" si="301">+E751-E755</f>
        <v>6.8999999999999995</v>
      </c>
      <c r="F754" s="212">
        <f t="shared" si="301"/>
        <v>8.3000000000000007</v>
      </c>
      <c r="G754" s="212">
        <f t="shared" si="301"/>
        <v>6.7</v>
      </c>
      <c r="H754" s="212">
        <f t="shared" si="301"/>
        <v>6.9</v>
      </c>
      <c r="I754" s="212">
        <f t="shared" si="301"/>
        <v>19.2</v>
      </c>
      <c r="J754" s="212">
        <f t="shared" si="301"/>
        <v>7.3999999999999995</v>
      </c>
      <c r="K754" s="301">
        <f t="shared" si="301"/>
        <v>6.6999999999999993</v>
      </c>
      <c r="L754" s="301">
        <f t="shared" si="301"/>
        <v>7.4</v>
      </c>
      <c r="M754" s="301">
        <f t="shared" si="301"/>
        <v>7.5</v>
      </c>
      <c r="N754" s="301">
        <f t="shared" si="301"/>
        <v>7</v>
      </c>
      <c r="O754" s="301">
        <f t="shared" si="301"/>
        <v>14.8</v>
      </c>
      <c r="P754" s="301">
        <f t="shared" si="301"/>
        <v>7.9</v>
      </c>
      <c r="Q754" s="212">
        <f t="shared" si="296"/>
        <v>106.7</v>
      </c>
      <c r="R754" s="212">
        <v>59.4</v>
      </c>
      <c r="S754" s="213">
        <f t="shared" si="297"/>
        <v>179.62962962962962</v>
      </c>
    </row>
    <row r="755" spans="1:19" ht="13.5" customHeight="1" x14ac:dyDescent="0.15">
      <c r="A755" s="209"/>
      <c r="B755" s="194"/>
      <c r="C755" s="379"/>
      <c r="D755" s="203" t="s">
        <v>76</v>
      </c>
      <c r="E755" s="212">
        <v>0.4</v>
      </c>
      <c r="F755" s="212">
        <v>0.5</v>
      </c>
      <c r="G755" s="212">
        <v>0.6</v>
      </c>
      <c r="H755" s="212">
        <v>0.6</v>
      </c>
      <c r="I755" s="212">
        <v>0.7</v>
      </c>
      <c r="J755" s="212">
        <v>0.7</v>
      </c>
      <c r="K755" s="301">
        <v>0.9</v>
      </c>
      <c r="L755" s="301">
        <v>0.6</v>
      </c>
      <c r="M755" s="301">
        <v>0.5</v>
      </c>
      <c r="N755" s="301">
        <v>0.6</v>
      </c>
      <c r="O755" s="301">
        <v>0.6</v>
      </c>
      <c r="P755" s="301">
        <v>0.5</v>
      </c>
      <c r="Q755" s="212">
        <f t="shared" si="296"/>
        <v>7.1999999999999993</v>
      </c>
      <c r="R755" s="212">
        <v>8.3999999999999986</v>
      </c>
      <c r="S755" s="213">
        <f t="shared" si="297"/>
        <v>85.714285714285722</v>
      </c>
    </row>
    <row r="756" spans="1:19" ht="13.5" customHeight="1" thickBot="1" x14ac:dyDescent="0.2">
      <c r="A756" s="209"/>
      <c r="B756" s="194"/>
      <c r="C756" s="380"/>
      <c r="D756" s="206" t="s">
        <v>77</v>
      </c>
      <c r="E756" s="214">
        <v>0.4</v>
      </c>
      <c r="F756" s="214">
        <v>0.7</v>
      </c>
      <c r="G756" s="214">
        <v>0.6</v>
      </c>
      <c r="H756" s="214">
        <v>0.7</v>
      </c>
      <c r="I756" s="214">
        <v>0.8</v>
      </c>
      <c r="J756" s="214">
        <v>0.8</v>
      </c>
      <c r="K756" s="302">
        <v>1</v>
      </c>
      <c r="L756" s="302">
        <v>0.7</v>
      </c>
      <c r="M756" s="302">
        <v>0.6</v>
      </c>
      <c r="N756" s="302">
        <v>0.6</v>
      </c>
      <c r="O756" s="302">
        <v>0.7</v>
      </c>
      <c r="P756" s="302">
        <v>0.6</v>
      </c>
      <c r="Q756" s="214">
        <f t="shared" si="296"/>
        <v>8.1999999999999993</v>
      </c>
      <c r="R756" s="214">
        <v>16.799999999999997</v>
      </c>
      <c r="S756" s="215">
        <f t="shared" si="297"/>
        <v>48.80952380952381</v>
      </c>
    </row>
    <row r="757" spans="1:19" ht="13.5" customHeight="1" x14ac:dyDescent="0.15">
      <c r="A757" s="209"/>
      <c r="B757" s="194"/>
      <c r="C757" s="378" t="s">
        <v>172</v>
      </c>
      <c r="D757" s="200" t="s">
        <v>72</v>
      </c>
      <c r="E757" s="210">
        <v>22.2</v>
      </c>
      <c r="F757" s="210">
        <v>43.3</v>
      </c>
      <c r="G757" s="210">
        <v>40.6</v>
      </c>
      <c r="H757" s="210">
        <v>58.1</v>
      </c>
      <c r="I757" s="210">
        <v>75.099999999999994</v>
      </c>
      <c r="J757" s="210">
        <v>48.5</v>
      </c>
      <c r="K757" s="294">
        <v>30.1</v>
      </c>
      <c r="L757" s="294">
        <v>19.7</v>
      </c>
      <c r="M757" s="294">
        <v>13.7</v>
      </c>
      <c r="N757" s="294">
        <v>14.7</v>
      </c>
      <c r="O757" s="294">
        <v>14.3</v>
      </c>
      <c r="P757" s="294">
        <v>19.399999999999999</v>
      </c>
      <c r="Q757" s="210">
        <f t="shared" si="296"/>
        <v>399.69999999999993</v>
      </c>
      <c r="R757" s="210">
        <v>394.79999999999995</v>
      </c>
      <c r="S757" s="211">
        <f t="shared" si="297"/>
        <v>101.24113475177306</v>
      </c>
    </row>
    <row r="758" spans="1:19" ht="13.5" customHeight="1" x14ac:dyDescent="0.15">
      <c r="A758" s="209"/>
      <c r="B758" s="194"/>
      <c r="C758" s="379"/>
      <c r="D758" s="203" t="s">
        <v>73</v>
      </c>
      <c r="E758" s="212">
        <v>4.3</v>
      </c>
      <c r="F758" s="212">
        <v>8.4</v>
      </c>
      <c r="G758" s="212">
        <v>8.6</v>
      </c>
      <c r="H758" s="212">
        <v>13.6</v>
      </c>
      <c r="I758" s="212">
        <v>17.5</v>
      </c>
      <c r="J758" s="212">
        <v>10.3</v>
      </c>
      <c r="K758" s="295">
        <v>6</v>
      </c>
      <c r="L758" s="295">
        <v>3.9</v>
      </c>
      <c r="M758" s="295">
        <v>2.7</v>
      </c>
      <c r="N758" s="295">
        <v>2.9</v>
      </c>
      <c r="O758" s="295">
        <v>2.7</v>
      </c>
      <c r="P758" s="295">
        <v>3.8</v>
      </c>
      <c r="Q758" s="212">
        <f t="shared" si="296"/>
        <v>84.700000000000017</v>
      </c>
      <c r="R758" s="212">
        <v>83.3</v>
      </c>
      <c r="S758" s="213">
        <f t="shared" si="297"/>
        <v>101.68067226890759</v>
      </c>
    </row>
    <row r="759" spans="1:19" ht="13.5" customHeight="1" x14ac:dyDescent="0.15">
      <c r="A759" s="209"/>
      <c r="B759" s="194"/>
      <c r="C759" s="379"/>
      <c r="D759" s="203" t="s">
        <v>74</v>
      </c>
      <c r="E759" s="212">
        <f t="shared" ref="E759:P759" si="302">+E757-E758</f>
        <v>17.899999999999999</v>
      </c>
      <c r="F759" s="212">
        <f t="shared" si="302"/>
        <v>34.9</v>
      </c>
      <c r="G759" s="212">
        <f t="shared" si="302"/>
        <v>32</v>
      </c>
      <c r="H759" s="212">
        <f t="shared" si="302"/>
        <v>44.5</v>
      </c>
      <c r="I759" s="212">
        <f t="shared" si="302"/>
        <v>57.599999999999994</v>
      </c>
      <c r="J759" s="212">
        <f t="shared" si="302"/>
        <v>38.200000000000003</v>
      </c>
      <c r="K759" s="295">
        <f t="shared" si="302"/>
        <v>24.1</v>
      </c>
      <c r="L759" s="295">
        <f t="shared" si="302"/>
        <v>15.799999999999999</v>
      </c>
      <c r="M759" s="295">
        <f t="shared" si="302"/>
        <v>11</v>
      </c>
      <c r="N759" s="295">
        <f t="shared" si="302"/>
        <v>11.799999999999999</v>
      </c>
      <c r="O759" s="295">
        <f t="shared" si="302"/>
        <v>11.600000000000001</v>
      </c>
      <c r="P759" s="295">
        <f t="shared" si="302"/>
        <v>15.599999999999998</v>
      </c>
      <c r="Q759" s="212">
        <f t="shared" si="296"/>
        <v>315.00000000000006</v>
      </c>
      <c r="R759" s="212">
        <v>311.5</v>
      </c>
      <c r="S759" s="213">
        <f t="shared" si="297"/>
        <v>101.123595505618</v>
      </c>
    </row>
    <row r="760" spans="1:19" ht="13.5" customHeight="1" x14ac:dyDescent="0.15">
      <c r="A760" s="209"/>
      <c r="B760" s="194"/>
      <c r="C760" s="379"/>
      <c r="D760" s="203" t="s">
        <v>75</v>
      </c>
      <c r="E760" s="212">
        <f t="shared" ref="E760:P760" si="303">+E757-E761</f>
        <v>21.7</v>
      </c>
      <c r="F760" s="212">
        <f t="shared" si="303"/>
        <v>42.199999999999996</v>
      </c>
      <c r="G760" s="212">
        <f t="shared" si="303"/>
        <v>39.1</v>
      </c>
      <c r="H760" s="212">
        <f t="shared" si="303"/>
        <v>55.4</v>
      </c>
      <c r="I760" s="212">
        <f t="shared" si="303"/>
        <v>71.3</v>
      </c>
      <c r="J760" s="212">
        <f t="shared" si="303"/>
        <v>46.7</v>
      </c>
      <c r="K760" s="295">
        <f t="shared" si="303"/>
        <v>29.1</v>
      </c>
      <c r="L760" s="295">
        <f t="shared" si="303"/>
        <v>19.099999999999998</v>
      </c>
      <c r="M760" s="295">
        <f t="shared" si="303"/>
        <v>12.799999999999999</v>
      </c>
      <c r="N760" s="295">
        <f t="shared" si="303"/>
        <v>14</v>
      </c>
      <c r="O760" s="295">
        <f t="shared" si="303"/>
        <v>13.4</v>
      </c>
      <c r="P760" s="295">
        <f t="shared" si="303"/>
        <v>18.899999999999999</v>
      </c>
      <c r="Q760" s="212">
        <f t="shared" si="296"/>
        <v>383.7</v>
      </c>
      <c r="R760" s="212">
        <v>379.09999999999997</v>
      </c>
      <c r="S760" s="213">
        <f t="shared" si="297"/>
        <v>101.21340015826958</v>
      </c>
    </row>
    <row r="761" spans="1:19" ht="13.5" customHeight="1" x14ac:dyDescent="0.15">
      <c r="A761" s="209"/>
      <c r="B761" s="194"/>
      <c r="C761" s="379"/>
      <c r="D761" s="203" t="s">
        <v>76</v>
      </c>
      <c r="E761" s="212">
        <v>0.5</v>
      </c>
      <c r="F761" s="212">
        <v>1.1000000000000001</v>
      </c>
      <c r="G761" s="212">
        <v>1.5</v>
      </c>
      <c r="H761" s="212">
        <v>2.7</v>
      </c>
      <c r="I761" s="212">
        <v>3.8</v>
      </c>
      <c r="J761" s="212">
        <v>1.8</v>
      </c>
      <c r="K761" s="295">
        <v>1</v>
      </c>
      <c r="L761" s="295">
        <v>0.6</v>
      </c>
      <c r="M761" s="295">
        <v>0.9</v>
      </c>
      <c r="N761" s="295">
        <v>0.7</v>
      </c>
      <c r="O761" s="295">
        <v>0.9</v>
      </c>
      <c r="P761" s="295">
        <v>0.5</v>
      </c>
      <c r="Q761" s="212">
        <f t="shared" si="296"/>
        <v>16</v>
      </c>
      <c r="R761" s="212">
        <v>15.7</v>
      </c>
      <c r="S761" s="213">
        <f t="shared" si="297"/>
        <v>101.91082802547771</v>
      </c>
    </row>
    <row r="762" spans="1:19" ht="13.5" customHeight="1" thickBot="1" x14ac:dyDescent="0.2">
      <c r="A762" s="209"/>
      <c r="B762" s="194"/>
      <c r="C762" s="380"/>
      <c r="D762" s="206" t="s">
        <v>77</v>
      </c>
      <c r="E762" s="214">
        <v>0.7</v>
      </c>
      <c r="F762" s="214">
        <v>1.6</v>
      </c>
      <c r="G762" s="214">
        <v>2.7</v>
      </c>
      <c r="H762" s="214">
        <v>4.8</v>
      </c>
      <c r="I762" s="214">
        <v>5.3</v>
      </c>
      <c r="J762" s="214">
        <v>2.5</v>
      </c>
      <c r="K762" s="296">
        <v>1.3</v>
      </c>
      <c r="L762" s="296">
        <v>0.7</v>
      </c>
      <c r="M762" s="296">
        <v>1.1000000000000001</v>
      </c>
      <c r="N762" s="296">
        <v>0.8</v>
      </c>
      <c r="O762" s="296">
        <v>1.2</v>
      </c>
      <c r="P762" s="296">
        <v>0.6</v>
      </c>
      <c r="Q762" s="214">
        <f t="shared" si="296"/>
        <v>23.300000000000004</v>
      </c>
      <c r="R762" s="214">
        <v>22.299999999999997</v>
      </c>
      <c r="S762" s="215">
        <f t="shared" si="297"/>
        <v>104.48430493273545</v>
      </c>
    </row>
    <row r="763" spans="1:19" ht="13.5" customHeight="1" x14ac:dyDescent="0.15">
      <c r="A763" s="209"/>
      <c r="B763" s="194"/>
      <c r="C763" s="378" t="s">
        <v>173</v>
      </c>
      <c r="D763" s="200" t="s">
        <v>72</v>
      </c>
      <c r="E763" s="210">
        <v>3.3</v>
      </c>
      <c r="F763" s="210">
        <v>4.7</v>
      </c>
      <c r="G763" s="210">
        <v>4.5999999999999996</v>
      </c>
      <c r="H763" s="210">
        <v>5.4</v>
      </c>
      <c r="I763" s="210">
        <v>7</v>
      </c>
      <c r="J763" s="210">
        <v>5.0999999999999996</v>
      </c>
      <c r="K763" s="294">
        <v>3.5</v>
      </c>
      <c r="L763" s="294">
        <v>3.1</v>
      </c>
      <c r="M763" s="294">
        <v>7.9</v>
      </c>
      <c r="N763" s="294">
        <v>4</v>
      </c>
      <c r="O763" s="294">
        <v>3.5</v>
      </c>
      <c r="P763" s="294">
        <v>3.8</v>
      </c>
      <c r="Q763" s="210">
        <f t="shared" si="296"/>
        <v>55.9</v>
      </c>
      <c r="R763" s="210">
        <v>57</v>
      </c>
      <c r="S763" s="211">
        <f t="shared" si="297"/>
        <v>98.070175438596479</v>
      </c>
    </row>
    <row r="764" spans="1:19" ht="13.5" customHeight="1" x14ac:dyDescent="0.15">
      <c r="A764" s="209"/>
      <c r="B764" s="194"/>
      <c r="C764" s="379"/>
      <c r="D764" s="203" t="s">
        <v>73</v>
      </c>
      <c r="E764" s="212">
        <v>0.4</v>
      </c>
      <c r="F764" s="212">
        <v>0.8</v>
      </c>
      <c r="G764" s="212">
        <v>0.7</v>
      </c>
      <c r="H764" s="212">
        <v>0.9</v>
      </c>
      <c r="I764" s="212">
        <v>1</v>
      </c>
      <c r="J764" s="212">
        <v>0.8</v>
      </c>
      <c r="K764" s="295">
        <v>0.6</v>
      </c>
      <c r="L764" s="295">
        <v>0.4</v>
      </c>
      <c r="M764" s="295">
        <v>2.2000000000000002</v>
      </c>
      <c r="N764" s="295">
        <v>0.4</v>
      </c>
      <c r="O764" s="295">
        <v>0.5</v>
      </c>
      <c r="P764" s="295">
        <v>0.5</v>
      </c>
      <c r="Q764" s="212">
        <f t="shared" si="296"/>
        <v>9.2000000000000011</v>
      </c>
      <c r="R764" s="212">
        <v>9.3000000000000007</v>
      </c>
      <c r="S764" s="213">
        <f t="shared" si="297"/>
        <v>98.924731182795696</v>
      </c>
    </row>
    <row r="765" spans="1:19" ht="13.5" customHeight="1" x14ac:dyDescent="0.15">
      <c r="A765" s="209"/>
      <c r="B765" s="194"/>
      <c r="C765" s="379"/>
      <c r="D765" s="203" t="s">
        <v>74</v>
      </c>
      <c r="E765" s="212">
        <f t="shared" ref="E765:P765" si="304">+E763-E764</f>
        <v>2.9</v>
      </c>
      <c r="F765" s="212">
        <f t="shared" si="304"/>
        <v>3.9000000000000004</v>
      </c>
      <c r="G765" s="212">
        <f t="shared" si="304"/>
        <v>3.8999999999999995</v>
      </c>
      <c r="H765" s="212">
        <f t="shared" si="304"/>
        <v>4.5</v>
      </c>
      <c r="I765" s="212">
        <f t="shared" si="304"/>
        <v>6</v>
      </c>
      <c r="J765" s="212">
        <f t="shared" si="304"/>
        <v>4.3</v>
      </c>
      <c r="K765" s="295">
        <f t="shared" si="304"/>
        <v>2.9</v>
      </c>
      <c r="L765" s="295">
        <f t="shared" si="304"/>
        <v>2.7</v>
      </c>
      <c r="M765" s="295">
        <f t="shared" si="304"/>
        <v>5.7</v>
      </c>
      <c r="N765" s="295">
        <f t="shared" si="304"/>
        <v>3.6</v>
      </c>
      <c r="O765" s="295">
        <f t="shared" si="304"/>
        <v>3</v>
      </c>
      <c r="P765" s="295">
        <f t="shared" si="304"/>
        <v>3.3</v>
      </c>
      <c r="Q765" s="212">
        <f t="shared" si="296"/>
        <v>46.699999999999996</v>
      </c>
      <c r="R765" s="212">
        <v>47.699999999999996</v>
      </c>
      <c r="S765" s="213">
        <f t="shared" si="297"/>
        <v>97.903563941299794</v>
      </c>
    </row>
    <row r="766" spans="1:19" ht="13.5" customHeight="1" x14ac:dyDescent="0.15">
      <c r="A766" s="209"/>
      <c r="B766" s="194"/>
      <c r="C766" s="379"/>
      <c r="D766" s="203" t="s">
        <v>75</v>
      </c>
      <c r="E766" s="212">
        <f t="shared" ref="E766:P766" si="305">+E763-E767</f>
        <v>3</v>
      </c>
      <c r="F766" s="212">
        <f t="shared" si="305"/>
        <v>4.3</v>
      </c>
      <c r="G766" s="212">
        <f t="shared" si="305"/>
        <v>4.0999999999999996</v>
      </c>
      <c r="H766" s="212">
        <f t="shared" si="305"/>
        <v>4.6000000000000005</v>
      </c>
      <c r="I766" s="212">
        <f t="shared" si="305"/>
        <v>6.3</v>
      </c>
      <c r="J766" s="212">
        <f t="shared" si="305"/>
        <v>4.5</v>
      </c>
      <c r="K766" s="295">
        <f t="shared" si="305"/>
        <v>3.1</v>
      </c>
      <c r="L766" s="295">
        <f t="shared" si="305"/>
        <v>2.8000000000000003</v>
      </c>
      <c r="M766" s="295">
        <f t="shared" si="305"/>
        <v>7.6000000000000005</v>
      </c>
      <c r="N766" s="295">
        <f t="shared" si="305"/>
        <v>3.7</v>
      </c>
      <c r="O766" s="295">
        <f t="shared" si="305"/>
        <v>3.2</v>
      </c>
      <c r="P766" s="295">
        <f t="shared" si="305"/>
        <v>3.4</v>
      </c>
      <c r="Q766" s="212">
        <f t="shared" si="296"/>
        <v>50.600000000000009</v>
      </c>
      <c r="R766" s="212">
        <v>50.20000000000001</v>
      </c>
      <c r="S766" s="213">
        <f t="shared" si="297"/>
        <v>100.79681274900398</v>
      </c>
    </row>
    <row r="767" spans="1:19" ht="13.5" customHeight="1" x14ac:dyDescent="0.15">
      <c r="A767" s="209"/>
      <c r="B767" s="194"/>
      <c r="C767" s="379"/>
      <c r="D767" s="203" t="s">
        <v>76</v>
      </c>
      <c r="E767" s="212">
        <v>0.3</v>
      </c>
      <c r="F767" s="212">
        <v>0.4</v>
      </c>
      <c r="G767" s="212">
        <v>0.5</v>
      </c>
      <c r="H767" s="212">
        <v>0.8</v>
      </c>
      <c r="I767" s="212">
        <v>0.7</v>
      </c>
      <c r="J767" s="212">
        <v>0.6</v>
      </c>
      <c r="K767" s="295">
        <v>0.4</v>
      </c>
      <c r="L767" s="295">
        <v>0.3</v>
      </c>
      <c r="M767" s="295">
        <v>0.3</v>
      </c>
      <c r="N767" s="295">
        <v>0.3</v>
      </c>
      <c r="O767" s="295">
        <v>0.3</v>
      </c>
      <c r="P767" s="295">
        <v>0.4</v>
      </c>
      <c r="Q767" s="212">
        <f t="shared" si="296"/>
        <v>5.3</v>
      </c>
      <c r="R767" s="212">
        <v>6.8</v>
      </c>
      <c r="S767" s="213">
        <f t="shared" si="297"/>
        <v>77.941176470588232</v>
      </c>
    </row>
    <row r="768" spans="1:19" ht="13.5" customHeight="1" thickBot="1" x14ac:dyDescent="0.2">
      <c r="A768" s="209"/>
      <c r="B768" s="194"/>
      <c r="C768" s="380"/>
      <c r="D768" s="206" t="s">
        <v>77</v>
      </c>
      <c r="E768" s="214">
        <v>0.4</v>
      </c>
      <c r="F768" s="214">
        <v>0.6</v>
      </c>
      <c r="G768" s="214">
        <v>1.7</v>
      </c>
      <c r="H768" s="214">
        <v>1.7</v>
      </c>
      <c r="I768" s="214">
        <v>1.7</v>
      </c>
      <c r="J768" s="214">
        <v>1.3</v>
      </c>
      <c r="K768" s="296">
        <v>1.1000000000000001</v>
      </c>
      <c r="L768" s="296">
        <v>0.6</v>
      </c>
      <c r="M768" s="296">
        <v>1.9</v>
      </c>
      <c r="N768" s="296">
        <v>0.5</v>
      </c>
      <c r="O768" s="296">
        <v>0.8</v>
      </c>
      <c r="P768" s="296">
        <v>0.7</v>
      </c>
      <c r="Q768" s="214">
        <f t="shared" si="296"/>
        <v>13</v>
      </c>
      <c r="R768" s="214">
        <v>15</v>
      </c>
      <c r="S768" s="215">
        <f t="shared" si="297"/>
        <v>86.666666666666671</v>
      </c>
    </row>
    <row r="769" spans="1:19" ht="13.5" customHeight="1" x14ac:dyDescent="0.15">
      <c r="A769" s="209"/>
      <c r="B769" s="194"/>
      <c r="C769" s="378" t="s">
        <v>174</v>
      </c>
      <c r="D769" s="200" t="s">
        <v>72</v>
      </c>
      <c r="E769" s="210">
        <v>5.0999999999999996</v>
      </c>
      <c r="F769" s="210">
        <v>8.9</v>
      </c>
      <c r="G769" s="210">
        <v>7.7</v>
      </c>
      <c r="H769" s="210">
        <v>11.2</v>
      </c>
      <c r="I769" s="210">
        <v>14.1</v>
      </c>
      <c r="J769" s="210">
        <v>10.5</v>
      </c>
      <c r="K769" s="294">
        <v>7.5</v>
      </c>
      <c r="L769" s="294">
        <v>4.7</v>
      </c>
      <c r="M769" s="294">
        <v>3.6</v>
      </c>
      <c r="N769" s="294">
        <v>2.5</v>
      </c>
      <c r="O769" s="294">
        <v>2.8</v>
      </c>
      <c r="P769" s="294">
        <v>3.8</v>
      </c>
      <c r="Q769" s="210">
        <f t="shared" si="296"/>
        <v>82.399999999999991</v>
      </c>
      <c r="R769" s="210">
        <v>84.8</v>
      </c>
      <c r="S769" s="211">
        <f t="shared" si="297"/>
        <v>97.169811320754704</v>
      </c>
    </row>
    <row r="770" spans="1:19" ht="13.5" customHeight="1" x14ac:dyDescent="0.15">
      <c r="A770" s="209"/>
      <c r="B770" s="194"/>
      <c r="C770" s="379"/>
      <c r="D770" s="203" t="s">
        <v>73</v>
      </c>
      <c r="E770" s="212">
        <v>0.2</v>
      </c>
      <c r="F770" s="212">
        <v>0.4</v>
      </c>
      <c r="G770" s="212">
        <v>0.5</v>
      </c>
      <c r="H770" s="212">
        <v>0.7</v>
      </c>
      <c r="I770" s="212">
        <v>0.8</v>
      </c>
      <c r="J770" s="212">
        <v>0.6</v>
      </c>
      <c r="K770" s="295">
        <v>0.3</v>
      </c>
      <c r="L770" s="295">
        <v>0.2</v>
      </c>
      <c r="M770" s="295">
        <v>0.2</v>
      </c>
      <c r="N770" s="295">
        <v>0.2</v>
      </c>
      <c r="O770" s="295">
        <v>0.1</v>
      </c>
      <c r="P770" s="295">
        <v>0.2</v>
      </c>
      <c r="Q770" s="212">
        <f t="shared" si="296"/>
        <v>4.4000000000000004</v>
      </c>
      <c r="R770" s="212">
        <v>4.3999999999999995</v>
      </c>
      <c r="S770" s="213">
        <f t="shared" si="297"/>
        <v>100.00000000000003</v>
      </c>
    </row>
    <row r="771" spans="1:19" ht="13.5" customHeight="1" x14ac:dyDescent="0.15">
      <c r="A771" s="209"/>
      <c r="B771" s="194"/>
      <c r="C771" s="379"/>
      <c r="D771" s="203" t="s">
        <v>74</v>
      </c>
      <c r="E771" s="212">
        <f t="shared" ref="E771:P771" si="306">+E769-E770</f>
        <v>4.8999999999999995</v>
      </c>
      <c r="F771" s="212">
        <f t="shared" si="306"/>
        <v>8.5</v>
      </c>
      <c r="G771" s="212">
        <f t="shared" si="306"/>
        <v>7.2</v>
      </c>
      <c r="H771" s="212">
        <f t="shared" si="306"/>
        <v>10.5</v>
      </c>
      <c r="I771" s="212">
        <f t="shared" si="306"/>
        <v>13.299999999999999</v>
      </c>
      <c r="J771" s="212">
        <f t="shared" si="306"/>
        <v>9.9</v>
      </c>
      <c r="K771" s="295">
        <f t="shared" si="306"/>
        <v>7.2</v>
      </c>
      <c r="L771" s="295">
        <f t="shared" si="306"/>
        <v>4.5</v>
      </c>
      <c r="M771" s="295">
        <f t="shared" si="306"/>
        <v>3.4</v>
      </c>
      <c r="N771" s="295">
        <f t="shared" si="306"/>
        <v>2.2999999999999998</v>
      </c>
      <c r="O771" s="295">
        <f t="shared" si="306"/>
        <v>2.6999999999999997</v>
      </c>
      <c r="P771" s="295">
        <f t="shared" si="306"/>
        <v>3.5999999999999996</v>
      </c>
      <c r="Q771" s="212">
        <f t="shared" si="296"/>
        <v>78</v>
      </c>
      <c r="R771" s="212">
        <v>80.400000000000006</v>
      </c>
      <c r="S771" s="213">
        <f t="shared" si="297"/>
        <v>97.014925373134318</v>
      </c>
    </row>
    <row r="772" spans="1:19" ht="13.5" customHeight="1" x14ac:dyDescent="0.15">
      <c r="A772" s="209"/>
      <c r="B772" s="194"/>
      <c r="C772" s="379"/>
      <c r="D772" s="203" t="s">
        <v>75</v>
      </c>
      <c r="E772" s="212">
        <f t="shared" ref="E772:P772" si="307">+E769-E773</f>
        <v>4.8999999999999995</v>
      </c>
      <c r="F772" s="212">
        <f t="shared" si="307"/>
        <v>8.4</v>
      </c>
      <c r="G772" s="212">
        <f t="shared" si="307"/>
        <v>7.1000000000000005</v>
      </c>
      <c r="H772" s="212">
        <f t="shared" si="307"/>
        <v>10.299999999999999</v>
      </c>
      <c r="I772" s="212">
        <f t="shared" si="307"/>
        <v>12.7</v>
      </c>
      <c r="J772" s="212">
        <f t="shared" si="307"/>
        <v>9.8000000000000007</v>
      </c>
      <c r="K772" s="295">
        <f t="shared" si="307"/>
        <v>7</v>
      </c>
      <c r="L772" s="295">
        <f t="shared" si="307"/>
        <v>4.3</v>
      </c>
      <c r="M772" s="295">
        <f t="shared" si="307"/>
        <v>3.3000000000000003</v>
      </c>
      <c r="N772" s="295">
        <f t="shared" si="307"/>
        <v>2.2999999999999998</v>
      </c>
      <c r="O772" s="295">
        <f t="shared" si="307"/>
        <v>2.5</v>
      </c>
      <c r="P772" s="295">
        <f t="shared" si="307"/>
        <v>3.4</v>
      </c>
      <c r="Q772" s="212">
        <f t="shared" si="296"/>
        <v>76</v>
      </c>
      <c r="R772" s="212">
        <v>79.000000000000014</v>
      </c>
      <c r="S772" s="213">
        <f t="shared" si="297"/>
        <v>96.202531645569593</v>
      </c>
    </row>
    <row r="773" spans="1:19" ht="13.5" customHeight="1" x14ac:dyDescent="0.15">
      <c r="A773" s="209"/>
      <c r="B773" s="216"/>
      <c r="C773" s="379"/>
      <c r="D773" s="203" t="s">
        <v>76</v>
      </c>
      <c r="E773" s="212">
        <v>0.2</v>
      </c>
      <c r="F773" s="212">
        <v>0.5</v>
      </c>
      <c r="G773" s="212">
        <v>0.6</v>
      </c>
      <c r="H773" s="212">
        <v>0.9</v>
      </c>
      <c r="I773" s="212">
        <v>1.4</v>
      </c>
      <c r="J773" s="212">
        <v>0.7</v>
      </c>
      <c r="K773" s="295">
        <v>0.5</v>
      </c>
      <c r="L773" s="295">
        <v>0.4</v>
      </c>
      <c r="M773" s="295">
        <v>0.3</v>
      </c>
      <c r="N773" s="295">
        <v>0.2</v>
      </c>
      <c r="O773" s="295">
        <v>0.3</v>
      </c>
      <c r="P773" s="295">
        <v>0.4</v>
      </c>
      <c r="Q773" s="212">
        <f t="shared" si="296"/>
        <v>6.4</v>
      </c>
      <c r="R773" s="212">
        <v>5.8000000000000007</v>
      </c>
      <c r="S773" s="213">
        <f t="shared" si="297"/>
        <v>110.34482758620689</v>
      </c>
    </row>
    <row r="774" spans="1:19" ht="13.5" customHeight="1" thickBot="1" x14ac:dyDescent="0.2">
      <c r="A774" s="209"/>
      <c r="B774" s="216"/>
      <c r="C774" s="380"/>
      <c r="D774" s="206" t="s">
        <v>77</v>
      </c>
      <c r="E774" s="214">
        <v>0.4</v>
      </c>
      <c r="F774" s="214">
        <v>0.8</v>
      </c>
      <c r="G774" s="214">
        <v>1</v>
      </c>
      <c r="H774" s="214">
        <v>1.4</v>
      </c>
      <c r="I774" s="214">
        <v>1.8</v>
      </c>
      <c r="J774" s="214">
        <v>1.3</v>
      </c>
      <c r="K774" s="296">
        <v>1</v>
      </c>
      <c r="L774" s="296">
        <v>0.7</v>
      </c>
      <c r="M774" s="296">
        <v>0.7</v>
      </c>
      <c r="N774" s="296">
        <v>0.4</v>
      </c>
      <c r="O774" s="296">
        <v>0.5</v>
      </c>
      <c r="P774" s="296">
        <v>0.6</v>
      </c>
      <c r="Q774" s="214">
        <f t="shared" si="296"/>
        <v>10.6</v>
      </c>
      <c r="R774" s="214">
        <v>11.000000000000002</v>
      </c>
      <c r="S774" s="215">
        <f t="shared" si="297"/>
        <v>96.363636363636346</v>
      </c>
    </row>
    <row r="775" spans="1:19" ht="13.5" customHeight="1" x14ac:dyDescent="0.15">
      <c r="A775" s="209"/>
      <c r="B775" s="216"/>
      <c r="C775" s="378" t="s">
        <v>141</v>
      </c>
      <c r="D775" s="200" t="s">
        <v>72</v>
      </c>
      <c r="E775" s="210">
        <v>5.2</v>
      </c>
      <c r="F775" s="210">
        <v>10.1</v>
      </c>
      <c r="G775" s="210">
        <v>12.2</v>
      </c>
      <c r="H775" s="210">
        <v>19.2</v>
      </c>
      <c r="I775" s="210">
        <v>35.4</v>
      </c>
      <c r="J775" s="210">
        <v>64.3</v>
      </c>
      <c r="K775" s="294">
        <v>11.9</v>
      </c>
      <c r="L775" s="294">
        <v>7.1</v>
      </c>
      <c r="M775" s="294">
        <v>8.6999999999999993</v>
      </c>
      <c r="N775" s="294">
        <v>8.4</v>
      </c>
      <c r="O775" s="294">
        <v>6.4</v>
      </c>
      <c r="P775" s="294">
        <v>6.5</v>
      </c>
      <c r="Q775" s="210">
        <f t="shared" si="296"/>
        <v>195.39999999999998</v>
      </c>
      <c r="R775" s="210">
        <v>196.7</v>
      </c>
      <c r="S775" s="211">
        <f t="shared" si="297"/>
        <v>99.339095068632432</v>
      </c>
    </row>
    <row r="776" spans="1:19" ht="13.5" customHeight="1" x14ac:dyDescent="0.15">
      <c r="A776" s="209"/>
      <c r="B776" s="216"/>
      <c r="C776" s="379"/>
      <c r="D776" s="203" t="s">
        <v>73</v>
      </c>
      <c r="E776" s="212">
        <v>0.6</v>
      </c>
      <c r="F776" s="212">
        <v>1.1000000000000001</v>
      </c>
      <c r="G776" s="212">
        <v>1.4</v>
      </c>
      <c r="H776" s="212">
        <v>1.5</v>
      </c>
      <c r="I776" s="212">
        <v>2.9</v>
      </c>
      <c r="J776" s="212">
        <v>5.2</v>
      </c>
      <c r="K776" s="295">
        <v>1.1000000000000001</v>
      </c>
      <c r="L776" s="295">
        <v>0.7</v>
      </c>
      <c r="M776" s="295">
        <v>0.9</v>
      </c>
      <c r="N776" s="295">
        <v>0.6</v>
      </c>
      <c r="O776" s="295">
        <v>0.5</v>
      </c>
      <c r="P776" s="295">
        <v>0.5</v>
      </c>
      <c r="Q776" s="212">
        <f t="shared" si="296"/>
        <v>17</v>
      </c>
      <c r="R776" s="212">
        <v>16.899999999999999</v>
      </c>
      <c r="S776" s="213">
        <f t="shared" si="297"/>
        <v>100.59171597633136</v>
      </c>
    </row>
    <row r="777" spans="1:19" ht="13.5" customHeight="1" x14ac:dyDescent="0.15">
      <c r="A777" s="209"/>
      <c r="B777" s="216"/>
      <c r="C777" s="379"/>
      <c r="D777" s="203" t="s">
        <v>74</v>
      </c>
      <c r="E777" s="212">
        <f t="shared" ref="E777:P777" si="308">+E775-E776</f>
        <v>4.6000000000000005</v>
      </c>
      <c r="F777" s="212">
        <f t="shared" si="308"/>
        <v>9</v>
      </c>
      <c r="G777" s="212">
        <f t="shared" si="308"/>
        <v>10.799999999999999</v>
      </c>
      <c r="H777" s="212">
        <f t="shared" si="308"/>
        <v>17.7</v>
      </c>
      <c r="I777" s="212">
        <f t="shared" si="308"/>
        <v>32.5</v>
      </c>
      <c r="J777" s="212">
        <f t="shared" si="308"/>
        <v>59.099999999999994</v>
      </c>
      <c r="K777" s="295">
        <f t="shared" si="308"/>
        <v>10.8</v>
      </c>
      <c r="L777" s="295">
        <f t="shared" si="308"/>
        <v>6.3999999999999995</v>
      </c>
      <c r="M777" s="295">
        <f t="shared" si="308"/>
        <v>7.7999999999999989</v>
      </c>
      <c r="N777" s="295">
        <f t="shared" si="308"/>
        <v>7.8000000000000007</v>
      </c>
      <c r="O777" s="295">
        <f t="shared" si="308"/>
        <v>5.9</v>
      </c>
      <c r="P777" s="295">
        <f t="shared" si="308"/>
        <v>6</v>
      </c>
      <c r="Q777" s="212">
        <f t="shared" si="296"/>
        <v>178.40000000000003</v>
      </c>
      <c r="R777" s="212">
        <v>179.8</v>
      </c>
      <c r="S777" s="213">
        <f t="shared" si="297"/>
        <v>99.221357063403786</v>
      </c>
    </row>
    <row r="778" spans="1:19" ht="13.5" customHeight="1" x14ac:dyDescent="0.15">
      <c r="A778" s="209"/>
      <c r="B778" s="216"/>
      <c r="C778" s="379"/>
      <c r="D778" s="203" t="s">
        <v>75</v>
      </c>
      <c r="E778" s="212">
        <f t="shared" ref="E778:P778" si="309">+E775-E779</f>
        <v>5.2</v>
      </c>
      <c r="F778" s="212">
        <f t="shared" si="309"/>
        <v>9.6</v>
      </c>
      <c r="G778" s="212">
        <f t="shared" si="309"/>
        <v>11.299999999999999</v>
      </c>
      <c r="H778" s="212">
        <f t="shared" si="309"/>
        <v>17.599999999999998</v>
      </c>
      <c r="I778" s="212">
        <f t="shared" si="309"/>
        <v>32.799999999999997</v>
      </c>
      <c r="J778" s="212">
        <f t="shared" si="309"/>
        <v>62.8</v>
      </c>
      <c r="K778" s="295">
        <f t="shared" si="309"/>
        <v>11.9</v>
      </c>
      <c r="L778" s="295">
        <f t="shared" si="309"/>
        <v>7.1</v>
      </c>
      <c r="M778" s="295">
        <f t="shared" si="309"/>
        <v>8.6</v>
      </c>
      <c r="N778" s="295">
        <f t="shared" si="309"/>
        <v>8.3000000000000007</v>
      </c>
      <c r="O778" s="295">
        <f t="shared" si="309"/>
        <v>6.4</v>
      </c>
      <c r="P778" s="295">
        <f t="shared" si="309"/>
        <v>6.5</v>
      </c>
      <c r="Q778" s="212">
        <f t="shared" si="296"/>
        <v>188.10000000000002</v>
      </c>
      <c r="R778" s="212">
        <v>190.60000000000002</v>
      </c>
      <c r="S778" s="213">
        <f t="shared" si="297"/>
        <v>98.688352570828968</v>
      </c>
    </row>
    <row r="779" spans="1:19" ht="13.5" customHeight="1" x14ac:dyDescent="0.15">
      <c r="A779" s="209"/>
      <c r="B779" s="194"/>
      <c r="C779" s="379"/>
      <c r="D779" s="203" t="s">
        <v>76</v>
      </c>
      <c r="E779" s="212">
        <v>0</v>
      </c>
      <c r="F779" s="212">
        <v>0.5</v>
      </c>
      <c r="G779" s="212">
        <v>0.9</v>
      </c>
      <c r="H779" s="212">
        <v>1.6</v>
      </c>
      <c r="I779" s="212">
        <v>2.6</v>
      </c>
      <c r="J779" s="212">
        <v>1.5</v>
      </c>
      <c r="K779" s="295">
        <v>0</v>
      </c>
      <c r="L779" s="295">
        <v>0</v>
      </c>
      <c r="M779" s="295">
        <v>0.1</v>
      </c>
      <c r="N779" s="295">
        <v>0.1</v>
      </c>
      <c r="O779" s="295">
        <v>0</v>
      </c>
      <c r="P779" s="295">
        <v>0</v>
      </c>
      <c r="Q779" s="212">
        <f t="shared" si="296"/>
        <v>7.2999999999999989</v>
      </c>
      <c r="R779" s="212">
        <v>6.1</v>
      </c>
      <c r="S779" s="213">
        <f t="shared" si="297"/>
        <v>119.67213114754098</v>
      </c>
    </row>
    <row r="780" spans="1:19" ht="13.5" customHeight="1" thickBot="1" x14ac:dyDescent="0.2">
      <c r="A780" s="209"/>
      <c r="B780" s="221"/>
      <c r="C780" s="380"/>
      <c r="D780" s="206" t="s">
        <v>77</v>
      </c>
      <c r="E780" s="214">
        <v>0</v>
      </c>
      <c r="F780" s="214">
        <v>0.6</v>
      </c>
      <c r="G780" s="214">
        <v>1</v>
      </c>
      <c r="H780" s="214">
        <v>1.6</v>
      </c>
      <c r="I780" s="214">
        <v>2.6</v>
      </c>
      <c r="J780" s="214">
        <v>1.5</v>
      </c>
      <c r="K780" s="296">
        <v>0</v>
      </c>
      <c r="L780" s="296">
        <v>0</v>
      </c>
      <c r="M780" s="296">
        <v>0.2</v>
      </c>
      <c r="N780" s="296">
        <v>0.1</v>
      </c>
      <c r="O780" s="296">
        <v>0.1</v>
      </c>
      <c r="P780" s="296">
        <v>0</v>
      </c>
      <c r="Q780" s="214">
        <f t="shared" si="296"/>
        <v>7.7</v>
      </c>
      <c r="R780" s="214">
        <v>8.1</v>
      </c>
      <c r="S780" s="215">
        <f t="shared" si="297"/>
        <v>95.061728395061735</v>
      </c>
    </row>
    <row r="781" spans="1:19" ht="13.5" customHeight="1" x14ac:dyDescent="0.15">
      <c r="A781" s="209"/>
      <c r="B781" s="369" t="s">
        <v>339</v>
      </c>
      <c r="C781" s="371"/>
      <c r="D781" s="200" t="s">
        <v>72</v>
      </c>
      <c r="E781" s="210">
        <f t="shared" ref="E781:R781" si="310">+E787+E793+E802+E808+E814+E820+E826+E832</f>
        <v>45.7</v>
      </c>
      <c r="F781" s="210">
        <f t="shared" si="310"/>
        <v>171.1</v>
      </c>
      <c r="G781" s="210">
        <f t="shared" si="310"/>
        <v>166.70000000000005</v>
      </c>
      <c r="H781" s="210">
        <f t="shared" si="310"/>
        <v>251.7</v>
      </c>
      <c r="I781" s="210">
        <f t="shared" si="310"/>
        <v>306.5</v>
      </c>
      <c r="J781" s="210">
        <f t="shared" si="310"/>
        <v>136.29999999999998</v>
      </c>
      <c r="K781" s="210">
        <f t="shared" si="310"/>
        <v>75.199999999999989</v>
      </c>
      <c r="L781" s="210">
        <f t="shared" si="310"/>
        <v>44.6</v>
      </c>
      <c r="M781" s="210">
        <f t="shared" si="310"/>
        <v>33.200000000000003</v>
      </c>
      <c r="N781" s="210">
        <f t="shared" si="310"/>
        <v>32.5</v>
      </c>
      <c r="O781" s="210">
        <f t="shared" si="310"/>
        <v>31.200000000000003</v>
      </c>
      <c r="P781" s="210">
        <f t="shared" si="310"/>
        <v>37.900000000000006</v>
      </c>
      <c r="Q781" s="210">
        <f t="shared" si="310"/>
        <v>1332.6</v>
      </c>
      <c r="R781" s="210">
        <f t="shared" si="310"/>
        <v>1387.7</v>
      </c>
      <c r="S781" s="211">
        <f t="shared" ref="S781:S798" si="311">IF(Q781=0,"－",Q781/R781*100)</f>
        <v>96.029401167399286</v>
      </c>
    </row>
    <row r="782" spans="1:19" ht="13.5" customHeight="1" x14ac:dyDescent="0.15">
      <c r="A782" s="209"/>
      <c r="B782" s="372"/>
      <c r="C782" s="374"/>
      <c r="D782" s="203" t="s">
        <v>73</v>
      </c>
      <c r="E782" s="212">
        <f t="shared" ref="E782:Q786" si="312">+E788+E794+E803+E809+E815+E821+E827+E833</f>
        <v>5</v>
      </c>
      <c r="F782" s="212">
        <f t="shared" si="312"/>
        <v>19.5</v>
      </c>
      <c r="G782" s="212">
        <f t="shared" si="312"/>
        <v>16.200000000000003</v>
      </c>
      <c r="H782" s="212">
        <f t="shared" si="312"/>
        <v>24.7</v>
      </c>
      <c r="I782" s="212">
        <f t="shared" si="312"/>
        <v>33.5</v>
      </c>
      <c r="J782" s="212">
        <f t="shared" si="312"/>
        <v>16.8</v>
      </c>
      <c r="K782" s="212">
        <f t="shared" si="312"/>
        <v>7.3999999999999986</v>
      </c>
      <c r="L782" s="212">
        <f t="shared" si="312"/>
        <v>4</v>
      </c>
      <c r="M782" s="212">
        <f t="shared" si="312"/>
        <v>2.1999999999999997</v>
      </c>
      <c r="N782" s="212">
        <f t="shared" si="312"/>
        <v>1.9</v>
      </c>
      <c r="O782" s="212">
        <f t="shared" si="312"/>
        <v>1.8</v>
      </c>
      <c r="P782" s="212">
        <f t="shared" si="312"/>
        <v>3.6999999999999997</v>
      </c>
      <c r="Q782" s="212">
        <f t="shared" si="312"/>
        <v>136.69999999999999</v>
      </c>
      <c r="R782" s="212">
        <f>+R788+R794+R803+R809+R815+R821+R827+R833</f>
        <v>113.39999999999999</v>
      </c>
      <c r="S782" s="213">
        <f t="shared" si="311"/>
        <v>120.54673721340387</v>
      </c>
    </row>
    <row r="783" spans="1:19" ht="13.5" customHeight="1" x14ac:dyDescent="0.15">
      <c r="A783" s="209"/>
      <c r="B783" s="372"/>
      <c r="C783" s="374"/>
      <c r="D783" s="203" t="s">
        <v>74</v>
      </c>
      <c r="E783" s="212">
        <f t="shared" si="312"/>
        <v>40.700000000000003</v>
      </c>
      <c r="F783" s="212">
        <f t="shared" si="312"/>
        <v>151.6</v>
      </c>
      <c r="G783" s="212">
        <f t="shared" si="312"/>
        <v>150.5</v>
      </c>
      <c r="H783" s="212">
        <f t="shared" si="312"/>
        <v>227</v>
      </c>
      <c r="I783" s="212">
        <f t="shared" si="312"/>
        <v>273</v>
      </c>
      <c r="J783" s="212">
        <f t="shared" si="312"/>
        <v>119.49999999999999</v>
      </c>
      <c r="K783" s="212">
        <f t="shared" si="312"/>
        <v>67.8</v>
      </c>
      <c r="L783" s="212">
        <f t="shared" si="312"/>
        <v>40.6</v>
      </c>
      <c r="M783" s="212">
        <f t="shared" si="312"/>
        <v>31</v>
      </c>
      <c r="N783" s="212">
        <f t="shared" si="312"/>
        <v>30.599999999999998</v>
      </c>
      <c r="O783" s="212">
        <f t="shared" si="312"/>
        <v>29.400000000000006</v>
      </c>
      <c r="P783" s="212">
        <f t="shared" si="312"/>
        <v>34.200000000000003</v>
      </c>
      <c r="Q783" s="212">
        <f t="shared" si="312"/>
        <v>1195.8999999999999</v>
      </c>
      <c r="R783" s="212">
        <f>+R789+R795+R804+R810+R816+R822+R828+R834</f>
        <v>1274.3</v>
      </c>
      <c r="S783" s="213">
        <f t="shared" si="311"/>
        <v>93.847602605351952</v>
      </c>
    </row>
    <row r="784" spans="1:19" ht="13.5" customHeight="1" x14ac:dyDescent="0.15">
      <c r="A784" s="209"/>
      <c r="B784" s="372"/>
      <c r="C784" s="374"/>
      <c r="D784" s="203" t="s">
        <v>75</v>
      </c>
      <c r="E784" s="212">
        <f t="shared" si="312"/>
        <v>42.1</v>
      </c>
      <c r="F784" s="212">
        <f t="shared" si="312"/>
        <v>163.6</v>
      </c>
      <c r="G784" s="212">
        <f t="shared" si="312"/>
        <v>157.4</v>
      </c>
      <c r="H784" s="212">
        <f t="shared" si="312"/>
        <v>226.09999999999997</v>
      </c>
      <c r="I784" s="212">
        <f t="shared" si="312"/>
        <v>275</v>
      </c>
      <c r="J784" s="212">
        <f t="shared" si="312"/>
        <v>126.4</v>
      </c>
      <c r="K784" s="212">
        <f t="shared" si="312"/>
        <v>67.400000000000006</v>
      </c>
      <c r="L784" s="212">
        <f t="shared" si="312"/>
        <v>40.000000000000007</v>
      </c>
      <c r="M784" s="212">
        <f t="shared" si="312"/>
        <v>29.300000000000004</v>
      </c>
      <c r="N784" s="212">
        <f t="shared" si="312"/>
        <v>28.3</v>
      </c>
      <c r="O784" s="212">
        <f t="shared" si="312"/>
        <v>26.900000000000002</v>
      </c>
      <c r="P784" s="212">
        <f t="shared" si="312"/>
        <v>33.700000000000003</v>
      </c>
      <c r="Q784" s="212">
        <f t="shared" si="312"/>
        <v>1216.2</v>
      </c>
      <c r="R784" s="212">
        <f>+R790+R796+R805+R811+R817+R823+R829+R835</f>
        <v>1259.1999999999998</v>
      </c>
      <c r="S784" s="213">
        <f t="shared" si="311"/>
        <v>96.585133418043227</v>
      </c>
    </row>
    <row r="785" spans="1:19" ht="13.5" customHeight="1" x14ac:dyDescent="0.15">
      <c r="A785" s="209"/>
      <c r="B785" s="372"/>
      <c r="C785" s="374"/>
      <c r="D785" s="203" t="s">
        <v>76</v>
      </c>
      <c r="E785" s="212">
        <f t="shared" si="312"/>
        <v>3.6</v>
      </c>
      <c r="F785" s="212">
        <f t="shared" si="312"/>
        <v>7.5</v>
      </c>
      <c r="G785" s="212">
        <f t="shared" si="312"/>
        <v>9.2999999999999989</v>
      </c>
      <c r="H785" s="212">
        <f t="shared" si="312"/>
        <v>25.6</v>
      </c>
      <c r="I785" s="212">
        <f t="shared" si="312"/>
        <v>31.499999999999996</v>
      </c>
      <c r="J785" s="212">
        <f t="shared" si="312"/>
        <v>9.8999999999999986</v>
      </c>
      <c r="K785" s="212">
        <f t="shared" si="312"/>
        <v>7.7999999999999989</v>
      </c>
      <c r="L785" s="212">
        <f t="shared" si="312"/>
        <v>4.5999999999999996</v>
      </c>
      <c r="M785" s="212">
        <f t="shared" si="312"/>
        <v>3.8999999999999995</v>
      </c>
      <c r="N785" s="212">
        <f t="shared" si="312"/>
        <v>4.2</v>
      </c>
      <c r="O785" s="212">
        <f t="shared" si="312"/>
        <v>4.3</v>
      </c>
      <c r="P785" s="212">
        <f t="shared" si="312"/>
        <v>4.2</v>
      </c>
      <c r="Q785" s="212">
        <f t="shared" si="312"/>
        <v>116.4</v>
      </c>
      <c r="R785" s="212">
        <f>+R791+R797+R806+R812+R818+R824+R830+R836</f>
        <v>128.49999999999997</v>
      </c>
      <c r="S785" s="213">
        <f t="shared" si="311"/>
        <v>90.583657587548657</v>
      </c>
    </row>
    <row r="786" spans="1:19" ht="13.5" customHeight="1" thickBot="1" x14ac:dyDescent="0.2">
      <c r="A786" s="209"/>
      <c r="B786" s="372"/>
      <c r="C786" s="377"/>
      <c r="D786" s="206" t="s">
        <v>77</v>
      </c>
      <c r="E786" s="214">
        <f t="shared" si="312"/>
        <v>4</v>
      </c>
      <c r="F786" s="214">
        <f t="shared" si="312"/>
        <v>8.5</v>
      </c>
      <c r="G786" s="214">
        <f t="shared" si="312"/>
        <v>11.4</v>
      </c>
      <c r="H786" s="214">
        <f t="shared" si="312"/>
        <v>32.6</v>
      </c>
      <c r="I786" s="214">
        <f t="shared" si="312"/>
        <v>38.599999999999987</v>
      </c>
      <c r="J786" s="214">
        <f t="shared" si="312"/>
        <v>11.6</v>
      </c>
      <c r="K786" s="214">
        <f t="shared" si="312"/>
        <v>10</v>
      </c>
      <c r="L786" s="214">
        <f t="shared" si="312"/>
        <v>6.8000000000000007</v>
      </c>
      <c r="M786" s="214">
        <f t="shared" si="312"/>
        <v>4.9000000000000004</v>
      </c>
      <c r="N786" s="214">
        <f t="shared" si="312"/>
        <v>5</v>
      </c>
      <c r="O786" s="214">
        <f t="shared" si="312"/>
        <v>5.8000000000000007</v>
      </c>
      <c r="P786" s="214">
        <f t="shared" si="312"/>
        <v>5.8000000000000007</v>
      </c>
      <c r="Q786" s="214">
        <f t="shared" si="312"/>
        <v>144.99999999999997</v>
      </c>
      <c r="R786" s="214">
        <f>+R792+R798+R807+R813+R819+R825+R831+R837</f>
        <v>157.19999999999996</v>
      </c>
      <c r="S786" s="215">
        <f t="shared" si="311"/>
        <v>92.239185750636139</v>
      </c>
    </row>
    <row r="787" spans="1:19" ht="13.5" customHeight="1" x14ac:dyDescent="0.15">
      <c r="A787" s="209"/>
      <c r="B787" s="209"/>
      <c r="C787" s="378" t="s">
        <v>175</v>
      </c>
      <c r="D787" s="200" t="s">
        <v>72</v>
      </c>
      <c r="E787" s="210">
        <v>5</v>
      </c>
      <c r="F787" s="210">
        <v>29.2</v>
      </c>
      <c r="G787" s="210">
        <v>28.5</v>
      </c>
      <c r="H787" s="210">
        <v>71.8</v>
      </c>
      <c r="I787" s="210">
        <v>87.7</v>
      </c>
      <c r="J787" s="210">
        <v>20.5</v>
      </c>
      <c r="K787" s="210">
        <v>8.4</v>
      </c>
      <c r="L787" s="210">
        <v>1.8</v>
      </c>
      <c r="M787" s="210">
        <v>2</v>
      </c>
      <c r="N787" s="210">
        <v>1.4</v>
      </c>
      <c r="O787" s="210">
        <v>1.1000000000000001</v>
      </c>
      <c r="P787" s="210">
        <v>1.8</v>
      </c>
      <c r="Q787" s="210">
        <f t="shared" ref="Q787:Q798" si="313">SUM(E787:P787)</f>
        <v>259.20000000000005</v>
      </c>
      <c r="R787" s="210">
        <v>252.00000000000003</v>
      </c>
      <c r="S787" s="211">
        <f t="shared" si="311"/>
        <v>102.85714285714288</v>
      </c>
    </row>
    <row r="788" spans="1:19" ht="13.5" customHeight="1" x14ac:dyDescent="0.15">
      <c r="A788" s="209"/>
      <c r="B788" s="194"/>
      <c r="C788" s="379"/>
      <c r="D788" s="203" t="s">
        <v>73</v>
      </c>
      <c r="E788" s="212">
        <v>0.1</v>
      </c>
      <c r="F788" s="212">
        <v>0.9</v>
      </c>
      <c r="G788" s="212">
        <v>0.9</v>
      </c>
      <c r="H788" s="212">
        <v>2.2000000000000002</v>
      </c>
      <c r="I788" s="212">
        <v>2.6</v>
      </c>
      <c r="J788" s="212">
        <v>0.6</v>
      </c>
      <c r="K788" s="212">
        <v>0.3</v>
      </c>
      <c r="L788" s="212">
        <v>0.1</v>
      </c>
      <c r="M788" s="212">
        <v>0.1</v>
      </c>
      <c r="N788" s="212">
        <v>0</v>
      </c>
      <c r="O788" s="212">
        <v>0</v>
      </c>
      <c r="P788" s="212">
        <v>0.1</v>
      </c>
      <c r="Q788" s="212">
        <f t="shared" si="313"/>
        <v>7.8999999999999977</v>
      </c>
      <c r="R788" s="212">
        <v>7.6</v>
      </c>
      <c r="S788" s="213">
        <f t="shared" si="311"/>
        <v>103.94736842105262</v>
      </c>
    </row>
    <row r="789" spans="1:19" ht="13.5" customHeight="1" x14ac:dyDescent="0.15">
      <c r="A789" s="209"/>
      <c r="B789" s="194"/>
      <c r="C789" s="379"/>
      <c r="D789" s="203" t="s">
        <v>74</v>
      </c>
      <c r="E789" s="212">
        <f t="shared" ref="E789:P789" si="314">+E787-E788</f>
        <v>4.9000000000000004</v>
      </c>
      <c r="F789" s="212">
        <f t="shared" si="314"/>
        <v>28.3</v>
      </c>
      <c r="G789" s="212">
        <f t="shared" si="314"/>
        <v>27.6</v>
      </c>
      <c r="H789" s="212">
        <f t="shared" si="314"/>
        <v>69.599999999999994</v>
      </c>
      <c r="I789" s="212">
        <f t="shared" si="314"/>
        <v>85.100000000000009</v>
      </c>
      <c r="J789" s="212">
        <f t="shared" si="314"/>
        <v>19.899999999999999</v>
      </c>
      <c r="K789" s="212">
        <f t="shared" si="314"/>
        <v>8.1</v>
      </c>
      <c r="L789" s="212">
        <f t="shared" si="314"/>
        <v>1.7</v>
      </c>
      <c r="M789" s="212">
        <f t="shared" si="314"/>
        <v>1.9</v>
      </c>
      <c r="N789" s="212">
        <f t="shared" si="314"/>
        <v>1.4</v>
      </c>
      <c r="O789" s="212">
        <f t="shared" si="314"/>
        <v>1.1000000000000001</v>
      </c>
      <c r="P789" s="212">
        <f t="shared" si="314"/>
        <v>1.7</v>
      </c>
      <c r="Q789" s="212">
        <f t="shared" si="313"/>
        <v>251.29999999999998</v>
      </c>
      <c r="R789" s="212">
        <v>244.40000000000003</v>
      </c>
      <c r="S789" s="213">
        <f t="shared" si="311"/>
        <v>102.82324058919801</v>
      </c>
    </row>
    <row r="790" spans="1:19" ht="13.5" customHeight="1" x14ac:dyDescent="0.15">
      <c r="A790" s="209"/>
      <c r="B790" s="194"/>
      <c r="C790" s="379"/>
      <c r="D790" s="203" t="s">
        <v>75</v>
      </c>
      <c r="E790" s="212">
        <f t="shared" ref="E790:P790" si="315">+E787-E791</f>
        <v>4.5</v>
      </c>
      <c r="F790" s="212">
        <f t="shared" si="315"/>
        <v>27.599999999999998</v>
      </c>
      <c r="G790" s="212">
        <f t="shared" si="315"/>
        <v>27.2</v>
      </c>
      <c r="H790" s="212">
        <f t="shared" si="315"/>
        <v>69.599999999999994</v>
      </c>
      <c r="I790" s="212">
        <f t="shared" si="315"/>
        <v>85.600000000000009</v>
      </c>
      <c r="J790" s="212">
        <f t="shared" si="315"/>
        <v>18.5</v>
      </c>
      <c r="K790" s="212">
        <f t="shared" si="315"/>
        <v>6.3000000000000007</v>
      </c>
      <c r="L790" s="212">
        <f t="shared" si="315"/>
        <v>1.2000000000000002</v>
      </c>
      <c r="M790" s="212">
        <f t="shared" si="315"/>
        <v>1.3</v>
      </c>
      <c r="N790" s="212">
        <f t="shared" si="315"/>
        <v>0.39999999999999991</v>
      </c>
      <c r="O790" s="212">
        <f t="shared" si="315"/>
        <v>0.40000000000000013</v>
      </c>
      <c r="P790" s="212">
        <f t="shared" si="315"/>
        <v>0.9</v>
      </c>
      <c r="Q790" s="212">
        <f t="shared" si="313"/>
        <v>243.50000000000003</v>
      </c>
      <c r="R790" s="212">
        <v>239.1</v>
      </c>
      <c r="S790" s="213">
        <f t="shared" si="311"/>
        <v>101.84023421162695</v>
      </c>
    </row>
    <row r="791" spans="1:19" ht="13.5" customHeight="1" x14ac:dyDescent="0.15">
      <c r="A791" s="209"/>
      <c r="B791" s="194"/>
      <c r="C791" s="379"/>
      <c r="D791" s="203" t="s">
        <v>76</v>
      </c>
      <c r="E791" s="212">
        <v>0.5</v>
      </c>
      <c r="F791" s="212">
        <v>1.6</v>
      </c>
      <c r="G791" s="212">
        <v>1.3</v>
      </c>
      <c r="H791" s="212">
        <v>2.2000000000000002</v>
      </c>
      <c r="I791" s="212">
        <v>2.1</v>
      </c>
      <c r="J791" s="212">
        <v>2</v>
      </c>
      <c r="K791" s="212">
        <v>2.1</v>
      </c>
      <c r="L791" s="212">
        <v>0.6</v>
      </c>
      <c r="M791" s="212">
        <v>0.7</v>
      </c>
      <c r="N791" s="212">
        <v>1</v>
      </c>
      <c r="O791" s="212">
        <v>0.7</v>
      </c>
      <c r="P791" s="212">
        <v>0.9</v>
      </c>
      <c r="Q791" s="212">
        <f t="shared" si="313"/>
        <v>15.7</v>
      </c>
      <c r="R791" s="212">
        <v>12.9</v>
      </c>
      <c r="S791" s="213">
        <f t="shared" si="311"/>
        <v>121.70542635658914</v>
      </c>
    </row>
    <row r="792" spans="1:19" ht="13.5" customHeight="1" thickBot="1" x14ac:dyDescent="0.2">
      <c r="A792" s="209"/>
      <c r="B792" s="194"/>
      <c r="C792" s="380"/>
      <c r="D792" s="206" t="s">
        <v>77</v>
      </c>
      <c r="E792" s="214">
        <v>0.7</v>
      </c>
      <c r="F792" s="214">
        <v>2</v>
      </c>
      <c r="G792" s="214">
        <v>2.5</v>
      </c>
      <c r="H792" s="214">
        <v>3.1</v>
      </c>
      <c r="I792" s="214">
        <v>3.1</v>
      </c>
      <c r="J792" s="214">
        <v>2.9</v>
      </c>
      <c r="K792" s="214">
        <v>3.4</v>
      </c>
      <c r="L792" s="214">
        <v>1.9</v>
      </c>
      <c r="M792" s="214">
        <v>1</v>
      </c>
      <c r="N792" s="214">
        <v>1.2</v>
      </c>
      <c r="O792" s="214">
        <v>1.5</v>
      </c>
      <c r="P792" s="214">
        <v>1.5</v>
      </c>
      <c r="Q792" s="214">
        <f t="shared" si="313"/>
        <v>24.799999999999997</v>
      </c>
      <c r="R792" s="214">
        <v>22.400000000000002</v>
      </c>
      <c r="S792" s="215">
        <f t="shared" si="311"/>
        <v>110.71428571428569</v>
      </c>
    </row>
    <row r="793" spans="1:19" ht="13.5" customHeight="1" x14ac:dyDescent="0.15">
      <c r="A793" s="209"/>
      <c r="B793" s="194"/>
      <c r="C793" s="378" t="s">
        <v>176</v>
      </c>
      <c r="D793" s="200" t="s">
        <v>72</v>
      </c>
      <c r="E793" s="210">
        <v>10.8</v>
      </c>
      <c r="F793" s="210">
        <v>62.7</v>
      </c>
      <c r="G793" s="210">
        <v>21.5</v>
      </c>
      <c r="H793" s="210">
        <v>41.9</v>
      </c>
      <c r="I793" s="210">
        <v>43.3</v>
      </c>
      <c r="J793" s="210">
        <v>38.299999999999997</v>
      </c>
      <c r="K793" s="210">
        <v>17.7</v>
      </c>
      <c r="L793" s="210">
        <v>8.8000000000000007</v>
      </c>
      <c r="M793" s="210">
        <v>5.4</v>
      </c>
      <c r="N793" s="210">
        <v>6.1</v>
      </c>
      <c r="O793" s="210">
        <v>5</v>
      </c>
      <c r="P793" s="210">
        <v>5.5</v>
      </c>
      <c r="Q793" s="210">
        <f t="shared" si="313"/>
        <v>267</v>
      </c>
      <c r="R793" s="210">
        <v>264.50000000000006</v>
      </c>
      <c r="S793" s="211">
        <f t="shared" si="311"/>
        <v>100.94517958412096</v>
      </c>
    </row>
    <row r="794" spans="1:19" ht="13.5" customHeight="1" x14ac:dyDescent="0.15">
      <c r="A794" s="209"/>
      <c r="B794" s="194"/>
      <c r="C794" s="379"/>
      <c r="D794" s="203" t="s">
        <v>73</v>
      </c>
      <c r="E794" s="212">
        <v>0.5</v>
      </c>
      <c r="F794" s="212">
        <v>3.4</v>
      </c>
      <c r="G794" s="212">
        <v>1.3</v>
      </c>
      <c r="H794" s="212">
        <v>3.5</v>
      </c>
      <c r="I794" s="212">
        <v>3.2</v>
      </c>
      <c r="J794" s="212">
        <v>2.5</v>
      </c>
      <c r="K794" s="212">
        <v>0.4</v>
      </c>
      <c r="L794" s="212">
        <v>0.1</v>
      </c>
      <c r="M794" s="212">
        <v>0</v>
      </c>
      <c r="N794" s="212">
        <v>0</v>
      </c>
      <c r="O794" s="212">
        <v>0.1</v>
      </c>
      <c r="P794" s="212">
        <v>0</v>
      </c>
      <c r="Q794" s="212">
        <f t="shared" si="313"/>
        <v>14.999999999999998</v>
      </c>
      <c r="R794" s="212">
        <v>14.399999999999999</v>
      </c>
      <c r="S794" s="213">
        <f t="shared" si="311"/>
        <v>104.16666666666667</v>
      </c>
    </row>
    <row r="795" spans="1:19" ht="13.5" customHeight="1" x14ac:dyDescent="0.15">
      <c r="A795" s="209"/>
      <c r="B795" s="194"/>
      <c r="C795" s="379"/>
      <c r="D795" s="203" t="s">
        <v>74</v>
      </c>
      <c r="E795" s="212">
        <f t="shared" ref="E795:P795" si="316">+E793-E794</f>
        <v>10.3</v>
      </c>
      <c r="F795" s="212">
        <f t="shared" si="316"/>
        <v>59.300000000000004</v>
      </c>
      <c r="G795" s="212">
        <f t="shared" si="316"/>
        <v>20.2</v>
      </c>
      <c r="H795" s="212">
        <f t="shared" si="316"/>
        <v>38.4</v>
      </c>
      <c r="I795" s="212">
        <f t="shared" si="316"/>
        <v>40.099999999999994</v>
      </c>
      <c r="J795" s="212">
        <f t="shared" si="316"/>
        <v>35.799999999999997</v>
      </c>
      <c r="K795" s="212">
        <f t="shared" si="316"/>
        <v>17.3</v>
      </c>
      <c r="L795" s="212">
        <f t="shared" si="316"/>
        <v>8.7000000000000011</v>
      </c>
      <c r="M795" s="212">
        <f t="shared" si="316"/>
        <v>5.4</v>
      </c>
      <c r="N795" s="212">
        <f t="shared" si="316"/>
        <v>6.1</v>
      </c>
      <c r="O795" s="212">
        <f t="shared" si="316"/>
        <v>4.9000000000000004</v>
      </c>
      <c r="P795" s="212">
        <f t="shared" si="316"/>
        <v>5.5</v>
      </c>
      <c r="Q795" s="212">
        <f t="shared" si="313"/>
        <v>252.00000000000003</v>
      </c>
      <c r="R795" s="212">
        <v>250.1</v>
      </c>
      <c r="S795" s="213">
        <f t="shared" si="311"/>
        <v>100.7596961215514</v>
      </c>
    </row>
    <row r="796" spans="1:19" ht="13.5" customHeight="1" x14ac:dyDescent="0.15">
      <c r="A796" s="209"/>
      <c r="B796" s="194"/>
      <c r="C796" s="379"/>
      <c r="D796" s="203" t="s">
        <v>75</v>
      </c>
      <c r="E796" s="212">
        <f t="shared" ref="E796:P796" si="317">+E793-E797</f>
        <v>10.3</v>
      </c>
      <c r="F796" s="212">
        <f t="shared" si="317"/>
        <v>61.400000000000006</v>
      </c>
      <c r="G796" s="212">
        <f t="shared" si="317"/>
        <v>20.5</v>
      </c>
      <c r="H796" s="212">
        <f t="shared" si="317"/>
        <v>39.199999999999996</v>
      </c>
      <c r="I796" s="212">
        <f t="shared" si="317"/>
        <v>39.199999999999996</v>
      </c>
      <c r="J796" s="212">
        <f t="shared" si="317"/>
        <v>36.699999999999996</v>
      </c>
      <c r="K796" s="212">
        <f t="shared" si="317"/>
        <v>17</v>
      </c>
      <c r="L796" s="212">
        <f t="shared" si="317"/>
        <v>8.4</v>
      </c>
      <c r="M796" s="212">
        <f t="shared" si="317"/>
        <v>5.1000000000000005</v>
      </c>
      <c r="N796" s="212">
        <f t="shared" si="317"/>
        <v>5.8</v>
      </c>
      <c r="O796" s="212">
        <f t="shared" si="317"/>
        <v>4.8</v>
      </c>
      <c r="P796" s="212">
        <f t="shared" si="317"/>
        <v>5.3</v>
      </c>
      <c r="Q796" s="212">
        <f t="shared" si="313"/>
        <v>253.70000000000002</v>
      </c>
      <c r="R796" s="212">
        <v>252.09999999999997</v>
      </c>
      <c r="S796" s="213">
        <f t="shared" si="311"/>
        <v>100.63466878222928</v>
      </c>
    </row>
    <row r="797" spans="1:19" ht="13.5" customHeight="1" x14ac:dyDescent="0.15">
      <c r="A797" s="209"/>
      <c r="B797" s="194"/>
      <c r="C797" s="379"/>
      <c r="D797" s="203" t="s">
        <v>76</v>
      </c>
      <c r="E797" s="212">
        <v>0.5</v>
      </c>
      <c r="F797" s="212">
        <v>1.3</v>
      </c>
      <c r="G797" s="212">
        <v>1</v>
      </c>
      <c r="H797" s="212">
        <v>2.7</v>
      </c>
      <c r="I797" s="212">
        <v>4.0999999999999996</v>
      </c>
      <c r="J797" s="212">
        <v>1.6</v>
      </c>
      <c r="K797" s="212">
        <v>0.7</v>
      </c>
      <c r="L797" s="212">
        <v>0.4</v>
      </c>
      <c r="M797" s="212">
        <v>0.3</v>
      </c>
      <c r="N797" s="212">
        <v>0.3</v>
      </c>
      <c r="O797" s="212">
        <v>0.2</v>
      </c>
      <c r="P797" s="212">
        <v>0.2</v>
      </c>
      <c r="Q797" s="212">
        <f t="shared" si="313"/>
        <v>13.299999999999999</v>
      </c>
      <c r="R797" s="212">
        <v>12.399999999999997</v>
      </c>
      <c r="S797" s="213">
        <f t="shared" si="311"/>
        <v>107.25806451612905</v>
      </c>
    </row>
    <row r="798" spans="1:19" ht="13.5" customHeight="1" thickBot="1" x14ac:dyDescent="0.2">
      <c r="A798" s="209"/>
      <c r="B798" s="194"/>
      <c r="C798" s="380"/>
      <c r="D798" s="206" t="s">
        <v>77</v>
      </c>
      <c r="E798" s="214">
        <v>0.5</v>
      </c>
      <c r="F798" s="214">
        <v>1.3</v>
      </c>
      <c r="G798" s="214">
        <v>1</v>
      </c>
      <c r="H798" s="214">
        <v>2.7</v>
      </c>
      <c r="I798" s="214">
        <v>4.0999999999999996</v>
      </c>
      <c r="J798" s="214">
        <v>1.6</v>
      </c>
      <c r="K798" s="214">
        <v>0.7</v>
      </c>
      <c r="L798" s="214">
        <v>0.4</v>
      </c>
      <c r="M798" s="214">
        <v>0.3</v>
      </c>
      <c r="N798" s="214">
        <v>0.3</v>
      </c>
      <c r="O798" s="214">
        <v>0.2</v>
      </c>
      <c r="P798" s="214">
        <v>0.2</v>
      </c>
      <c r="Q798" s="214">
        <f t="shared" si="313"/>
        <v>13.299999999999999</v>
      </c>
      <c r="R798" s="214">
        <v>12.399999999999997</v>
      </c>
      <c r="S798" s="215">
        <f t="shared" si="311"/>
        <v>107.25806451612905</v>
      </c>
    </row>
    <row r="799" spans="1:19" ht="18.75" customHeight="1" x14ac:dyDescent="0.2">
      <c r="A799" s="308" t="str">
        <f>$A$1</f>
        <v>５　平成27年度市町村別・月別観光入込客数</v>
      </c>
    </row>
    <row r="800" spans="1:19" ht="13.5" customHeight="1" thickBot="1" x14ac:dyDescent="0.2">
      <c r="S800" s="195" t="s">
        <v>310</v>
      </c>
    </row>
    <row r="801" spans="1:19" ht="13.5" customHeight="1" thickBot="1" x14ac:dyDescent="0.2">
      <c r="A801" s="196" t="s">
        <v>58</v>
      </c>
      <c r="B801" s="196" t="s">
        <v>355</v>
      </c>
      <c r="C801" s="196" t="s">
        <v>59</v>
      </c>
      <c r="D801" s="197" t="s">
        <v>60</v>
      </c>
      <c r="E801" s="198" t="s">
        <v>61</v>
      </c>
      <c r="F801" s="198" t="s">
        <v>62</v>
      </c>
      <c r="G801" s="198" t="s">
        <v>63</v>
      </c>
      <c r="H801" s="198" t="s">
        <v>64</v>
      </c>
      <c r="I801" s="198" t="s">
        <v>65</v>
      </c>
      <c r="J801" s="198" t="s">
        <v>66</v>
      </c>
      <c r="K801" s="198" t="s">
        <v>67</v>
      </c>
      <c r="L801" s="198" t="s">
        <v>68</v>
      </c>
      <c r="M801" s="198" t="s">
        <v>69</v>
      </c>
      <c r="N801" s="198" t="s">
        <v>36</v>
      </c>
      <c r="O801" s="198" t="s">
        <v>37</v>
      </c>
      <c r="P801" s="198" t="s">
        <v>38</v>
      </c>
      <c r="Q801" s="198" t="s">
        <v>356</v>
      </c>
      <c r="R801" s="198" t="str">
        <f>$R$3</f>
        <v>26年度</v>
      </c>
      <c r="S801" s="199" t="s">
        <v>71</v>
      </c>
    </row>
    <row r="802" spans="1:19" ht="13.5" customHeight="1" x14ac:dyDescent="0.15">
      <c r="A802" s="209"/>
      <c r="B802" s="194"/>
      <c r="C802" s="378" t="s">
        <v>177</v>
      </c>
      <c r="D802" s="200" t="s">
        <v>72</v>
      </c>
      <c r="E802" s="210">
        <v>6.3</v>
      </c>
      <c r="F802" s="210">
        <v>21.7</v>
      </c>
      <c r="G802" s="210">
        <v>16.899999999999999</v>
      </c>
      <c r="H802" s="210">
        <v>29.5</v>
      </c>
      <c r="I802" s="210">
        <v>47.2</v>
      </c>
      <c r="J802" s="210">
        <v>16.7</v>
      </c>
      <c r="K802" s="210">
        <v>10.199999999999999</v>
      </c>
      <c r="L802" s="210">
        <v>6.8</v>
      </c>
      <c r="M802" s="210">
        <v>3.4</v>
      </c>
      <c r="N802" s="210">
        <v>5.4</v>
      </c>
      <c r="O802" s="210">
        <v>4.4000000000000004</v>
      </c>
      <c r="P802" s="210">
        <v>5.5</v>
      </c>
      <c r="Q802" s="210">
        <f t="shared" ref="Q802:Q837" si="318">SUM(E802:P802)</f>
        <v>174.00000000000003</v>
      </c>
      <c r="R802" s="210">
        <v>150</v>
      </c>
      <c r="S802" s="211">
        <f t="shared" ref="S802:S837" si="319">IF(Q802=0,"－",Q802/R802*100)</f>
        <v>116.00000000000001</v>
      </c>
    </row>
    <row r="803" spans="1:19" ht="13.5" customHeight="1" x14ac:dyDescent="0.15">
      <c r="A803" s="209"/>
      <c r="B803" s="194"/>
      <c r="C803" s="379"/>
      <c r="D803" s="203" t="s">
        <v>73</v>
      </c>
      <c r="E803" s="212">
        <v>1.9</v>
      </c>
      <c r="F803" s="212">
        <v>9.6</v>
      </c>
      <c r="G803" s="212">
        <v>6.9</v>
      </c>
      <c r="H803" s="212">
        <v>9.5</v>
      </c>
      <c r="I803" s="212">
        <v>12.6</v>
      </c>
      <c r="J803" s="212">
        <v>6.9</v>
      </c>
      <c r="K803" s="212">
        <v>3.8</v>
      </c>
      <c r="L803" s="212">
        <v>2.2000000000000002</v>
      </c>
      <c r="M803" s="212">
        <v>0.7</v>
      </c>
      <c r="N803" s="212">
        <v>0.4</v>
      </c>
      <c r="O803" s="212">
        <v>0.3</v>
      </c>
      <c r="P803" s="212">
        <v>1.4</v>
      </c>
      <c r="Q803" s="212">
        <f t="shared" si="318"/>
        <v>56.199999999999996</v>
      </c>
      <c r="R803" s="212">
        <v>29.6</v>
      </c>
      <c r="S803" s="213">
        <f t="shared" si="319"/>
        <v>189.86486486486484</v>
      </c>
    </row>
    <row r="804" spans="1:19" ht="13.5" customHeight="1" x14ac:dyDescent="0.15">
      <c r="A804" s="209" t="s">
        <v>364</v>
      </c>
      <c r="B804" s="194" t="s">
        <v>366</v>
      </c>
      <c r="C804" s="379"/>
      <c r="D804" s="203" t="s">
        <v>74</v>
      </c>
      <c r="E804" s="212">
        <f t="shared" ref="E804:P804" si="320">+E802-E803</f>
        <v>4.4000000000000004</v>
      </c>
      <c r="F804" s="212">
        <f t="shared" si="320"/>
        <v>12.1</v>
      </c>
      <c r="G804" s="212">
        <f t="shared" si="320"/>
        <v>9.9999999999999982</v>
      </c>
      <c r="H804" s="212">
        <f t="shared" si="320"/>
        <v>20</v>
      </c>
      <c r="I804" s="212">
        <f t="shared" si="320"/>
        <v>34.6</v>
      </c>
      <c r="J804" s="212">
        <f t="shared" si="320"/>
        <v>9.7999999999999989</v>
      </c>
      <c r="K804" s="212">
        <f t="shared" si="320"/>
        <v>6.3999999999999995</v>
      </c>
      <c r="L804" s="212">
        <f t="shared" si="320"/>
        <v>4.5999999999999996</v>
      </c>
      <c r="M804" s="212">
        <f t="shared" si="320"/>
        <v>2.7</v>
      </c>
      <c r="N804" s="212">
        <f t="shared" si="320"/>
        <v>5</v>
      </c>
      <c r="O804" s="212">
        <f t="shared" si="320"/>
        <v>4.1000000000000005</v>
      </c>
      <c r="P804" s="212">
        <f t="shared" si="320"/>
        <v>4.0999999999999996</v>
      </c>
      <c r="Q804" s="212">
        <f t="shared" si="318"/>
        <v>117.79999999999998</v>
      </c>
      <c r="R804" s="212">
        <v>120.4</v>
      </c>
      <c r="S804" s="213">
        <f t="shared" si="319"/>
        <v>97.840531561461773</v>
      </c>
    </row>
    <row r="805" spans="1:19" ht="13.5" customHeight="1" x14ac:dyDescent="0.15">
      <c r="A805" s="209"/>
      <c r="B805" s="194"/>
      <c r="C805" s="379"/>
      <c r="D805" s="203" t="s">
        <v>75</v>
      </c>
      <c r="E805" s="212">
        <f t="shared" ref="E805:P805" si="321">+E802-E806</f>
        <v>6.1</v>
      </c>
      <c r="F805" s="212">
        <f t="shared" si="321"/>
        <v>21.4</v>
      </c>
      <c r="G805" s="212">
        <f t="shared" si="321"/>
        <v>16.399999999999999</v>
      </c>
      <c r="H805" s="212">
        <f t="shared" si="321"/>
        <v>27.7</v>
      </c>
      <c r="I805" s="212">
        <f t="shared" si="321"/>
        <v>44.5</v>
      </c>
      <c r="J805" s="212">
        <f t="shared" si="321"/>
        <v>16.099999999999998</v>
      </c>
      <c r="K805" s="212">
        <f t="shared" si="321"/>
        <v>9.7999999999999989</v>
      </c>
      <c r="L805" s="212">
        <f t="shared" si="321"/>
        <v>6.6</v>
      </c>
      <c r="M805" s="212">
        <f t="shared" si="321"/>
        <v>3.1</v>
      </c>
      <c r="N805" s="212">
        <f t="shared" si="321"/>
        <v>4.8000000000000007</v>
      </c>
      <c r="O805" s="212">
        <f t="shared" si="321"/>
        <v>3.9000000000000004</v>
      </c>
      <c r="P805" s="212">
        <f t="shared" si="321"/>
        <v>5.3</v>
      </c>
      <c r="Q805" s="212">
        <f t="shared" si="318"/>
        <v>165.70000000000002</v>
      </c>
      <c r="R805" s="212">
        <v>138.69999999999999</v>
      </c>
      <c r="S805" s="213">
        <f t="shared" si="319"/>
        <v>119.46647440519109</v>
      </c>
    </row>
    <row r="806" spans="1:19" ht="13.5" customHeight="1" x14ac:dyDescent="0.15">
      <c r="A806" s="209"/>
      <c r="B806" s="194"/>
      <c r="C806" s="379"/>
      <c r="D806" s="203" t="s">
        <v>76</v>
      </c>
      <c r="E806" s="212">
        <v>0.2</v>
      </c>
      <c r="F806" s="212">
        <v>0.3</v>
      </c>
      <c r="G806" s="212">
        <v>0.5</v>
      </c>
      <c r="H806" s="212">
        <v>1.8</v>
      </c>
      <c r="I806" s="212">
        <v>2.7</v>
      </c>
      <c r="J806" s="212">
        <v>0.6</v>
      </c>
      <c r="K806" s="212">
        <v>0.4</v>
      </c>
      <c r="L806" s="212">
        <v>0.2</v>
      </c>
      <c r="M806" s="212">
        <v>0.3</v>
      </c>
      <c r="N806" s="212">
        <v>0.6</v>
      </c>
      <c r="O806" s="212">
        <v>0.5</v>
      </c>
      <c r="P806" s="212">
        <v>0.2</v>
      </c>
      <c r="Q806" s="212">
        <f t="shared" si="318"/>
        <v>8.2999999999999989</v>
      </c>
      <c r="R806" s="212">
        <v>11.3</v>
      </c>
      <c r="S806" s="213">
        <f t="shared" si="319"/>
        <v>73.451327433628293</v>
      </c>
    </row>
    <row r="807" spans="1:19" ht="13.5" customHeight="1" thickBot="1" x14ac:dyDescent="0.2">
      <c r="A807" s="209"/>
      <c r="B807" s="194"/>
      <c r="C807" s="380"/>
      <c r="D807" s="206" t="s">
        <v>77</v>
      </c>
      <c r="E807" s="214">
        <v>0.3</v>
      </c>
      <c r="F807" s="214">
        <v>0.4</v>
      </c>
      <c r="G807" s="214">
        <v>0.7</v>
      </c>
      <c r="H807" s="214">
        <v>2.1</v>
      </c>
      <c r="I807" s="214">
        <v>3</v>
      </c>
      <c r="J807" s="214">
        <v>0.8</v>
      </c>
      <c r="K807" s="214">
        <v>0.5</v>
      </c>
      <c r="L807" s="214">
        <v>0.3</v>
      </c>
      <c r="M807" s="214">
        <v>0.4</v>
      </c>
      <c r="N807" s="214">
        <v>0.7</v>
      </c>
      <c r="O807" s="214">
        <v>0.6</v>
      </c>
      <c r="P807" s="214">
        <v>0.4</v>
      </c>
      <c r="Q807" s="214">
        <f t="shared" si="318"/>
        <v>10.199999999999999</v>
      </c>
      <c r="R807" s="214">
        <v>13.6</v>
      </c>
      <c r="S807" s="215">
        <f t="shared" si="319"/>
        <v>75</v>
      </c>
    </row>
    <row r="808" spans="1:19" ht="13.5" customHeight="1" x14ac:dyDescent="0.15">
      <c r="A808" s="209"/>
      <c r="B808" s="194"/>
      <c r="C808" s="378" t="s">
        <v>178</v>
      </c>
      <c r="D808" s="200" t="s">
        <v>72</v>
      </c>
      <c r="E808" s="210">
        <v>5</v>
      </c>
      <c r="F808" s="210">
        <v>8.6999999999999993</v>
      </c>
      <c r="G808" s="210">
        <v>8.6999999999999993</v>
      </c>
      <c r="H808" s="210">
        <v>21.6</v>
      </c>
      <c r="I808" s="210">
        <v>25.8</v>
      </c>
      <c r="J808" s="210">
        <v>10</v>
      </c>
      <c r="K808" s="210">
        <v>10</v>
      </c>
      <c r="L808" s="210">
        <v>9.5</v>
      </c>
      <c r="M808" s="210">
        <v>8.9</v>
      </c>
      <c r="N808" s="210">
        <v>8.1999999999999993</v>
      </c>
      <c r="O808" s="210">
        <v>10</v>
      </c>
      <c r="P808" s="210">
        <v>9.3000000000000007</v>
      </c>
      <c r="Q808" s="210">
        <f t="shared" si="318"/>
        <v>135.70000000000002</v>
      </c>
      <c r="R808" s="210">
        <v>145.1</v>
      </c>
      <c r="S808" s="211">
        <f t="shared" si="319"/>
        <v>93.521709166092364</v>
      </c>
    </row>
    <row r="809" spans="1:19" ht="13.5" customHeight="1" x14ac:dyDescent="0.15">
      <c r="A809" s="209"/>
      <c r="B809" s="194"/>
      <c r="C809" s="379"/>
      <c r="D809" s="203" t="s">
        <v>73</v>
      </c>
      <c r="E809" s="212">
        <v>0.3</v>
      </c>
      <c r="F809" s="212">
        <v>0.7</v>
      </c>
      <c r="G809" s="212">
        <v>0.8</v>
      </c>
      <c r="H809" s="212">
        <v>1.5</v>
      </c>
      <c r="I809" s="212">
        <v>2.2000000000000002</v>
      </c>
      <c r="J809" s="212">
        <v>0.9</v>
      </c>
      <c r="K809" s="212">
        <v>0.6</v>
      </c>
      <c r="L809" s="212">
        <v>0.6</v>
      </c>
      <c r="M809" s="212">
        <v>0.5</v>
      </c>
      <c r="N809" s="212">
        <v>0.4</v>
      </c>
      <c r="O809" s="212">
        <v>0.4</v>
      </c>
      <c r="P809" s="212">
        <v>0.5</v>
      </c>
      <c r="Q809" s="212">
        <f t="shared" si="318"/>
        <v>9.4</v>
      </c>
      <c r="R809" s="212">
        <v>9.6999999999999993</v>
      </c>
      <c r="S809" s="213">
        <f t="shared" si="319"/>
        <v>96.907216494845372</v>
      </c>
    </row>
    <row r="810" spans="1:19" ht="13.5" customHeight="1" x14ac:dyDescent="0.15">
      <c r="A810" s="209"/>
      <c r="B810" s="194"/>
      <c r="C810" s="379"/>
      <c r="D810" s="203" t="s">
        <v>74</v>
      </c>
      <c r="E810" s="212">
        <f t="shared" ref="E810:P810" si="322">+E808-E809</f>
        <v>4.7</v>
      </c>
      <c r="F810" s="212">
        <f t="shared" si="322"/>
        <v>7.9999999999999991</v>
      </c>
      <c r="G810" s="212">
        <f t="shared" si="322"/>
        <v>7.8999999999999995</v>
      </c>
      <c r="H810" s="212">
        <f t="shared" si="322"/>
        <v>20.100000000000001</v>
      </c>
      <c r="I810" s="212">
        <f t="shared" si="322"/>
        <v>23.6</v>
      </c>
      <c r="J810" s="212">
        <f t="shared" si="322"/>
        <v>9.1</v>
      </c>
      <c r="K810" s="212">
        <f t="shared" si="322"/>
        <v>9.4</v>
      </c>
      <c r="L810" s="212">
        <f t="shared" si="322"/>
        <v>8.9</v>
      </c>
      <c r="M810" s="212">
        <f t="shared" si="322"/>
        <v>8.4</v>
      </c>
      <c r="N810" s="212">
        <f t="shared" si="322"/>
        <v>7.7999999999999989</v>
      </c>
      <c r="O810" s="212">
        <f t="shared" si="322"/>
        <v>9.6</v>
      </c>
      <c r="P810" s="212">
        <f t="shared" si="322"/>
        <v>8.8000000000000007</v>
      </c>
      <c r="Q810" s="212">
        <f t="shared" si="318"/>
        <v>126.30000000000001</v>
      </c>
      <c r="R810" s="212">
        <v>135.40000000000003</v>
      </c>
      <c r="S810" s="213">
        <f t="shared" si="319"/>
        <v>93.279172821270294</v>
      </c>
    </row>
    <row r="811" spans="1:19" ht="13.5" customHeight="1" x14ac:dyDescent="0.15">
      <c r="A811" s="209"/>
      <c r="B811" s="194"/>
      <c r="C811" s="379"/>
      <c r="D811" s="203" t="s">
        <v>75</v>
      </c>
      <c r="E811" s="212">
        <f t="shared" ref="E811:P811" si="323">+E808-E812</f>
        <v>4.3</v>
      </c>
      <c r="F811" s="212">
        <f t="shared" si="323"/>
        <v>7.6999999999999993</v>
      </c>
      <c r="G811" s="212">
        <f t="shared" si="323"/>
        <v>7.6</v>
      </c>
      <c r="H811" s="212">
        <f t="shared" si="323"/>
        <v>19</v>
      </c>
      <c r="I811" s="212">
        <f t="shared" si="323"/>
        <v>21.1</v>
      </c>
      <c r="J811" s="212">
        <f t="shared" si="323"/>
        <v>8.5</v>
      </c>
      <c r="K811" s="212">
        <f t="shared" si="323"/>
        <v>9</v>
      </c>
      <c r="L811" s="212">
        <f t="shared" si="323"/>
        <v>8.6</v>
      </c>
      <c r="M811" s="212">
        <f t="shared" si="323"/>
        <v>8.2000000000000011</v>
      </c>
      <c r="N811" s="212">
        <f t="shared" si="323"/>
        <v>7.6999999999999993</v>
      </c>
      <c r="O811" s="212">
        <f t="shared" si="323"/>
        <v>9.3000000000000007</v>
      </c>
      <c r="P811" s="212">
        <f t="shared" si="323"/>
        <v>8.5</v>
      </c>
      <c r="Q811" s="212">
        <f t="shared" si="318"/>
        <v>119.5</v>
      </c>
      <c r="R811" s="212">
        <v>129.69999999999999</v>
      </c>
      <c r="S811" s="213">
        <f t="shared" si="319"/>
        <v>92.13569776407094</v>
      </c>
    </row>
    <row r="812" spans="1:19" ht="13.5" customHeight="1" x14ac:dyDescent="0.15">
      <c r="A812" s="209"/>
      <c r="B812" s="194"/>
      <c r="C812" s="379"/>
      <c r="D812" s="203" t="s">
        <v>76</v>
      </c>
      <c r="E812" s="212">
        <v>0.7</v>
      </c>
      <c r="F812" s="212">
        <v>1</v>
      </c>
      <c r="G812" s="212">
        <v>1.1000000000000001</v>
      </c>
      <c r="H812" s="212">
        <v>2.6</v>
      </c>
      <c r="I812" s="212">
        <v>4.7</v>
      </c>
      <c r="J812" s="212">
        <v>1.5</v>
      </c>
      <c r="K812" s="212">
        <v>1</v>
      </c>
      <c r="L812" s="212">
        <v>0.9</v>
      </c>
      <c r="M812" s="212">
        <v>0.7</v>
      </c>
      <c r="N812" s="212">
        <v>0.5</v>
      </c>
      <c r="O812" s="212">
        <v>0.7</v>
      </c>
      <c r="P812" s="212">
        <v>0.8</v>
      </c>
      <c r="Q812" s="212">
        <f t="shared" si="318"/>
        <v>16.2</v>
      </c>
      <c r="R812" s="212">
        <v>15.399999999999999</v>
      </c>
      <c r="S812" s="213">
        <f t="shared" si="319"/>
        <v>105.1948051948052</v>
      </c>
    </row>
    <row r="813" spans="1:19" ht="13.5" customHeight="1" thickBot="1" x14ac:dyDescent="0.2">
      <c r="A813" s="209"/>
      <c r="B813" s="194"/>
      <c r="C813" s="380"/>
      <c r="D813" s="206" t="s">
        <v>77</v>
      </c>
      <c r="E813" s="214">
        <v>0.7</v>
      </c>
      <c r="F813" s="214">
        <v>1</v>
      </c>
      <c r="G813" s="214">
        <v>1.1000000000000001</v>
      </c>
      <c r="H813" s="214">
        <v>2.6</v>
      </c>
      <c r="I813" s="214">
        <v>4.7</v>
      </c>
      <c r="J813" s="214">
        <v>1.5</v>
      </c>
      <c r="K813" s="214">
        <v>1</v>
      </c>
      <c r="L813" s="214">
        <v>0.9</v>
      </c>
      <c r="M813" s="214">
        <v>0.7</v>
      </c>
      <c r="N813" s="214">
        <v>0.5</v>
      </c>
      <c r="O813" s="214">
        <v>0.7</v>
      </c>
      <c r="P813" s="214">
        <v>0.8</v>
      </c>
      <c r="Q813" s="214">
        <f t="shared" si="318"/>
        <v>16.2</v>
      </c>
      <c r="R813" s="214">
        <v>15.899999999999999</v>
      </c>
      <c r="S813" s="215">
        <f t="shared" si="319"/>
        <v>101.88679245283019</v>
      </c>
    </row>
    <row r="814" spans="1:19" ht="13.5" customHeight="1" x14ac:dyDescent="0.15">
      <c r="A814" s="209"/>
      <c r="B814" s="194"/>
      <c r="C814" s="378" t="s">
        <v>179</v>
      </c>
      <c r="D814" s="200" t="s">
        <v>72</v>
      </c>
      <c r="E814" s="210">
        <v>1.2</v>
      </c>
      <c r="F814" s="210">
        <v>2.7</v>
      </c>
      <c r="G814" s="210">
        <v>46.6</v>
      </c>
      <c r="H814" s="210">
        <v>17</v>
      </c>
      <c r="I814" s="210">
        <v>17.399999999999999</v>
      </c>
      <c r="J814" s="210">
        <v>3.1</v>
      </c>
      <c r="K814" s="210">
        <v>2.2000000000000002</v>
      </c>
      <c r="L814" s="210">
        <v>1.6</v>
      </c>
      <c r="M814" s="210">
        <v>1.1000000000000001</v>
      </c>
      <c r="N814" s="210">
        <v>1.1000000000000001</v>
      </c>
      <c r="O814" s="210">
        <v>1.3</v>
      </c>
      <c r="P814" s="210">
        <v>1.3</v>
      </c>
      <c r="Q814" s="210">
        <f t="shared" si="318"/>
        <v>96.59999999999998</v>
      </c>
      <c r="R814" s="210">
        <v>97.2</v>
      </c>
      <c r="S814" s="211">
        <f t="shared" si="319"/>
        <v>99.382716049382694</v>
      </c>
    </row>
    <row r="815" spans="1:19" ht="13.5" customHeight="1" x14ac:dyDescent="0.15">
      <c r="A815" s="209"/>
      <c r="B815" s="194"/>
      <c r="C815" s="379"/>
      <c r="D815" s="203" t="s">
        <v>73</v>
      </c>
      <c r="E815" s="212">
        <v>0.1</v>
      </c>
      <c r="F815" s="212">
        <v>0.4</v>
      </c>
      <c r="G815" s="212">
        <v>1.4</v>
      </c>
      <c r="H815" s="212">
        <v>1.1000000000000001</v>
      </c>
      <c r="I815" s="212">
        <v>1.1000000000000001</v>
      </c>
      <c r="J815" s="212">
        <v>0.5</v>
      </c>
      <c r="K815" s="212">
        <v>0.2</v>
      </c>
      <c r="L815" s="212">
        <v>0.1</v>
      </c>
      <c r="M815" s="212">
        <v>0.1</v>
      </c>
      <c r="N815" s="212">
        <v>0.1</v>
      </c>
      <c r="O815" s="212">
        <v>0.1</v>
      </c>
      <c r="P815" s="212">
        <v>0.1</v>
      </c>
      <c r="Q815" s="212">
        <f t="shared" si="318"/>
        <v>5.299999999999998</v>
      </c>
      <c r="R815" s="212">
        <v>5.5999999999999979</v>
      </c>
      <c r="S815" s="213">
        <f t="shared" si="319"/>
        <v>94.642857142857139</v>
      </c>
    </row>
    <row r="816" spans="1:19" ht="13.5" customHeight="1" x14ac:dyDescent="0.15">
      <c r="A816" s="209"/>
      <c r="B816" s="194"/>
      <c r="C816" s="379"/>
      <c r="D816" s="203" t="s">
        <v>74</v>
      </c>
      <c r="E816" s="212">
        <f t="shared" ref="E816:P816" si="324">+E814-E815</f>
        <v>1.0999999999999999</v>
      </c>
      <c r="F816" s="212">
        <f t="shared" si="324"/>
        <v>2.3000000000000003</v>
      </c>
      <c r="G816" s="212">
        <f t="shared" si="324"/>
        <v>45.2</v>
      </c>
      <c r="H816" s="212">
        <f t="shared" si="324"/>
        <v>15.9</v>
      </c>
      <c r="I816" s="212">
        <f t="shared" si="324"/>
        <v>16.299999999999997</v>
      </c>
      <c r="J816" s="212">
        <f t="shared" si="324"/>
        <v>2.6</v>
      </c>
      <c r="K816" s="212">
        <f t="shared" si="324"/>
        <v>2</v>
      </c>
      <c r="L816" s="212">
        <f t="shared" si="324"/>
        <v>1.5</v>
      </c>
      <c r="M816" s="212">
        <f t="shared" si="324"/>
        <v>1</v>
      </c>
      <c r="N816" s="212">
        <f t="shared" si="324"/>
        <v>1</v>
      </c>
      <c r="O816" s="212">
        <f t="shared" si="324"/>
        <v>1.2</v>
      </c>
      <c r="P816" s="212">
        <f t="shared" si="324"/>
        <v>1.2</v>
      </c>
      <c r="Q816" s="212">
        <f t="shared" si="318"/>
        <v>91.3</v>
      </c>
      <c r="R816" s="212">
        <v>91.6</v>
      </c>
      <c r="S816" s="213">
        <f t="shared" si="319"/>
        <v>99.672489082969435</v>
      </c>
    </row>
    <row r="817" spans="1:19" ht="13.5" customHeight="1" x14ac:dyDescent="0.15">
      <c r="A817" s="209"/>
      <c r="B817" s="194"/>
      <c r="C817" s="379"/>
      <c r="D817" s="203" t="s">
        <v>75</v>
      </c>
      <c r="E817" s="212">
        <f t="shared" ref="E817:P817" si="325">+E814-E818</f>
        <v>0.29999999999999993</v>
      </c>
      <c r="F817" s="212">
        <f t="shared" si="325"/>
        <v>0.70000000000000018</v>
      </c>
      <c r="G817" s="212">
        <f t="shared" si="325"/>
        <v>43.2</v>
      </c>
      <c r="H817" s="212">
        <f t="shared" si="325"/>
        <v>3.0999999999999996</v>
      </c>
      <c r="I817" s="212">
        <f t="shared" si="325"/>
        <v>3.1999999999999993</v>
      </c>
      <c r="J817" s="212">
        <f t="shared" si="325"/>
        <v>0.70000000000000018</v>
      </c>
      <c r="K817" s="212">
        <f t="shared" si="325"/>
        <v>0.40000000000000013</v>
      </c>
      <c r="L817" s="212">
        <f t="shared" si="325"/>
        <v>0.40000000000000013</v>
      </c>
      <c r="M817" s="212">
        <f t="shared" si="325"/>
        <v>0.20000000000000007</v>
      </c>
      <c r="N817" s="212">
        <f t="shared" si="325"/>
        <v>0.30000000000000004</v>
      </c>
      <c r="O817" s="212">
        <f t="shared" si="325"/>
        <v>0.19999999999999996</v>
      </c>
      <c r="P817" s="212">
        <f t="shared" si="325"/>
        <v>0.30000000000000004</v>
      </c>
      <c r="Q817" s="212">
        <f t="shared" si="318"/>
        <v>53</v>
      </c>
      <c r="R817" s="212">
        <v>53.399999999999991</v>
      </c>
      <c r="S817" s="213">
        <f t="shared" si="319"/>
        <v>99.250936329588029</v>
      </c>
    </row>
    <row r="818" spans="1:19" ht="13.5" customHeight="1" x14ac:dyDescent="0.15">
      <c r="A818" s="209"/>
      <c r="B818" s="194"/>
      <c r="C818" s="379"/>
      <c r="D818" s="203" t="s">
        <v>76</v>
      </c>
      <c r="E818" s="212">
        <v>0.9</v>
      </c>
      <c r="F818" s="212">
        <v>2</v>
      </c>
      <c r="G818" s="212">
        <v>3.4</v>
      </c>
      <c r="H818" s="212">
        <v>13.9</v>
      </c>
      <c r="I818" s="212">
        <v>14.2</v>
      </c>
      <c r="J818" s="212">
        <v>2.4</v>
      </c>
      <c r="K818" s="212">
        <v>1.8</v>
      </c>
      <c r="L818" s="212">
        <v>1.2</v>
      </c>
      <c r="M818" s="212">
        <v>0.9</v>
      </c>
      <c r="N818" s="212">
        <v>0.8</v>
      </c>
      <c r="O818" s="212">
        <v>1.1000000000000001</v>
      </c>
      <c r="P818" s="212">
        <v>1</v>
      </c>
      <c r="Q818" s="212">
        <f t="shared" si="318"/>
        <v>43.599999999999994</v>
      </c>
      <c r="R818" s="212">
        <v>43.8</v>
      </c>
      <c r="S818" s="213">
        <f t="shared" si="319"/>
        <v>99.543378995433784</v>
      </c>
    </row>
    <row r="819" spans="1:19" ht="13.5" customHeight="1" thickBot="1" x14ac:dyDescent="0.2">
      <c r="A819" s="209"/>
      <c r="B819" s="194"/>
      <c r="C819" s="380"/>
      <c r="D819" s="206" t="s">
        <v>77</v>
      </c>
      <c r="E819" s="214">
        <v>0.9</v>
      </c>
      <c r="F819" s="214">
        <v>2.2999999999999998</v>
      </c>
      <c r="G819" s="214">
        <v>3.9</v>
      </c>
      <c r="H819" s="214">
        <v>19.399999999999999</v>
      </c>
      <c r="I819" s="214">
        <v>19.7</v>
      </c>
      <c r="J819" s="214">
        <v>2.6</v>
      </c>
      <c r="K819" s="214">
        <v>1.9</v>
      </c>
      <c r="L819" s="214">
        <v>1.3</v>
      </c>
      <c r="M819" s="214">
        <v>0.9</v>
      </c>
      <c r="N819" s="214">
        <v>0.8</v>
      </c>
      <c r="O819" s="214">
        <v>1.1000000000000001</v>
      </c>
      <c r="P819" s="214">
        <v>1</v>
      </c>
      <c r="Q819" s="214">
        <f t="shared" si="318"/>
        <v>55.8</v>
      </c>
      <c r="R819" s="214">
        <v>57.3</v>
      </c>
      <c r="S819" s="215">
        <f t="shared" si="319"/>
        <v>97.382198952879577</v>
      </c>
    </row>
    <row r="820" spans="1:19" ht="13.5" customHeight="1" x14ac:dyDescent="0.15">
      <c r="A820" s="209"/>
      <c r="B820" s="194"/>
      <c r="C820" s="378" t="s">
        <v>180</v>
      </c>
      <c r="D820" s="200" t="s">
        <v>72</v>
      </c>
      <c r="E820" s="210">
        <v>3.3</v>
      </c>
      <c r="F820" s="210">
        <v>6</v>
      </c>
      <c r="G820" s="210">
        <v>5.9</v>
      </c>
      <c r="H820" s="210">
        <v>9.3000000000000007</v>
      </c>
      <c r="I820" s="210">
        <v>19</v>
      </c>
      <c r="J820" s="210">
        <v>6.6</v>
      </c>
      <c r="K820" s="210">
        <v>3.9</v>
      </c>
      <c r="L820" s="210">
        <v>3</v>
      </c>
      <c r="M820" s="210">
        <v>2.6</v>
      </c>
      <c r="N820" s="210">
        <v>2.8</v>
      </c>
      <c r="O820" s="210">
        <v>2.1</v>
      </c>
      <c r="P820" s="210">
        <v>4.4000000000000004</v>
      </c>
      <c r="Q820" s="210">
        <f t="shared" si="318"/>
        <v>68.900000000000006</v>
      </c>
      <c r="R820" s="210">
        <v>68.399999999999991</v>
      </c>
      <c r="S820" s="211">
        <f t="shared" si="319"/>
        <v>100.7309941520468</v>
      </c>
    </row>
    <row r="821" spans="1:19" ht="13.5" customHeight="1" x14ac:dyDescent="0.15">
      <c r="A821" s="209"/>
      <c r="B821" s="194"/>
      <c r="C821" s="379"/>
      <c r="D821" s="203" t="s">
        <v>73</v>
      </c>
      <c r="E821" s="212">
        <v>0.5</v>
      </c>
      <c r="F821" s="212">
        <v>1</v>
      </c>
      <c r="G821" s="212">
        <v>0.9</v>
      </c>
      <c r="H821" s="212">
        <v>1.5</v>
      </c>
      <c r="I821" s="212">
        <v>3.1</v>
      </c>
      <c r="J821" s="212">
        <v>1.1000000000000001</v>
      </c>
      <c r="K821" s="212">
        <v>0.6</v>
      </c>
      <c r="L821" s="212">
        <v>0.5</v>
      </c>
      <c r="M821" s="212">
        <v>0.4</v>
      </c>
      <c r="N821" s="212">
        <v>0.5</v>
      </c>
      <c r="O821" s="212">
        <v>0.3</v>
      </c>
      <c r="P821" s="212">
        <v>0.7</v>
      </c>
      <c r="Q821" s="212">
        <f t="shared" si="318"/>
        <v>11.1</v>
      </c>
      <c r="R821" s="212">
        <v>11.100000000000001</v>
      </c>
      <c r="S821" s="213">
        <f t="shared" si="319"/>
        <v>99.999999999999986</v>
      </c>
    </row>
    <row r="822" spans="1:19" ht="13.5" customHeight="1" x14ac:dyDescent="0.15">
      <c r="A822" s="209"/>
      <c r="B822" s="194"/>
      <c r="C822" s="379"/>
      <c r="D822" s="203" t="s">
        <v>74</v>
      </c>
      <c r="E822" s="212">
        <f t="shared" ref="E822:P822" si="326">+E820-E821</f>
        <v>2.8</v>
      </c>
      <c r="F822" s="212">
        <f t="shared" si="326"/>
        <v>5</v>
      </c>
      <c r="G822" s="212">
        <f t="shared" si="326"/>
        <v>5</v>
      </c>
      <c r="H822" s="212">
        <f t="shared" si="326"/>
        <v>7.8000000000000007</v>
      </c>
      <c r="I822" s="212">
        <f t="shared" si="326"/>
        <v>15.9</v>
      </c>
      <c r="J822" s="212">
        <f t="shared" si="326"/>
        <v>5.5</v>
      </c>
      <c r="K822" s="212">
        <f t="shared" si="326"/>
        <v>3.3</v>
      </c>
      <c r="L822" s="212">
        <f t="shared" si="326"/>
        <v>2.5</v>
      </c>
      <c r="M822" s="212">
        <f t="shared" si="326"/>
        <v>2.2000000000000002</v>
      </c>
      <c r="N822" s="212">
        <f t="shared" si="326"/>
        <v>2.2999999999999998</v>
      </c>
      <c r="O822" s="212">
        <f t="shared" si="326"/>
        <v>1.8</v>
      </c>
      <c r="P822" s="212">
        <f t="shared" si="326"/>
        <v>3.7</v>
      </c>
      <c r="Q822" s="212">
        <f t="shared" si="318"/>
        <v>57.8</v>
      </c>
      <c r="R822" s="212">
        <v>57.29999999999999</v>
      </c>
      <c r="S822" s="213">
        <f t="shared" si="319"/>
        <v>100.87260034904016</v>
      </c>
    </row>
    <row r="823" spans="1:19" ht="13.5" customHeight="1" x14ac:dyDescent="0.15">
      <c r="A823" s="209"/>
      <c r="B823" s="194"/>
      <c r="C823" s="379"/>
      <c r="D823" s="203" t="s">
        <v>75</v>
      </c>
      <c r="E823" s="212">
        <f t="shared" ref="E823:P823" si="327">+E820-E824</f>
        <v>3.0999999999999996</v>
      </c>
      <c r="F823" s="212">
        <f t="shared" si="327"/>
        <v>5.6</v>
      </c>
      <c r="G823" s="212">
        <f t="shared" si="327"/>
        <v>5.3000000000000007</v>
      </c>
      <c r="H823" s="212">
        <f t="shared" si="327"/>
        <v>8.1000000000000014</v>
      </c>
      <c r="I823" s="212">
        <f t="shared" si="327"/>
        <v>16.600000000000001</v>
      </c>
      <c r="J823" s="212">
        <f t="shared" si="327"/>
        <v>5.8999999999999995</v>
      </c>
      <c r="K823" s="212">
        <f t="shared" si="327"/>
        <v>3.4</v>
      </c>
      <c r="L823" s="212">
        <f t="shared" si="327"/>
        <v>2.6</v>
      </c>
      <c r="M823" s="212">
        <f t="shared" si="327"/>
        <v>2.3000000000000003</v>
      </c>
      <c r="N823" s="212">
        <f t="shared" si="327"/>
        <v>2.4</v>
      </c>
      <c r="O823" s="212">
        <f t="shared" si="327"/>
        <v>1.7000000000000002</v>
      </c>
      <c r="P823" s="212">
        <f t="shared" si="327"/>
        <v>4</v>
      </c>
      <c r="Q823" s="212">
        <f t="shared" si="318"/>
        <v>61</v>
      </c>
      <c r="R823" s="212">
        <v>60.699999999999989</v>
      </c>
      <c r="S823" s="213">
        <f t="shared" si="319"/>
        <v>100.49423393739704</v>
      </c>
    </row>
    <row r="824" spans="1:19" ht="13.5" customHeight="1" x14ac:dyDescent="0.15">
      <c r="A824" s="209"/>
      <c r="B824" s="194"/>
      <c r="C824" s="379"/>
      <c r="D824" s="203" t="s">
        <v>76</v>
      </c>
      <c r="E824" s="212">
        <v>0.2</v>
      </c>
      <c r="F824" s="212">
        <v>0.4</v>
      </c>
      <c r="G824" s="212">
        <v>0.6</v>
      </c>
      <c r="H824" s="212">
        <v>1.2</v>
      </c>
      <c r="I824" s="212">
        <v>2.4</v>
      </c>
      <c r="J824" s="212">
        <v>0.7</v>
      </c>
      <c r="K824" s="212">
        <v>0.5</v>
      </c>
      <c r="L824" s="212">
        <v>0.4</v>
      </c>
      <c r="M824" s="212">
        <v>0.3</v>
      </c>
      <c r="N824" s="212">
        <v>0.4</v>
      </c>
      <c r="O824" s="212">
        <v>0.4</v>
      </c>
      <c r="P824" s="212">
        <v>0.4</v>
      </c>
      <c r="Q824" s="212">
        <f t="shared" si="318"/>
        <v>7.9000000000000021</v>
      </c>
      <c r="R824" s="212">
        <v>7.7</v>
      </c>
      <c r="S824" s="213">
        <f t="shared" si="319"/>
        <v>102.59740259740262</v>
      </c>
    </row>
    <row r="825" spans="1:19" ht="13.5" customHeight="1" thickBot="1" x14ac:dyDescent="0.2">
      <c r="A825" s="209"/>
      <c r="B825" s="194"/>
      <c r="C825" s="380"/>
      <c r="D825" s="206" t="s">
        <v>77</v>
      </c>
      <c r="E825" s="214">
        <v>0.2</v>
      </c>
      <c r="F825" s="214">
        <v>0.4</v>
      </c>
      <c r="G825" s="214">
        <v>0.6</v>
      </c>
      <c r="H825" s="214">
        <v>1.2</v>
      </c>
      <c r="I825" s="214">
        <v>2.4</v>
      </c>
      <c r="J825" s="214">
        <v>0.7</v>
      </c>
      <c r="K825" s="214">
        <v>0.5</v>
      </c>
      <c r="L825" s="214">
        <v>0.4</v>
      </c>
      <c r="M825" s="214">
        <v>0.3</v>
      </c>
      <c r="N825" s="214">
        <v>0.4</v>
      </c>
      <c r="O825" s="214">
        <v>0.4</v>
      </c>
      <c r="P825" s="214">
        <v>0.4</v>
      </c>
      <c r="Q825" s="214">
        <f t="shared" si="318"/>
        <v>7.9000000000000021</v>
      </c>
      <c r="R825" s="214">
        <v>7.7</v>
      </c>
      <c r="S825" s="215">
        <f t="shared" si="319"/>
        <v>102.59740259740262</v>
      </c>
    </row>
    <row r="826" spans="1:19" ht="13.5" customHeight="1" x14ac:dyDescent="0.15">
      <c r="A826" s="209"/>
      <c r="B826" s="194"/>
      <c r="C826" s="378" t="s">
        <v>181</v>
      </c>
      <c r="D826" s="200" t="s">
        <v>72</v>
      </c>
      <c r="E826" s="210">
        <v>6.9</v>
      </c>
      <c r="F826" s="210">
        <v>14.5</v>
      </c>
      <c r="G826" s="210">
        <v>12.8</v>
      </c>
      <c r="H826" s="210">
        <v>15.1</v>
      </c>
      <c r="I826" s="210">
        <v>25.6</v>
      </c>
      <c r="J826" s="210">
        <v>13.2</v>
      </c>
      <c r="K826" s="210">
        <v>6.8</v>
      </c>
      <c r="L826" s="210">
        <v>1.6</v>
      </c>
      <c r="M826" s="210">
        <v>1.6</v>
      </c>
      <c r="N826" s="210">
        <v>1.9</v>
      </c>
      <c r="O826" s="210">
        <v>2.6</v>
      </c>
      <c r="P826" s="210">
        <v>4</v>
      </c>
      <c r="Q826" s="210">
        <f t="shared" si="318"/>
        <v>106.6</v>
      </c>
      <c r="R826" s="210">
        <v>115.2</v>
      </c>
      <c r="S826" s="211">
        <f t="shared" si="319"/>
        <v>92.534722222222214</v>
      </c>
    </row>
    <row r="827" spans="1:19" ht="13.5" customHeight="1" x14ac:dyDescent="0.15">
      <c r="A827" s="209"/>
      <c r="B827" s="194"/>
      <c r="C827" s="379"/>
      <c r="D827" s="203" t="s">
        <v>73</v>
      </c>
      <c r="E827" s="212">
        <v>1.4</v>
      </c>
      <c r="F827" s="212">
        <v>2.9</v>
      </c>
      <c r="G827" s="212">
        <v>2.6</v>
      </c>
      <c r="H827" s="212">
        <v>3</v>
      </c>
      <c r="I827" s="212">
        <v>5.0999999999999996</v>
      </c>
      <c r="J827" s="212">
        <v>2.6</v>
      </c>
      <c r="K827" s="212">
        <v>1.4</v>
      </c>
      <c r="L827" s="212">
        <v>0.3</v>
      </c>
      <c r="M827" s="212">
        <v>0.3</v>
      </c>
      <c r="N827" s="212">
        <v>0.4</v>
      </c>
      <c r="O827" s="212">
        <v>0.5</v>
      </c>
      <c r="P827" s="212">
        <v>0.8</v>
      </c>
      <c r="Q827" s="212">
        <f t="shared" si="318"/>
        <v>21.3</v>
      </c>
      <c r="R827" s="212">
        <v>20.3</v>
      </c>
      <c r="S827" s="213">
        <f t="shared" si="319"/>
        <v>104.92610837438423</v>
      </c>
    </row>
    <row r="828" spans="1:19" ht="13.5" customHeight="1" x14ac:dyDescent="0.15">
      <c r="A828" s="209"/>
      <c r="B828" s="194"/>
      <c r="C828" s="379"/>
      <c r="D828" s="203" t="s">
        <v>74</v>
      </c>
      <c r="E828" s="212">
        <f t="shared" ref="E828:P828" si="328">+E826-E827</f>
        <v>5.5</v>
      </c>
      <c r="F828" s="212">
        <f t="shared" si="328"/>
        <v>11.6</v>
      </c>
      <c r="G828" s="212">
        <f t="shared" si="328"/>
        <v>10.200000000000001</v>
      </c>
      <c r="H828" s="212">
        <f t="shared" si="328"/>
        <v>12.1</v>
      </c>
      <c r="I828" s="212">
        <f t="shared" si="328"/>
        <v>20.5</v>
      </c>
      <c r="J828" s="212">
        <f t="shared" si="328"/>
        <v>10.6</v>
      </c>
      <c r="K828" s="212">
        <f t="shared" si="328"/>
        <v>5.4</v>
      </c>
      <c r="L828" s="212">
        <f t="shared" si="328"/>
        <v>1.3</v>
      </c>
      <c r="M828" s="212">
        <f t="shared" si="328"/>
        <v>1.3</v>
      </c>
      <c r="N828" s="212">
        <f t="shared" si="328"/>
        <v>1.5</v>
      </c>
      <c r="O828" s="212">
        <f t="shared" si="328"/>
        <v>2.1</v>
      </c>
      <c r="P828" s="212">
        <f t="shared" si="328"/>
        <v>3.2</v>
      </c>
      <c r="Q828" s="212">
        <f t="shared" si="318"/>
        <v>85.3</v>
      </c>
      <c r="R828" s="212">
        <v>94.899999999999991</v>
      </c>
      <c r="S828" s="213">
        <f t="shared" si="319"/>
        <v>89.884088514225496</v>
      </c>
    </row>
    <row r="829" spans="1:19" ht="13.5" customHeight="1" x14ac:dyDescent="0.15">
      <c r="A829" s="209"/>
      <c r="B829" s="194"/>
      <c r="C829" s="379"/>
      <c r="D829" s="203" t="s">
        <v>75</v>
      </c>
      <c r="E829" s="212">
        <f t="shared" ref="E829:P829" si="329">+E826-E830</f>
        <v>6.7</v>
      </c>
      <c r="F829" s="212">
        <f t="shared" si="329"/>
        <v>14.2</v>
      </c>
      <c r="G829" s="212">
        <f t="shared" si="329"/>
        <v>12.4</v>
      </c>
      <c r="H829" s="212">
        <f t="shared" si="329"/>
        <v>14.6</v>
      </c>
      <c r="I829" s="212">
        <f t="shared" si="329"/>
        <v>25.1</v>
      </c>
      <c r="J829" s="212">
        <f t="shared" si="329"/>
        <v>12.799999999999999</v>
      </c>
      <c r="K829" s="212">
        <f t="shared" si="329"/>
        <v>6.1</v>
      </c>
      <c r="L829" s="212">
        <f t="shared" si="329"/>
        <v>1.1000000000000001</v>
      </c>
      <c r="M829" s="212">
        <f t="shared" si="329"/>
        <v>1.3</v>
      </c>
      <c r="N829" s="212">
        <f t="shared" si="329"/>
        <v>1.5999999999999999</v>
      </c>
      <c r="O829" s="212">
        <f t="shared" si="329"/>
        <v>2.3000000000000003</v>
      </c>
      <c r="P829" s="212">
        <f t="shared" si="329"/>
        <v>3.7</v>
      </c>
      <c r="Q829" s="212">
        <f t="shared" si="318"/>
        <v>101.89999999999998</v>
      </c>
      <c r="R829" s="212">
        <v>108.89999999999999</v>
      </c>
      <c r="S829" s="213">
        <f t="shared" si="319"/>
        <v>93.572084481175381</v>
      </c>
    </row>
    <row r="830" spans="1:19" ht="13.5" customHeight="1" x14ac:dyDescent="0.15">
      <c r="A830" s="209"/>
      <c r="B830" s="194"/>
      <c r="C830" s="379"/>
      <c r="D830" s="203" t="s">
        <v>76</v>
      </c>
      <c r="E830" s="212">
        <v>0.2</v>
      </c>
      <c r="F830" s="212">
        <v>0.3</v>
      </c>
      <c r="G830" s="212">
        <v>0.4</v>
      </c>
      <c r="H830" s="212">
        <v>0.5</v>
      </c>
      <c r="I830" s="212">
        <v>0.5</v>
      </c>
      <c r="J830" s="212">
        <v>0.4</v>
      </c>
      <c r="K830" s="212">
        <v>0.7</v>
      </c>
      <c r="L830" s="212">
        <v>0.5</v>
      </c>
      <c r="M830" s="212">
        <v>0.3</v>
      </c>
      <c r="N830" s="212">
        <v>0.3</v>
      </c>
      <c r="O830" s="212">
        <v>0.3</v>
      </c>
      <c r="P830" s="212">
        <v>0.3</v>
      </c>
      <c r="Q830" s="212">
        <f t="shared" si="318"/>
        <v>4.6999999999999993</v>
      </c>
      <c r="R830" s="212">
        <v>6.2999999999999989</v>
      </c>
      <c r="S830" s="213">
        <f t="shared" si="319"/>
        <v>74.603174603174608</v>
      </c>
    </row>
    <row r="831" spans="1:19" ht="13.5" customHeight="1" thickBot="1" x14ac:dyDescent="0.2">
      <c r="A831" s="209"/>
      <c r="B831" s="194"/>
      <c r="C831" s="380"/>
      <c r="D831" s="206" t="s">
        <v>77</v>
      </c>
      <c r="E831" s="214">
        <v>0.3</v>
      </c>
      <c r="F831" s="214">
        <v>0.5</v>
      </c>
      <c r="G831" s="214">
        <v>0.6</v>
      </c>
      <c r="H831" s="214">
        <v>0.8</v>
      </c>
      <c r="I831" s="214">
        <v>0.8</v>
      </c>
      <c r="J831" s="214">
        <v>0.8</v>
      </c>
      <c r="K831" s="214">
        <v>1.4</v>
      </c>
      <c r="L831" s="214">
        <v>1.2</v>
      </c>
      <c r="M831" s="214">
        <v>0.9</v>
      </c>
      <c r="N831" s="214">
        <v>0.8</v>
      </c>
      <c r="O831" s="214">
        <v>0.9</v>
      </c>
      <c r="P831" s="214">
        <v>1.1000000000000001</v>
      </c>
      <c r="Q831" s="214">
        <f t="shared" si="318"/>
        <v>10.1</v>
      </c>
      <c r="R831" s="214">
        <v>9.2000000000000011</v>
      </c>
      <c r="S831" s="215">
        <f t="shared" si="319"/>
        <v>109.78260869565216</v>
      </c>
    </row>
    <row r="832" spans="1:19" ht="13.5" customHeight="1" x14ac:dyDescent="0.15">
      <c r="A832" s="209"/>
      <c r="B832" s="194"/>
      <c r="C832" s="378" t="s">
        <v>182</v>
      </c>
      <c r="D832" s="200" t="s">
        <v>72</v>
      </c>
      <c r="E832" s="210">
        <v>7.2</v>
      </c>
      <c r="F832" s="210">
        <v>25.6</v>
      </c>
      <c r="G832" s="210">
        <v>25.8</v>
      </c>
      <c r="H832" s="210">
        <v>45.5</v>
      </c>
      <c r="I832" s="210">
        <v>40.5</v>
      </c>
      <c r="J832" s="210">
        <v>27.9</v>
      </c>
      <c r="K832" s="210">
        <v>16</v>
      </c>
      <c r="L832" s="210">
        <v>11.5</v>
      </c>
      <c r="M832" s="210">
        <v>8.1999999999999993</v>
      </c>
      <c r="N832" s="210">
        <v>5.6</v>
      </c>
      <c r="O832" s="210">
        <v>4.7</v>
      </c>
      <c r="P832" s="210">
        <v>6.1</v>
      </c>
      <c r="Q832" s="210">
        <f t="shared" si="318"/>
        <v>224.6</v>
      </c>
      <c r="R832" s="210">
        <v>295.3</v>
      </c>
      <c r="S832" s="211">
        <f t="shared" si="319"/>
        <v>76.058245851676247</v>
      </c>
    </row>
    <row r="833" spans="1:19" ht="13.5" customHeight="1" x14ac:dyDescent="0.15">
      <c r="A833" s="209"/>
      <c r="B833" s="194"/>
      <c r="C833" s="379"/>
      <c r="D833" s="203" t="s">
        <v>73</v>
      </c>
      <c r="E833" s="212">
        <v>0.2</v>
      </c>
      <c r="F833" s="212">
        <v>0.6</v>
      </c>
      <c r="G833" s="212">
        <v>1.4</v>
      </c>
      <c r="H833" s="212">
        <v>2.4</v>
      </c>
      <c r="I833" s="212">
        <v>3.6</v>
      </c>
      <c r="J833" s="212">
        <v>1.7</v>
      </c>
      <c r="K833" s="212">
        <v>0.1</v>
      </c>
      <c r="L833" s="212">
        <v>0.1</v>
      </c>
      <c r="M833" s="212">
        <v>0.1</v>
      </c>
      <c r="N833" s="212">
        <v>0.1</v>
      </c>
      <c r="O833" s="212">
        <v>0.1</v>
      </c>
      <c r="P833" s="212">
        <v>0.1</v>
      </c>
      <c r="Q833" s="212">
        <f t="shared" si="318"/>
        <v>10.499999999999996</v>
      </c>
      <c r="R833" s="212">
        <v>15.1</v>
      </c>
      <c r="S833" s="213">
        <f t="shared" si="319"/>
        <v>69.536423841059587</v>
      </c>
    </row>
    <row r="834" spans="1:19" ht="13.5" customHeight="1" x14ac:dyDescent="0.15">
      <c r="A834" s="209"/>
      <c r="B834" s="194"/>
      <c r="C834" s="379"/>
      <c r="D834" s="203" t="s">
        <v>74</v>
      </c>
      <c r="E834" s="212">
        <f t="shared" ref="E834:P834" si="330">+E832-E833</f>
        <v>7</v>
      </c>
      <c r="F834" s="212">
        <f t="shared" si="330"/>
        <v>25</v>
      </c>
      <c r="G834" s="212">
        <f t="shared" si="330"/>
        <v>24.400000000000002</v>
      </c>
      <c r="H834" s="212">
        <f t="shared" si="330"/>
        <v>43.1</v>
      </c>
      <c r="I834" s="212">
        <f t="shared" si="330"/>
        <v>36.9</v>
      </c>
      <c r="J834" s="212">
        <f t="shared" si="330"/>
        <v>26.2</v>
      </c>
      <c r="K834" s="212">
        <f t="shared" si="330"/>
        <v>15.9</v>
      </c>
      <c r="L834" s="212">
        <f t="shared" si="330"/>
        <v>11.4</v>
      </c>
      <c r="M834" s="212">
        <f t="shared" si="330"/>
        <v>8.1</v>
      </c>
      <c r="N834" s="212">
        <f t="shared" si="330"/>
        <v>5.5</v>
      </c>
      <c r="O834" s="212">
        <f t="shared" si="330"/>
        <v>4.6000000000000005</v>
      </c>
      <c r="P834" s="212">
        <f t="shared" si="330"/>
        <v>6</v>
      </c>
      <c r="Q834" s="212">
        <f t="shared" si="318"/>
        <v>214.1</v>
      </c>
      <c r="R834" s="212">
        <v>280.20000000000005</v>
      </c>
      <c r="S834" s="213">
        <f t="shared" si="319"/>
        <v>76.409707351891484</v>
      </c>
    </row>
    <row r="835" spans="1:19" ht="13.5" customHeight="1" x14ac:dyDescent="0.15">
      <c r="A835" s="209"/>
      <c r="B835" s="194"/>
      <c r="C835" s="379"/>
      <c r="D835" s="203" t="s">
        <v>75</v>
      </c>
      <c r="E835" s="212">
        <f t="shared" ref="E835:P835" si="331">+E832-E836</f>
        <v>6.8</v>
      </c>
      <c r="F835" s="212">
        <f t="shared" si="331"/>
        <v>25</v>
      </c>
      <c r="G835" s="212">
        <f t="shared" si="331"/>
        <v>24.8</v>
      </c>
      <c r="H835" s="212">
        <f t="shared" si="331"/>
        <v>44.8</v>
      </c>
      <c r="I835" s="212">
        <f t="shared" si="331"/>
        <v>39.700000000000003</v>
      </c>
      <c r="J835" s="212">
        <f t="shared" si="331"/>
        <v>27.2</v>
      </c>
      <c r="K835" s="212">
        <f t="shared" si="331"/>
        <v>15.4</v>
      </c>
      <c r="L835" s="212">
        <f t="shared" si="331"/>
        <v>11.1</v>
      </c>
      <c r="M835" s="212">
        <f t="shared" si="331"/>
        <v>7.7999999999999989</v>
      </c>
      <c r="N835" s="212">
        <f t="shared" si="331"/>
        <v>5.3</v>
      </c>
      <c r="O835" s="212">
        <f t="shared" si="331"/>
        <v>4.3</v>
      </c>
      <c r="P835" s="212">
        <f t="shared" si="331"/>
        <v>5.6999999999999993</v>
      </c>
      <c r="Q835" s="212">
        <f t="shared" si="318"/>
        <v>217.90000000000003</v>
      </c>
      <c r="R835" s="212">
        <v>276.60000000000008</v>
      </c>
      <c r="S835" s="213">
        <f t="shared" si="319"/>
        <v>78.778018799710765</v>
      </c>
    </row>
    <row r="836" spans="1:19" ht="13.5" customHeight="1" x14ac:dyDescent="0.15">
      <c r="A836" s="209"/>
      <c r="B836" s="194"/>
      <c r="C836" s="379"/>
      <c r="D836" s="203" t="s">
        <v>76</v>
      </c>
      <c r="E836" s="212">
        <v>0.4</v>
      </c>
      <c r="F836" s="212">
        <v>0.6</v>
      </c>
      <c r="G836" s="212">
        <v>1</v>
      </c>
      <c r="H836" s="212">
        <v>0.7</v>
      </c>
      <c r="I836" s="212">
        <v>0.8</v>
      </c>
      <c r="J836" s="212">
        <v>0.7</v>
      </c>
      <c r="K836" s="212">
        <v>0.6</v>
      </c>
      <c r="L836" s="212">
        <v>0.4</v>
      </c>
      <c r="M836" s="212">
        <v>0.4</v>
      </c>
      <c r="N836" s="212">
        <v>0.3</v>
      </c>
      <c r="O836" s="212">
        <v>0.4</v>
      </c>
      <c r="P836" s="212">
        <v>0.4</v>
      </c>
      <c r="Q836" s="212">
        <f t="shared" si="318"/>
        <v>6.7000000000000011</v>
      </c>
      <c r="R836" s="212">
        <v>18.7</v>
      </c>
      <c r="S836" s="213">
        <f t="shared" si="319"/>
        <v>35.8288770053476</v>
      </c>
    </row>
    <row r="837" spans="1:19" ht="13.5" customHeight="1" thickBot="1" x14ac:dyDescent="0.2">
      <c r="A837" s="209"/>
      <c r="B837" s="221"/>
      <c r="C837" s="380"/>
      <c r="D837" s="206" t="s">
        <v>77</v>
      </c>
      <c r="E837" s="214">
        <v>0.4</v>
      </c>
      <c r="F837" s="214">
        <v>0.6</v>
      </c>
      <c r="G837" s="214">
        <v>1</v>
      </c>
      <c r="H837" s="214">
        <v>0.7</v>
      </c>
      <c r="I837" s="214">
        <v>0.8</v>
      </c>
      <c r="J837" s="214">
        <v>0.7</v>
      </c>
      <c r="K837" s="214">
        <v>0.6</v>
      </c>
      <c r="L837" s="214">
        <v>0.4</v>
      </c>
      <c r="M837" s="214">
        <v>0.4</v>
      </c>
      <c r="N837" s="214">
        <v>0.3</v>
      </c>
      <c r="O837" s="214">
        <v>0.4</v>
      </c>
      <c r="P837" s="214">
        <v>0.4</v>
      </c>
      <c r="Q837" s="214">
        <f t="shared" si="318"/>
        <v>6.7000000000000011</v>
      </c>
      <c r="R837" s="214">
        <v>18.7</v>
      </c>
      <c r="S837" s="215">
        <f t="shared" si="319"/>
        <v>35.8288770053476</v>
      </c>
    </row>
    <row r="838" spans="1:19" ht="13.5" customHeight="1" x14ac:dyDescent="0.15">
      <c r="A838" s="209"/>
      <c r="B838" s="369" t="s">
        <v>340</v>
      </c>
      <c r="C838" s="371"/>
      <c r="D838" s="200" t="s">
        <v>72</v>
      </c>
      <c r="E838" s="210">
        <f t="shared" ref="E838:R838" si="332">+E844+E850+E859+E865+E871+E877+E883+E889+E895+E901</f>
        <v>79.499999999999986</v>
      </c>
      <c r="F838" s="210">
        <f t="shared" si="332"/>
        <v>184.70000000000002</v>
      </c>
      <c r="G838" s="210">
        <f t="shared" si="332"/>
        <v>287.49999999999994</v>
      </c>
      <c r="H838" s="210">
        <f t="shared" si="332"/>
        <v>342.40000000000003</v>
      </c>
      <c r="I838" s="210">
        <f t="shared" si="332"/>
        <v>288.09999999999997</v>
      </c>
      <c r="J838" s="210">
        <f t="shared" si="332"/>
        <v>284.90000000000003</v>
      </c>
      <c r="K838" s="210">
        <f t="shared" si="332"/>
        <v>136.60000000000002</v>
      </c>
      <c r="L838" s="210">
        <f t="shared" si="332"/>
        <v>75.999999999999986</v>
      </c>
      <c r="M838" s="210">
        <f t="shared" si="332"/>
        <v>59.1</v>
      </c>
      <c r="N838" s="210">
        <f t="shared" si="332"/>
        <v>46.1</v>
      </c>
      <c r="O838" s="210">
        <f t="shared" si="332"/>
        <v>46.2</v>
      </c>
      <c r="P838" s="210">
        <f t="shared" si="332"/>
        <v>58.1</v>
      </c>
      <c r="Q838" s="210">
        <f t="shared" si="332"/>
        <v>1889.1999999999998</v>
      </c>
      <c r="R838" s="210">
        <f t="shared" si="332"/>
        <v>1846.8000000000002</v>
      </c>
      <c r="S838" s="202">
        <f t="shared" ref="S838:S843" si="333">+Q838/R838</f>
        <v>1.0229586311457655</v>
      </c>
    </row>
    <row r="839" spans="1:19" ht="13.5" customHeight="1" x14ac:dyDescent="0.15">
      <c r="A839" s="209"/>
      <c r="B839" s="372"/>
      <c r="C839" s="374"/>
      <c r="D839" s="203" t="s">
        <v>73</v>
      </c>
      <c r="E839" s="212">
        <f t="shared" ref="E839:Q843" si="334">+E845+E851+E860+E866+E872+E878+E884+E890+E896+E902</f>
        <v>26.299999999999997</v>
      </c>
      <c r="F839" s="212">
        <f t="shared" si="334"/>
        <v>68.399999999999991</v>
      </c>
      <c r="G839" s="212">
        <f t="shared" si="334"/>
        <v>144.60000000000002</v>
      </c>
      <c r="H839" s="212">
        <f t="shared" si="334"/>
        <v>161.4</v>
      </c>
      <c r="I839" s="212">
        <f t="shared" si="334"/>
        <v>115.8</v>
      </c>
      <c r="J839" s="212">
        <f t="shared" si="334"/>
        <v>148.30000000000001</v>
      </c>
      <c r="K839" s="212">
        <f t="shared" si="334"/>
        <v>50.800000000000004</v>
      </c>
      <c r="L839" s="212">
        <f t="shared" si="334"/>
        <v>23.599999999999994</v>
      </c>
      <c r="M839" s="212">
        <f t="shared" si="334"/>
        <v>23.400000000000002</v>
      </c>
      <c r="N839" s="212">
        <f t="shared" si="334"/>
        <v>16.600000000000001</v>
      </c>
      <c r="O839" s="212">
        <f t="shared" si="334"/>
        <v>17.600000000000005</v>
      </c>
      <c r="P839" s="212">
        <f t="shared" si="334"/>
        <v>17.700000000000003</v>
      </c>
      <c r="Q839" s="212">
        <f t="shared" si="334"/>
        <v>814.50000000000011</v>
      </c>
      <c r="R839" s="212">
        <f>+R845+R851+R860+R866+R872+R878+R884+R890+R896+R902</f>
        <v>896.8</v>
      </c>
      <c r="S839" s="205">
        <f t="shared" si="333"/>
        <v>0.90822925958965228</v>
      </c>
    </row>
    <row r="840" spans="1:19" ht="13.5" customHeight="1" x14ac:dyDescent="0.15">
      <c r="A840" s="209"/>
      <c r="B840" s="372"/>
      <c r="C840" s="374"/>
      <c r="D840" s="203" t="s">
        <v>74</v>
      </c>
      <c r="E840" s="212">
        <f t="shared" si="334"/>
        <v>53.2</v>
      </c>
      <c r="F840" s="212">
        <f t="shared" si="334"/>
        <v>116.3</v>
      </c>
      <c r="G840" s="212">
        <f t="shared" si="334"/>
        <v>142.9</v>
      </c>
      <c r="H840" s="212">
        <f t="shared" si="334"/>
        <v>180.99999999999997</v>
      </c>
      <c r="I840" s="212">
        <f t="shared" si="334"/>
        <v>172.3</v>
      </c>
      <c r="J840" s="212">
        <f t="shared" si="334"/>
        <v>136.6</v>
      </c>
      <c r="K840" s="212">
        <f t="shared" si="334"/>
        <v>85.800000000000011</v>
      </c>
      <c r="L840" s="212">
        <f t="shared" si="334"/>
        <v>52.400000000000006</v>
      </c>
      <c r="M840" s="212">
        <f t="shared" si="334"/>
        <v>35.700000000000003</v>
      </c>
      <c r="N840" s="212">
        <f t="shared" si="334"/>
        <v>29.5</v>
      </c>
      <c r="O840" s="212">
        <f t="shared" si="334"/>
        <v>28.599999999999998</v>
      </c>
      <c r="P840" s="212">
        <f t="shared" si="334"/>
        <v>40.400000000000006</v>
      </c>
      <c r="Q840" s="212">
        <f t="shared" si="334"/>
        <v>1074.7</v>
      </c>
      <c r="R840" s="212">
        <f>+R846+R852+R861+R867+R873+R879+R885+R891+R897+R903</f>
        <v>949.99999999999989</v>
      </c>
      <c r="S840" s="205">
        <f t="shared" si="333"/>
        <v>1.131263157894737</v>
      </c>
    </row>
    <row r="841" spans="1:19" ht="13.5" customHeight="1" x14ac:dyDescent="0.15">
      <c r="A841" s="209"/>
      <c r="B841" s="372"/>
      <c r="C841" s="374"/>
      <c r="D841" s="203" t="s">
        <v>75</v>
      </c>
      <c r="E841" s="212">
        <f t="shared" si="334"/>
        <v>54.800000000000004</v>
      </c>
      <c r="F841" s="212">
        <f t="shared" si="334"/>
        <v>137</v>
      </c>
      <c r="G841" s="212">
        <f t="shared" si="334"/>
        <v>202.8</v>
      </c>
      <c r="H841" s="212">
        <f t="shared" si="334"/>
        <v>249.9</v>
      </c>
      <c r="I841" s="212">
        <f t="shared" si="334"/>
        <v>202.99999999999997</v>
      </c>
      <c r="J841" s="212">
        <f t="shared" si="334"/>
        <v>207.6</v>
      </c>
      <c r="K841" s="212">
        <f t="shared" si="334"/>
        <v>90.800000000000011</v>
      </c>
      <c r="L841" s="212">
        <f t="shared" si="334"/>
        <v>44.79999999999999</v>
      </c>
      <c r="M841" s="212">
        <f t="shared" si="334"/>
        <v>37.999999999999986</v>
      </c>
      <c r="N841" s="212">
        <f t="shared" si="334"/>
        <v>29.4</v>
      </c>
      <c r="O841" s="212">
        <f t="shared" si="334"/>
        <v>26.7</v>
      </c>
      <c r="P841" s="212">
        <f t="shared" si="334"/>
        <v>35.1</v>
      </c>
      <c r="Q841" s="212">
        <f t="shared" si="334"/>
        <v>1319.9</v>
      </c>
      <c r="R841" s="212">
        <f>+R847+R853+R862+R868+R874+R880+R886+R892+R898+R904</f>
        <v>1292.9000000000001</v>
      </c>
      <c r="S841" s="205">
        <f t="shared" si="333"/>
        <v>1.0208832856369403</v>
      </c>
    </row>
    <row r="842" spans="1:19" ht="13.5" customHeight="1" x14ac:dyDescent="0.15">
      <c r="A842" s="209"/>
      <c r="B842" s="372"/>
      <c r="C842" s="374"/>
      <c r="D842" s="203" t="s">
        <v>76</v>
      </c>
      <c r="E842" s="212">
        <f t="shared" si="334"/>
        <v>24.7</v>
      </c>
      <c r="F842" s="212">
        <f t="shared" si="334"/>
        <v>47.7</v>
      </c>
      <c r="G842" s="212">
        <f t="shared" si="334"/>
        <v>84.700000000000017</v>
      </c>
      <c r="H842" s="212">
        <f t="shared" si="334"/>
        <v>92.499999999999986</v>
      </c>
      <c r="I842" s="212">
        <f t="shared" si="334"/>
        <v>85.1</v>
      </c>
      <c r="J842" s="212">
        <f t="shared" si="334"/>
        <v>77.300000000000011</v>
      </c>
      <c r="K842" s="212">
        <f t="shared" si="334"/>
        <v>45.800000000000004</v>
      </c>
      <c r="L842" s="212">
        <f t="shared" si="334"/>
        <v>31.199999999999996</v>
      </c>
      <c r="M842" s="212">
        <f t="shared" si="334"/>
        <v>21.100000000000005</v>
      </c>
      <c r="N842" s="212">
        <f t="shared" si="334"/>
        <v>16.700000000000003</v>
      </c>
      <c r="O842" s="212">
        <f t="shared" si="334"/>
        <v>19.5</v>
      </c>
      <c r="P842" s="212">
        <f t="shared" si="334"/>
        <v>23.000000000000004</v>
      </c>
      <c r="Q842" s="212">
        <f t="shared" si="334"/>
        <v>569.29999999999995</v>
      </c>
      <c r="R842" s="212">
        <f>+R848+R854+R863+R869+R875+R881+R887+R893+R899+R905</f>
        <v>553.90000000000009</v>
      </c>
      <c r="S842" s="205">
        <f t="shared" si="333"/>
        <v>1.027802852500451</v>
      </c>
    </row>
    <row r="843" spans="1:19" ht="13.5" customHeight="1" thickBot="1" x14ac:dyDescent="0.2">
      <c r="A843" s="209"/>
      <c r="B843" s="372"/>
      <c r="C843" s="377"/>
      <c r="D843" s="206" t="s">
        <v>77</v>
      </c>
      <c r="E843" s="214">
        <f t="shared" si="334"/>
        <v>29.799999999999997</v>
      </c>
      <c r="F843" s="214">
        <f t="shared" si="334"/>
        <v>56.6</v>
      </c>
      <c r="G843" s="214">
        <f t="shared" si="334"/>
        <v>99.1</v>
      </c>
      <c r="H843" s="214">
        <f t="shared" si="334"/>
        <v>108.69999999999999</v>
      </c>
      <c r="I843" s="214">
        <f t="shared" si="334"/>
        <v>99.5</v>
      </c>
      <c r="J843" s="214">
        <f t="shared" si="334"/>
        <v>88.300000000000011</v>
      </c>
      <c r="K843" s="214">
        <f t="shared" si="334"/>
        <v>57.400000000000006</v>
      </c>
      <c r="L843" s="214">
        <f t="shared" si="334"/>
        <v>37.699999999999989</v>
      </c>
      <c r="M843" s="214">
        <f t="shared" si="334"/>
        <v>26.099999999999998</v>
      </c>
      <c r="N843" s="214">
        <f t="shared" si="334"/>
        <v>20.900000000000002</v>
      </c>
      <c r="O843" s="214">
        <f t="shared" si="334"/>
        <v>23.999999999999996</v>
      </c>
      <c r="P843" s="214">
        <f t="shared" si="334"/>
        <v>27.200000000000003</v>
      </c>
      <c r="Q843" s="214">
        <f t="shared" si="334"/>
        <v>675.3</v>
      </c>
      <c r="R843" s="214">
        <f>+R849+R855+R864+R870+R876+R882+R888+R894+R900+R906</f>
        <v>661.8</v>
      </c>
      <c r="S843" s="208">
        <f t="shared" si="333"/>
        <v>1.0203989120580235</v>
      </c>
    </row>
    <row r="844" spans="1:19" ht="13.5" customHeight="1" x14ac:dyDescent="0.15">
      <c r="A844" s="209"/>
      <c r="B844" s="209"/>
      <c r="C844" s="378" t="s">
        <v>184</v>
      </c>
      <c r="D844" s="200" t="s">
        <v>72</v>
      </c>
      <c r="E844" s="210">
        <v>19.600000000000001</v>
      </c>
      <c r="F844" s="210">
        <v>58.2</v>
      </c>
      <c r="G844" s="210">
        <v>67</v>
      </c>
      <c r="H844" s="210">
        <v>76.3</v>
      </c>
      <c r="I844" s="210">
        <v>56.6</v>
      </c>
      <c r="J844" s="210">
        <v>99.6</v>
      </c>
      <c r="K844" s="294">
        <v>34.5</v>
      </c>
      <c r="L844" s="294">
        <v>22.7</v>
      </c>
      <c r="M844" s="294">
        <v>18.7</v>
      </c>
      <c r="N844" s="294">
        <v>16</v>
      </c>
      <c r="O844" s="294">
        <v>16.5</v>
      </c>
      <c r="P844" s="294">
        <v>18.5</v>
      </c>
      <c r="Q844" s="210">
        <f t="shared" ref="Q844:Q855" si="335">SUM(E844:P844)</f>
        <v>504.20000000000005</v>
      </c>
      <c r="R844" s="210">
        <v>482.50000000000006</v>
      </c>
      <c r="S844" s="211">
        <f t="shared" ref="S844:S855" si="336">IF(Q844=0,"－",Q844/R844*100)</f>
        <v>104.49740932642486</v>
      </c>
    </row>
    <row r="845" spans="1:19" ht="13.5" customHeight="1" x14ac:dyDescent="0.15">
      <c r="A845" s="209"/>
      <c r="B845" s="194"/>
      <c r="C845" s="379"/>
      <c r="D845" s="203" t="s">
        <v>73</v>
      </c>
      <c r="E845" s="212">
        <v>15.6</v>
      </c>
      <c r="F845" s="212">
        <v>36.700000000000003</v>
      </c>
      <c r="G845" s="212">
        <v>59.2</v>
      </c>
      <c r="H845" s="212">
        <v>62.2</v>
      </c>
      <c r="I845" s="212">
        <v>40</v>
      </c>
      <c r="J845" s="212">
        <v>78.7</v>
      </c>
      <c r="K845" s="295">
        <v>24.2</v>
      </c>
      <c r="L845" s="295">
        <v>14.2</v>
      </c>
      <c r="M845" s="295">
        <v>16</v>
      </c>
      <c r="N845" s="295">
        <v>12.6</v>
      </c>
      <c r="O845" s="295">
        <v>11.9</v>
      </c>
      <c r="P845" s="295">
        <v>10</v>
      </c>
      <c r="Q845" s="212">
        <f t="shared" si="335"/>
        <v>381.29999999999995</v>
      </c>
      <c r="R845" s="212">
        <v>348.80000000000007</v>
      </c>
      <c r="S845" s="213">
        <f t="shared" si="336"/>
        <v>109.31766055045868</v>
      </c>
    </row>
    <row r="846" spans="1:19" ht="13.5" customHeight="1" x14ac:dyDescent="0.15">
      <c r="A846" s="209"/>
      <c r="B846" s="194"/>
      <c r="C846" s="379"/>
      <c r="D846" s="203" t="s">
        <v>74</v>
      </c>
      <c r="E846" s="212">
        <f t="shared" ref="E846:P846" si="337">+E844-E845</f>
        <v>4.0000000000000018</v>
      </c>
      <c r="F846" s="212">
        <f t="shared" si="337"/>
        <v>21.5</v>
      </c>
      <c r="G846" s="212">
        <f t="shared" si="337"/>
        <v>7.7999999999999972</v>
      </c>
      <c r="H846" s="212">
        <f t="shared" si="337"/>
        <v>14.099999999999994</v>
      </c>
      <c r="I846" s="212">
        <f t="shared" si="337"/>
        <v>16.600000000000001</v>
      </c>
      <c r="J846" s="212">
        <f t="shared" si="337"/>
        <v>20.899999999999991</v>
      </c>
      <c r="K846" s="295">
        <f t="shared" si="337"/>
        <v>10.3</v>
      </c>
      <c r="L846" s="295">
        <f t="shared" si="337"/>
        <v>8.5</v>
      </c>
      <c r="M846" s="295">
        <f t="shared" si="337"/>
        <v>2.6999999999999993</v>
      </c>
      <c r="N846" s="295">
        <f t="shared" si="337"/>
        <v>3.4000000000000004</v>
      </c>
      <c r="O846" s="295">
        <f t="shared" si="337"/>
        <v>4.5999999999999996</v>
      </c>
      <c r="P846" s="295">
        <f t="shared" si="337"/>
        <v>8.5</v>
      </c>
      <c r="Q846" s="212">
        <f t="shared" si="335"/>
        <v>122.89999999999998</v>
      </c>
      <c r="R846" s="212">
        <v>133.69999999999999</v>
      </c>
      <c r="S846" s="213">
        <f t="shared" si="336"/>
        <v>91.922213911742702</v>
      </c>
    </row>
    <row r="847" spans="1:19" ht="13.5" customHeight="1" x14ac:dyDescent="0.15">
      <c r="A847" s="209"/>
      <c r="B847" s="194"/>
      <c r="C847" s="379"/>
      <c r="D847" s="203" t="s">
        <v>75</v>
      </c>
      <c r="E847" s="212">
        <f t="shared" ref="E847:P847" si="338">+E844-E848</f>
        <v>4.9000000000000021</v>
      </c>
      <c r="F847" s="212">
        <f t="shared" si="338"/>
        <v>31.500000000000004</v>
      </c>
      <c r="G847" s="212">
        <f t="shared" si="338"/>
        <v>30.4</v>
      </c>
      <c r="H847" s="212">
        <f t="shared" si="338"/>
        <v>35.9</v>
      </c>
      <c r="I847" s="212">
        <f t="shared" si="338"/>
        <v>16.200000000000003</v>
      </c>
      <c r="J847" s="212">
        <f t="shared" si="338"/>
        <v>59.599999999999994</v>
      </c>
      <c r="K847" s="295">
        <f t="shared" si="338"/>
        <v>5.3000000000000007</v>
      </c>
      <c r="L847" s="295">
        <f t="shared" si="338"/>
        <v>2.8000000000000007</v>
      </c>
      <c r="M847" s="295">
        <f t="shared" si="338"/>
        <v>5.3999999999999986</v>
      </c>
      <c r="N847" s="295">
        <f t="shared" si="338"/>
        <v>5.3000000000000007</v>
      </c>
      <c r="O847" s="295">
        <f t="shared" si="338"/>
        <v>3.4000000000000004</v>
      </c>
      <c r="P847" s="295">
        <f t="shared" si="338"/>
        <v>2.6999999999999993</v>
      </c>
      <c r="Q847" s="212">
        <f t="shared" si="335"/>
        <v>203.40000000000003</v>
      </c>
      <c r="R847" s="212">
        <v>178.90000000000003</v>
      </c>
      <c r="S847" s="213">
        <f t="shared" si="336"/>
        <v>113.69480156512017</v>
      </c>
    </row>
    <row r="848" spans="1:19" ht="13.5" customHeight="1" x14ac:dyDescent="0.15">
      <c r="A848" s="209"/>
      <c r="B848" s="194"/>
      <c r="C848" s="379"/>
      <c r="D848" s="203" t="s">
        <v>76</v>
      </c>
      <c r="E848" s="212">
        <v>14.7</v>
      </c>
      <c r="F848" s="212">
        <v>26.7</v>
      </c>
      <c r="G848" s="212">
        <v>36.6</v>
      </c>
      <c r="H848" s="212">
        <v>40.4</v>
      </c>
      <c r="I848" s="212">
        <v>40.4</v>
      </c>
      <c r="J848" s="212">
        <v>40</v>
      </c>
      <c r="K848" s="295">
        <v>29.2</v>
      </c>
      <c r="L848" s="295">
        <v>19.899999999999999</v>
      </c>
      <c r="M848" s="295">
        <v>13.3</v>
      </c>
      <c r="N848" s="295">
        <v>10.7</v>
      </c>
      <c r="O848" s="295">
        <v>13.1</v>
      </c>
      <c r="P848" s="295">
        <v>15.8</v>
      </c>
      <c r="Q848" s="212">
        <f t="shared" si="335"/>
        <v>300.8</v>
      </c>
      <c r="R848" s="212">
        <v>303.60000000000002</v>
      </c>
      <c r="S848" s="213">
        <f t="shared" si="336"/>
        <v>99.077733860342548</v>
      </c>
    </row>
    <row r="849" spans="1:19" ht="13.5" customHeight="1" thickBot="1" x14ac:dyDescent="0.2">
      <c r="A849" s="209"/>
      <c r="B849" s="194"/>
      <c r="C849" s="380"/>
      <c r="D849" s="206" t="s">
        <v>77</v>
      </c>
      <c r="E849" s="214">
        <v>18.3</v>
      </c>
      <c r="F849" s="214">
        <v>33.4</v>
      </c>
      <c r="G849" s="214">
        <v>45.8</v>
      </c>
      <c r="H849" s="214">
        <v>50.8</v>
      </c>
      <c r="I849" s="214">
        <v>49</v>
      </c>
      <c r="J849" s="214">
        <v>47.2</v>
      </c>
      <c r="K849" s="296">
        <v>38.9</v>
      </c>
      <c r="L849" s="296">
        <v>24.6</v>
      </c>
      <c r="M849" s="296">
        <v>17.2</v>
      </c>
      <c r="N849" s="296">
        <v>13.8</v>
      </c>
      <c r="O849" s="296">
        <v>16.3</v>
      </c>
      <c r="P849" s="296">
        <v>18.3</v>
      </c>
      <c r="Q849" s="214">
        <f t="shared" si="335"/>
        <v>373.6</v>
      </c>
      <c r="R849" s="214">
        <v>382.70000000000005</v>
      </c>
      <c r="S849" s="215">
        <f t="shared" si="336"/>
        <v>97.622158348575908</v>
      </c>
    </row>
    <row r="850" spans="1:19" ht="13.5" customHeight="1" x14ac:dyDescent="0.15">
      <c r="A850" s="209"/>
      <c r="B850" s="194"/>
      <c r="C850" s="378" t="s">
        <v>183</v>
      </c>
      <c r="D850" s="200" t="s">
        <v>72</v>
      </c>
      <c r="E850" s="210">
        <v>2.7</v>
      </c>
      <c r="F850" s="210">
        <v>8.8000000000000007</v>
      </c>
      <c r="G850" s="210">
        <v>13.8</v>
      </c>
      <c r="H850" s="210">
        <v>21.2</v>
      </c>
      <c r="I850" s="210">
        <v>37.200000000000003</v>
      </c>
      <c r="J850" s="210">
        <v>16.7</v>
      </c>
      <c r="K850" s="294">
        <v>4</v>
      </c>
      <c r="L850" s="294">
        <v>3.2</v>
      </c>
      <c r="M850" s="294">
        <v>4.2</v>
      </c>
      <c r="N850" s="294">
        <v>1.4</v>
      </c>
      <c r="O850" s="294">
        <v>1.6</v>
      </c>
      <c r="P850" s="294">
        <v>2.4</v>
      </c>
      <c r="Q850" s="210">
        <f t="shared" si="335"/>
        <v>117.20000000000002</v>
      </c>
      <c r="R850" s="210">
        <v>112.60000000000001</v>
      </c>
      <c r="S850" s="211">
        <f t="shared" si="336"/>
        <v>104.08525754884548</v>
      </c>
    </row>
    <row r="851" spans="1:19" ht="13.5" customHeight="1" x14ac:dyDescent="0.15">
      <c r="A851" s="209"/>
      <c r="B851" s="194"/>
      <c r="C851" s="379"/>
      <c r="D851" s="203" t="s">
        <v>73</v>
      </c>
      <c r="E851" s="212">
        <v>0.8</v>
      </c>
      <c r="F851" s="212">
        <v>2.5</v>
      </c>
      <c r="G851" s="212">
        <v>6.9</v>
      </c>
      <c r="H851" s="212">
        <v>12.1</v>
      </c>
      <c r="I851" s="212">
        <v>18.3</v>
      </c>
      <c r="J851" s="212">
        <v>7.5</v>
      </c>
      <c r="K851" s="295">
        <v>1.4</v>
      </c>
      <c r="L851" s="295">
        <v>0.8</v>
      </c>
      <c r="M851" s="295">
        <v>1.2</v>
      </c>
      <c r="N851" s="295">
        <v>0.5</v>
      </c>
      <c r="O851" s="295">
        <v>0.8</v>
      </c>
      <c r="P851" s="295">
        <v>1.2</v>
      </c>
      <c r="Q851" s="212">
        <f t="shared" si="335"/>
        <v>53.999999999999993</v>
      </c>
      <c r="R851" s="212">
        <v>53.70000000000001</v>
      </c>
      <c r="S851" s="213">
        <f t="shared" si="336"/>
        <v>100.55865921787705</v>
      </c>
    </row>
    <row r="852" spans="1:19" ht="13.5" customHeight="1" x14ac:dyDescent="0.15">
      <c r="A852" s="209"/>
      <c r="B852" s="194"/>
      <c r="C852" s="379"/>
      <c r="D852" s="203" t="s">
        <v>74</v>
      </c>
      <c r="E852" s="212">
        <f t="shared" ref="E852:P852" si="339">+E850-E851</f>
        <v>1.9000000000000001</v>
      </c>
      <c r="F852" s="212">
        <f t="shared" si="339"/>
        <v>6.3000000000000007</v>
      </c>
      <c r="G852" s="212">
        <f t="shared" si="339"/>
        <v>6.9</v>
      </c>
      <c r="H852" s="212">
        <f t="shared" si="339"/>
        <v>9.1</v>
      </c>
      <c r="I852" s="212">
        <f t="shared" si="339"/>
        <v>18.900000000000002</v>
      </c>
      <c r="J852" s="212">
        <f t="shared" si="339"/>
        <v>9.1999999999999993</v>
      </c>
      <c r="K852" s="295">
        <f t="shared" si="339"/>
        <v>2.6</v>
      </c>
      <c r="L852" s="295">
        <f t="shared" si="339"/>
        <v>2.4000000000000004</v>
      </c>
      <c r="M852" s="295">
        <f t="shared" si="339"/>
        <v>3</v>
      </c>
      <c r="N852" s="295">
        <f t="shared" si="339"/>
        <v>0.89999999999999991</v>
      </c>
      <c r="O852" s="295">
        <f t="shared" si="339"/>
        <v>0.8</v>
      </c>
      <c r="P852" s="295">
        <f t="shared" si="339"/>
        <v>1.2</v>
      </c>
      <c r="Q852" s="212">
        <f t="shared" si="335"/>
        <v>63.20000000000001</v>
      </c>
      <c r="R852" s="212">
        <v>58.900000000000006</v>
      </c>
      <c r="S852" s="213">
        <f t="shared" si="336"/>
        <v>107.30050933786079</v>
      </c>
    </row>
    <row r="853" spans="1:19" ht="13.5" customHeight="1" x14ac:dyDescent="0.15">
      <c r="A853" s="209"/>
      <c r="B853" s="194"/>
      <c r="C853" s="379"/>
      <c r="D853" s="203" t="s">
        <v>75</v>
      </c>
      <c r="E853" s="212">
        <f t="shared" ref="E853:P853" si="340">+E850-E854</f>
        <v>1.6</v>
      </c>
      <c r="F853" s="212">
        <f t="shared" si="340"/>
        <v>6.4</v>
      </c>
      <c r="G853" s="212">
        <f t="shared" si="340"/>
        <v>11.100000000000001</v>
      </c>
      <c r="H853" s="212">
        <f t="shared" si="340"/>
        <v>18.3</v>
      </c>
      <c r="I853" s="212">
        <f t="shared" si="340"/>
        <v>33.800000000000004</v>
      </c>
      <c r="J853" s="212">
        <f t="shared" si="340"/>
        <v>13.6</v>
      </c>
      <c r="K853" s="295">
        <f t="shared" si="340"/>
        <v>2.1</v>
      </c>
      <c r="L853" s="295">
        <f t="shared" si="340"/>
        <v>1.5000000000000002</v>
      </c>
      <c r="M853" s="295">
        <f t="shared" si="340"/>
        <v>3.9000000000000004</v>
      </c>
      <c r="N853" s="295">
        <f t="shared" si="340"/>
        <v>1.2999999999999998</v>
      </c>
      <c r="O853" s="295">
        <f t="shared" si="340"/>
        <v>1.1000000000000001</v>
      </c>
      <c r="P853" s="295">
        <f t="shared" si="340"/>
        <v>2.1999999999999997</v>
      </c>
      <c r="Q853" s="212">
        <f t="shared" si="335"/>
        <v>96.9</v>
      </c>
      <c r="R853" s="212">
        <v>93.600000000000009</v>
      </c>
      <c r="S853" s="213">
        <f t="shared" si="336"/>
        <v>103.52564102564101</v>
      </c>
    </row>
    <row r="854" spans="1:19" ht="13.5" customHeight="1" x14ac:dyDescent="0.15">
      <c r="A854" s="209"/>
      <c r="B854" s="194"/>
      <c r="C854" s="379"/>
      <c r="D854" s="203" t="s">
        <v>76</v>
      </c>
      <c r="E854" s="212">
        <v>1.1000000000000001</v>
      </c>
      <c r="F854" s="212">
        <v>2.4</v>
      </c>
      <c r="G854" s="212">
        <v>2.7</v>
      </c>
      <c r="H854" s="212">
        <v>2.9</v>
      </c>
      <c r="I854" s="212">
        <v>3.4</v>
      </c>
      <c r="J854" s="212">
        <v>3.1</v>
      </c>
      <c r="K854" s="295">
        <v>1.9</v>
      </c>
      <c r="L854" s="295">
        <v>1.7</v>
      </c>
      <c r="M854" s="295">
        <v>0.3</v>
      </c>
      <c r="N854" s="295">
        <v>0.1</v>
      </c>
      <c r="O854" s="295">
        <v>0.5</v>
      </c>
      <c r="P854" s="295">
        <v>0.2</v>
      </c>
      <c r="Q854" s="212">
        <f t="shared" si="335"/>
        <v>20.3</v>
      </c>
      <c r="R854" s="212">
        <v>19.000000000000004</v>
      </c>
      <c r="S854" s="213">
        <f t="shared" si="336"/>
        <v>106.84210526315788</v>
      </c>
    </row>
    <row r="855" spans="1:19" ht="13.5" customHeight="1" thickBot="1" x14ac:dyDescent="0.2">
      <c r="A855" s="209"/>
      <c r="B855" s="216"/>
      <c r="C855" s="380"/>
      <c r="D855" s="206" t="s">
        <v>77</v>
      </c>
      <c r="E855" s="214">
        <v>1.1000000000000001</v>
      </c>
      <c r="F855" s="214">
        <v>2.4</v>
      </c>
      <c r="G855" s="214">
        <v>2.7</v>
      </c>
      <c r="H855" s="214">
        <v>2.9</v>
      </c>
      <c r="I855" s="214">
        <v>3.4</v>
      </c>
      <c r="J855" s="214">
        <v>3.1</v>
      </c>
      <c r="K855" s="296">
        <v>1.9</v>
      </c>
      <c r="L855" s="296">
        <v>1.7</v>
      </c>
      <c r="M855" s="296">
        <v>0.3</v>
      </c>
      <c r="N855" s="296">
        <v>0.1</v>
      </c>
      <c r="O855" s="296">
        <v>0.5</v>
      </c>
      <c r="P855" s="296">
        <v>0.2</v>
      </c>
      <c r="Q855" s="214">
        <f t="shared" si="335"/>
        <v>20.3</v>
      </c>
      <c r="R855" s="214">
        <v>19.000000000000004</v>
      </c>
      <c r="S855" s="215">
        <f t="shared" si="336"/>
        <v>106.84210526315788</v>
      </c>
    </row>
    <row r="856" spans="1:19" ht="18.75" customHeight="1" x14ac:dyDescent="0.2">
      <c r="A856" s="308" t="str">
        <f>$A$1</f>
        <v>５　平成27年度市町村別・月別観光入込客数</v>
      </c>
    </row>
    <row r="857" spans="1:19" ht="13.5" customHeight="1" thickBot="1" x14ac:dyDescent="0.2">
      <c r="S857" s="195" t="s">
        <v>310</v>
      </c>
    </row>
    <row r="858" spans="1:19" ht="13.5" customHeight="1" thickBot="1" x14ac:dyDescent="0.2">
      <c r="A858" s="196" t="s">
        <v>58</v>
      </c>
      <c r="B858" s="196" t="s">
        <v>355</v>
      </c>
      <c r="C858" s="196" t="s">
        <v>59</v>
      </c>
      <c r="D858" s="197" t="s">
        <v>60</v>
      </c>
      <c r="E858" s="198" t="s">
        <v>61</v>
      </c>
      <c r="F858" s="198" t="s">
        <v>62</v>
      </c>
      <c r="G858" s="198" t="s">
        <v>63</v>
      </c>
      <c r="H858" s="198" t="s">
        <v>64</v>
      </c>
      <c r="I858" s="198" t="s">
        <v>65</v>
      </c>
      <c r="J858" s="198" t="s">
        <v>66</v>
      </c>
      <c r="K858" s="198" t="s">
        <v>67</v>
      </c>
      <c r="L858" s="198" t="s">
        <v>68</v>
      </c>
      <c r="M858" s="198" t="s">
        <v>69</v>
      </c>
      <c r="N858" s="198" t="s">
        <v>36</v>
      </c>
      <c r="O858" s="198" t="s">
        <v>37</v>
      </c>
      <c r="P858" s="198" t="s">
        <v>38</v>
      </c>
      <c r="Q858" s="198" t="s">
        <v>356</v>
      </c>
      <c r="R858" s="198" t="str">
        <f>$R$3</f>
        <v>26年度</v>
      </c>
      <c r="S858" s="199" t="s">
        <v>71</v>
      </c>
    </row>
    <row r="859" spans="1:19" ht="13.5" customHeight="1" x14ac:dyDescent="0.15">
      <c r="A859" s="209"/>
      <c r="B859" s="194"/>
      <c r="C859" s="378" t="s">
        <v>185</v>
      </c>
      <c r="D859" s="200" t="s">
        <v>72</v>
      </c>
      <c r="E859" s="210">
        <v>12.7</v>
      </c>
      <c r="F859" s="210">
        <v>22.6</v>
      </c>
      <c r="G859" s="210">
        <v>24.9</v>
      </c>
      <c r="H859" s="210">
        <v>33.200000000000003</v>
      </c>
      <c r="I859" s="210">
        <v>21.6</v>
      </c>
      <c r="J859" s="210">
        <v>19.2</v>
      </c>
      <c r="K859" s="294">
        <v>17.8</v>
      </c>
      <c r="L859" s="294">
        <v>15.7</v>
      </c>
      <c r="M859" s="294">
        <v>8.6</v>
      </c>
      <c r="N859" s="294">
        <v>5.0999999999999996</v>
      </c>
      <c r="O859" s="294">
        <v>5.3</v>
      </c>
      <c r="P859" s="294">
        <v>7.1</v>
      </c>
      <c r="Q859" s="210">
        <f t="shared" ref="Q859:Q906" si="341">SUM(E859:P859)</f>
        <v>193.79999999999998</v>
      </c>
      <c r="R859" s="210">
        <v>181.2</v>
      </c>
      <c r="S859" s="211">
        <f t="shared" ref="S859:S906" si="342">IF(Q859=0,"－",Q859/R859*100)</f>
        <v>106.95364238410596</v>
      </c>
    </row>
    <row r="860" spans="1:19" ht="13.5" customHeight="1" x14ac:dyDescent="0.15">
      <c r="A860" s="209"/>
      <c r="B860" s="194"/>
      <c r="C860" s="379"/>
      <c r="D860" s="203" t="s">
        <v>73</v>
      </c>
      <c r="E860" s="212">
        <v>0.4</v>
      </c>
      <c r="F860" s="212">
        <v>2.2999999999999998</v>
      </c>
      <c r="G860" s="212">
        <v>3.9</v>
      </c>
      <c r="H860" s="212">
        <v>3.6</v>
      </c>
      <c r="I860" s="212">
        <v>3.1</v>
      </c>
      <c r="J860" s="212">
        <v>3.4</v>
      </c>
      <c r="K860" s="295">
        <v>3.1</v>
      </c>
      <c r="L860" s="295">
        <v>1.9</v>
      </c>
      <c r="M860" s="295">
        <v>0.7</v>
      </c>
      <c r="N860" s="295">
        <v>0.3</v>
      </c>
      <c r="O860" s="295">
        <v>0.5</v>
      </c>
      <c r="P860" s="295">
        <v>0.8</v>
      </c>
      <c r="Q860" s="212">
        <f t="shared" si="341"/>
        <v>24</v>
      </c>
      <c r="R860" s="212">
        <v>23</v>
      </c>
      <c r="S860" s="213">
        <f t="shared" si="342"/>
        <v>104.34782608695652</v>
      </c>
    </row>
    <row r="861" spans="1:19" ht="13.5" customHeight="1" x14ac:dyDescent="0.15">
      <c r="A861" s="209" t="s">
        <v>364</v>
      </c>
      <c r="B861" s="194" t="s">
        <v>367</v>
      </c>
      <c r="C861" s="379"/>
      <c r="D861" s="203" t="s">
        <v>74</v>
      </c>
      <c r="E861" s="212">
        <f t="shared" ref="E861:P861" si="343">+E859-E860</f>
        <v>12.299999999999999</v>
      </c>
      <c r="F861" s="212">
        <f t="shared" si="343"/>
        <v>20.3</v>
      </c>
      <c r="G861" s="212">
        <f t="shared" si="343"/>
        <v>21</v>
      </c>
      <c r="H861" s="212">
        <f t="shared" si="343"/>
        <v>29.6</v>
      </c>
      <c r="I861" s="212">
        <f t="shared" si="343"/>
        <v>18.5</v>
      </c>
      <c r="J861" s="212">
        <f t="shared" si="343"/>
        <v>15.799999999999999</v>
      </c>
      <c r="K861" s="295">
        <f t="shared" si="343"/>
        <v>14.700000000000001</v>
      </c>
      <c r="L861" s="295">
        <f t="shared" si="343"/>
        <v>13.799999999999999</v>
      </c>
      <c r="M861" s="295">
        <f t="shared" si="343"/>
        <v>7.8999999999999995</v>
      </c>
      <c r="N861" s="295">
        <f t="shared" si="343"/>
        <v>4.8</v>
      </c>
      <c r="O861" s="295">
        <f t="shared" si="343"/>
        <v>4.8</v>
      </c>
      <c r="P861" s="295">
        <f t="shared" si="343"/>
        <v>6.3</v>
      </c>
      <c r="Q861" s="212">
        <f t="shared" si="341"/>
        <v>169.80000000000004</v>
      </c>
      <c r="R861" s="212">
        <v>158.20000000000002</v>
      </c>
      <c r="S861" s="213">
        <f t="shared" si="342"/>
        <v>107.33249051833124</v>
      </c>
    </row>
    <row r="862" spans="1:19" ht="13.5" customHeight="1" x14ac:dyDescent="0.15">
      <c r="A862" s="209"/>
      <c r="B862" s="194"/>
      <c r="C862" s="379"/>
      <c r="D862" s="203" t="s">
        <v>75</v>
      </c>
      <c r="E862" s="212">
        <f t="shared" ref="E862:P862" si="344">+E859-E863</f>
        <v>12.2</v>
      </c>
      <c r="F862" s="212">
        <f t="shared" si="344"/>
        <v>21.6</v>
      </c>
      <c r="G862" s="212">
        <f t="shared" si="344"/>
        <v>22.799999999999997</v>
      </c>
      <c r="H862" s="212">
        <f t="shared" si="344"/>
        <v>30.700000000000003</v>
      </c>
      <c r="I862" s="212">
        <f t="shared" si="344"/>
        <v>19.3</v>
      </c>
      <c r="J862" s="212">
        <f t="shared" si="344"/>
        <v>17.2</v>
      </c>
      <c r="K862" s="295">
        <f t="shared" si="344"/>
        <v>16.100000000000001</v>
      </c>
      <c r="L862" s="295">
        <f t="shared" si="344"/>
        <v>14</v>
      </c>
      <c r="M862" s="295">
        <f t="shared" si="344"/>
        <v>7.3</v>
      </c>
      <c r="N862" s="295">
        <f t="shared" si="344"/>
        <v>4.3</v>
      </c>
      <c r="O862" s="295">
        <f t="shared" si="344"/>
        <v>4.5</v>
      </c>
      <c r="P862" s="295">
        <f t="shared" si="344"/>
        <v>6.3</v>
      </c>
      <c r="Q862" s="212">
        <f t="shared" si="341"/>
        <v>176.30000000000004</v>
      </c>
      <c r="R862" s="212">
        <v>163.80000000000001</v>
      </c>
      <c r="S862" s="213">
        <f t="shared" si="342"/>
        <v>107.63125763125765</v>
      </c>
    </row>
    <row r="863" spans="1:19" ht="13.5" customHeight="1" x14ac:dyDescent="0.15">
      <c r="A863" s="209"/>
      <c r="B863" s="194"/>
      <c r="C863" s="379"/>
      <c r="D863" s="203" t="s">
        <v>76</v>
      </c>
      <c r="E863" s="212">
        <v>0.5</v>
      </c>
      <c r="F863" s="212">
        <v>1</v>
      </c>
      <c r="G863" s="212">
        <v>2.1</v>
      </c>
      <c r="H863" s="212">
        <v>2.5</v>
      </c>
      <c r="I863" s="212">
        <v>2.2999999999999998</v>
      </c>
      <c r="J863" s="212">
        <v>2</v>
      </c>
      <c r="K863" s="295">
        <v>1.7</v>
      </c>
      <c r="L863" s="295">
        <v>1.7</v>
      </c>
      <c r="M863" s="295">
        <v>1.3</v>
      </c>
      <c r="N863" s="295">
        <v>0.8</v>
      </c>
      <c r="O863" s="295">
        <v>0.8</v>
      </c>
      <c r="P863" s="295">
        <v>0.8</v>
      </c>
      <c r="Q863" s="212">
        <f t="shared" si="341"/>
        <v>17.5</v>
      </c>
      <c r="R863" s="212">
        <v>17.399999999999999</v>
      </c>
      <c r="S863" s="213">
        <f t="shared" si="342"/>
        <v>100.57471264367817</v>
      </c>
    </row>
    <row r="864" spans="1:19" ht="13.5" customHeight="1" thickBot="1" x14ac:dyDescent="0.2">
      <c r="A864" s="209"/>
      <c r="B864" s="194"/>
      <c r="C864" s="380"/>
      <c r="D864" s="206" t="s">
        <v>77</v>
      </c>
      <c r="E864" s="214">
        <v>0.5</v>
      </c>
      <c r="F864" s="214">
        <v>1</v>
      </c>
      <c r="G864" s="214">
        <v>2.1</v>
      </c>
      <c r="H864" s="214">
        <v>2.5</v>
      </c>
      <c r="I864" s="214">
        <v>2.2999999999999998</v>
      </c>
      <c r="J864" s="214">
        <v>2</v>
      </c>
      <c r="K864" s="296">
        <v>1.7</v>
      </c>
      <c r="L864" s="296">
        <v>1.7</v>
      </c>
      <c r="M864" s="296">
        <v>1.3</v>
      </c>
      <c r="N864" s="296">
        <v>0.8</v>
      </c>
      <c r="O864" s="296">
        <v>0.8</v>
      </c>
      <c r="P864" s="296">
        <v>0.8</v>
      </c>
      <c r="Q864" s="214">
        <f t="shared" si="341"/>
        <v>17.5</v>
      </c>
      <c r="R864" s="214">
        <v>17.399999999999999</v>
      </c>
      <c r="S864" s="215">
        <f t="shared" si="342"/>
        <v>100.57471264367817</v>
      </c>
    </row>
    <row r="865" spans="1:19" ht="13.5" customHeight="1" x14ac:dyDescent="0.15">
      <c r="A865" s="209"/>
      <c r="B865" s="194"/>
      <c r="C865" s="378" t="s">
        <v>186</v>
      </c>
      <c r="D865" s="200" t="s">
        <v>72</v>
      </c>
      <c r="E865" s="210">
        <v>5</v>
      </c>
      <c r="F865" s="210">
        <v>8.5</v>
      </c>
      <c r="G865" s="210">
        <v>16.100000000000001</v>
      </c>
      <c r="H865" s="210">
        <v>35.5</v>
      </c>
      <c r="I865" s="210">
        <v>24.3</v>
      </c>
      <c r="J865" s="210">
        <v>17.100000000000001</v>
      </c>
      <c r="K865" s="294">
        <v>10.3</v>
      </c>
      <c r="L865" s="294">
        <v>7.6</v>
      </c>
      <c r="M865" s="294">
        <v>6.9</v>
      </c>
      <c r="N865" s="294">
        <v>3.3</v>
      </c>
      <c r="O865" s="294">
        <v>5.3</v>
      </c>
      <c r="P865" s="294">
        <v>7.3</v>
      </c>
      <c r="Q865" s="210">
        <f t="shared" si="341"/>
        <v>147.20000000000002</v>
      </c>
      <c r="R865" s="210">
        <v>156</v>
      </c>
      <c r="S865" s="211">
        <f t="shared" si="342"/>
        <v>94.358974358974365</v>
      </c>
    </row>
    <row r="866" spans="1:19" ht="13.5" customHeight="1" x14ac:dyDescent="0.15">
      <c r="A866" s="209"/>
      <c r="B866" s="194"/>
      <c r="C866" s="379"/>
      <c r="D866" s="203" t="s">
        <v>73</v>
      </c>
      <c r="E866" s="212">
        <v>2.9</v>
      </c>
      <c r="F866" s="212">
        <v>5</v>
      </c>
      <c r="G866" s="212">
        <v>9.4</v>
      </c>
      <c r="H866" s="212">
        <v>20.7</v>
      </c>
      <c r="I866" s="212">
        <v>14.2</v>
      </c>
      <c r="J866" s="212">
        <v>10</v>
      </c>
      <c r="K866" s="295">
        <v>6</v>
      </c>
      <c r="L866" s="295">
        <v>4.4000000000000004</v>
      </c>
      <c r="M866" s="295">
        <v>4</v>
      </c>
      <c r="N866" s="295">
        <v>1.9</v>
      </c>
      <c r="O866" s="295">
        <v>3</v>
      </c>
      <c r="P866" s="295">
        <v>4.2</v>
      </c>
      <c r="Q866" s="212">
        <f t="shared" si="341"/>
        <v>85.700000000000017</v>
      </c>
      <c r="R866" s="212">
        <v>90.8</v>
      </c>
      <c r="S866" s="213">
        <f t="shared" si="342"/>
        <v>94.383259911894285</v>
      </c>
    </row>
    <row r="867" spans="1:19" ht="13.5" customHeight="1" x14ac:dyDescent="0.15">
      <c r="A867" s="209"/>
      <c r="B867" s="194"/>
      <c r="C867" s="379"/>
      <c r="D867" s="203" t="s">
        <v>74</v>
      </c>
      <c r="E867" s="212">
        <f t="shared" ref="E867:P867" si="345">+E865-E866</f>
        <v>2.1</v>
      </c>
      <c r="F867" s="212">
        <f t="shared" si="345"/>
        <v>3.5</v>
      </c>
      <c r="G867" s="212">
        <f t="shared" si="345"/>
        <v>6.7000000000000011</v>
      </c>
      <c r="H867" s="212">
        <f t="shared" si="345"/>
        <v>14.8</v>
      </c>
      <c r="I867" s="212">
        <f t="shared" si="345"/>
        <v>10.100000000000001</v>
      </c>
      <c r="J867" s="212">
        <f t="shared" si="345"/>
        <v>7.1000000000000014</v>
      </c>
      <c r="K867" s="295">
        <f t="shared" si="345"/>
        <v>4.3000000000000007</v>
      </c>
      <c r="L867" s="295">
        <f t="shared" si="345"/>
        <v>3.1999999999999993</v>
      </c>
      <c r="M867" s="295">
        <f t="shared" si="345"/>
        <v>2.9000000000000004</v>
      </c>
      <c r="N867" s="295">
        <f t="shared" si="345"/>
        <v>1.4</v>
      </c>
      <c r="O867" s="295">
        <f t="shared" si="345"/>
        <v>2.2999999999999998</v>
      </c>
      <c r="P867" s="295">
        <f t="shared" si="345"/>
        <v>3.0999999999999996</v>
      </c>
      <c r="Q867" s="212">
        <f t="shared" si="341"/>
        <v>61.500000000000007</v>
      </c>
      <c r="R867" s="212">
        <v>65.199999999999989</v>
      </c>
      <c r="S867" s="213">
        <f t="shared" si="342"/>
        <v>94.325153374233167</v>
      </c>
    </row>
    <row r="868" spans="1:19" ht="13.5" customHeight="1" x14ac:dyDescent="0.15">
      <c r="A868" s="209"/>
      <c r="B868" s="194"/>
      <c r="C868" s="379"/>
      <c r="D868" s="203" t="s">
        <v>75</v>
      </c>
      <c r="E868" s="212">
        <f t="shared" ref="E868:P868" si="346">+E865-E869</f>
        <v>4</v>
      </c>
      <c r="F868" s="212">
        <f t="shared" si="346"/>
        <v>7.2</v>
      </c>
      <c r="G868" s="212">
        <f t="shared" si="346"/>
        <v>14.400000000000002</v>
      </c>
      <c r="H868" s="212">
        <f t="shared" si="346"/>
        <v>33.4</v>
      </c>
      <c r="I868" s="212">
        <f t="shared" si="346"/>
        <v>22.2</v>
      </c>
      <c r="J868" s="212">
        <f t="shared" si="346"/>
        <v>15.3</v>
      </c>
      <c r="K868" s="295">
        <f t="shared" si="346"/>
        <v>8.7000000000000011</v>
      </c>
      <c r="L868" s="295">
        <f t="shared" si="346"/>
        <v>6.5</v>
      </c>
      <c r="M868" s="295">
        <f t="shared" si="346"/>
        <v>5.7</v>
      </c>
      <c r="N868" s="295">
        <f t="shared" si="346"/>
        <v>2.5999999999999996</v>
      </c>
      <c r="O868" s="295">
        <f t="shared" si="346"/>
        <v>4.3</v>
      </c>
      <c r="P868" s="295">
        <f t="shared" si="346"/>
        <v>6.1999999999999993</v>
      </c>
      <c r="Q868" s="212">
        <f t="shared" si="341"/>
        <v>130.5</v>
      </c>
      <c r="R868" s="212">
        <v>140.20000000000002</v>
      </c>
      <c r="S868" s="213">
        <f t="shared" si="342"/>
        <v>93.081312410841647</v>
      </c>
    </row>
    <row r="869" spans="1:19" ht="13.5" customHeight="1" x14ac:dyDescent="0.15">
      <c r="A869" s="209"/>
      <c r="B869" s="194"/>
      <c r="C869" s="379"/>
      <c r="D869" s="203" t="s">
        <v>76</v>
      </c>
      <c r="E869" s="212">
        <v>1</v>
      </c>
      <c r="F869" s="212">
        <v>1.3</v>
      </c>
      <c r="G869" s="212">
        <v>1.7</v>
      </c>
      <c r="H869" s="212">
        <v>2.1</v>
      </c>
      <c r="I869" s="212">
        <v>2.1</v>
      </c>
      <c r="J869" s="212">
        <v>1.8</v>
      </c>
      <c r="K869" s="295">
        <v>1.6</v>
      </c>
      <c r="L869" s="295">
        <v>1.1000000000000001</v>
      </c>
      <c r="M869" s="295">
        <v>1.2</v>
      </c>
      <c r="N869" s="295">
        <v>0.7</v>
      </c>
      <c r="O869" s="295">
        <v>1</v>
      </c>
      <c r="P869" s="295">
        <v>1.1000000000000001</v>
      </c>
      <c r="Q869" s="212">
        <f t="shared" si="341"/>
        <v>16.7</v>
      </c>
      <c r="R869" s="212">
        <v>15.8</v>
      </c>
      <c r="S869" s="213">
        <f t="shared" si="342"/>
        <v>105.69620253164555</v>
      </c>
    </row>
    <row r="870" spans="1:19" ht="13.5" customHeight="1" thickBot="1" x14ac:dyDescent="0.2">
      <c r="A870" s="209"/>
      <c r="B870" s="194"/>
      <c r="C870" s="380"/>
      <c r="D870" s="206" t="s">
        <v>77</v>
      </c>
      <c r="E870" s="214">
        <v>1.4</v>
      </c>
      <c r="F870" s="214">
        <v>1.6</v>
      </c>
      <c r="G870" s="214">
        <v>2.1</v>
      </c>
      <c r="H870" s="214">
        <v>2.5</v>
      </c>
      <c r="I870" s="214">
        <v>2.5</v>
      </c>
      <c r="J870" s="214">
        <v>2.2999999999999998</v>
      </c>
      <c r="K870" s="296">
        <v>1.7</v>
      </c>
      <c r="L870" s="296">
        <v>1.3</v>
      </c>
      <c r="M870" s="296">
        <v>1.2</v>
      </c>
      <c r="N870" s="296">
        <v>0.9</v>
      </c>
      <c r="O870" s="296">
        <v>1.2</v>
      </c>
      <c r="P870" s="296">
        <v>1.2</v>
      </c>
      <c r="Q870" s="214">
        <f t="shared" si="341"/>
        <v>19.899999999999995</v>
      </c>
      <c r="R870" s="214">
        <v>20.399999999999999</v>
      </c>
      <c r="S870" s="215">
        <f t="shared" si="342"/>
        <v>97.549019607843121</v>
      </c>
    </row>
    <row r="871" spans="1:19" ht="13.5" customHeight="1" x14ac:dyDescent="0.15">
      <c r="A871" s="209"/>
      <c r="B871" s="194"/>
      <c r="C871" s="378" t="s">
        <v>187</v>
      </c>
      <c r="D871" s="200" t="s">
        <v>72</v>
      </c>
      <c r="E871" s="210">
        <v>2.4</v>
      </c>
      <c r="F871" s="210">
        <v>5.7</v>
      </c>
      <c r="G871" s="210">
        <v>8.1999999999999993</v>
      </c>
      <c r="H871" s="210">
        <v>6</v>
      </c>
      <c r="I871" s="210">
        <v>8.5</v>
      </c>
      <c r="J871" s="210">
        <v>6.2</v>
      </c>
      <c r="K871" s="294">
        <v>4.7</v>
      </c>
      <c r="L871" s="294">
        <v>1.6</v>
      </c>
      <c r="M871" s="294">
        <v>1.5</v>
      </c>
      <c r="N871" s="294">
        <v>2</v>
      </c>
      <c r="O871" s="294">
        <v>1.2</v>
      </c>
      <c r="P871" s="294">
        <v>1.2</v>
      </c>
      <c r="Q871" s="210">
        <f t="shared" si="341"/>
        <v>49.20000000000001</v>
      </c>
      <c r="R871" s="210">
        <v>53.3</v>
      </c>
      <c r="S871" s="211">
        <f t="shared" si="342"/>
        <v>92.307692307692335</v>
      </c>
    </row>
    <row r="872" spans="1:19" ht="13.5" customHeight="1" x14ac:dyDescent="0.15">
      <c r="A872" s="209"/>
      <c r="B872" s="194"/>
      <c r="C872" s="379"/>
      <c r="D872" s="203" t="s">
        <v>73</v>
      </c>
      <c r="E872" s="212">
        <v>0.1</v>
      </c>
      <c r="F872" s="212">
        <v>0.3</v>
      </c>
      <c r="G872" s="212">
        <v>0.4</v>
      </c>
      <c r="H872" s="212">
        <v>0.9</v>
      </c>
      <c r="I872" s="212">
        <v>0.9</v>
      </c>
      <c r="J872" s="212">
        <v>0.9</v>
      </c>
      <c r="K872" s="295">
        <v>0.2</v>
      </c>
      <c r="L872" s="295">
        <v>0</v>
      </c>
      <c r="M872" s="295">
        <v>0</v>
      </c>
      <c r="N872" s="295">
        <v>0</v>
      </c>
      <c r="O872" s="295">
        <v>0</v>
      </c>
      <c r="P872" s="295">
        <v>0</v>
      </c>
      <c r="Q872" s="212">
        <f t="shared" si="341"/>
        <v>3.7</v>
      </c>
      <c r="R872" s="212">
        <v>4.4999999999999991</v>
      </c>
      <c r="S872" s="213">
        <f t="shared" si="342"/>
        <v>82.222222222222243</v>
      </c>
    </row>
    <row r="873" spans="1:19" ht="13.5" customHeight="1" x14ac:dyDescent="0.15">
      <c r="A873" s="209"/>
      <c r="B873" s="194"/>
      <c r="C873" s="379"/>
      <c r="D873" s="203" t="s">
        <v>74</v>
      </c>
      <c r="E873" s="212">
        <f t="shared" ref="E873:P873" si="347">+E871-E872</f>
        <v>2.2999999999999998</v>
      </c>
      <c r="F873" s="212">
        <f t="shared" si="347"/>
        <v>5.4</v>
      </c>
      <c r="G873" s="212">
        <f t="shared" si="347"/>
        <v>7.7999999999999989</v>
      </c>
      <c r="H873" s="212">
        <f t="shared" si="347"/>
        <v>5.0999999999999996</v>
      </c>
      <c r="I873" s="212">
        <f t="shared" si="347"/>
        <v>7.6</v>
      </c>
      <c r="J873" s="212">
        <f t="shared" si="347"/>
        <v>5.3</v>
      </c>
      <c r="K873" s="295">
        <f t="shared" si="347"/>
        <v>4.5</v>
      </c>
      <c r="L873" s="295">
        <f t="shared" si="347"/>
        <v>1.6</v>
      </c>
      <c r="M873" s="295">
        <f t="shared" si="347"/>
        <v>1.5</v>
      </c>
      <c r="N873" s="295">
        <f t="shared" si="347"/>
        <v>2</v>
      </c>
      <c r="O873" s="295">
        <f t="shared" si="347"/>
        <v>1.2</v>
      </c>
      <c r="P873" s="295">
        <f t="shared" si="347"/>
        <v>1.2</v>
      </c>
      <c r="Q873" s="212">
        <f t="shared" si="341"/>
        <v>45.500000000000007</v>
      </c>
      <c r="R873" s="212">
        <v>48.800000000000004</v>
      </c>
      <c r="S873" s="213">
        <f t="shared" si="342"/>
        <v>93.23770491803279</v>
      </c>
    </row>
    <row r="874" spans="1:19" ht="13.5" customHeight="1" x14ac:dyDescent="0.15">
      <c r="A874" s="209"/>
      <c r="B874" s="194"/>
      <c r="C874" s="379"/>
      <c r="D874" s="203" t="s">
        <v>75</v>
      </c>
      <c r="E874" s="212">
        <f t="shared" ref="E874:P874" si="348">+E871-E875</f>
        <v>2.1999999999999997</v>
      </c>
      <c r="F874" s="212">
        <f t="shared" si="348"/>
        <v>5.4</v>
      </c>
      <c r="G874" s="212">
        <f t="shared" si="348"/>
        <v>7.4999999999999991</v>
      </c>
      <c r="H874" s="212">
        <f t="shared" si="348"/>
        <v>5.2</v>
      </c>
      <c r="I874" s="212">
        <f t="shared" si="348"/>
        <v>7.7</v>
      </c>
      <c r="J874" s="212">
        <f t="shared" si="348"/>
        <v>5.5</v>
      </c>
      <c r="K874" s="295">
        <f t="shared" si="348"/>
        <v>4.1000000000000005</v>
      </c>
      <c r="L874" s="295">
        <f t="shared" si="348"/>
        <v>1.2000000000000002</v>
      </c>
      <c r="M874" s="295">
        <f t="shared" si="348"/>
        <v>1.2</v>
      </c>
      <c r="N874" s="295">
        <f t="shared" si="348"/>
        <v>1.6</v>
      </c>
      <c r="O874" s="295">
        <f t="shared" si="348"/>
        <v>1</v>
      </c>
      <c r="P874" s="295">
        <f t="shared" si="348"/>
        <v>1.0999999999999999</v>
      </c>
      <c r="Q874" s="212">
        <f t="shared" si="341"/>
        <v>43.70000000000001</v>
      </c>
      <c r="R874" s="212">
        <v>47.8</v>
      </c>
      <c r="S874" s="213">
        <f t="shared" si="342"/>
        <v>91.422594142259442</v>
      </c>
    </row>
    <row r="875" spans="1:19" ht="13.5" customHeight="1" x14ac:dyDescent="0.15">
      <c r="A875" s="209"/>
      <c r="B875" s="194"/>
      <c r="C875" s="379"/>
      <c r="D875" s="203" t="s">
        <v>76</v>
      </c>
      <c r="E875" s="212">
        <v>0.2</v>
      </c>
      <c r="F875" s="212">
        <v>0.3</v>
      </c>
      <c r="G875" s="212">
        <v>0.7</v>
      </c>
      <c r="H875" s="212">
        <v>0.8</v>
      </c>
      <c r="I875" s="212">
        <v>0.8</v>
      </c>
      <c r="J875" s="212">
        <v>0.7</v>
      </c>
      <c r="K875" s="295">
        <v>0.6</v>
      </c>
      <c r="L875" s="295">
        <v>0.4</v>
      </c>
      <c r="M875" s="295">
        <v>0.3</v>
      </c>
      <c r="N875" s="295">
        <v>0.4</v>
      </c>
      <c r="O875" s="295">
        <v>0.2</v>
      </c>
      <c r="P875" s="295">
        <v>0.1</v>
      </c>
      <c r="Q875" s="212">
        <f t="shared" si="341"/>
        <v>5.5</v>
      </c>
      <c r="R875" s="212">
        <v>5.4999999999999991</v>
      </c>
      <c r="S875" s="213">
        <f t="shared" si="342"/>
        <v>100.00000000000003</v>
      </c>
    </row>
    <row r="876" spans="1:19" ht="13.5" customHeight="1" thickBot="1" x14ac:dyDescent="0.2">
      <c r="A876" s="209"/>
      <c r="B876" s="194"/>
      <c r="C876" s="380"/>
      <c r="D876" s="206" t="s">
        <v>77</v>
      </c>
      <c r="E876" s="214">
        <v>0.2</v>
      </c>
      <c r="F876" s="214">
        <v>0.3</v>
      </c>
      <c r="G876" s="214">
        <v>0.7</v>
      </c>
      <c r="H876" s="214">
        <v>1</v>
      </c>
      <c r="I876" s="214">
        <v>1.1000000000000001</v>
      </c>
      <c r="J876" s="214">
        <v>0.9</v>
      </c>
      <c r="K876" s="296">
        <v>0.6</v>
      </c>
      <c r="L876" s="296">
        <v>0.4</v>
      </c>
      <c r="M876" s="296">
        <v>0.3</v>
      </c>
      <c r="N876" s="296">
        <v>0.4</v>
      </c>
      <c r="O876" s="296">
        <v>0.2</v>
      </c>
      <c r="P876" s="296">
        <v>0.1</v>
      </c>
      <c r="Q876" s="214">
        <f t="shared" si="341"/>
        <v>6.2</v>
      </c>
      <c r="R876" s="214">
        <v>6.4999999999999991</v>
      </c>
      <c r="S876" s="215">
        <f t="shared" si="342"/>
        <v>95.384615384615401</v>
      </c>
    </row>
    <row r="877" spans="1:19" ht="13.5" customHeight="1" x14ac:dyDescent="0.15">
      <c r="A877" s="209"/>
      <c r="B877" s="194"/>
      <c r="C877" s="378" t="s">
        <v>293</v>
      </c>
      <c r="D877" s="200" t="s">
        <v>72</v>
      </c>
      <c r="E877" s="210">
        <v>8.9</v>
      </c>
      <c r="F877" s="210">
        <v>16.5</v>
      </c>
      <c r="G877" s="210">
        <v>22.3</v>
      </c>
      <c r="H877" s="210">
        <v>52.4</v>
      </c>
      <c r="I877" s="210">
        <v>33.5</v>
      </c>
      <c r="J877" s="210">
        <v>33.4</v>
      </c>
      <c r="K877" s="294">
        <v>14.6</v>
      </c>
      <c r="L877" s="294">
        <v>10.7</v>
      </c>
      <c r="M877" s="294">
        <v>6.3</v>
      </c>
      <c r="N877" s="294">
        <v>5.4</v>
      </c>
      <c r="O877" s="294">
        <v>5.5</v>
      </c>
      <c r="P877" s="294">
        <v>6.6</v>
      </c>
      <c r="Q877" s="210">
        <f t="shared" si="341"/>
        <v>216.1</v>
      </c>
      <c r="R877" s="210">
        <v>238.4</v>
      </c>
      <c r="S877" s="211">
        <f t="shared" si="342"/>
        <v>90.645973154362409</v>
      </c>
    </row>
    <row r="878" spans="1:19" ht="13.5" customHeight="1" x14ac:dyDescent="0.15">
      <c r="A878" s="209"/>
      <c r="B878" s="194"/>
      <c r="C878" s="379"/>
      <c r="D878" s="203" t="s">
        <v>73</v>
      </c>
      <c r="E878" s="212">
        <v>0.9</v>
      </c>
      <c r="F878" s="212">
        <v>4.9000000000000004</v>
      </c>
      <c r="G878" s="212">
        <v>5.6</v>
      </c>
      <c r="H878" s="212">
        <v>15.7</v>
      </c>
      <c r="I878" s="212">
        <v>10.1</v>
      </c>
      <c r="J878" s="212">
        <v>8.4</v>
      </c>
      <c r="K878" s="295">
        <v>1.5</v>
      </c>
      <c r="L878" s="295">
        <v>0.5</v>
      </c>
      <c r="M878" s="295">
        <v>0.3</v>
      </c>
      <c r="N878" s="295">
        <v>0.3</v>
      </c>
      <c r="O878" s="295">
        <v>0.3</v>
      </c>
      <c r="P878" s="295">
        <v>0.3</v>
      </c>
      <c r="Q878" s="212">
        <f t="shared" si="341"/>
        <v>48.79999999999999</v>
      </c>
      <c r="R878" s="212">
        <v>51.3</v>
      </c>
      <c r="S878" s="213">
        <f t="shared" si="342"/>
        <v>95.126705653021432</v>
      </c>
    </row>
    <row r="879" spans="1:19" ht="13.5" customHeight="1" x14ac:dyDescent="0.15">
      <c r="A879" s="209"/>
      <c r="B879" s="194"/>
      <c r="C879" s="379"/>
      <c r="D879" s="203" t="s">
        <v>74</v>
      </c>
      <c r="E879" s="212">
        <f t="shared" ref="E879:P879" si="349">+E877-E878</f>
        <v>8</v>
      </c>
      <c r="F879" s="212">
        <f t="shared" si="349"/>
        <v>11.6</v>
      </c>
      <c r="G879" s="212">
        <f t="shared" si="349"/>
        <v>16.700000000000003</v>
      </c>
      <c r="H879" s="212">
        <f t="shared" si="349"/>
        <v>36.700000000000003</v>
      </c>
      <c r="I879" s="212">
        <f t="shared" si="349"/>
        <v>23.4</v>
      </c>
      <c r="J879" s="212">
        <f t="shared" si="349"/>
        <v>25</v>
      </c>
      <c r="K879" s="295">
        <f t="shared" si="349"/>
        <v>13.1</v>
      </c>
      <c r="L879" s="295">
        <f t="shared" si="349"/>
        <v>10.199999999999999</v>
      </c>
      <c r="M879" s="295">
        <f t="shared" si="349"/>
        <v>6</v>
      </c>
      <c r="N879" s="295">
        <f t="shared" si="349"/>
        <v>5.1000000000000005</v>
      </c>
      <c r="O879" s="295">
        <f t="shared" si="349"/>
        <v>5.2</v>
      </c>
      <c r="P879" s="295">
        <f t="shared" si="349"/>
        <v>6.3</v>
      </c>
      <c r="Q879" s="212">
        <f t="shared" si="341"/>
        <v>167.29999999999998</v>
      </c>
      <c r="R879" s="212">
        <v>187.09999999999997</v>
      </c>
      <c r="S879" s="213">
        <f t="shared" si="342"/>
        <v>89.417423837520047</v>
      </c>
    </row>
    <row r="880" spans="1:19" ht="13.5" customHeight="1" x14ac:dyDescent="0.15">
      <c r="A880" s="209"/>
      <c r="B880" s="194"/>
      <c r="C880" s="379"/>
      <c r="D880" s="203" t="s">
        <v>75</v>
      </c>
      <c r="E880" s="212">
        <f t="shared" ref="E880:P880" si="350">+E877-E881</f>
        <v>7.3000000000000007</v>
      </c>
      <c r="F880" s="212">
        <f t="shared" si="350"/>
        <v>14.2</v>
      </c>
      <c r="G880" s="212">
        <f t="shared" si="350"/>
        <v>19.8</v>
      </c>
      <c r="H880" s="212">
        <f t="shared" si="350"/>
        <v>48</v>
      </c>
      <c r="I880" s="212">
        <f t="shared" si="350"/>
        <v>29.2</v>
      </c>
      <c r="J880" s="212">
        <f t="shared" si="350"/>
        <v>30.099999999999998</v>
      </c>
      <c r="K880" s="295">
        <f t="shared" si="350"/>
        <v>11.7</v>
      </c>
      <c r="L880" s="295">
        <f t="shared" si="350"/>
        <v>8.2999999999999989</v>
      </c>
      <c r="M880" s="295">
        <f t="shared" si="350"/>
        <v>4.5999999999999996</v>
      </c>
      <c r="N880" s="295">
        <f t="shared" si="350"/>
        <v>4</v>
      </c>
      <c r="O880" s="295">
        <f t="shared" si="350"/>
        <v>4</v>
      </c>
      <c r="P880" s="295">
        <f t="shared" si="350"/>
        <v>5</v>
      </c>
      <c r="Q880" s="212">
        <f t="shared" si="341"/>
        <v>186.2</v>
      </c>
      <c r="R880" s="212">
        <v>209.10000000000002</v>
      </c>
      <c r="S880" s="213">
        <f t="shared" si="342"/>
        <v>89.048302247728344</v>
      </c>
    </row>
    <row r="881" spans="1:19" ht="13.5" customHeight="1" x14ac:dyDescent="0.15">
      <c r="A881" s="209"/>
      <c r="B881" s="194"/>
      <c r="C881" s="379"/>
      <c r="D881" s="203" t="s">
        <v>76</v>
      </c>
      <c r="E881" s="212">
        <v>1.6</v>
      </c>
      <c r="F881" s="212">
        <v>2.2999999999999998</v>
      </c>
      <c r="G881" s="212">
        <v>2.5</v>
      </c>
      <c r="H881" s="212">
        <v>4.4000000000000004</v>
      </c>
      <c r="I881" s="212">
        <v>4.3</v>
      </c>
      <c r="J881" s="212">
        <v>3.3</v>
      </c>
      <c r="K881" s="295">
        <v>2.9</v>
      </c>
      <c r="L881" s="295">
        <v>2.4</v>
      </c>
      <c r="M881" s="295">
        <v>1.7</v>
      </c>
      <c r="N881" s="295">
        <v>1.4</v>
      </c>
      <c r="O881" s="295">
        <v>1.5</v>
      </c>
      <c r="P881" s="295">
        <v>1.6</v>
      </c>
      <c r="Q881" s="212">
        <f t="shared" si="341"/>
        <v>29.9</v>
      </c>
      <c r="R881" s="212">
        <v>29.3</v>
      </c>
      <c r="S881" s="213">
        <f t="shared" si="342"/>
        <v>102.04778156996585</v>
      </c>
    </row>
    <row r="882" spans="1:19" ht="13.5" customHeight="1" thickBot="1" x14ac:dyDescent="0.2">
      <c r="A882" s="209"/>
      <c r="B882" s="194"/>
      <c r="C882" s="380"/>
      <c r="D882" s="206" t="s">
        <v>77</v>
      </c>
      <c r="E882" s="214">
        <v>1.7</v>
      </c>
      <c r="F882" s="214">
        <v>2.6</v>
      </c>
      <c r="G882" s="214">
        <v>2.8</v>
      </c>
      <c r="H882" s="214">
        <v>4.9000000000000004</v>
      </c>
      <c r="I882" s="214">
        <v>4.7</v>
      </c>
      <c r="J882" s="214">
        <v>3.7</v>
      </c>
      <c r="K882" s="296">
        <v>3.2</v>
      </c>
      <c r="L882" s="296">
        <v>2.7</v>
      </c>
      <c r="M882" s="296">
        <v>1.9</v>
      </c>
      <c r="N882" s="296">
        <v>1.6</v>
      </c>
      <c r="O882" s="296">
        <v>1.7</v>
      </c>
      <c r="P882" s="296">
        <v>1.8</v>
      </c>
      <c r="Q882" s="214">
        <f t="shared" si="341"/>
        <v>33.299999999999997</v>
      </c>
      <c r="R882" s="214">
        <v>32.599999999999994</v>
      </c>
      <c r="S882" s="215">
        <f t="shared" si="342"/>
        <v>102.1472392638037</v>
      </c>
    </row>
    <row r="883" spans="1:19" ht="13.5" customHeight="1" x14ac:dyDescent="0.15">
      <c r="A883" s="209"/>
      <c r="B883" s="194"/>
      <c r="C883" s="378" t="s">
        <v>188</v>
      </c>
      <c r="D883" s="200" t="s">
        <v>72</v>
      </c>
      <c r="E883" s="210">
        <v>16.7</v>
      </c>
      <c r="F883" s="210">
        <v>34.4</v>
      </c>
      <c r="G883" s="210">
        <v>51.1</v>
      </c>
      <c r="H883" s="210">
        <v>37.4</v>
      </c>
      <c r="I883" s="210">
        <v>37.799999999999997</v>
      </c>
      <c r="J883" s="210">
        <v>25.2</v>
      </c>
      <c r="K883" s="294">
        <v>29.6</v>
      </c>
      <c r="L883" s="294">
        <v>10</v>
      </c>
      <c r="M883" s="294">
        <v>8.6</v>
      </c>
      <c r="N883" s="294">
        <v>10</v>
      </c>
      <c r="O883" s="294">
        <v>7.9</v>
      </c>
      <c r="P883" s="294">
        <v>10.7</v>
      </c>
      <c r="Q883" s="210">
        <f t="shared" si="341"/>
        <v>279.39999999999992</v>
      </c>
      <c r="R883" s="210">
        <v>220.90000000000003</v>
      </c>
      <c r="S883" s="211">
        <f t="shared" si="342"/>
        <v>126.48257129923037</v>
      </c>
    </row>
    <row r="884" spans="1:19" ht="13.5" customHeight="1" x14ac:dyDescent="0.15">
      <c r="A884" s="209"/>
      <c r="B884" s="194"/>
      <c r="C884" s="379"/>
      <c r="D884" s="203" t="s">
        <v>73</v>
      </c>
      <c r="E884" s="212">
        <v>0.7</v>
      </c>
      <c r="F884" s="212">
        <v>1.3</v>
      </c>
      <c r="G884" s="212">
        <v>3.5</v>
      </c>
      <c r="H884" s="212">
        <v>4</v>
      </c>
      <c r="I884" s="212">
        <v>3.2</v>
      </c>
      <c r="J884" s="212">
        <v>2</v>
      </c>
      <c r="K884" s="295">
        <v>1.3</v>
      </c>
      <c r="L884" s="295">
        <v>0.9</v>
      </c>
      <c r="M884" s="295">
        <v>0.6</v>
      </c>
      <c r="N884" s="295">
        <v>0.5</v>
      </c>
      <c r="O884" s="295">
        <v>0.5</v>
      </c>
      <c r="P884" s="295">
        <v>0.6</v>
      </c>
      <c r="Q884" s="212">
        <f t="shared" si="341"/>
        <v>19.100000000000001</v>
      </c>
      <c r="R884" s="212">
        <v>114.5</v>
      </c>
      <c r="S884" s="213">
        <f t="shared" si="342"/>
        <v>16.681222707423583</v>
      </c>
    </row>
    <row r="885" spans="1:19" ht="13.5" customHeight="1" x14ac:dyDescent="0.15">
      <c r="A885" s="209"/>
      <c r="B885" s="194"/>
      <c r="C885" s="379"/>
      <c r="D885" s="203" t="s">
        <v>74</v>
      </c>
      <c r="E885" s="212">
        <f t="shared" ref="E885:P885" si="351">+E883-E884</f>
        <v>16</v>
      </c>
      <c r="F885" s="212">
        <f t="shared" si="351"/>
        <v>33.1</v>
      </c>
      <c r="G885" s="212">
        <f t="shared" si="351"/>
        <v>47.6</v>
      </c>
      <c r="H885" s="212">
        <f t="shared" si="351"/>
        <v>33.4</v>
      </c>
      <c r="I885" s="212">
        <f t="shared" si="351"/>
        <v>34.599999999999994</v>
      </c>
      <c r="J885" s="212">
        <f t="shared" si="351"/>
        <v>23.2</v>
      </c>
      <c r="K885" s="295">
        <f t="shared" si="351"/>
        <v>28.3</v>
      </c>
      <c r="L885" s="295">
        <f t="shared" si="351"/>
        <v>9.1</v>
      </c>
      <c r="M885" s="295">
        <f t="shared" si="351"/>
        <v>8</v>
      </c>
      <c r="N885" s="295">
        <f t="shared" si="351"/>
        <v>9.5</v>
      </c>
      <c r="O885" s="295">
        <f t="shared" si="351"/>
        <v>7.4</v>
      </c>
      <c r="P885" s="295">
        <f t="shared" si="351"/>
        <v>10.1</v>
      </c>
      <c r="Q885" s="212">
        <f t="shared" si="341"/>
        <v>260.3</v>
      </c>
      <c r="R885" s="212">
        <v>106.39999999999999</v>
      </c>
      <c r="S885" s="213">
        <f t="shared" si="342"/>
        <v>244.64285714285717</v>
      </c>
    </row>
    <row r="886" spans="1:19" ht="13.5" customHeight="1" x14ac:dyDescent="0.15">
      <c r="A886" s="209"/>
      <c r="B886" s="194"/>
      <c r="C886" s="379"/>
      <c r="D886" s="203" t="s">
        <v>75</v>
      </c>
      <c r="E886" s="212">
        <f t="shared" ref="E886:P886" si="352">+E883-E887</f>
        <v>14.2</v>
      </c>
      <c r="F886" s="212">
        <f t="shared" si="352"/>
        <v>30.9</v>
      </c>
      <c r="G886" s="212">
        <f t="shared" si="352"/>
        <v>46.5</v>
      </c>
      <c r="H886" s="212">
        <f t="shared" si="352"/>
        <v>32.4</v>
      </c>
      <c r="I886" s="212">
        <f t="shared" si="352"/>
        <v>32.799999999999997</v>
      </c>
      <c r="J886" s="212">
        <f t="shared" si="352"/>
        <v>21.5</v>
      </c>
      <c r="K886" s="295">
        <f t="shared" si="352"/>
        <v>26.400000000000002</v>
      </c>
      <c r="L886" s="295">
        <f t="shared" si="352"/>
        <v>7.5</v>
      </c>
      <c r="M886" s="295">
        <f t="shared" si="352"/>
        <v>6.5</v>
      </c>
      <c r="N886" s="295">
        <f t="shared" si="352"/>
        <v>7.9</v>
      </c>
      <c r="O886" s="295">
        <f t="shared" si="352"/>
        <v>6.2</v>
      </c>
      <c r="P886" s="295">
        <f t="shared" si="352"/>
        <v>8.5</v>
      </c>
      <c r="Q886" s="212">
        <f t="shared" si="341"/>
        <v>241.3</v>
      </c>
      <c r="R886" s="212">
        <v>195.8</v>
      </c>
      <c r="S886" s="213">
        <f t="shared" si="342"/>
        <v>123.23799795709908</v>
      </c>
    </row>
    <row r="887" spans="1:19" ht="13.5" customHeight="1" x14ac:dyDescent="0.15">
      <c r="A887" s="209"/>
      <c r="B887" s="194"/>
      <c r="C887" s="379"/>
      <c r="D887" s="203" t="s">
        <v>76</v>
      </c>
      <c r="E887" s="212">
        <v>2.5</v>
      </c>
      <c r="F887" s="212">
        <v>3.5</v>
      </c>
      <c r="G887" s="212">
        <v>4.5999999999999996</v>
      </c>
      <c r="H887" s="212">
        <v>5</v>
      </c>
      <c r="I887" s="212">
        <v>5</v>
      </c>
      <c r="J887" s="212">
        <v>3.7</v>
      </c>
      <c r="K887" s="295">
        <v>3.2</v>
      </c>
      <c r="L887" s="295">
        <v>2.5</v>
      </c>
      <c r="M887" s="295">
        <v>2.1</v>
      </c>
      <c r="N887" s="295">
        <v>2.1</v>
      </c>
      <c r="O887" s="295">
        <v>1.7</v>
      </c>
      <c r="P887" s="295">
        <v>2.2000000000000002</v>
      </c>
      <c r="Q887" s="212">
        <f t="shared" si="341"/>
        <v>38.100000000000009</v>
      </c>
      <c r="R887" s="212">
        <v>25.1</v>
      </c>
      <c r="S887" s="213">
        <f t="shared" si="342"/>
        <v>151.792828685259</v>
      </c>
    </row>
    <row r="888" spans="1:19" ht="13.5" customHeight="1" thickBot="1" x14ac:dyDescent="0.2">
      <c r="A888" s="209"/>
      <c r="B888" s="194"/>
      <c r="C888" s="380"/>
      <c r="D888" s="206" t="s">
        <v>77</v>
      </c>
      <c r="E888" s="214">
        <v>2.7</v>
      </c>
      <c r="F888" s="214">
        <v>3.9</v>
      </c>
      <c r="G888" s="214">
        <v>5.0999999999999996</v>
      </c>
      <c r="H888" s="214">
        <v>5.5</v>
      </c>
      <c r="I888" s="214">
        <v>5.5</v>
      </c>
      <c r="J888" s="214">
        <v>4.0999999999999996</v>
      </c>
      <c r="K888" s="296">
        <v>3.5</v>
      </c>
      <c r="L888" s="296">
        <v>2.8</v>
      </c>
      <c r="M888" s="296">
        <v>2.2999999999999998</v>
      </c>
      <c r="N888" s="296">
        <v>2.2999999999999998</v>
      </c>
      <c r="O888" s="296">
        <v>1.9</v>
      </c>
      <c r="P888" s="296">
        <v>2.4</v>
      </c>
      <c r="Q888" s="214">
        <f t="shared" si="341"/>
        <v>41.999999999999986</v>
      </c>
      <c r="R888" s="214">
        <v>27.3</v>
      </c>
      <c r="S888" s="215">
        <f t="shared" si="342"/>
        <v>153.84615384615378</v>
      </c>
    </row>
    <row r="889" spans="1:19" ht="13.5" customHeight="1" x14ac:dyDescent="0.15">
      <c r="A889" s="209"/>
      <c r="B889" s="194"/>
      <c r="C889" s="378" t="s">
        <v>189</v>
      </c>
      <c r="D889" s="200" t="s">
        <v>72</v>
      </c>
      <c r="E889" s="210">
        <v>3.3</v>
      </c>
      <c r="F889" s="210">
        <v>9.4</v>
      </c>
      <c r="G889" s="210">
        <v>27.7</v>
      </c>
      <c r="H889" s="210">
        <v>25.2</v>
      </c>
      <c r="I889" s="210">
        <v>18.8</v>
      </c>
      <c r="J889" s="210">
        <v>20.3</v>
      </c>
      <c r="K889" s="294">
        <v>6.5</v>
      </c>
      <c r="L889" s="294">
        <v>1.3</v>
      </c>
      <c r="M889" s="294">
        <v>1.1000000000000001</v>
      </c>
      <c r="N889" s="294">
        <v>0.9</v>
      </c>
      <c r="O889" s="294">
        <v>0.9</v>
      </c>
      <c r="P889" s="294">
        <v>1.1000000000000001</v>
      </c>
      <c r="Q889" s="210">
        <f t="shared" si="341"/>
        <v>116.49999999999999</v>
      </c>
      <c r="R889" s="210">
        <v>122.10000000000001</v>
      </c>
      <c r="S889" s="211">
        <f t="shared" si="342"/>
        <v>95.413595413595402</v>
      </c>
    </row>
    <row r="890" spans="1:19" ht="13.5" customHeight="1" x14ac:dyDescent="0.15">
      <c r="A890" s="209"/>
      <c r="B890" s="194"/>
      <c r="C890" s="379"/>
      <c r="D890" s="203" t="s">
        <v>73</v>
      </c>
      <c r="E890" s="212">
        <v>1.3</v>
      </c>
      <c r="F890" s="212">
        <v>4.2</v>
      </c>
      <c r="G890" s="212">
        <v>23.5</v>
      </c>
      <c r="H890" s="212">
        <v>20.2</v>
      </c>
      <c r="I890" s="212">
        <v>15</v>
      </c>
      <c r="J890" s="212">
        <v>15.2</v>
      </c>
      <c r="K890" s="295">
        <v>3.9</v>
      </c>
      <c r="L890" s="295">
        <v>0.9</v>
      </c>
      <c r="M890" s="295">
        <v>0.6</v>
      </c>
      <c r="N890" s="295">
        <v>0.5</v>
      </c>
      <c r="O890" s="295">
        <v>0.6</v>
      </c>
      <c r="P890" s="295">
        <v>0.6</v>
      </c>
      <c r="Q890" s="212">
        <f t="shared" si="341"/>
        <v>86.5</v>
      </c>
      <c r="R890" s="212">
        <v>90.199999999999989</v>
      </c>
      <c r="S890" s="213">
        <f t="shared" si="342"/>
        <v>95.898004434589808</v>
      </c>
    </row>
    <row r="891" spans="1:19" ht="13.5" customHeight="1" x14ac:dyDescent="0.15">
      <c r="A891" s="209"/>
      <c r="B891" s="194"/>
      <c r="C891" s="379"/>
      <c r="D891" s="203" t="s">
        <v>74</v>
      </c>
      <c r="E891" s="212">
        <f t="shared" ref="E891:P891" si="353">+E889-E890</f>
        <v>1.9999999999999998</v>
      </c>
      <c r="F891" s="212">
        <f t="shared" si="353"/>
        <v>5.2</v>
      </c>
      <c r="G891" s="212">
        <f t="shared" si="353"/>
        <v>4.1999999999999993</v>
      </c>
      <c r="H891" s="212">
        <f t="shared" si="353"/>
        <v>5</v>
      </c>
      <c r="I891" s="212">
        <f t="shared" si="353"/>
        <v>3.8000000000000007</v>
      </c>
      <c r="J891" s="212">
        <f t="shared" si="353"/>
        <v>5.1000000000000014</v>
      </c>
      <c r="K891" s="295">
        <f t="shared" si="353"/>
        <v>2.6</v>
      </c>
      <c r="L891" s="295">
        <f t="shared" si="353"/>
        <v>0.4</v>
      </c>
      <c r="M891" s="295">
        <f t="shared" si="353"/>
        <v>0.50000000000000011</v>
      </c>
      <c r="N891" s="295">
        <f t="shared" si="353"/>
        <v>0.4</v>
      </c>
      <c r="O891" s="295">
        <f t="shared" si="353"/>
        <v>0.30000000000000004</v>
      </c>
      <c r="P891" s="295">
        <f t="shared" si="353"/>
        <v>0.50000000000000011</v>
      </c>
      <c r="Q891" s="212">
        <f t="shared" si="341"/>
        <v>30</v>
      </c>
      <c r="R891" s="212">
        <v>31.899999999999995</v>
      </c>
      <c r="S891" s="213">
        <f t="shared" si="342"/>
        <v>94.04388714733544</v>
      </c>
    </row>
    <row r="892" spans="1:19" ht="13.5" customHeight="1" x14ac:dyDescent="0.15">
      <c r="A892" s="209"/>
      <c r="B892" s="194"/>
      <c r="C892" s="379"/>
      <c r="D892" s="203" t="s">
        <v>75</v>
      </c>
      <c r="E892" s="212">
        <f t="shared" ref="E892:P892" si="354">+E889-E893</f>
        <v>2.1999999999999997</v>
      </c>
      <c r="F892" s="212">
        <f t="shared" si="354"/>
        <v>6.3000000000000007</v>
      </c>
      <c r="G892" s="212">
        <f t="shared" si="354"/>
        <v>15.299999999999999</v>
      </c>
      <c r="H892" s="212">
        <f t="shared" si="354"/>
        <v>12.6</v>
      </c>
      <c r="I892" s="212">
        <f t="shared" si="354"/>
        <v>8.7000000000000011</v>
      </c>
      <c r="J892" s="212">
        <f t="shared" si="354"/>
        <v>12.700000000000001</v>
      </c>
      <c r="K892" s="295">
        <f t="shared" si="354"/>
        <v>5.4</v>
      </c>
      <c r="L892" s="295">
        <f t="shared" si="354"/>
        <v>0.9</v>
      </c>
      <c r="M892" s="295">
        <f t="shared" si="354"/>
        <v>0.8</v>
      </c>
      <c r="N892" s="295">
        <f t="shared" si="354"/>
        <v>0.8</v>
      </c>
      <c r="O892" s="295">
        <f t="shared" si="354"/>
        <v>0.7</v>
      </c>
      <c r="P892" s="295">
        <f t="shared" si="354"/>
        <v>0.8</v>
      </c>
      <c r="Q892" s="212">
        <f t="shared" si="341"/>
        <v>67.2</v>
      </c>
      <c r="R892" s="212">
        <v>73.2</v>
      </c>
      <c r="S892" s="213">
        <f t="shared" si="342"/>
        <v>91.803278688524586</v>
      </c>
    </row>
    <row r="893" spans="1:19" ht="13.5" customHeight="1" x14ac:dyDescent="0.15">
      <c r="A893" s="209"/>
      <c r="B893" s="216"/>
      <c r="C893" s="379"/>
      <c r="D893" s="203" t="s">
        <v>76</v>
      </c>
      <c r="E893" s="212">
        <v>1.1000000000000001</v>
      </c>
      <c r="F893" s="212">
        <v>3.1</v>
      </c>
      <c r="G893" s="212">
        <v>12.4</v>
      </c>
      <c r="H893" s="212">
        <v>12.6</v>
      </c>
      <c r="I893" s="212">
        <v>10.1</v>
      </c>
      <c r="J893" s="212">
        <v>7.6</v>
      </c>
      <c r="K893" s="295">
        <v>1.1000000000000001</v>
      </c>
      <c r="L893" s="295">
        <v>0.4</v>
      </c>
      <c r="M893" s="295">
        <v>0.3</v>
      </c>
      <c r="N893" s="295">
        <v>0.1</v>
      </c>
      <c r="O893" s="295">
        <v>0.2</v>
      </c>
      <c r="P893" s="295">
        <v>0.3</v>
      </c>
      <c r="Q893" s="212">
        <f t="shared" si="341"/>
        <v>49.300000000000004</v>
      </c>
      <c r="R893" s="212">
        <v>48.900000000000013</v>
      </c>
      <c r="S893" s="213">
        <f t="shared" si="342"/>
        <v>100.81799591002043</v>
      </c>
    </row>
    <row r="894" spans="1:19" ht="13.5" customHeight="1" thickBot="1" x14ac:dyDescent="0.2">
      <c r="A894" s="209"/>
      <c r="B894" s="216"/>
      <c r="C894" s="380"/>
      <c r="D894" s="206" t="s">
        <v>77</v>
      </c>
      <c r="E894" s="214">
        <v>1.4</v>
      </c>
      <c r="F894" s="214">
        <v>3.5</v>
      </c>
      <c r="G894" s="214">
        <v>14.2</v>
      </c>
      <c r="H894" s="214">
        <v>14</v>
      </c>
      <c r="I894" s="214">
        <v>11.3</v>
      </c>
      <c r="J894" s="214">
        <v>8</v>
      </c>
      <c r="K894" s="296">
        <v>1.3</v>
      </c>
      <c r="L894" s="296">
        <v>0.8</v>
      </c>
      <c r="M894" s="296">
        <v>0.5</v>
      </c>
      <c r="N894" s="296">
        <v>0.3</v>
      </c>
      <c r="O894" s="296">
        <v>0.3</v>
      </c>
      <c r="P894" s="296">
        <v>0.5</v>
      </c>
      <c r="Q894" s="214">
        <f t="shared" si="341"/>
        <v>56.099999999999994</v>
      </c>
      <c r="R894" s="214">
        <v>54.199999999999996</v>
      </c>
      <c r="S894" s="215">
        <f t="shared" si="342"/>
        <v>103.50553505535056</v>
      </c>
    </row>
    <row r="895" spans="1:19" ht="13.5" customHeight="1" x14ac:dyDescent="0.15">
      <c r="A895" s="209"/>
      <c r="B895" s="216"/>
      <c r="C895" s="378" t="s">
        <v>190</v>
      </c>
      <c r="D895" s="200" t="s">
        <v>72</v>
      </c>
      <c r="E895" s="210">
        <v>4.0999999999999996</v>
      </c>
      <c r="F895" s="210">
        <v>10.3</v>
      </c>
      <c r="G895" s="210">
        <v>28.2</v>
      </c>
      <c r="H895" s="210">
        <v>27.6</v>
      </c>
      <c r="I895" s="210">
        <v>24.9</v>
      </c>
      <c r="J895" s="210">
        <v>23.6</v>
      </c>
      <c r="K895" s="294">
        <v>7.3</v>
      </c>
      <c r="L895" s="294">
        <v>1.6</v>
      </c>
      <c r="M895" s="294">
        <v>1.6</v>
      </c>
      <c r="N895" s="294">
        <v>1</v>
      </c>
      <c r="O895" s="294">
        <v>1</v>
      </c>
      <c r="P895" s="294">
        <v>1.6</v>
      </c>
      <c r="Q895" s="210">
        <f t="shared" si="341"/>
        <v>132.79999999999998</v>
      </c>
      <c r="R895" s="210">
        <v>139.90000000000003</v>
      </c>
      <c r="S895" s="211">
        <f t="shared" si="342"/>
        <v>94.924946390278734</v>
      </c>
    </row>
    <row r="896" spans="1:19" ht="13.5" customHeight="1" x14ac:dyDescent="0.15">
      <c r="A896" s="209"/>
      <c r="B896" s="216"/>
      <c r="C896" s="379"/>
      <c r="D896" s="203" t="s">
        <v>73</v>
      </c>
      <c r="E896" s="212">
        <v>1.8</v>
      </c>
      <c r="F896" s="212">
        <v>5.6</v>
      </c>
      <c r="G896" s="212">
        <v>16.100000000000001</v>
      </c>
      <c r="H896" s="212">
        <v>11</v>
      </c>
      <c r="I896" s="212">
        <v>5.5</v>
      </c>
      <c r="J896" s="212">
        <v>11.1</v>
      </c>
      <c r="K896" s="295">
        <v>4.5999999999999996</v>
      </c>
      <c r="L896" s="295">
        <v>0</v>
      </c>
      <c r="M896" s="295">
        <v>0</v>
      </c>
      <c r="N896" s="295">
        <v>0</v>
      </c>
      <c r="O896" s="295">
        <v>0</v>
      </c>
      <c r="P896" s="295">
        <v>0</v>
      </c>
      <c r="Q896" s="212">
        <f t="shared" si="341"/>
        <v>55.7</v>
      </c>
      <c r="R896" s="212">
        <v>60</v>
      </c>
      <c r="S896" s="213">
        <f t="shared" si="342"/>
        <v>92.833333333333329</v>
      </c>
    </row>
    <row r="897" spans="1:19" ht="13.5" customHeight="1" x14ac:dyDescent="0.15">
      <c r="A897" s="209"/>
      <c r="B897" s="216"/>
      <c r="C897" s="379"/>
      <c r="D897" s="203" t="s">
        <v>74</v>
      </c>
      <c r="E897" s="212">
        <f t="shared" ref="E897:P897" si="355">+E895-E896</f>
        <v>2.2999999999999998</v>
      </c>
      <c r="F897" s="212">
        <f t="shared" si="355"/>
        <v>4.7000000000000011</v>
      </c>
      <c r="G897" s="212">
        <f t="shared" si="355"/>
        <v>12.099999999999998</v>
      </c>
      <c r="H897" s="212">
        <f t="shared" si="355"/>
        <v>16.600000000000001</v>
      </c>
      <c r="I897" s="212">
        <f t="shared" si="355"/>
        <v>19.399999999999999</v>
      </c>
      <c r="J897" s="212">
        <f t="shared" si="355"/>
        <v>12.500000000000002</v>
      </c>
      <c r="K897" s="295">
        <f t="shared" si="355"/>
        <v>2.7</v>
      </c>
      <c r="L897" s="295">
        <f t="shared" si="355"/>
        <v>1.6</v>
      </c>
      <c r="M897" s="295">
        <f t="shared" si="355"/>
        <v>1.6</v>
      </c>
      <c r="N897" s="295">
        <f t="shared" si="355"/>
        <v>1</v>
      </c>
      <c r="O897" s="295">
        <f t="shared" si="355"/>
        <v>1</v>
      </c>
      <c r="P897" s="295">
        <f t="shared" si="355"/>
        <v>1.6</v>
      </c>
      <c r="Q897" s="212">
        <f t="shared" si="341"/>
        <v>77.099999999999994</v>
      </c>
      <c r="R897" s="212">
        <v>79.90000000000002</v>
      </c>
      <c r="S897" s="213">
        <f t="shared" si="342"/>
        <v>96.49561952440547</v>
      </c>
    </row>
    <row r="898" spans="1:19" ht="13.5" customHeight="1" x14ac:dyDescent="0.15">
      <c r="A898" s="209"/>
      <c r="B898" s="216"/>
      <c r="C898" s="379"/>
      <c r="D898" s="203" t="s">
        <v>75</v>
      </c>
      <c r="E898" s="212">
        <f t="shared" ref="E898:P898" si="356">+E895-E899</f>
        <v>3.3999999999999995</v>
      </c>
      <c r="F898" s="212">
        <f t="shared" si="356"/>
        <v>8.3000000000000007</v>
      </c>
      <c r="G898" s="212">
        <f t="shared" si="356"/>
        <v>22.2</v>
      </c>
      <c r="H898" s="212">
        <f t="shared" si="356"/>
        <v>21.400000000000002</v>
      </c>
      <c r="I898" s="212">
        <f t="shared" si="356"/>
        <v>19.7</v>
      </c>
      <c r="J898" s="212">
        <f t="shared" si="356"/>
        <v>19.200000000000003</v>
      </c>
      <c r="K898" s="295">
        <f t="shared" si="356"/>
        <v>5.8</v>
      </c>
      <c r="L898" s="295">
        <f t="shared" si="356"/>
        <v>0.8</v>
      </c>
      <c r="M898" s="295">
        <f t="shared" si="356"/>
        <v>1.3</v>
      </c>
      <c r="N898" s="295">
        <f t="shared" si="356"/>
        <v>0.7</v>
      </c>
      <c r="O898" s="295">
        <f t="shared" si="356"/>
        <v>0.7</v>
      </c>
      <c r="P898" s="295">
        <f t="shared" si="356"/>
        <v>1.1000000000000001</v>
      </c>
      <c r="Q898" s="212">
        <f t="shared" si="341"/>
        <v>104.6</v>
      </c>
      <c r="R898" s="212">
        <v>117.1</v>
      </c>
      <c r="S898" s="213">
        <f t="shared" si="342"/>
        <v>89.325362937660131</v>
      </c>
    </row>
    <row r="899" spans="1:19" ht="13.5" customHeight="1" x14ac:dyDescent="0.15">
      <c r="A899" s="209"/>
      <c r="B899" s="216"/>
      <c r="C899" s="379"/>
      <c r="D899" s="203" t="s">
        <v>76</v>
      </c>
      <c r="E899" s="212">
        <v>0.7</v>
      </c>
      <c r="F899" s="212">
        <v>2</v>
      </c>
      <c r="G899" s="212">
        <v>6</v>
      </c>
      <c r="H899" s="212">
        <v>6.2</v>
      </c>
      <c r="I899" s="212">
        <v>5.2</v>
      </c>
      <c r="J899" s="212">
        <v>4.4000000000000004</v>
      </c>
      <c r="K899" s="295">
        <v>1.5</v>
      </c>
      <c r="L899" s="295">
        <v>0.8</v>
      </c>
      <c r="M899" s="295">
        <v>0.3</v>
      </c>
      <c r="N899" s="295">
        <v>0.3</v>
      </c>
      <c r="O899" s="295">
        <v>0.3</v>
      </c>
      <c r="P899" s="295">
        <v>0.5</v>
      </c>
      <c r="Q899" s="212">
        <f t="shared" si="341"/>
        <v>28.200000000000003</v>
      </c>
      <c r="R899" s="212">
        <v>22.799999999999997</v>
      </c>
      <c r="S899" s="213">
        <f t="shared" si="342"/>
        <v>123.68421052631582</v>
      </c>
    </row>
    <row r="900" spans="1:19" ht="13.5" customHeight="1" thickBot="1" x14ac:dyDescent="0.2">
      <c r="A900" s="209"/>
      <c r="B900" s="216"/>
      <c r="C900" s="380"/>
      <c r="D900" s="206" t="s">
        <v>77</v>
      </c>
      <c r="E900" s="214">
        <v>0.8</v>
      </c>
      <c r="F900" s="214">
        <v>2.2000000000000002</v>
      </c>
      <c r="G900" s="214">
        <v>6.6</v>
      </c>
      <c r="H900" s="214">
        <v>6.8</v>
      </c>
      <c r="I900" s="214">
        <v>5.7</v>
      </c>
      <c r="J900" s="214">
        <v>4.8</v>
      </c>
      <c r="K900" s="296">
        <v>1.7</v>
      </c>
      <c r="L900" s="296">
        <v>0.9</v>
      </c>
      <c r="M900" s="296">
        <v>0.4</v>
      </c>
      <c r="N900" s="296">
        <v>0.4</v>
      </c>
      <c r="O900" s="296">
        <v>0.4</v>
      </c>
      <c r="P900" s="296">
        <v>0.6</v>
      </c>
      <c r="Q900" s="214">
        <f t="shared" si="341"/>
        <v>31.299999999999994</v>
      </c>
      <c r="R900" s="214">
        <v>25.3</v>
      </c>
      <c r="S900" s="215">
        <f t="shared" si="342"/>
        <v>123.71541501976282</v>
      </c>
    </row>
    <row r="901" spans="1:19" ht="13.5" customHeight="1" x14ac:dyDescent="0.15">
      <c r="A901" s="209"/>
      <c r="B901" s="216"/>
      <c r="C901" s="378" t="s">
        <v>191</v>
      </c>
      <c r="D901" s="200" t="s">
        <v>72</v>
      </c>
      <c r="E901" s="210">
        <v>4.0999999999999996</v>
      </c>
      <c r="F901" s="210">
        <v>10.3</v>
      </c>
      <c r="G901" s="210">
        <v>28.2</v>
      </c>
      <c r="H901" s="210">
        <v>27.6</v>
      </c>
      <c r="I901" s="210">
        <v>24.9</v>
      </c>
      <c r="J901" s="210">
        <v>23.6</v>
      </c>
      <c r="K901" s="294">
        <v>7.3</v>
      </c>
      <c r="L901" s="294">
        <v>1.6</v>
      </c>
      <c r="M901" s="294">
        <v>1.6</v>
      </c>
      <c r="N901" s="294">
        <v>1</v>
      </c>
      <c r="O901" s="294">
        <v>1</v>
      </c>
      <c r="P901" s="294">
        <v>1.6</v>
      </c>
      <c r="Q901" s="210">
        <f t="shared" si="341"/>
        <v>132.79999999999998</v>
      </c>
      <c r="R901" s="210">
        <v>139.90000000000003</v>
      </c>
      <c r="S901" s="211">
        <f t="shared" si="342"/>
        <v>94.924946390278734</v>
      </c>
    </row>
    <row r="902" spans="1:19" ht="13.5" customHeight="1" x14ac:dyDescent="0.15">
      <c r="A902" s="209"/>
      <c r="B902" s="216"/>
      <c r="C902" s="379"/>
      <c r="D902" s="203" t="s">
        <v>73</v>
      </c>
      <c r="E902" s="212">
        <v>1.8</v>
      </c>
      <c r="F902" s="212">
        <v>5.6</v>
      </c>
      <c r="G902" s="212">
        <v>16.100000000000001</v>
      </c>
      <c r="H902" s="212">
        <v>11</v>
      </c>
      <c r="I902" s="212">
        <v>5.5</v>
      </c>
      <c r="J902" s="212">
        <v>11.1</v>
      </c>
      <c r="K902" s="295">
        <v>4.5999999999999996</v>
      </c>
      <c r="L902" s="295">
        <v>0</v>
      </c>
      <c r="M902" s="295">
        <v>0</v>
      </c>
      <c r="N902" s="295">
        <v>0</v>
      </c>
      <c r="O902" s="295">
        <v>0</v>
      </c>
      <c r="P902" s="295">
        <v>0</v>
      </c>
      <c r="Q902" s="212">
        <f t="shared" si="341"/>
        <v>55.7</v>
      </c>
      <c r="R902" s="212">
        <v>60</v>
      </c>
      <c r="S902" s="213">
        <f t="shared" si="342"/>
        <v>92.833333333333329</v>
      </c>
    </row>
    <row r="903" spans="1:19" ht="13.5" customHeight="1" x14ac:dyDescent="0.15">
      <c r="A903" s="209"/>
      <c r="B903" s="216"/>
      <c r="C903" s="379"/>
      <c r="D903" s="203" t="s">
        <v>74</v>
      </c>
      <c r="E903" s="212">
        <f t="shared" ref="E903:P903" si="357">+E901-E902</f>
        <v>2.2999999999999998</v>
      </c>
      <c r="F903" s="212">
        <f t="shared" si="357"/>
        <v>4.7000000000000011</v>
      </c>
      <c r="G903" s="212">
        <f t="shared" si="357"/>
        <v>12.099999999999998</v>
      </c>
      <c r="H903" s="212">
        <f t="shared" si="357"/>
        <v>16.600000000000001</v>
      </c>
      <c r="I903" s="212">
        <f t="shared" si="357"/>
        <v>19.399999999999999</v>
      </c>
      <c r="J903" s="212">
        <f t="shared" si="357"/>
        <v>12.500000000000002</v>
      </c>
      <c r="K903" s="295">
        <f t="shared" si="357"/>
        <v>2.7</v>
      </c>
      <c r="L903" s="295">
        <f t="shared" si="357"/>
        <v>1.6</v>
      </c>
      <c r="M903" s="295">
        <f t="shared" si="357"/>
        <v>1.6</v>
      </c>
      <c r="N903" s="295">
        <f t="shared" si="357"/>
        <v>1</v>
      </c>
      <c r="O903" s="295">
        <f t="shared" si="357"/>
        <v>1</v>
      </c>
      <c r="P903" s="295">
        <f t="shared" si="357"/>
        <v>1.6</v>
      </c>
      <c r="Q903" s="212">
        <f t="shared" si="341"/>
        <v>77.099999999999994</v>
      </c>
      <c r="R903" s="212">
        <v>79.90000000000002</v>
      </c>
      <c r="S903" s="213">
        <f t="shared" si="342"/>
        <v>96.49561952440547</v>
      </c>
    </row>
    <row r="904" spans="1:19" ht="13.5" customHeight="1" x14ac:dyDescent="0.15">
      <c r="A904" s="209"/>
      <c r="B904" s="194"/>
      <c r="C904" s="379"/>
      <c r="D904" s="203" t="s">
        <v>75</v>
      </c>
      <c r="E904" s="212">
        <f t="shared" ref="E904:P904" si="358">+E901-E905</f>
        <v>2.8</v>
      </c>
      <c r="F904" s="212">
        <f t="shared" si="358"/>
        <v>5.2000000000000011</v>
      </c>
      <c r="G904" s="212">
        <f t="shared" si="358"/>
        <v>12.799999999999999</v>
      </c>
      <c r="H904" s="212">
        <f t="shared" si="358"/>
        <v>12.000000000000002</v>
      </c>
      <c r="I904" s="212">
        <f t="shared" si="358"/>
        <v>13.399999999999999</v>
      </c>
      <c r="J904" s="212">
        <f t="shared" si="358"/>
        <v>12.900000000000002</v>
      </c>
      <c r="K904" s="295">
        <f t="shared" si="358"/>
        <v>5.1999999999999993</v>
      </c>
      <c r="L904" s="295">
        <f t="shared" si="358"/>
        <v>1.3</v>
      </c>
      <c r="M904" s="295">
        <f t="shared" si="358"/>
        <v>1.3</v>
      </c>
      <c r="N904" s="295">
        <f t="shared" si="358"/>
        <v>0.9</v>
      </c>
      <c r="O904" s="295">
        <f t="shared" si="358"/>
        <v>0.8</v>
      </c>
      <c r="P904" s="295">
        <f t="shared" si="358"/>
        <v>1.2000000000000002</v>
      </c>
      <c r="Q904" s="212">
        <f t="shared" si="341"/>
        <v>69.8</v>
      </c>
      <c r="R904" s="212">
        <v>73.399999999999991</v>
      </c>
      <c r="S904" s="213">
        <f t="shared" si="342"/>
        <v>95.095367847411453</v>
      </c>
    </row>
    <row r="905" spans="1:19" ht="13.5" customHeight="1" x14ac:dyDescent="0.15">
      <c r="A905" s="209"/>
      <c r="B905" s="194"/>
      <c r="C905" s="379"/>
      <c r="D905" s="203" t="s">
        <v>76</v>
      </c>
      <c r="E905" s="212">
        <v>1.3</v>
      </c>
      <c r="F905" s="212">
        <v>5.0999999999999996</v>
      </c>
      <c r="G905" s="212">
        <v>15.4</v>
      </c>
      <c r="H905" s="212">
        <v>15.6</v>
      </c>
      <c r="I905" s="212">
        <v>11.5</v>
      </c>
      <c r="J905" s="212">
        <v>10.7</v>
      </c>
      <c r="K905" s="295">
        <v>2.1</v>
      </c>
      <c r="L905" s="295">
        <v>0.3</v>
      </c>
      <c r="M905" s="295">
        <v>0.3</v>
      </c>
      <c r="N905" s="295">
        <v>0.1</v>
      </c>
      <c r="O905" s="295">
        <v>0.2</v>
      </c>
      <c r="P905" s="295">
        <v>0.4</v>
      </c>
      <c r="Q905" s="212">
        <f t="shared" si="341"/>
        <v>62.999999999999993</v>
      </c>
      <c r="R905" s="212">
        <v>66.500000000000014</v>
      </c>
      <c r="S905" s="213">
        <f t="shared" si="342"/>
        <v>94.736842105263136</v>
      </c>
    </row>
    <row r="906" spans="1:19" ht="13.5" customHeight="1" thickBot="1" x14ac:dyDescent="0.2">
      <c r="A906" s="263"/>
      <c r="B906" s="221"/>
      <c r="C906" s="380"/>
      <c r="D906" s="206" t="s">
        <v>77</v>
      </c>
      <c r="E906" s="214">
        <v>1.7</v>
      </c>
      <c r="F906" s="214">
        <v>5.7</v>
      </c>
      <c r="G906" s="214">
        <v>17</v>
      </c>
      <c r="H906" s="214">
        <v>17.8</v>
      </c>
      <c r="I906" s="214">
        <v>14</v>
      </c>
      <c r="J906" s="214">
        <v>12.2</v>
      </c>
      <c r="K906" s="296">
        <v>2.9</v>
      </c>
      <c r="L906" s="296">
        <v>0.8</v>
      </c>
      <c r="M906" s="296">
        <v>0.7</v>
      </c>
      <c r="N906" s="296">
        <v>0.3</v>
      </c>
      <c r="O906" s="296">
        <v>0.7</v>
      </c>
      <c r="P906" s="296">
        <v>1.3</v>
      </c>
      <c r="Q906" s="214">
        <f t="shared" si="341"/>
        <v>75.100000000000009</v>
      </c>
      <c r="R906" s="214">
        <v>76.399999999999991</v>
      </c>
      <c r="S906" s="215">
        <f t="shared" si="342"/>
        <v>98.298429319371749</v>
      </c>
    </row>
    <row r="907" spans="1:19" ht="13.5" customHeight="1" x14ac:dyDescent="0.15">
      <c r="A907" s="369" t="s">
        <v>18</v>
      </c>
      <c r="B907" s="370"/>
      <c r="C907" s="371"/>
      <c r="D907" s="200" t="s">
        <v>72</v>
      </c>
      <c r="E907" s="201">
        <f t="shared" ref="E907:R907" si="359">+E916</f>
        <v>310.39999999999998</v>
      </c>
      <c r="F907" s="201">
        <f t="shared" si="359"/>
        <v>929.60000000000014</v>
      </c>
      <c r="G907" s="201">
        <f t="shared" si="359"/>
        <v>748.40000000000009</v>
      </c>
      <c r="H907" s="201">
        <f t="shared" si="359"/>
        <v>1200.2</v>
      </c>
      <c r="I907" s="201">
        <f t="shared" si="359"/>
        <v>1569.8000000000002</v>
      </c>
      <c r="J907" s="201">
        <f t="shared" si="359"/>
        <v>1138.6999999999998</v>
      </c>
      <c r="K907" s="201">
        <f t="shared" si="359"/>
        <v>759.99999999999989</v>
      </c>
      <c r="L907" s="201">
        <f t="shared" si="359"/>
        <v>346.8</v>
      </c>
      <c r="M907" s="201">
        <f t="shared" si="359"/>
        <v>284.50000000000006</v>
      </c>
      <c r="N907" s="201">
        <f t="shared" si="359"/>
        <v>371.49999999999994</v>
      </c>
      <c r="O907" s="201">
        <f t="shared" si="359"/>
        <v>640.5</v>
      </c>
      <c r="P907" s="201">
        <f t="shared" si="359"/>
        <v>416.1</v>
      </c>
      <c r="Q907" s="201">
        <f t="shared" si="359"/>
        <v>8716.5000000000018</v>
      </c>
      <c r="R907" s="201">
        <f t="shared" si="359"/>
        <v>8316.6999999999989</v>
      </c>
      <c r="S907" s="211">
        <f t="shared" ref="S907:S912" si="360">IF(Q907=0,"－",Q907/R907*100)</f>
        <v>104.80719516154247</v>
      </c>
    </row>
    <row r="908" spans="1:19" ht="13.5" customHeight="1" x14ac:dyDescent="0.15">
      <c r="A908" s="372"/>
      <c r="B908" s="373"/>
      <c r="C908" s="374"/>
      <c r="D908" s="203" t="s">
        <v>73</v>
      </c>
      <c r="E908" s="204">
        <f t="shared" ref="E908:R908" si="361">+E917</f>
        <v>98.69999999999996</v>
      </c>
      <c r="F908" s="204">
        <f t="shared" si="361"/>
        <v>293.39999999999998</v>
      </c>
      <c r="G908" s="204">
        <f t="shared" si="361"/>
        <v>316.59999999999997</v>
      </c>
      <c r="H908" s="204">
        <f t="shared" si="361"/>
        <v>510.4</v>
      </c>
      <c r="I908" s="204">
        <f t="shared" si="361"/>
        <v>687.8</v>
      </c>
      <c r="J908" s="204">
        <f t="shared" si="361"/>
        <v>475.20000000000016</v>
      </c>
      <c r="K908" s="204">
        <f t="shared" si="361"/>
        <v>297.60000000000002</v>
      </c>
      <c r="L908" s="204">
        <f t="shared" si="361"/>
        <v>118.30000000000001</v>
      </c>
      <c r="M908" s="204">
        <f t="shared" si="361"/>
        <v>80.699999999999974</v>
      </c>
      <c r="N908" s="204">
        <f t="shared" si="361"/>
        <v>93.300000000000011</v>
      </c>
      <c r="O908" s="204">
        <f t="shared" si="361"/>
        <v>249.09999999999991</v>
      </c>
      <c r="P908" s="204">
        <f t="shared" si="361"/>
        <v>152.29999999999998</v>
      </c>
      <c r="Q908" s="204">
        <f t="shared" si="361"/>
        <v>3373.3999999999996</v>
      </c>
      <c r="R908" s="204">
        <f t="shared" si="361"/>
        <v>3120.5</v>
      </c>
      <c r="S908" s="213">
        <f t="shared" si="360"/>
        <v>108.10447043742988</v>
      </c>
    </row>
    <row r="909" spans="1:19" ht="13.5" customHeight="1" x14ac:dyDescent="0.15">
      <c r="A909" s="372"/>
      <c r="B909" s="373"/>
      <c r="C909" s="374"/>
      <c r="D909" s="203" t="s">
        <v>74</v>
      </c>
      <c r="E909" s="204">
        <f t="shared" ref="E909:R909" si="362">+E918</f>
        <v>211.69999999999996</v>
      </c>
      <c r="F909" s="204">
        <f t="shared" si="362"/>
        <v>636.19999999999993</v>
      </c>
      <c r="G909" s="204">
        <f t="shared" si="362"/>
        <v>431.79999999999995</v>
      </c>
      <c r="H909" s="204">
        <f t="shared" si="362"/>
        <v>689.80000000000018</v>
      </c>
      <c r="I909" s="204">
        <f t="shared" si="362"/>
        <v>882.00000000000023</v>
      </c>
      <c r="J909" s="204">
        <f t="shared" si="362"/>
        <v>663.5</v>
      </c>
      <c r="K909" s="204">
        <f t="shared" si="362"/>
        <v>462.4</v>
      </c>
      <c r="L909" s="204">
        <f t="shared" si="362"/>
        <v>228.5</v>
      </c>
      <c r="M909" s="204">
        <f t="shared" si="362"/>
        <v>203.79999999999995</v>
      </c>
      <c r="N909" s="204">
        <f t="shared" si="362"/>
        <v>278.20000000000005</v>
      </c>
      <c r="O909" s="204">
        <f t="shared" si="362"/>
        <v>391.4</v>
      </c>
      <c r="P909" s="204">
        <f t="shared" si="362"/>
        <v>263.8</v>
      </c>
      <c r="Q909" s="204">
        <f t="shared" si="362"/>
        <v>5343.1000000000022</v>
      </c>
      <c r="R909" s="204">
        <f t="shared" si="362"/>
        <v>5196.2000000000007</v>
      </c>
      <c r="S909" s="213">
        <f t="shared" si="360"/>
        <v>102.82706593279707</v>
      </c>
    </row>
    <row r="910" spans="1:19" ht="13.5" customHeight="1" x14ac:dyDescent="0.15">
      <c r="A910" s="372"/>
      <c r="B910" s="373"/>
      <c r="C910" s="374"/>
      <c r="D910" s="203" t="s">
        <v>75</v>
      </c>
      <c r="E910" s="204">
        <f t="shared" ref="E910:R910" si="363">+E919</f>
        <v>235.60000000000005</v>
      </c>
      <c r="F910" s="204">
        <f t="shared" si="363"/>
        <v>792.80000000000007</v>
      </c>
      <c r="G910" s="204">
        <f t="shared" si="363"/>
        <v>595.40000000000009</v>
      </c>
      <c r="H910" s="204">
        <f t="shared" si="363"/>
        <v>998.5</v>
      </c>
      <c r="I910" s="204">
        <f t="shared" si="363"/>
        <v>1327.1000000000001</v>
      </c>
      <c r="J910" s="204">
        <f t="shared" si="363"/>
        <v>947.5</v>
      </c>
      <c r="K910" s="204">
        <f t="shared" si="363"/>
        <v>602.69999999999993</v>
      </c>
      <c r="L910" s="204">
        <f t="shared" si="363"/>
        <v>243.79999999999998</v>
      </c>
      <c r="M910" s="204">
        <f t="shared" si="363"/>
        <v>202.49999999999997</v>
      </c>
      <c r="N910" s="204">
        <f t="shared" si="363"/>
        <v>281.39999999999998</v>
      </c>
      <c r="O910" s="204">
        <f t="shared" si="363"/>
        <v>512.39999999999986</v>
      </c>
      <c r="P910" s="204">
        <f t="shared" si="363"/>
        <v>323.29999999999995</v>
      </c>
      <c r="Q910" s="204">
        <f t="shared" si="363"/>
        <v>7063</v>
      </c>
      <c r="R910" s="204">
        <f t="shared" si="363"/>
        <v>6729.2000000000007</v>
      </c>
      <c r="S910" s="213">
        <f t="shared" si="360"/>
        <v>104.96047078404564</v>
      </c>
    </row>
    <row r="911" spans="1:19" ht="13.5" customHeight="1" x14ac:dyDescent="0.15">
      <c r="A911" s="372"/>
      <c r="B911" s="373"/>
      <c r="C911" s="374"/>
      <c r="D911" s="203" t="s">
        <v>76</v>
      </c>
      <c r="E911" s="204">
        <f t="shared" ref="E911:R911" si="364">+E920</f>
        <v>74.799999999999983</v>
      </c>
      <c r="F911" s="204">
        <f t="shared" si="364"/>
        <v>136.79999999999998</v>
      </c>
      <c r="G911" s="204">
        <f t="shared" si="364"/>
        <v>153</v>
      </c>
      <c r="H911" s="204">
        <f t="shared" si="364"/>
        <v>201.70000000000005</v>
      </c>
      <c r="I911" s="204">
        <f t="shared" si="364"/>
        <v>242.70000000000002</v>
      </c>
      <c r="J911" s="204">
        <f t="shared" si="364"/>
        <v>191.20000000000002</v>
      </c>
      <c r="K911" s="204">
        <f t="shared" si="364"/>
        <v>157.29999999999998</v>
      </c>
      <c r="L911" s="204">
        <f t="shared" si="364"/>
        <v>103.00000000000001</v>
      </c>
      <c r="M911" s="204">
        <f t="shared" si="364"/>
        <v>82</v>
      </c>
      <c r="N911" s="204">
        <f t="shared" si="364"/>
        <v>90.100000000000009</v>
      </c>
      <c r="O911" s="204">
        <f t="shared" si="364"/>
        <v>128.1</v>
      </c>
      <c r="P911" s="204">
        <f t="shared" si="364"/>
        <v>92.799999999999983</v>
      </c>
      <c r="Q911" s="204">
        <f t="shared" si="364"/>
        <v>1653.5000000000002</v>
      </c>
      <c r="R911" s="204">
        <f t="shared" si="364"/>
        <v>1587.4999999999998</v>
      </c>
      <c r="S911" s="213">
        <f t="shared" si="360"/>
        <v>104.15748031496067</v>
      </c>
    </row>
    <row r="912" spans="1:19" ht="13.5" customHeight="1" thickBot="1" x14ac:dyDescent="0.2">
      <c r="A912" s="375"/>
      <c r="B912" s="376"/>
      <c r="C912" s="377"/>
      <c r="D912" s="206" t="s">
        <v>77</v>
      </c>
      <c r="E912" s="207">
        <f t="shared" ref="E912:R912" si="365">+E921</f>
        <v>86.59999999999998</v>
      </c>
      <c r="F912" s="207">
        <f t="shared" si="365"/>
        <v>154.99999999999997</v>
      </c>
      <c r="G912" s="207">
        <f t="shared" si="365"/>
        <v>173.39999999999998</v>
      </c>
      <c r="H912" s="207">
        <f t="shared" si="365"/>
        <v>227.00000000000003</v>
      </c>
      <c r="I912" s="207">
        <f t="shared" si="365"/>
        <v>277.2</v>
      </c>
      <c r="J912" s="207">
        <f t="shared" si="365"/>
        <v>216.6</v>
      </c>
      <c r="K912" s="207">
        <f t="shared" si="365"/>
        <v>173.2</v>
      </c>
      <c r="L912" s="207">
        <f t="shared" si="365"/>
        <v>116.50000000000001</v>
      </c>
      <c r="M912" s="207">
        <f t="shared" si="365"/>
        <v>92.399999999999977</v>
      </c>
      <c r="N912" s="207">
        <f t="shared" si="365"/>
        <v>101.7</v>
      </c>
      <c r="O912" s="207">
        <f t="shared" si="365"/>
        <v>145</v>
      </c>
      <c r="P912" s="207">
        <f t="shared" si="365"/>
        <v>103.89999999999999</v>
      </c>
      <c r="Q912" s="207">
        <f t="shared" si="365"/>
        <v>1868.5</v>
      </c>
      <c r="R912" s="207">
        <f t="shared" si="365"/>
        <v>1804.4999999999998</v>
      </c>
      <c r="S912" s="215">
        <f t="shared" si="360"/>
        <v>103.54668883347189</v>
      </c>
    </row>
    <row r="913" spans="1:19" ht="18.75" customHeight="1" x14ac:dyDescent="0.2">
      <c r="A913" s="308" t="str">
        <f>$A$1</f>
        <v>５　平成27年度市町村別・月別観光入込客数</v>
      </c>
    </row>
    <row r="914" spans="1:19" ht="13.5" customHeight="1" thickBot="1" x14ac:dyDescent="0.2">
      <c r="S914" s="195" t="s">
        <v>310</v>
      </c>
    </row>
    <row r="915" spans="1:19" ht="13.5" customHeight="1" thickBot="1" x14ac:dyDescent="0.2">
      <c r="A915" s="196" t="s">
        <v>58</v>
      </c>
      <c r="B915" s="196" t="s">
        <v>355</v>
      </c>
      <c r="C915" s="196" t="s">
        <v>59</v>
      </c>
      <c r="D915" s="197" t="s">
        <v>60</v>
      </c>
      <c r="E915" s="198" t="s">
        <v>61</v>
      </c>
      <c r="F915" s="198" t="s">
        <v>62</v>
      </c>
      <c r="G915" s="198" t="s">
        <v>63</v>
      </c>
      <c r="H915" s="198" t="s">
        <v>64</v>
      </c>
      <c r="I915" s="198" t="s">
        <v>65</v>
      </c>
      <c r="J915" s="198" t="s">
        <v>66</v>
      </c>
      <c r="K915" s="198" t="s">
        <v>67</v>
      </c>
      <c r="L915" s="198" t="s">
        <v>68</v>
      </c>
      <c r="M915" s="198" t="s">
        <v>69</v>
      </c>
      <c r="N915" s="198" t="s">
        <v>36</v>
      </c>
      <c r="O915" s="198" t="s">
        <v>37</v>
      </c>
      <c r="P915" s="198" t="s">
        <v>38</v>
      </c>
      <c r="Q915" s="198" t="s">
        <v>356</v>
      </c>
      <c r="R915" s="198" t="str">
        <f>$R$3</f>
        <v>26年度</v>
      </c>
      <c r="S915" s="199" t="s">
        <v>71</v>
      </c>
    </row>
    <row r="916" spans="1:19" ht="13.5" customHeight="1" x14ac:dyDescent="0.15">
      <c r="A916" s="264"/>
      <c r="B916" s="381" t="s">
        <v>341</v>
      </c>
      <c r="C916" s="382"/>
      <c r="D916" s="200" t="s">
        <v>72</v>
      </c>
      <c r="E916" s="210">
        <f t="shared" ref="E916:R916" si="366">+E922+E928+E934+E940+E946+E952+E958+E964+E973+E979+E985+E991+E997+E1003+E1009+E1015+E1021+E1030</f>
        <v>310.39999999999998</v>
      </c>
      <c r="F916" s="210">
        <f t="shared" si="366"/>
        <v>929.60000000000014</v>
      </c>
      <c r="G916" s="210">
        <f t="shared" si="366"/>
        <v>748.40000000000009</v>
      </c>
      <c r="H916" s="210">
        <f t="shared" si="366"/>
        <v>1200.2</v>
      </c>
      <c r="I916" s="210">
        <f t="shared" si="366"/>
        <v>1569.8000000000002</v>
      </c>
      <c r="J916" s="210">
        <f t="shared" si="366"/>
        <v>1138.6999999999998</v>
      </c>
      <c r="K916" s="210">
        <f t="shared" si="366"/>
        <v>759.99999999999989</v>
      </c>
      <c r="L916" s="210">
        <f t="shared" si="366"/>
        <v>346.8</v>
      </c>
      <c r="M916" s="210">
        <f t="shared" si="366"/>
        <v>284.50000000000006</v>
      </c>
      <c r="N916" s="210">
        <f t="shared" si="366"/>
        <v>371.49999999999994</v>
      </c>
      <c r="O916" s="210">
        <f t="shared" si="366"/>
        <v>640.5</v>
      </c>
      <c r="P916" s="210">
        <f t="shared" si="366"/>
        <v>416.1</v>
      </c>
      <c r="Q916" s="210">
        <f t="shared" si="366"/>
        <v>8716.5000000000018</v>
      </c>
      <c r="R916" s="210">
        <f t="shared" si="366"/>
        <v>8316.6999999999989</v>
      </c>
      <c r="S916" s="211">
        <f t="shared" ref="S916:S969" si="367">IF(Q916=0,"－",Q916/R916*100)</f>
        <v>104.80719516154247</v>
      </c>
    </row>
    <row r="917" spans="1:19" ht="13.5" customHeight="1" x14ac:dyDescent="0.15">
      <c r="A917" s="209"/>
      <c r="B917" s="383"/>
      <c r="C917" s="384"/>
      <c r="D917" s="203" t="s">
        <v>73</v>
      </c>
      <c r="E917" s="212">
        <f t="shared" ref="E917:Q921" si="368">+E923+E929+E935+E941+E947+E953+E959+E965+E974+E980+E986+E992+E998+E1004+E1010+E1016+E1022+E1031</f>
        <v>98.69999999999996</v>
      </c>
      <c r="F917" s="212">
        <f t="shared" si="368"/>
        <v>293.39999999999998</v>
      </c>
      <c r="G917" s="212">
        <f t="shared" si="368"/>
        <v>316.59999999999997</v>
      </c>
      <c r="H917" s="212">
        <f t="shared" si="368"/>
        <v>510.4</v>
      </c>
      <c r="I917" s="212">
        <f t="shared" si="368"/>
        <v>687.8</v>
      </c>
      <c r="J917" s="212">
        <f t="shared" si="368"/>
        <v>475.20000000000016</v>
      </c>
      <c r="K917" s="212">
        <f t="shared" si="368"/>
        <v>297.60000000000002</v>
      </c>
      <c r="L917" s="212">
        <f t="shared" si="368"/>
        <v>118.30000000000001</v>
      </c>
      <c r="M917" s="212">
        <f t="shared" si="368"/>
        <v>80.699999999999974</v>
      </c>
      <c r="N917" s="212">
        <f t="shared" si="368"/>
        <v>93.300000000000011</v>
      </c>
      <c r="O917" s="212">
        <f t="shared" si="368"/>
        <v>249.09999999999991</v>
      </c>
      <c r="P917" s="212">
        <f t="shared" si="368"/>
        <v>152.29999999999998</v>
      </c>
      <c r="Q917" s="212">
        <f t="shared" si="368"/>
        <v>3373.3999999999996</v>
      </c>
      <c r="R917" s="212">
        <f>+R923+R929+R935+R941+R947+R953+R959+R965+R974+R980+R986+R992+R998+R1004+R1010+R1016+R1022+R1031</f>
        <v>3120.5</v>
      </c>
      <c r="S917" s="213">
        <f t="shared" si="367"/>
        <v>108.10447043742988</v>
      </c>
    </row>
    <row r="918" spans="1:19" ht="13.5" customHeight="1" x14ac:dyDescent="0.15">
      <c r="A918" s="209" t="s">
        <v>368</v>
      </c>
      <c r="B918" s="383"/>
      <c r="C918" s="384"/>
      <c r="D918" s="203" t="s">
        <v>74</v>
      </c>
      <c r="E918" s="212">
        <f t="shared" si="368"/>
        <v>211.69999999999996</v>
      </c>
      <c r="F918" s="212">
        <f t="shared" si="368"/>
        <v>636.19999999999993</v>
      </c>
      <c r="G918" s="212">
        <f t="shared" si="368"/>
        <v>431.79999999999995</v>
      </c>
      <c r="H918" s="212">
        <f t="shared" si="368"/>
        <v>689.80000000000018</v>
      </c>
      <c r="I918" s="212">
        <f t="shared" si="368"/>
        <v>882.00000000000023</v>
      </c>
      <c r="J918" s="212">
        <f t="shared" si="368"/>
        <v>663.5</v>
      </c>
      <c r="K918" s="212">
        <f t="shared" si="368"/>
        <v>462.4</v>
      </c>
      <c r="L918" s="212">
        <f t="shared" si="368"/>
        <v>228.5</v>
      </c>
      <c r="M918" s="212">
        <f t="shared" si="368"/>
        <v>203.79999999999995</v>
      </c>
      <c r="N918" s="212">
        <f t="shared" si="368"/>
        <v>278.20000000000005</v>
      </c>
      <c r="O918" s="212">
        <f t="shared" si="368"/>
        <v>391.4</v>
      </c>
      <c r="P918" s="212">
        <f t="shared" si="368"/>
        <v>263.8</v>
      </c>
      <c r="Q918" s="212">
        <f t="shared" si="368"/>
        <v>5343.1000000000022</v>
      </c>
      <c r="R918" s="212">
        <f>+R924+R930+R936+R942+R948+R954+R960+R966+R975+R981+R987+R993+R999+R1005+R1011+R1017+R1023+R1032</f>
        <v>5196.2000000000007</v>
      </c>
      <c r="S918" s="213">
        <f t="shared" si="367"/>
        <v>102.82706593279707</v>
      </c>
    </row>
    <row r="919" spans="1:19" ht="13.5" customHeight="1" x14ac:dyDescent="0.15">
      <c r="A919" s="209"/>
      <c r="B919" s="383"/>
      <c r="C919" s="384"/>
      <c r="D919" s="203" t="s">
        <v>75</v>
      </c>
      <c r="E919" s="212">
        <f t="shared" si="368"/>
        <v>235.60000000000005</v>
      </c>
      <c r="F919" s="212">
        <f t="shared" si="368"/>
        <v>792.80000000000007</v>
      </c>
      <c r="G919" s="212">
        <f t="shared" si="368"/>
        <v>595.40000000000009</v>
      </c>
      <c r="H919" s="212">
        <f t="shared" si="368"/>
        <v>998.5</v>
      </c>
      <c r="I919" s="212">
        <f t="shared" si="368"/>
        <v>1327.1000000000001</v>
      </c>
      <c r="J919" s="212">
        <f t="shared" si="368"/>
        <v>947.5</v>
      </c>
      <c r="K919" s="212">
        <f t="shared" si="368"/>
        <v>602.69999999999993</v>
      </c>
      <c r="L919" s="212">
        <f t="shared" si="368"/>
        <v>243.79999999999998</v>
      </c>
      <c r="M919" s="212">
        <f t="shared" si="368"/>
        <v>202.49999999999997</v>
      </c>
      <c r="N919" s="212">
        <f t="shared" si="368"/>
        <v>281.39999999999998</v>
      </c>
      <c r="O919" s="212">
        <f t="shared" si="368"/>
        <v>512.39999999999986</v>
      </c>
      <c r="P919" s="212">
        <f t="shared" si="368"/>
        <v>323.29999999999995</v>
      </c>
      <c r="Q919" s="212">
        <f t="shared" si="368"/>
        <v>7063</v>
      </c>
      <c r="R919" s="212">
        <f>+R925+R931+R937+R943+R949+R955+R961+R967+R976+R982+R988+R994+R1000+R1006+R1012+R1018+R1024+R1033</f>
        <v>6729.2000000000007</v>
      </c>
      <c r="S919" s="213">
        <f t="shared" si="367"/>
        <v>104.96047078404564</v>
      </c>
    </row>
    <row r="920" spans="1:19" ht="13.5" customHeight="1" x14ac:dyDescent="0.15">
      <c r="A920" s="209"/>
      <c r="B920" s="383"/>
      <c r="C920" s="384"/>
      <c r="D920" s="203" t="s">
        <v>76</v>
      </c>
      <c r="E920" s="212">
        <f t="shared" si="368"/>
        <v>74.799999999999983</v>
      </c>
      <c r="F920" s="212">
        <f t="shared" si="368"/>
        <v>136.79999999999998</v>
      </c>
      <c r="G920" s="212">
        <f t="shared" si="368"/>
        <v>153</v>
      </c>
      <c r="H920" s="212">
        <f t="shared" si="368"/>
        <v>201.70000000000005</v>
      </c>
      <c r="I920" s="212">
        <f t="shared" si="368"/>
        <v>242.70000000000002</v>
      </c>
      <c r="J920" s="212">
        <f t="shared" si="368"/>
        <v>191.20000000000002</v>
      </c>
      <c r="K920" s="212">
        <f t="shared" si="368"/>
        <v>157.29999999999998</v>
      </c>
      <c r="L920" s="212">
        <f t="shared" si="368"/>
        <v>103.00000000000001</v>
      </c>
      <c r="M920" s="212">
        <f t="shared" si="368"/>
        <v>82</v>
      </c>
      <c r="N920" s="212">
        <f t="shared" si="368"/>
        <v>90.100000000000009</v>
      </c>
      <c r="O920" s="212">
        <f t="shared" si="368"/>
        <v>128.1</v>
      </c>
      <c r="P920" s="212">
        <f t="shared" si="368"/>
        <v>92.799999999999983</v>
      </c>
      <c r="Q920" s="212">
        <f t="shared" si="368"/>
        <v>1653.5000000000002</v>
      </c>
      <c r="R920" s="212">
        <f>+R926+R932+R938+R944+R950+R956+R962+R968+R977+R983+R989+R995+R1001+R1007+R1013+R1019+R1025+R1034</f>
        <v>1587.4999999999998</v>
      </c>
      <c r="S920" s="213">
        <f t="shared" si="367"/>
        <v>104.15748031496067</v>
      </c>
    </row>
    <row r="921" spans="1:19" ht="13.5" customHeight="1" thickBot="1" x14ac:dyDescent="0.2">
      <c r="A921" s="209"/>
      <c r="B921" s="383"/>
      <c r="C921" s="385"/>
      <c r="D921" s="206" t="s">
        <v>77</v>
      </c>
      <c r="E921" s="214">
        <f t="shared" si="368"/>
        <v>86.59999999999998</v>
      </c>
      <c r="F921" s="214">
        <f t="shared" si="368"/>
        <v>154.99999999999997</v>
      </c>
      <c r="G921" s="214">
        <f t="shared" si="368"/>
        <v>173.39999999999998</v>
      </c>
      <c r="H921" s="214">
        <f t="shared" si="368"/>
        <v>227.00000000000003</v>
      </c>
      <c r="I921" s="214">
        <f t="shared" si="368"/>
        <v>277.2</v>
      </c>
      <c r="J921" s="214">
        <f t="shared" si="368"/>
        <v>216.6</v>
      </c>
      <c r="K921" s="214">
        <f t="shared" si="368"/>
        <v>173.2</v>
      </c>
      <c r="L921" s="214">
        <f t="shared" si="368"/>
        <v>116.50000000000001</v>
      </c>
      <c r="M921" s="214">
        <f t="shared" si="368"/>
        <v>92.399999999999977</v>
      </c>
      <c r="N921" s="214">
        <f t="shared" si="368"/>
        <v>101.7</v>
      </c>
      <c r="O921" s="214">
        <f t="shared" si="368"/>
        <v>145</v>
      </c>
      <c r="P921" s="214">
        <f t="shared" si="368"/>
        <v>103.89999999999999</v>
      </c>
      <c r="Q921" s="214">
        <f t="shared" si="368"/>
        <v>1868.5</v>
      </c>
      <c r="R921" s="214">
        <f>+R927+R933+R939+R945+R951+R957+R963+R969+R978+R984+R990+R996+R1002+R1008+R1014+R1020+R1026+R1035</f>
        <v>1804.4999999999998</v>
      </c>
      <c r="S921" s="215">
        <f t="shared" si="367"/>
        <v>103.54668883347189</v>
      </c>
    </row>
    <row r="922" spans="1:19" ht="13.5" customHeight="1" x14ac:dyDescent="0.15">
      <c r="A922" s="209"/>
      <c r="B922" s="209"/>
      <c r="C922" s="378" t="s">
        <v>294</v>
      </c>
      <c r="D922" s="200" t="s">
        <v>72</v>
      </c>
      <c r="E922" s="210">
        <v>80.7</v>
      </c>
      <c r="F922" s="210">
        <v>189</v>
      </c>
      <c r="G922" s="210">
        <v>136.6</v>
      </c>
      <c r="H922" s="210">
        <v>166.2</v>
      </c>
      <c r="I922" s="210">
        <v>213.6</v>
      </c>
      <c r="J922" s="210">
        <v>181.6</v>
      </c>
      <c r="K922" s="210">
        <v>136.1</v>
      </c>
      <c r="L922" s="210">
        <v>84.399999999999991</v>
      </c>
      <c r="M922" s="210">
        <v>76.099999999999994</v>
      </c>
      <c r="N922" s="210">
        <v>94.3</v>
      </c>
      <c r="O922" s="210">
        <v>106.9</v>
      </c>
      <c r="P922" s="210">
        <v>88.1</v>
      </c>
      <c r="Q922" s="210">
        <f t="shared" ref="Q922:Q969" si="369">SUM(E922:P922)</f>
        <v>1553.6</v>
      </c>
      <c r="R922" s="210">
        <v>1531.6999999999998</v>
      </c>
      <c r="S922" s="211">
        <f t="shared" si="367"/>
        <v>101.42978390024157</v>
      </c>
    </row>
    <row r="923" spans="1:19" ht="13.5" customHeight="1" x14ac:dyDescent="0.15">
      <c r="A923" s="209"/>
      <c r="B923" s="194"/>
      <c r="C923" s="379"/>
      <c r="D923" s="203" t="s">
        <v>73</v>
      </c>
      <c r="E923" s="212">
        <v>17.7</v>
      </c>
      <c r="F923" s="212">
        <v>36.700000000000003</v>
      </c>
      <c r="G923" s="212">
        <v>33.6</v>
      </c>
      <c r="H923" s="212">
        <v>40.1</v>
      </c>
      <c r="I923" s="212">
        <v>45.7</v>
      </c>
      <c r="J923" s="212">
        <v>39.9</v>
      </c>
      <c r="K923" s="212">
        <v>33.1</v>
      </c>
      <c r="L923" s="212">
        <v>21.299999999999997</v>
      </c>
      <c r="M923" s="212">
        <v>14.399999999999999</v>
      </c>
      <c r="N923" s="212">
        <v>17.099999999999998</v>
      </c>
      <c r="O923" s="212">
        <v>31.9</v>
      </c>
      <c r="P923" s="212">
        <v>21.3</v>
      </c>
      <c r="Q923" s="212">
        <f t="shared" si="369"/>
        <v>352.8</v>
      </c>
      <c r="R923" s="212">
        <v>362.90000000000003</v>
      </c>
      <c r="S923" s="213">
        <f t="shared" si="367"/>
        <v>97.216864149903543</v>
      </c>
    </row>
    <row r="924" spans="1:19" ht="13.5" customHeight="1" x14ac:dyDescent="0.15">
      <c r="A924" s="209"/>
      <c r="B924" s="194"/>
      <c r="C924" s="379"/>
      <c r="D924" s="203" t="s">
        <v>74</v>
      </c>
      <c r="E924" s="212">
        <f t="shared" ref="E924:P924" si="370">+E922-E923</f>
        <v>63</v>
      </c>
      <c r="F924" s="212">
        <f t="shared" si="370"/>
        <v>152.30000000000001</v>
      </c>
      <c r="G924" s="212">
        <f t="shared" si="370"/>
        <v>103</v>
      </c>
      <c r="H924" s="212">
        <f t="shared" si="370"/>
        <v>126.1</v>
      </c>
      <c r="I924" s="212">
        <f t="shared" si="370"/>
        <v>167.89999999999998</v>
      </c>
      <c r="J924" s="212">
        <f t="shared" si="370"/>
        <v>141.69999999999999</v>
      </c>
      <c r="K924" s="212">
        <f t="shared" si="370"/>
        <v>103</v>
      </c>
      <c r="L924" s="212">
        <f t="shared" si="370"/>
        <v>63.099999999999994</v>
      </c>
      <c r="M924" s="212">
        <f t="shared" si="370"/>
        <v>61.699999999999996</v>
      </c>
      <c r="N924" s="212">
        <f t="shared" si="370"/>
        <v>77.2</v>
      </c>
      <c r="O924" s="212">
        <f t="shared" si="370"/>
        <v>75</v>
      </c>
      <c r="P924" s="212">
        <f t="shared" si="370"/>
        <v>66.8</v>
      </c>
      <c r="Q924" s="212">
        <f t="shared" si="369"/>
        <v>1200.8</v>
      </c>
      <c r="R924" s="212">
        <v>1168.8</v>
      </c>
      <c r="S924" s="213">
        <f t="shared" si="367"/>
        <v>102.73785078713212</v>
      </c>
    </row>
    <row r="925" spans="1:19" ht="13.5" customHeight="1" x14ac:dyDescent="0.15">
      <c r="A925" s="209"/>
      <c r="B925" s="194"/>
      <c r="C925" s="379"/>
      <c r="D925" s="203" t="s">
        <v>75</v>
      </c>
      <c r="E925" s="212">
        <f t="shared" ref="E925:P925" si="371">+E922-E926</f>
        <v>42.400000000000006</v>
      </c>
      <c r="F925" s="212">
        <f t="shared" si="371"/>
        <v>137.6</v>
      </c>
      <c r="G925" s="212">
        <f t="shared" si="371"/>
        <v>83.399999999999991</v>
      </c>
      <c r="H925" s="212">
        <f t="shared" si="371"/>
        <v>102.6</v>
      </c>
      <c r="I925" s="212">
        <f t="shared" si="371"/>
        <v>151.5</v>
      </c>
      <c r="J925" s="212">
        <f t="shared" si="371"/>
        <v>118.6</v>
      </c>
      <c r="K925" s="212">
        <f t="shared" si="371"/>
        <v>79.099999999999994</v>
      </c>
      <c r="L925" s="212">
        <f t="shared" si="371"/>
        <v>39.399999999999991</v>
      </c>
      <c r="M925" s="212">
        <f t="shared" si="371"/>
        <v>38.399999999999991</v>
      </c>
      <c r="N925" s="212">
        <f t="shared" si="371"/>
        <v>54.8</v>
      </c>
      <c r="O925" s="212">
        <f t="shared" si="371"/>
        <v>61.2</v>
      </c>
      <c r="P925" s="212">
        <f t="shared" si="371"/>
        <v>47.099999999999994</v>
      </c>
      <c r="Q925" s="212">
        <f t="shared" si="369"/>
        <v>956.1</v>
      </c>
      <c r="R925" s="212">
        <v>939</v>
      </c>
      <c r="S925" s="213">
        <f t="shared" si="367"/>
        <v>101.82108626198084</v>
      </c>
    </row>
    <row r="926" spans="1:19" ht="13.5" customHeight="1" x14ac:dyDescent="0.15">
      <c r="A926" s="209"/>
      <c r="B926" s="194"/>
      <c r="C926" s="379"/>
      <c r="D926" s="203" t="s">
        <v>76</v>
      </c>
      <c r="E926" s="212">
        <v>38.299999999999997</v>
      </c>
      <c r="F926" s="212">
        <v>51.4</v>
      </c>
      <c r="G926" s="212">
        <v>53.2</v>
      </c>
      <c r="H926" s="212">
        <v>63.6</v>
      </c>
      <c r="I926" s="212">
        <v>62.1</v>
      </c>
      <c r="J926" s="212">
        <v>63</v>
      </c>
      <c r="K926" s="212">
        <v>57</v>
      </c>
      <c r="L926" s="212">
        <v>45</v>
      </c>
      <c r="M926" s="212">
        <v>37.700000000000003</v>
      </c>
      <c r="N926" s="212">
        <v>39.5</v>
      </c>
      <c r="O926" s="212">
        <v>45.7</v>
      </c>
      <c r="P926" s="212">
        <v>41</v>
      </c>
      <c r="Q926" s="212">
        <f t="shared" si="369"/>
        <v>597.5</v>
      </c>
      <c r="R926" s="212">
        <v>592.70000000000005</v>
      </c>
      <c r="S926" s="213">
        <f t="shared" si="367"/>
        <v>100.80985321410493</v>
      </c>
    </row>
    <row r="927" spans="1:19" ht="13.5" customHeight="1" thickBot="1" x14ac:dyDescent="0.2">
      <c r="A927" s="209"/>
      <c r="B927" s="194"/>
      <c r="C927" s="380"/>
      <c r="D927" s="206" t="s">
        <v>77</v>
      </c>
      <c r="E927" s="214">
        <v>45.8</v>
      </c>
      <c r="F927" s="214">
        <v>60.4</v>
      </c>
      <c r="G927" s="214">
        <v>64</v>
      </c>
      <c r="H927" s="214">
        <v>75.3</v>
      </c>
      <c r="I927" s="214">
        <v>78</v>
      </c>
      <c r="J927" s="214">
        <v>75.099999999999994</v>
      </c>
      <c r="K927" s="214">
        <v>62.099999999999994</v>
      </c>
      <c r="L927" s="214">
        <v>50.699999999999996</v>
      </c>
      <c r="M927" s="214">
        <v>41.899999999999991</v>
      </c>
      <c r="N927" s="214">
        <v>44.5</v>
      </c>
      <c r="O927" s="214">
        <v>52.5</v>
      </c>
      <c r="P927" s="214">
        <v>45.9</v>
      </c>
      <c r="Q927" s="214">
        <f t="shared" si="369"/>
        <v>696.2</v>
      </c>
      <c r="R927" s="214">
        <v>701.40000000000009</v>
      </c>
      <c r="S927" s="215">
        <f t="shared" si="367"/>
        <v>99.258625605930987</v>
      </c>
    </row>
    <row r="928" spans="1:19" ht="13.5" customHeight="1" x14ac:dyDescent="0.15">
      <c r="A928" s="209"/>
      <c r="B928" s="194"/>
      <c r="C928" s="378" t="s">
        <v>192</v>
      </c>
      <c r="D928" s="200" t="s">
        <v>72</v>
      </c>
      <c r="E928" s="210">
        <v>55.7</v>
      </c>
      <c r="F928" s="210">
        <v>99</v>
      </c>
      <c r="G928" s="210">
        <v>103</v>
      </c>
      <c r="H928" s="210">
        <v>129.30000000000001</v>
      </c>
      <c r="I928" s="210">
        <v>243.6</v>
      </c>
      <c r="J928" s="210">
        <v>131.80000000000001</v>
      </c>
      <c r="K928" s="210">
        <v>108.7</v>
      </c>
      <c r="L928" s="210">
        <v>88.2</v>
      </c>
      <c r="M928" s="210">
        <v>72.2</v>
      </c>
      <c r="N928" s="210">
        <v>138.6</v>
      </c>
      <c r="O928" s="210">
        <v>221.9</v>
      </c>
      <c r="P928" s="210">
        <v>140.4</v>
      </c>
      <c r="Q928" s="210">
        <f t="shared" si="369"/>
        <v>1532.4000000000003</v>
      </c>
      <c r="R928" s="210">
        <v>1415.8999999999999</v>
      </c>
      <c r="S928" s="211">
        <f t="shared" si="367"/>
        <v>108.22798220213295</v>
      </c>
    </row>
    <row r="929" spans="1:19" ht="13.5" customHeight="1" x14ac:dyDescent="0.15">
      <c r="A929" s="209"/>
      <c r="B929" s="194"/>
      <c r="C929" s="379"/>
      <c r="D929" s="203" t="s">
        <v>73</v>
      </c>
      <c r="E929" s="212">
        <v>15.1</v>
      </c>
      <c r="F929" s="212">
        <v>38</v>
      </c>
      <c r="G929" s="212">
        <v>49.9</v>
      </c>
      <c r="H929" s="212">
        <v>53.9</v>
      </c>
      <c r="I929" s="212">
        <v>106.6</v>
      </c>
      <c r="J929" s="212">
        <v>51.1</v>
      </c>
      <c r="K929" s="212">
        <v>47.2</v>
      </c>
      <c r="L929" s="212">
        <v>30.5</v>
      </c>
      <c r="M929" s="212">
        <v>16.7</v>
      </c>
      <c r="N929" s="212">
        <v>26.5</v>
      </c>
      <c r="O929" s="212">
        <v>81.3</v>
      </c>
      <c r="P929" s="212">
        <v>46.8</v>
      </c>
      <c r="Q929" s="212">
        <f t="shared" si="369"/>
        <v>563.59999999999991</v>
      </c>
      <c r="R929" s="212">
        <v>504.30000000000013</v>
      </c>
      <c r="S929" s="213">
        <f t="shared" si="367"/>
        <v>111.7588736862978</v>
      </c>
    </row>
    <row r="930" spans="1:19" ht="13.5" customHeight="1" x14ac:dyDescent="0.15">
      <c r="A930" s="209"/>
      <c r="B930" s="194"/>
      <c r="C930" s="379"/>
      <c r="D930" s="203" t="s">
        <v>74</v>
      </c>
      <c r="E930" s="212">
        <f t="shared" ref="E930:P930" si="372">+E928-E929</f>
        <v>40.6</v>
      </c>
      <c r="F930" s="212">
        <f t="shared" si="372"/>
        <v>61</v>
      </c>
      <c r="G930" s="212">
        <f t="shared" si="372"/>
        <v>53.1</v>
      </c>
      <c r="H930" s="212">
        <f t="shared" si="372"/>
        <v>75.400000000000006</v>
      </c>
      <c r="I930" s="212">
        <f t="shared" si="372"/>
        <v>137</v>
      </c>
      <c r="J930" s="212">
        <f t="shared" si="372"/>
        <v>80.700000000000017</v>
      </c>
      <c r="K930" s="212">
        <f t="shared" si="372"/>
        <v>61.5</v>
      </c>
      <c r="L930" s="212">
        <f t="shared" si="372"/>
        <v>57.7</v>
      </c>
      <c r="M930" s="212">
        <f t="shared" si="372"/>
        <v>55.5</v>
      </c>
      <c r="N930" s="212">
        <f t="shared" si="372"/>
        <v>112.1</v>
      </c>
      <c r="O930" s="212">
        <f t="shared" si="372"/>
        <v>140.60000000000002</v>
      </c>
      <c r="P930" s="212">
        <f t="shared" si="372"/>
        <v>93.600000000000009</v>
      </c>
      <c r="Q930" s="212">
        <f t="shared" si="369"/>
        <v>968.80000000000018</v>
      </c>
      <c r="R930" s="212">
        <v>911.59999999999991</v>
      </c>
      <c r="S930" s="213">
        <f t="shared" si="367"/>
        <v>106.27468187801669</v>
      </c>
    </row>
    <row r="931" spans="1:19" ht="13.5" customHeight="1" x14ac:dyDescent="0.15">
      <c r="A931" s="209"/>
      <c r="B931" s="194"/>
      <c r="C931" s="379"/>
      <c r="D931" s="203" t="s">
        <v>75</v>
      </c>
      <c r="E931" s="212">
        <f t="shared" ref="E931:P931" si="373">+E928-E932</f>
        <v>41.300000000000004</v>
      </c>
      <c r="F931" s="212">
        <f t="shared" si="373"/>
        <v>67.599999999999994</v>
      </c>
      <c r="G931" s="212">
        <f t="shared" si="373"/>
        <v>71.2</v>
      </c>
      <c r="H931" s="212">
        <f t="shared" si="373"/>
        <v>86.000000000000014</v>
      </c>
      <c r="I931" s="212">
        <f t="shared" si="373"/>
        <v>188.89999999999998</v>
      </c>
      <c r="J931" s="212">
        <f t="shared" si="373"/>
        <v>89.500000000000014</v>
      </c>
      <c r="K931" s="212">
        <f t="shared" si="373"/>
        <v>72.900000000000006</v>
      </c>
      <c r="L931" s="212">
        <f t="shared" si="373"/>
        <v>66</v>
      </c>
      <c r="M931" s="212">
        <f t="shared" si="373"/>
        <v>52.7</v>
      </c>
      <c r="N931" s="212">
        <f t="shared" si="373"/>
        <v>116.1</v>
      </c>
      <c r="O931" s="212">
        <f t="shared" si="373"/>
        <v>187.7</v>
      </c>
      <c r="P931" s="212">
        <f t="shared" si="373"/>
        <v>118.5</v>
      </c>
      <c r="Q931" s="212">
        <f t="shared" si="369"/>
        <v>1158.4000000000001</v>
      </c>
      <c r="R931" s="212">
        <v>1056.1000000000001</v>
      </c>
      <c r="S931" s="213">
        <f t="shared" si="367"/>
        <v>109.68658270997065</v>
      </c>
    </row>
    <row r="932" spans="1:19" ht="13.5" customHeight="1" x14ac:dyDescent="0.15">
      <c r="A932" s="209"/>
      <c r="B932" s="194"/>
      <c r="C932" s="379"/>
      <c r="D932" s="203" t="s">
        <v>76</v>
      </c>
      <c r="E932" s="212">
        <v>14.4</v>
      </c>
      <c r="F932" s="212">
        <v>31.4</v>
      </c>
      <c r="G932" s="212">
        <v>31.8</v>
      </c>
      <c r="H932" s="212">
        <v>43.3</v>
      </c>
      <c r="I932" s="212">
        <v>54.7</v>
      </c>
      <c r="J932" s="212">
        <v>42.3</v>
      </c>
      <c r="K932" s="212">
        <v>35.799999999999997</v>
      </c>
      <c r="L932" s="212">
        <v>22.2</v>
      </c>
      <c r="M932" s="212">
        <v>19.5</v>
      </c>
      <c r="N932" s="212">
        <v>22.5</v>
      </c>
      <c r="O932" s="212">
        <v>34.200000000000003</v>
      </c>
      <c r="P932" s="212">
        <v>21.9</v>
      </c>
      <c r="Q932" s="212">
        <f t="shared" si="369"/>
        <v>373.99999999999994</v>
      </c>
      <c r="R932" s="212">
        <v>359.8</v>
      </c>
      <c r="S932" s="213">
        <f t="shared" si="367"/>
        <v>103.94663702056697</v>
      </c>
    </row>
    <row r="933" spans="1:19" ht="13.5" customHeight="1" thickBot="1" x14ac:dyDescent="0.2">
      <c r="A933" s="209"/>
      <c r="B933" s="194"/>
      <c r="C933" s="380"/>
      <c r="D933" s="206" t="s">
        <v>77</v>
      </c>
      <c r="E933" s="214">
        <v>18</v>
      </c>
      <c r="F933" s="214">
        <v>39.299999999999997</v>
      </c>
      <c r="G933" s="214">
        <v>39.799999999999997</v>
      </c>
      <c r="H933" s="214">
        <v>54.1</v>
      </c>
      <c r="I933" s="214">
        <v>68.400000000000006</v>
      </c>
      <c r="J933" s="214">
        <v>52.9</v>
      </c>
      <c r="K933" s="214">
        <v>44.8</v>
      </c>
      <c r="L933" s="214">
        <v>27.8</v>
      </c>
      <c r="M933" s="214">
        <v>24.4</v>
      </c>
      <c r="N933" s="214">
        <v>28.1</v>
      </c>
      <c r="O933" s="214">
        <v>42.8</v>
      </c>
      <c r="P933" s="214">
        <v>27.4</v>
      </c>
      <c r="Q933" s="214">
        <f t="shared" si="369"/>
        <v>467.8</v>
      </c>
      <c r="R933" s="214">
        <v>449.9</v>
      </c>
      <c r="S933" s="215">
        <f t="shared" si="367"/>
        <v>103.9786619248722</v>
      </c>
    </row>
    <row r="934" spans="1:19" ht="13.5" customHeight="1" x14ac:dyDescent="0.15">
      <c r="A934" s="209"/>
      <c r="B934" s="194"/>
      <c r="C934" s="378" t="s">
        <v>193</v>
      </c>
      <c r="D934" s="200" t="s">
        <v>72</v>
      </c>
      <c r="E934" s="210">
        <v>13</v>
      </c>
      <c r="F934" s="210">
        <v>39.200000000000003</v>
      </c>
      <c r="G934" s="210">
        <v>24</v>
      </c>
      <c r="H934" s="210">
        <v>115.6</v>
      </c>
      <c r="I934" s="210">
        <v>46.8</v>
      </c>
      <c r="J934" s="210">
        <v>34.4</v>
      </c>
      <c r="K934" s="210">
        <v>39.700000000000003</v>
      </c>
      <c r="L934" s="210">
        <v>15.2</v>
      </c>
      <c r="M934" s="210">
        <v>14.5</v>
      </c>
      <c r="N934" s="210">
        <v>12.7</v>
      </c>
      <c r="O934" s="210">
        <v>96.6</v>
      </c>
      <c r="P934" s="210">
        <v>21.3</v>
      </c>
      <c r="Q934" s="210">
        <f t="shared" si="369"/>
        <v>472.99999999999994</v>
      </c>
      <c r="R934" s="210">
        <v>460.5</v>
      </c>
      <c r="S934" s="211">
        <f t="shared" si="367"/>
        <v>102.71444082519</v>
      </c>
    </row>
    <row r="935" spans="1:19" ht="13.5" customHeight="1" x14ac:dyDescent="0.15">
      <c r="A935" s="209"/>
      <c r="B935" s="194"/>
      <c r="C935" s="379"/>
      <c r="D935" s="203" t="s">
        <v>73</v>
      </c>
      <c r="E935" s="212">
        <v>4.8</v>
      </c>
      <c r="F935" s="212">
        <v>14.6</v>
      </c>
      <c r="G935" s="212">
        <v>8.9</v>
      </c>
      <c r="H935" s="212">
        <v>43</v>
      </c>
      <c r="I935" s="212">
        <v>17.399999999999999</v>
      </c>
      <c r="J935" s="212">
        <v>12.8</v>
      </c>
      <c r="K935" s="212">
        <v>14.7</v>
      </c>
      <c r="L935" s="212">
        <v>5.7</v>
      </c>
      <c r="M935" s="212">
        <v>5.4</v>
      </c>
      <c r="N935" s="212">
        <v>4.7</v>
      </c>
      <c r="O935" s="212">
        <v>35.9</v>
      </c>
      <c r="P935" s="212">
        <v>7.9</v>
      </c>
      <c r="Q935" s="212">
        <f t="shared" si="369"/>
        <v>175.8</v>
      </c>
      <c r="R935" s="212">
        <v>170.1</v>
      </c>
      <c r="S935" s="213">
        <f t="shared" si="367"/>
        <v>103.35097001763668</v>
      </c>
    </row>
    <row r="936" spans="1:19" ht="13.5" customHeight="1" x14ac:dyDescent="0.15">
      <c r="A936" s="209"/>
      <c r="B936" s="194"/>
      <c r="C936" s="379"/>
      <c r="D936" s="203" t="s">
        <v>74</v>
      </c>
      <c r="E936" s="212">
        <f t="shared" ref="E936:P936" si="374">+E934-E935</f>
        <v>8.1999999999999993</v>
      </c>
      <c r="F936" s="212">
        <f t="shared" si="374"/>
        <v>24.6</v>
      </c>
      <c r="G936" s="212">
        <f t="shared" si="374"/>
        <v>15.1</v>
      </c>
      <c r="H936" s="212">
        <f t="shared" si="374"/>
        <v>72.599999999999994</v>
      </c>
      <c r="I936" s="212">
        <f t="shared" si="374"/>
        <v>29.4</v>
      </c>
      <c r="J936" s="212">
        <f t="shared" si="374"/>
        <v>21.599999999999998</v>
      </c>
      <c r="K936" s="212">
        <f t="shared" si="374"/>
        <v>25.000000000000004</v>
      </c>
      <c r="L936" s="212">
        <f t="shared" si="374"/>
        <v>9.5</v>
      </c>
      <c r="M936" s="212">
        <f t="shared" si="374"/>
        <v>9.1</v>
      </c>
      <c r="N936" s="212">
        <f t="shared" si="374"/>
        <v>7.9999999999999991</v>
      </c>
      <c r="O936" s="212">
        <f t="shared" si="374"/>
        <v>60.699999999999996</v>
      </c>
      <c r="P936" s="212">
        <f t="shared" si="374"/>
        <v>13.4</v>
      </c>
      <c r="Q936" s="212">
        <f t="shared" si="369"/>
        <v>297.2</v>
      </c>
      <c r="R936" s="212">
        <v>290.39999999999998</v>
      </c>
      <c r="S936" s="213">
        <f t="shared" si="367"/>
        <v>102.34159779614325</v>
      </c>
    </row>
    <row r="937" spans="1:19" ht="13.5" customHeight="1" x14ac:dyDescent="0.15">
      <c r="A937" s="209"/>
      <c r="B937" s="194"/>
      <c r="C937" s="379"/>
      <c r="D937" s="203" t="s">
        <v>75</v>
      </c>
      <c r="E937" s="212">
        <f t="shared" ref="E937:P937" si="375">+E934-E938</f>
        <v>11.3</v>
      </c>
      <c r="F937" s="212">
        <f t="shared" si="375"/>
        <v>33.1</v>
      </c>
      <c r="G937" s="212">
        <f t="shared" si="375"/>
        <v>19.399999999999999</v>
      </c>
      <c r="H937" s="212">
        <f t="shared" si="375"/>
        <v>110.8</v>
      </c>
      <c r="I937" s="212">
        <f t="shared" si="375"/>
        <v>41.3</v>
      </c>
      <c r="J937" s="212">
        <f t="shared" si="375"/>
        <v>29.299999999999997</v>
      </c>
      <c r="K937" s="212">
        <f t="shared" si="375"/>
        <v>35.1</v>
      </c>
      <c r="L937" s="212">
        <f t="shared" si="375"/>
        <v>12.2</v>
      </c>
      <c r="M937" s="212">
        <f t="shared" si="375"/>
        <v>11.5</v>
      </c>
      <c r="N937" s="212">
        <f t="shared" si="375"/>
        <v>10.799999999999999</v>
      </c>
      <c r="O937" s="212">
        <f t="shared" si="375"/>
        <v>90.899999999999991</v>
      </c>
      <c r="P937" s="212">
        <f t="shared" si="375"/>
        <v>18.600000000000001</v>
      </c>
      <c r="Q937" s="212">
        <f t="shared" si="369"/>
        <v>424.3</v>
      </c>
      <c r="R937" s="212">
        <v>414.7</v>
      </c>
      <c r="S937" s="213">
        <f t="shared" si="367"/>
        <v>102.31492645285749</v>
      </c>
    </row>
    <row r="938" spans="1:19" ht="13.5" customHeight="1" x14ac:dyDescent="0.15">
      <c r="A938" s="209"/>
      <c r="B938" s="194"/>
      <c r="C938" s="379"/>
      <c r="D938" s="203" t="s">
        <v>76</v>
      </c>
      <c r="E938" s="212">
        <v>1.7</v>
      </c>
      <c r="F938" s="212">
        <v>6.1</v>
      </c>
      <c r="G938" s="212">
        <v>4.5999999999999996</v>
      </c>
      <c r="H938" s="212">
        <v>4.8</v>
      </c>
      <c r="I938" s="212">
        <v>5.5</v>
      </c>
      <c r="J938" s="212">
        <v>5.0999999999999996</v>
      </c>
      <c r="K938" s="212">
        <v>4.5999999999999996</v>
      </c>
      <c r="L938" s="212">
        <v>3</v>
      </c>
      <c r="M938" s="212">
        <v>3</v>
      </c>
      <c r="N938" s="212">
        <v>1.9</v>
      </c>
      <c r="O938" s="212">
        <v>5.7</v>
      </c>
      <c r="P938" s="212">
        <v>2.7</v>
      </c>
      <c r="Q938" s="212">
        <f t="shared" si="369"/>
        <v>48.7</v>
      </c>
      <c r="R938" s="212">
        <v>45.8</v>
      </c>
      <c r="S938" s="213">
        <f t="shared" si="367"/>
        <v>106.33187772925766</v>
      </c>
    </row>
    <row r="939" spans="1:19" ht="13.5" customHeight="1" thickBot="1" x14ac:dyDescent="0.2">
      <c r="A939" s="209"/>
      <c r="B939" s="194"/>
      <c r="C939" s="380"/>
      <c r="D939" s="206" t="s">
        <v>77</v>
      </c>
      <c r="E939" s="214">
        <v>1.7</v>
      </c>
      <c r="F939" s="214">
        <v>6.1</v>
      </c>
      <c r="G939" s="214">
        <v>4.5999999999999996</v>
      </c>
      <c r="H939" s="214">
        <v>4.8</v>
      </c>
      <c r="I939" s="214">
        <v>5.5</v>
      </c>
      <c r="J939" s="214">
        <v>5.0999999999999996</v>
      </c>
      <c r="K939" s="214">
        <v>4.5999999999999996</v>
      </c>
      <c r="L939" s="214">
        <v>3</v>
      </c>
      <c r="M939" s="214">
        <v>3</v>
      </c>
      <c r="N939" s="214">
        <v>1.9</v>
      </c>
      <c r="O939" s="214">
        <v>5.7</v>
      </c>
      <c r="P939" s="214">
        <v>2.7</v>
      </c>
      <c r="Q939" s="214">
        <f t="shared" si="369"/>
        <v>48.7</v>
      </c>
      <c r="R939" s="214">
        <v>45.8</v>
      </c>
      <c r="S939" s="215">
        <f t="shared" si="367"/>
        <v>106.33187772925766</v>
      </c>
    </row>
    <row r="940" spans="1:19" ht="13.5" customHeight="1" x14ac:dyDescent="0.15">
      <c r="A940" s="209"/>
      <c r="B940" s="194"/>
      <c r="C940" s="378" t="s">
        <v>194</v>
      </c>
      <c r="D940" s="200" t="s">
        <v>72</v>
      </c>
      <c r="E940" s="210">
        <v>21.3</v>
      </c>
      <c r="F940" s="210">
        <v>50.6</v>
      </c>
      <c r="G940" s="210">
        <v>80.3</v>
      </c>
      <c r="H940" s="210">
        <v>179</v>
      </c>
      <c r="I940" s="210">
        <v>201.5</v>
      </c>
      <c r="J940" s="210">
        <v>128.1</v>
      </c>
      <c r="K940" s="210">
        <v>89.4</v>
      </c>
      <c r="L940" s="210">
        <v>18.3</v>
      </c>
      <c r="M940" s="210">
        <v>9.6</v>
      </c>
      <c r="N940" s="210">
        <v>9.1999999999999993</v>
      </c>
      <c r="O940" s="210">
        <v>8.1</v>
      </c>
      <c r="P940" s="210">
        <v>11</v>
      </c>
      <c r="Q940" s="210">
        <f t="shared" si="369"/>
        <v>806.40000000000009</v>
      </c>
      <c r="R940" s="210">
        <v>765.59999999999991</v>
      </c>
      <c r="S940" s="211">
        <f t="shared" si="367"/>
        <v>105.32915360501569</v>
      </c>
    </row>
    <row r="941" spans="1:19" ht="13.5" customHeight="1" x14ac:dyDescent="0.15">
      <c r="A941" s="209"/>
      <c r="B941" s="194"/>
      <c r="C941" s="379"/>
      <c r="D941" s="203" t="s">
        <v>73</v>
      </c>
      <c r="E941" s="212">
        <v>6.4</v>
      </c>
      <c r="F941" s="212">
        <v>15.2</v>
      </c>
      <c r="G941" s="212">
        <v>24.1</v>
      </c>
      <c r="H941" s="212">
        <v>53.7</v>
      </c>
      <c r="I941" s="212">
        <v>60.5</v>
      </c>
      <c r="J941" s="212">
        <v>38.4</v>
      </c>
      <c r="K941" s="212">
        <v>26.8</v>
      </c>
      <c r="L941" s="212">
        <v>5.5</v>
      </c>
      <c r="M941" s="212">
        <v>2.9</v>
      </c>
      <c r="N941" s="212">
        <v>2.8</v>
      </c>
      <c r="O941" s="212">
        <v>2.4</v>
      </c>
      <c r="P941" s="212">
        <v>3.3</v>
      </c>
      <c r="Q941" s="212">
        <f t="shared" si="369"/>
        <v>242.00000000000006</v>
      </c>
      <c r="R941" s="212">
        <v>229.89999999999998</v>
      </c>
      <c r="S941" s="213">
        <f t="shared" si="367"/>
        <v>105.26315789473688</v>
      </c>
    </row>
    <row r="942" spans="1:19" ht="13.5" customHeight="1" x14ac:dyDescent="0.15">
      <c r="A942" s="209"/>
      <c r="B942" s="194"/>
      <c r="C942" s="379"/>
      <c r="D942" s="203" t="s">
        <v>74</v>
      </c>
      <c r="E942" s="212">
        <f t="shared" ref="E942:P942" si="376">+E940-E941</f>
        <v>14.9</v>
      </c>
      <c r="F942" s="212">
        <f t="shared" si="376"/>
        <v>35.400000000000006</v>
      </c>
      <c r="G942" s="212">
        <f t="shared" si="376"/>
        <v>56.199999999999996</v>
      </c>
      <c r="H942" s="212">
        <f t="shared" si="376"/>
        <v>125.3</v>
      </c>
      <c r="I942" s="212">
        <f t="shared" si="376"/>
        <v>141</v>
      </c>
      <c r="J942" s="212">
        <f t="shared" si="376"/>
        <v>89.699999999999989</v>
      </c>
      <c r="K942" s="212">
        <f t="shared" si="376"/>
        <v>62.600000000000009</v>
      </c>
      <c r="L942" s="212">
        <f t="shared" si="376"/>
        <v>12.8</v>
      </c>
      <c r="M942" s="212">
        <f t="shared" si="376"/>
        <v>6.6999999999999993</v>
      </c>
      <c r="N942" s="212">
        <f t="shared" si="376"/>
        <v>6.3999999999999995</v>
      </c>
      <c r="O942" s="212">
        <f t="shared" si="376"/>
        <v>5.6999999999999993</v>
      </c>
      <c r="P942" s="212">
        <f t="shared" si="376"/>
        <v>7.7</v>
      </c>
      <c r="Q942" s="212">
        <f t="shared" si="369"/>
        <v>564.40000000000009</v>
      </c>
      <c r="R942" s="212">
        <v>535.69999999999993</v>
      </c>
      <c r="S942" s="213">
        <f t="shared" si="367"/>
        <v>105.35747619936535</v>
      </c>
    </row>
    <row r="943" spans="1:19" ht="13.5" customHeight="1" x14ac:dyDescent="0.15">
      <c r="A943" s="209"/>
      <c r="B943" s="216"/>
      <c r="C943" s="379"/>
      <c r="D943" s="203" t="s">
        <v>75</v>
      </c>
      <c r="E943" s="212">
        <f t="shared" ref="E943:P943" si="377">+E940-E944</f>
        <v>20.400000000000002</v>
      </c>
      <c r="F943" s="212">
        <f t="shared" si="377"/>
        <v>48.9</v>
      </c>
      <c r="G943" s="212">
        <f t="shared" si="377"/>
        <v>78</v>
      </c>
      <c r="H943" s="212">
        <f t="shared" si="377"/>
        <v>176.6</v>
      </c>
      <c r="I943" s="212">
        <f t="shared" si="377"/>
        <v>198.6</v>
      </c>
      <c r="J943" s="212">
        <f t="shared" si="377"/>
        <v>125.89999999999999</v>
      </c>
      <c r="K943" s="212">
        <f t="shared" si="377"/>
        <v>87.2</v>
      </c>
      <c r="L943" s="212">
        <f t="shared" si="377"/>
        <v>16.600000000000001</v>
      </c>
      <c r="M943" s="212">
        <f t="shared" si="377"/>
        <v>8.6</v>
      </c>
      <c r="N943" s="212">
        <f t="shared" si="377"/>
        <v>8.2999999999999989</v>
      </c>
      <c r="O943" s="212">
        <f t="shared" si="377"/>
        <v>7.1</v>
      </c>
      <c r="P943" s="212">
        <f t="shared" si="377"/>
        <v>9.9</v>
      </c>
      <c r="Q943" s="212">
        <f t="shared" si="369"/>
        <v>786.1</v>
      </c>
      <c r="R943" s="212">
        <v>745.1</v>
      </c>
      <c r="S943" s="213">
        <f t="shared" si="367"/>
        <v>105.50261709837605</v>
      </c>
    </row>
    <row r="944" spans="1:19" ht="13.5" customHeight="1" x14ac:dyDescent="0.15">
      <c r="A944" s="209"/>
      <c r="B944" s="216"/>
      <c r="C944" s="379"/>
      <c r="D944" s="203" t="s">
        <v>76</v>
      </c>
      <c r="E944" s="212">
        <v>0.9</v>
      </c>
      <c r="F944" s="212">
        <v>1.7</v>
      </c>
      <c r="G944" s="212">
        <v>2.2999999999999998</v>
      </c>
      <c r="H944" s="212">
        <v>2.4</v>
      </c>
      <c r="I944" s="212">
        <v>2.9</v>
      </c>
      <c r="J944" s="212">
        <v>2.2000000000000002</v>
      </c>
      <c r="K944" s="212">
        <v>2.2000000000000002</v>
      </c>
      <c r="L944" s="212">
        <v>1.7</v>
      </c>
      <c r="M944" s="212">
        <v>1</v>
      </c>
      <c r="N944" s="212">
        <v>0.9</v>
      </c>
      <c r="O944" s="212">
        <v>1</v>
      </c>
      <c r="P944" s="212">
        <v>1.1000000000000001</v>
      </c>
      <c r="Q944" s="212">
        <f t="shared" si="369"/>
        <v>20.3</v>
      </c>
      <c r="R944" s="212">
        <v>20.5</v>
      </c>
      <c r="S944" s="213">
        <f t="shared" si="367"/>
        <v>99.024390243902445</v>
      </c>
    </row>
    <row r="945" spans="1:19" ht="13.5" customHeight="1" thickBot="1" x14ac:dyDescent="0.2">
      <c r="A945" s="209"/>
      <c r="B945" s="216"/>
      <c r="C945" s="380"/>
      <c r="D945" s="206" t="s">
        <v>77</v>
      </c>
      <c r="E945" s="214">
        <v>1.1000000000000001</v>
      </c>
      <c r="F945" s="214">
        <v>2</v>
      </c>
      <c r="G945" s="214">
        <v>2.5</v>
      </c>
      <c r="H945" s="214">
        <v>2.9</v>
      </c>
      <c r="I945" s="214">
        <v>3.5</v>
      </c>
      <c r="J945" s="214">
        <v>2.7</v>
      </c>
      <c r="K945" s="214">
        <v>2.8</v>
      </c>
      <c r="L945" s="214">
        <v>2.2000000000000002</v>
      </c>
      <c r="M945" s="214">
        <v>1.2</v>
      </c>
      <c r="N945" s="214">
        <v>1</v>
      </c>
      <c r="O945" s="214">
        <v>1.2</v>
      </c>
      <c r="P945" s="214">
        <v>1.2</v>
      </c>
      <c r="Q945" s="214">
        <f t="shared" si="369"/>
        <v>24.299999999999997</v>
      </c>
      <c r="R945" s="214">
        <v>24.5</v>
      </c>
      <c r="S945" s="215">
        <f t="shared" si="367"/>
        <v>99.183673469387742</v>
      </c>
    </row>
    <row r="946" spans="1:19" ht="13.5" customHeight="1" x14ac:dyDescent="0.15">
      <c r="A946" s="209"/>
      <c r="B946" s="216"/>
      <c r="C946" s="378" t="s">
        <v>195</v>
      </c>
      <c r="D946" s="200" t="s">
        <v>72</v>
      </c>
      <c r="E946" s="210">
        <v>7.9</v>
      </c>
      <c r="F946" s="210">
        <v>19.8</v>
      </c>
      <c r="G946" s="210">
        <v>33.4</v>
      </c>
      <c r="H946" s="210">
        <v>18.2</v>
      </c>
      <c r="I946" s="210">
        <v>49.3</v>
      </c>
      <c r="J946" s="210">
        <v>59</v>
      </c>
      <c r="K946" s="210">
        <v>37.9</v>
      </c>
      <c r="L946" s="210">
        <v>17.3</v>
      </c>
      <c r="M946" s="210">
        <v>11.6</v>
      </c>
      <c r="N946" s="210">
        <v>8.3000000000000007</v>
      </c>
      <c r="O946" s="210">
        <v>7.9</v>
      </c>
      <c r="P946" s="210">
        <v>7.5</v>
      </c>
      <c r="Q946" s="210">
        <f t="shared" si="369"/>
        <v>278.09999999999997</v>
      </c>
      <c r="R946" s="210">
        <v>258.3</v>
      </c>
      <c r="S946" s="211">
        <f t="shared" si="367"/>
        <v>107.66550522648082</v>
      </c>
    </row>
    <row r="947" spans="1:19" ht="13.5" customHeight="1" x14ac:dyDescent="0.15">
      <c r="A947" s="209"/>
      <c r="B947" s="216"/>
      <c r="C947" s="379"/>
      <c r="D947" s="203" t="s">
        <v>73</v>
      </c>
      <c r="E947" s="212">
        <v>2</v>
      </c>
      <c r="F947" s="212">
        <v>5.5</v>
      </c>
      <c r="G947" s="212">
        <v>9.6</v>
      </c>
      <c r="H947" s="212">
        <v>5.2</v>
      </c>
      <c r="I947" s="212">
        <v>14.5</v>
      </c>
      <c r="J947" s="212">
        <v>17.600000000000001</v>
      </c>
      <c r="K947" s="212">
        <v>11</v>
      </c>
      <c r="L947" s="212">
        <v>4.9000000000000004</v>
      </c>
      <c r="M947" s="212">
        <v>3.2</v>
      </c>
      <c r="N947" s="212">
        <v>2.2000000000000002</v>
      </c>
      <c r="O947" s="212">
        <v>2.2000000000000002</v>
      </c>
      <c r="P947" s="212">
        <v>1.9</v>
      </c>
      <c r="Q947" s="212">
        <f t="shared" si="369"/>
        <v>79.800000000000026</v>
      </c>
      <c r="R947" s="212">
        <v>44.8</v>
      </c>
      <c r="S947" s="213">
        <f t="shared" si="367"/>
        <v>178.12500000000006</v>
      </c>
    </row>
    <row r="948" spans="1:19" ht="13.5" customHeight="1" x14ac:dyDescent="0.15">
      <c r="A948" s="209"/>
      <c r="B948" s="216"/>
      <c r="C948" s="379"/>
      <c r="D948" s="203" t="s">
        <v>74</v>
      </c>
      <c r="E948" s="212">
        <f t="shared" ref="E948:P948" si="378">+E946-E947</f>
        <v>5.9</v>
      </c>
      <c r="F948" s="212">
        <f t="shared" si="378"/>
        <v>14.3</v>
      </c>
      <c r="G948" s="212">
        <f t="shared" si="378"/>
        <v>23.799999999999997</v>
      </c>
      <c r="H948" s="212">
        <f t="shared" si="378"/>
        <v>13</v>
      </c>
      <c r="I948" s="212">
        <f t="shared" si="378"/>
        <v>34.799999999999997</v>
      </c>
      <c r="J948" s="212">
        <f t="shared" si="378"/>
        <v>41.4</v>
      </c>
      <c r="K948" s="212">
        <f t="shared" si="378"/>
        <v>26.9</v>
      </c>
      <c r="L948" s="212">
        <f t="shared" si="378"/>
        <v>12.4</v>
      </c>
      <c r="M948" s="212">
        <f t="shared" si="378"/>
        <v>8.3999999999999986</v>
      </c>
      <c r="N948" s="212">
        <f t="shared" si="378"/>
        <v>6.1000000000000005</v>
      </c>
      <c r="O948" s="212">
        <f t="shared" si="378"/>
        <v>5.7</v>
      </c>
      <c r="P948" s="212">
        <f t="shared" si="378"/>
        <v>5.6</v>
      </c>
      <c r="Q948" s="212">
        <f t="shared" si="369"/>
        <v>198.29999999999998</v>
      </c>
      <c r="R948" s="212">
        <v>213.50000000000006</v>
      </c>
      <c r="S948" s="213">
        <f t="shared" si="367"/>
        <v>92.880562060889886</v>
      </c>
    </row>
    <row r="949" spans="1:19" ht="13.5" customHeight="1" x14ac:dyDescent="0.15">
      <c r="A949" s="209"/>
      <c r="B949" s="216"/>
      <c r="C949" s="379"/>
      <c r="D949" s="203" t="s">
        <v>75</v>
      </c>
      <c r="E949" s="212">
        <f t="shared" ref="E949:P949" si="379">+E946-E950</f>
        <v>7.7</v>
      </c>
      <c r="F949" s="212">
        <f t="shared" si="379"/>
        <v>19.100000000000001</v>
      </c>
      <c r="G949" s="212">
        <f t="shared" si="379"/>
        <v>32.4</v>
      </c>
      <c r="H949" s="212">
        <f t="shared" si="379"/>
        <v>16.5</v>
      </c>
      <c r="I949" s="212">
        <f t="shared" si="379"/>
        <v>46.5</v>
      </c>
      <c r="J949" s="212">
        <f t="shared" si="379"/>
        <v>57.4</v>
      </c>
      <c r="K949" s="212">
        <f t="shared" si="379"/>
        <v>36.9</v>
      </c>
      <c r="L949" s="212">
        <f t="shared" si="379"/>
        <v>16.900000000000002</v>
      </c>
      <c r="M949" s="212">
        <f t="shared" si="379"/>
        <v>11.2</v>
      </c>
      <c r="N949" s="212">
        <f t="shared" si="379"/>
        <v>7.8000000000000007</v>
      </c>
      <c r="O949" s="212">
        <f t="shared" si="379"/>
        <v>7.3000000000000007</v>
      </c>
      <c r="P949" s="212">
        <f t="shared" si="379"/>
        <v>7.2</v>
      </c>
      <c r="Q949" s="212">
        <f t="shared" si="369"/>
        <v>266.89999999999998</v>
      </c>
      <c r="R949" s="212">
        <v>249.60000000000002</v>
      </c>
      <c r="S949" s="213">
        <f t="shared" si="367"/>
        <v>106.93108974358974</v>
      </c>
    </row>
    <row r="950" spans="1:19" ht="13.5" customHeight="1" x14ac:dyDescent="0.15">
      <c r="A950" s="209"/>
      <c r="B950" s="216"/>
      <c r="C950" s="379"/>
      <c r="D950" s="203" t="s">
        <v>76</v>
      </c>
      <c r="E950" s="212">
        <v>0.2</v>
      </c>
      <c r="F950" s="212">
        <v>0.7</v>
      </c>
      <c r="G950" s="212">
        <v>1</v>
      </c>
      <c r="H950" s="212">
        <v>1.7</v>
      </c>
      <c r="I950" s="212">
        <v>2.8</v>
      </c>
      <c r="J950" s="212">
        <v>1.6</v>
      </c>
      <c r="K950" s="212">
        <v>1</v>
      </c>
      <c r="L950" s="212">
        <v>0.4</v>
      </c>
      <c r="M950" s="212">
        <v>0.4</v>
      </c>
      <c r="N950" s="212">
        <v>0.5</v>
      </c>
      <c r="O950" s="212">
        <v>0.6</v>
      </c>
      <c r="P950" s="212">
        <v>0.3</v>
      </c>
      <c r="Q950" s="212">
        <f t="shared" si="369"/>
        <v>11.200000000000001</v>
      </c>
      <c r="R950" s="212">
        <v>8.7000000000000011</v>
      </c>
      <c r="S950" s="213">
        <f t="shared" si="367"/>
        <v>128.73563218390805</v>
      </c>
    </row>
    <row r="951" spans="1:19" ht="13.5" customHeight="1" thickBot="1" x14ac:dyDescent="0.2">
      <c r="A951" s="209"/>
      <c r="B951" s="216"/>
      <c r="C951" s="380"/>
      <c r="D951" s="206" t="s">
        <v>77</v>
      </c>
      <c r="E951" s="214">
        <v>0.2</v>
      </c>
      <c r="F951" s="214">
        <v>0.8</v>
      </c>
      <c r="G951" s="214">
        <v>1.2</v>
      </c>
      <c r="H951" s="214">
        <v>2.2000000000000002</v>
      </c>
      <c r="I951" s="214">
        <v>4.9000000000000004</v>
      </c>
      <c r="J951" s="214">
        <v>1.9</v>
      </c>
      <c r="K951" s="214">
        <v>1.1000000000000001</v>
      </c>
      <c r="L951" s="214">
        <v>0.5</v>
      </c>
      <c r="M951" s="214">
        <v>0.6</v>
      </c>
      <c r="N951" s="214">
        <v>0.6</v>
      </c>
      <c r="O951" s="214">
        <v>0.7</v>
      </c>
      <c r="P951" s="214">
        <v>0.3</v>
      </c>
      <c r="Q951" s="214">
        <f t="shared" si="369"/>
        <v>15</v>
      </c>
      <c r="R951" s="214">
        <v>10.100000000000003</v>
      </c>
      <c r="S951" s="215">
        <f t="shared" si="367"/>
        <v>148.51485148514848</v>
      </c>
    </row>
    <row r="952" spans="1:19" ht="13.5" customHeight="1" x14ac:dyDescent="0.15">
      <c r="A952" s="209"/>
      <c r="B952" s="216"/>
      <c r="C952" s="378" t="s">
        <v>196</v>
      </c>
      <c r="D952" s="200" t="s">
        <v>72</v>
      </c>
      <c r="E952" s="210">
        <v>24.8</v>
      </c>
      <c r="F952" s="210">
        <v>56.1</v>
      </c>
      <c r="G952" s="210">
        <v>90.7</v>
      </c>
      <c r="H952" s="210">
        <v>173.6</v>
      </c>
      <c r="I952" s="210">
        <v>277.10000000000002</v>
      </c>
      <c r="J952" s="210">
        <v>213.9</v>
      </c>
      <c r="K952" s="210">
        <v>172.8</v>
      </c>
      <c r="L952" s="210">
        <v>31.6</v>
      </c>
      <c r="M952" s="210">
        <v>26</v>
      </c>
      <c r="N952" s="210">
        <v>23</v>
      </c>
      <c r="O952" s="210">
        <v>91.5</v>
      </c>
      <c r="P952" s="210">
        <v>52.8</v>
      </c>
      <c r="Q952" s="210">
        <f t="shared" si="369"/>
        <v>1233.8999999999999</v>
      </c>
      <c r="R952" s="210">
        <v>1142.5999999999999</v>
      </c>
      <c r="S952" s="211">
        <f t="shared" si="367"/>
        <v>107.9905478732715</v>
      </c>
    </row>
    <row r="953" spans="1:19" ht="13.5" customHeight="1" x14ac:dyDescent="0.15">
      <c r="A953" s="209"/>
      <c r="B953" s="216"/>
      <c r="C953" s="379"/>
      <c r="D953" s="203" t="s">
        <v>73</v>
      </c>
      <c r="E953" s="212">
        <v>15.2</v>
      </c>
      <c r="F953" s="212">
        <v>43.2</v>
      </c>
      <c r="G953" s="212">
        <v>73.599999999999994</v>
      </c>
      <c r="H953" s="212">
        <v>140</v>
      </c>
      <c r="I953" s="212">
        <v>225.1</v>
      </c>
      <c r="J953" s="212">
        <v>162.80000000000001</v>
      </c>
      <c r="K953" s="212">
        <v>98.6</v>
      </c>
      <c r="L953" s="212">
        <v>16.100000000000001</v>
      </c>
      <c r="M953" s="212">
        <v>10.4</v>
      </c>
      <c r="N953" s="212">
        <v>10.199999999999999</v>
      </c>
      <c r="O953" s="212">
        <v>53.2</v>
      </c>
      <c r="P953" s="212">
        <v>31.3</v>
      </c>
      <c r="Q953" s="212">
        <f t="shared" si="369"/>
        <v>879.70000000000016</v>
      </c>
      <c r="R953" s="212">
        <v>816.7</v>
      </c>
      <c r="S953" s="213">
        <f t="shared" si="367"/>
        <v>107.71397085833232</v>
      </c>
    </row>
    <row r="954" spans="1:19" ht="13.5" customHeight="1" x14ac:dyDescent="0.15">
      <c r="A954" s="209"/>
      <c r="B954" s="216"/>
      <c r="C954" s="379"/>
      <c r="D954" s="203" t="s">
        <v>74</v>
      </c>
      <c r="E954" s="212">
        <f t="shared" ref="E954:P954" si="380">+E952-E953</f>
        <v>9.6000000000000014</v>
      </c>
      <c r="F954" s="212">
        <f t="shared" si="380"/>
        <v>12.899999999999999</v>
      </c>
      <c r="G954" s="212">
        <f t="shared" si="380"/>
        <v>17.100000000000009</v>
      </c>
      <c r="H954" s="212">
        <f t="shared" si="380"/>
        <v>33.599999999999994</v>
      </c>
      <c r="I954" s="212">
        <f t="shared" si="380"/>
        <v>52.000000000000028</v>
      </c>
      <c r="J954" s="212">
        <f t="shared" si="380"/>
        <v>51.099999999999994</v>
      </c>
      <c r="K954" s="212">
        <f t="shared" si="380"/>
        <v>74.200000000000017</v>
      </c>
      <c r="L954" s="212">
        <f t="shared" si="380"/>
        <v>15.5</v>
      </c>
      <c r="M954" s="212">
        <f t="shared" si="380"/>
        <v>15.6</v>
      </c>
      <c r="N954" s="212">
        <f t="shared" si="380"/>
        <v>12.8</v>
      </c>
      <c r="O954" s="212">
        <f t="shared" si="380"/>
        <v>38.299999999999997</v>
      </c>
      <c r="P954" s="212">
        <f t="shared" si="380"/>
        <v>21.499999999999996</v>
      </c>
      <c r="Q954" s="212">
        <f t="shared" si="369"/>
        <v>354.20000000000005</v>
      </c>
      <c r="R954" s="212">
        <v>325.90000000000003</v>
      </c>
      <c r="S954" s="213">
        <f t="shared" si="367"/>
        <v>108.68364528996625</v>
      </c>
    </row>
    <row r="955" spans="1:19" ht="13.5" customHeight="1" x14ac:dyDescent="0.15">
      <c r="A955" s="209"/>
      <c r="B955" s="216"/>
      <c r="C955" s="379"/>
      <c r="D955" s="203" t="s">
        <v>75</v>
      </c>
      <c r="E955" s="212">
        <f t="shared" ref="E955:P955" si="381">+E952-E956</f>
        <v>9.7000000000000011</v>
      </c>
      <c r="F955" s="212">
        <f t="shared" si="381"/>
        <v>22.6</v>
      </c>
      <c r="G955" s="212">
        <f t="shared" si="381"/>
        <v>46.1</v>
      </c>
      <c r="H955" s="212">
        <f t="shared" si="381"/>
        <v>110</v>
      </c>
      <c r="I955" s="212">
        <f t="shared" si="381"/>
        <v>199.40000000000003</v>
      </c>
      <c r="J955" s="212">
        <f t="shared" si="381"/>
        <v>153.9</v>
      </c>
      <c r="K955" s="212">
        <f t="shared" si="381"/>
        <v>126.9</v>
      </c>
      <c r="L955" s="212">
        <f t="shared" si="381"/>
        <v>7.8000000000000007</v>
      </c>
      <c r="M955" s="212">
        <f t="shared" si="381"/>
        <v>10.5</v>
      </c>
      <c r="N955" s="212">
        <f t="shared" si="381"/>
        <v>3.8000000000000007</v>
      </c>
      <c r="O955" s="212">
        <f t="shared" si="381"/>
        <v>57.3</v>
      </c>
      <c r="P955" s="212">
        <f t="shared" si="381"/>
        <v>32.199999999999996</v>
      </c>
      <c r="Q955" s="212">
        <f t="shared" si="369"/>
        <v>780.19999999999993</v>
      </c>
      <c r="R955" s="212">
        <v>730.69999999999993</v>
      </c>
      <c r="S955" s="213">
        <f t="shared" si="367"/>
        <v>106.77432598877787</v>
      </c>
    </row>
    <row r="956" spans="1:19" ht="13.5" customHeight="1" x14ac:dyDescent="0.15">
      <c r="A956" s="209"/>
      <c r="B956" s="216"/>
      <c r="C956" s="379"/>
      <c r="D956" s="203" t="s">
        <v>76</v>
      </c>
      <c r="E956" s="212">
        <v>15.1</v>
      </c>
      <c r="F956" s="212">
        <v>33.5</v>
      </c>
      <c r="G956" s="212">
        <v>44.6</v>
      </c>
      <c r="H956" s="212">
        <v>63.6</v>
      </c>
      <c r="I956" s="212">
        <v>77.7</v>
      </c>
      <c r="J956" s="212">
        <v>60</v>
      </c>
      <c r="K956" s="212">
        <v>45.9</v>
      </c>
      <c r="L956" s="212">
        <v>23.8</v>
      </c>
      <c r="M956" s="212">
        <v>15.5</v>
      </c>
      <c r="N956" s="212">
        <v>19.2</v>
      </c>
      <c r="O956" s="212">
        <v>34.200000000000003</v>
      </c>
      <c r="P956" s="212">
        <v>20.6</v>
      </c>
      <c r="Q956" s="212">
        <f t="shared" si="369"/>
        <v>453.7</v>
      </c>
      <c r="R956" s="212">
        <v>411.9</v>
      </c>
      <c r="S956" s="213">
        <f t="shared" si="367"/>
        <v>110.14809419762079</v>
      </c>
    </row>
    <row r="957" spans="1:19" ht="13.5" customHeight="1" thickBot="1" x14ac:dyDescent="0.2">
      <c r="A957" s="209"/>
      <c r="B957" s="216"/>
      <c r="C957" s="380"/>
      <c r="D957" s="206" t="s">
        <v>77</v>
      </c>
      <c r="E957" s="214">
        <v>15.4</v>
      </c>
      <c r="F957" s="214">
        <v>34.200000000000003</v>
      </c>
      <c r="G957" s="214">
        <v>45.5</v>
      </c>
      <c r="H957" s="214">
        <v>64.900000000000006</v>
      </c>
      <c r="I957" s="214">
        <v>79.3</v>
      </c>
      <c r="J957" s="214">
        <f>60*1.02</f>
        <v>61.2</v>
      </c>
      <c r="K957" s="214">
        <v>46.8</v>
      </c>
      <c r="L957" s="214">
        <v>24.3</v>
      </c>
      <c r="M957" s="214">
        <v>15.8</v>
      </c>
      <c r="N957" s="214">
        <v>19.600000000000001</v>
      </c>
      <c r="O957" s="214">
        <v>34.9</v>
      </c>
      <c r="P957" s="214">
        <v>21</v>
      </c>
      <c r="Q957" s="214">
        <f t="shared" si="369"/>
        <v>462.90000000000003</v>
      </c>
      <c r="R957" s="214">
        <v>420.3</v>
      </c>
      <c r="S957" s="215">
        <f t="shared" si="367"/>
        <v>110.13561741613134</v>
      </c>
    </row>
    <row r="958" spans="1:19" ht="13.5" customHeight="1" x14ac:dyDescent="0.15">
      <c r="A958" s="209"/>
      <c r="B958" s="194"/>
      <c r="C958" s="378" t="s">
        <v>197</v>
      </c>
      <c r="D958" s="200" t="s">
        <v>72</v>
      </c>
      <c r="E958" s="210">
        <v>2.6</v>
      </c>
      <c r="F958" s="210">
        <v>13.2</v>
      </c>
      <c r="G958" s="210">
        <v>13.6</v>
      </c>
      <c r="H958" s="210">
        <v>23.8</v>
      </c>
      <c r="I958" s="210">
        <v>29</v>
      </c>
      <c r="J958" s="210">
        <v>22.4</v>
      </c>
      <c r="K958" s="210">
        <v>11.3</v>
      </c>
      <c r="L958" s="210">
        <v>4.5999999999999996</v>
      </c>
      <c r="M958" s="210">
        <v>5.3</v>
      </c>
      <c r="N958" s="210">
        <v>4.4000000000000004</v>
      </c>
      <c r="O958" s="210">
        <v>7.5</v>
      </c>
      <c r="P958" s="210">
        <v>5.4</v>
      </c>
      <c r="Q958" s="210">
        <f t="shared" si="369"/>
        <v>143.1</v>
      </c>
      <c r="R958" s="210">
        <v>122</v>
      </c>
      <c r="S958" s="211">
        <f t="shared" si="367"/>
        <v>117.29508196721309</v>
      </c>
    </row>
    <row r="959" spans="1:19" ht="13.5" customHeight="1" x14ac:dyDescent="0.15">
      <c r="A959" s="209"/>
      <c r="B959" s="194"/>
      <c r="C959" s="379"/>
      <c r="D959" s="203" t="s">
        <v>73</v>
      </c>
      <c r="E959" s="212">
        <v>1</v>
      </c>
      <c r="F959" s="212">
        <v>5.0999999999999996</v>
      </c>
      <c r="G959" s="212">
        <v>5.6</v>
      </c>
      <c r="H959" s="212">
        <v>10.199999999999999</v>
      </c>
      <c r="I959" s="212">
        <v>12.8</v>
      </c>
      <c r="J959" s="212">
        <v>9.3000000000000007</v>
      </c>
      <c r="K959" s="212">
        <v>4.5999999999999996</v>
      </c>
      <c r="L959" s="212">
        <v>0.9</v>
      </c>
      <c r="M959" s="212">
        <v>1.3</v>
      </c>
      <c r="N959" s="212">
        <v>1</v>
      </c>
      <c r="O959" s="212">
        <v>3.2</v>
      </c>
      <c r="P959" s="212">
        <v>1.4</v>
      </c>
      <c r="Q959" s="212">
        <f t="shared" si="369"/>
        <v>56.4</v>
      </c>
      <c r="R959" s="212">
        <v>32.299999999999997</v>
      </c>
      <c r="S959" s="213">
        <f t="shared" si="367"/>
        <v>174.61300309597524</v>
      </c>
    </row>
    <row r="960" spans="1:19" ht="13.5" customHeight="1" x14ac:dyDescent="0.15">
      <c r="A960" s="209"/>
      <c r="B960" s="194"/>
      <c r="C960" s="379"/>
      <c r="D960" s="203" t="s">
        <v>74</v>
      </c>
      <c r="E960" s="212">
        <f t="shared" ref="E960:P960" si="382">+E958-E959</f>
        <v>1.6</v>
      </c>
      <c r="F960" s="212">
        <f t="shared" si="382"/>
        <v>8.1</v>
      </c>
      <c r="G960" s="212">
        <f t="shared" si="382"/>
        <v>8</v>
      </c>
      <c r="H960" s="212">
        <f t="shared" si="382"/>
        <v>13.600000000000001</v>
      </c>
      <c r="I960" s="212">
        <f t="shared" si="382"/>
        <v>16.2</v>
      </c>
      <c r="J960" s="212">
        <f t="shared" si="382"/>
        <v>13.099999999999998</v>
      </c>
      <c r="K960" s="212">
        <f t="shared" si="382"/>
        <v>6.7000000000000011</v>
      </c>
      <c r="L960" s="212">
        <f t="shared" si="382"/>
        <v>3.6999999999999997</v>
      </c>
      <c r="M960" s="212">
        <f t="shared" si="382"/>
        <v>4</v>
      </c>
      <c r="N960" s="212">
        <f t="shared" si="382"/>
        <v>3.4000000000000004</v>
      </c>
      <c r="O960" s="212">
        <f t="shared" si="382"/>
        <v>4.3</v>
      </c>
      <c r="P960" s="212">
        <f t="shared" si="382"/>
        <v>4</v>
      </c>
      <c r="Q960" s="212">
        <f t="shared" si="369"/>
        <v>86.7</v>
      </c>
      <c r="R960" s="212">
        <v>89.699999999999989</v>
      </c>
      <c r="S960" s="213">
        <f t="shared" si="367"/>
        <v>96.655518394648837</v>
      </c>
    </row>
    <row r="961" spans="1:19" ht="13.5" customHeight="1" x14ac:dyDescent="0.15">
      <c r="A961" s="209"/>
      <c r="B961" s="194"/>
      <c r="C961" s="379"/>
      <c r="D961" s="203" t="s">
        <v>75</v>
      </c>
      <c r="E961" s="212">
        <f t="shared" ref="E961:P961" si="383">+E958-E962</f>
        <v>2.1</v>
      </c>
      <c r="F961" s="212">
        <f t="shared" si="383"/>
        <v>12.2</v>
      </c>
      <c r="G961" s="212">
        <f t="shared" si="383"/>
        <v>12.1</v>
      </c>
      <c r="H961" s="212">
        <f t="shared" si="383"/>
        <v>20</v>
      </c>
      <c r="I961" s="212">
        <f t="shared" si="383"/>
        <v>23.8</v>
      </c>
      <c r="J961" s="212">
        <f t="shared" si="383"/>
        <v>19.899999999999999</v>
      </c>
      <c r="K961" s="212">
        <f t="shared" si="383"/>
        <v>10.200000000000001</v>
      </c>
      <c r="L961" s="212">
        <f t="shared" si="383"/>
        <v>4.0999999999999996</v>
      </c>
      <c r="M961" s="212">
        <f t="shared" si="383"/>
        <v>4.8999999999999995</v>
      </c>
      <c r="N961" s="212">
        <f t="shared" si="383"/>
        <v>4</v>
      </c>
      <c r="O961" s="212">
        <f t="shared" si="383"/>
        <v>6.7</v>
      </c>
      <c r="P961" s="212">
        <f t="shared" si="383"/>
        <v>4.9000000000000004</v>
      </c>
      <c r="Q961" s="212">
        <f t="shared" si="369"/>
        <v>124.9</v>
      </c>
      <c r="R961" s="212">
        <v>107.39999999999999</v>
      </c>
      <c r="S961" s="213">
        <f t="shared" si="367"/>
        <v>116.29422718808196</v>
      </c>
    </row>
    <row r="962" spans="1:19" ht="13.5" customHeight="1" x14ac:dyDescent="0.15">
      <c r="A962" s="209"/>
      <c r="B962" s="194"/>
      <c r="C962" s="379"/>
      <c r="D962" s="203" t="s">
        <v>76</v>
      </c>
      <c r="E962" s="212">
        <v>0.5</v>
      </c>
      <c r="F962" s="212">
        <v>1</v>
      </c>
      <c r="G962" s="212">
        <v>1.5</v>
      </c>
      <c r="H962" s="212">
        <v>3.8</v>
      </c>
      <c r="I962" s="212">
        <v>5.2</v>
      </c>
      <c r="J962" s="212">
        <v>2.5</v>
      </c>
      <c r="K962" s="212">
        <v>1.1000000000000001</v>
      </c>
      <c r="L962" s="212">
        <v>0.5</v>
      </c>
      <c r="M962" s="212">
        <v>0.4</v>
      </c>
      <c r="N962" s="212">
        <v>0.4</v>
      </c>
      <c r="O962" s="212">
        <v>0.8</v>
      </c>
      <c r="P962" s="212">
        <v>0.5</v>
      </c>
      <c r="Q962" s="212">
        <f t="shared" si="369"/>
        <v>18.2</v>
      </c>
      <c r="R962" s="212">
        <v>14.6</v>
      </c>
      <c r="S962" s="213">
        <f t="shared" si="367"/>
        <v>124.65753424657532</v>
      </c>
    </row>
    <row r="963" spans="1:19" ht="13.5" customHeight="1" thickBot="1" x14ac:dyDescent="0.2">
      <c r="A963" s="209"/>
      <c r="B963" s="194"/>
      <c r="C963" s="380"/>
      <c r="D963" s="206" t="s">
        <v>77</v>
      </c>
      <c r="E963" s="214">
        <v>0.5</v>
      </c>
      <c r="F963" s="214">
        <v>1</v>
      </c>
      <c r="G963" s="214">
        <v>1.5</v>
      </c>
      <c r="H963" s="214">
        <v>3.8</v>
      </c>
      <c r="I963" s="214">
        <v>5.2</v>
      </c>
      <c r="J963" s="214">
        <v>2.5</v>
      </c>
      <c r="K963" s="214">
        <v>1.1000000000000001</v>
      </c>
      <c r="L963" s="214">
        <v>0.5</v>
      </c>
      <c r="M963" s="214">
        <v>0.4</v>
      </c>
      <c r="N963" s="214">
        <v>0.4</v>
      </c>
      <c r="O963" s="214">
        <v>0.8</v>
      </c>
      <c r="P963" s="214">
        <v>0.5</v>
      </c>
      <c r="Q963" s="214">
        <f t="shared" si="369"/>
        <v>18.2</v>
      </c>
      <c r="R963" s="214">
        <v>14.999999999999998</v>
      </c>
      <c r="S963" s="215">
        <f t="shared" si="367"/>
        <v>121.33333333333334</v>
      </c>
    </row>
    <row r="964" spans="1:19" ht="13.5" customHeight="1" x14ac:dyDescent="0.15">
      <c r="A964" s="209"/>
      <c r="B964" s="194"/>
      <c r="C964" s="378" t="s">
        <v>198</v>
      </c>
      <c r="D964" s="200" t="s">
        <v>72</v>
      </c>
      <c r="E964" s="210">
        <v>13.1</v>
      </c>
      <c r="F964" s="210">
        <v>38.700000000000003</v>
      </c>
      <c r="G964" s="210">
        <v>67.8</v>
      </c>
      <c r="H964" s="210">
        <v>95.1</v>
      </c>
      <c r="I964" s="210">
        <v>80.900000000000006</v>
      </c>
      <c r="J964" s="210">
        <v>57.3</v>
      </c>
      <c r="K964" s="210">
        <v>29.9</v>
      </c>
      <c r="L964" s="210">
        <v>12</v>
      </c>
      <c r="M964" s="210">
        <v>10.4</v>
      </c>
      <c r="N964" s="210">
        <v>9.8000000000000007</v>
      </c>
      <c r="O964" s="210">
        <v>14.4</v>
      </c>
      <c r="P964" s="210">
        <v>12.7</v>
      </c>
      <c r="Q964" s="210">
        <f t="shared" si="369"/>
        <v>442.09999999999997</v>
      </c>
      <c r="R964" s="210">
        <v>439.6</v>
      </c>
      <c r="S964" s="211">
        <f t="shared" si="367"/>
        <v>100.56869881710644</v>
      </c>
    </row>
    <row r="965" spans="1:19" ht="13.5" customHeight="1" x14ac:dyDescent="0.15">
      <c r="A965" s="209"/>
      <c r="B965" s="194"/>
      <c r="C965" s="379"/>
      <c r="D965" s="203" t="s">
        <v>73</v>
      </c>
      <c r="E965" s="212">
        <v>9.1999999999999993</v>
      </c>
      <c r="F965" s="212">
        <v>26.3</v>
      </c>
      <c r="G965" s="212">
        <v>50.2</v>
      </c>
      <c r="H965" s="212">
        <v>67.5</v>
      </c>
      <c r="I965" s="212">
        <v>57.4</v>
      </c>
      <c r="J965" s="212">
        <v>40.6</v>
      </c>
      <c r="K965" s="212">
        <v>20</v>
      </c>
      <c r="L965" s="212">
        <v>8.5</v>
      </c>
      <c r="M965" s="212">
        <v>7.3</v>
      </c>
      <c r="N965" s="212">
        <v>6.9</v>
      </c>
      <c r="O965" s="212">
        <v>10.199999999999999</v>
      </c>
      <c r="P965" s="212">
        <v>9</v>
      </c>
      <c r="Q965" s="212">
        <f t="shared" si="369"/>
        <v>313.09999999999997</v>
      </c>
      <c r="R965" s="212">
        <v>311.2</v>
      </c>
      <c r="S965" s="213">
        <f t="shared" si="367"/>
        <v>100.61053984575834</v>
      </c>
    </row>
    <row r="966" spans="1:19" ht="13.5" customHeight="1" x14ac:dyDescent="0.15">
      <c r="A966" s="209"/>
      <c r="B966" s="194"/>
      <c r="C966" s="379"/>
      <c r="D966" s="203" t="s">
        <v>74</v>
      </c>
      <c r="E966" s="212">
        <f t="shared" ref="E966:P966" si="384">+E964-E965</f>
        <v>3.9000000000000004</v>
      </c>
      <c r="F966" s="212">
        <f t="shared" si="384"/>
        <v>12.400000000000002</v>
      </c>
      <c r="G966" s="212">
        <f t="shared" si="384"/>
        <v>17.599999999999994</v>
      </c>
      <c r="H966" s="212">
        <f t="shared" si="384"/>
        <v>27.599999999999994</v>
      </c>
      <c r="I966" s="212">
        <f t="shared" si="384"/>
        <v>23.500000000000007</v>
      </c>
      <c r="J966" s="212">
        <f t="shared" si="384"/>
        <v>16.699999999999996</v>
      </c>
      <c r="K966" s="212">
        <f t="shared" si="384"/>
        <v>9.8999999999999986</v>
      </c>
      <c r="L966" s="212">
        <f t="shared" si="384"/>
        <v>3.5</v>
      </c>
      <c r="M966" s="212">
        <f t="shared" si="384"/>
        <v>3.1000000000000005</v>
      </c>
      <c r="N966" s="212">
        <f t="shared" si="384"/>
        <v>2.9000000000000004</v>
      </c>
      <c r="O966" s="212">
        <f t="shared" si="384"/>
        <v>4.2000000000000011</v>
      </c>
      <c r="P966" s="212">
        <f t="shared" si="384"/>
        <v>3.6999999999999993</v>
      </c>
      <c r="Q966" s="212">
        <f t="shared" si="369"/>
        <v>129</v>
      </c>
      <c r="R966" s="212">
        <v>128.4</v>
      </c>
      <c r="S966" s="213">
        <f t="shared" si="367"/>
        <v>100.46728971962618</v>
      </c>
    </row>
    <row r="967" spans="1:19" ht="13.5" customHeight="1" x14ac:dyDescent="0.15">
      <c r="A967" s="209"/>
      <c r="B967" s="194"/>
      <c r="C967" s="379"/>
      <c r="D967" s="203" t="s">
        <v>75</v>
      </c>
      <c r="E967" s="212">
        <f t="shared" ref="E967:P967" si="385">+E964-E968</f>
        <v>12.799999999999999</v>
      </c>
      <c r="F967" s="212">
        <f t="shared" si="385"/>
        <v>38.200000000000003</v>
      </c>
      <c r="G967" s="212">
        <f t="shared" si="385"/>
        <v>67.399999999999991</v>
      </c>
      <c r="H967" s="212">
        <f t="shared" si="385"/>
        <v>94.1</v>
      </c>
      <c r="I967" s="212">
        <f t="shared" si="385"/>
        <v>79.5</v>
      </c>
      <c r="J967" s="212">
        <f t="shared" si="385"/>
        <v>56.599999999999994</v>
      </c>
      <c r="K967" s="212">
        <f t="shared" si="385"/>
        <v>29.5</v>
      </c>
      <c r="L967" s="212">
        <f t="shared" si="385"/>
        <v>11.6</v>
      </c>
      <c r="M967" s="212">
        <f t="shared" si="385"/>
        <v>10.1</v>
      </c>
      <c r="N967" s="212">
        <f t="shared" si="385"/>
        <v>9.6000000000000014</v>
      </c>
      <c r="O967" s="212">
        <f t="shared" si="385"/>
        <v>14.200000000000001</v>
      </c>
      <c r="P967" s="212">
        <f t="shared" si="385"/>
        <v>12.5</v>
      </c>
      <c r="Q967" s="212">
        <f t="shared" si="369"/>
        <v>436.10000000000008</v>
      </c>
      <c r="R967" s="212">
        <v>433.00000000000006</v>
      </c>
      <c r="S967" s="213">
        <f t="shared" si="367"/>
        <v>100.71593533487298</v>
      </c>
    </row>
    <row r="968" spans="1:19" ht="13.5" customHeight="1" x14ac:dyDescent="0.15">
      <c r="A968" s="209"/>
      <c r="B968" s="194"/>
      <c r="C968" s="379"/>
      <c r="D968" s="203" t="s">
        <v>76</v>
      </c>
      <c r="E968" s="212">
        <v>0.3</v>
      </c>
      <c r="F968" s="212">
        <v>0.5</v>
      </c>
      <c r="G968" s="212">
        <v>0.4</v>
      </c>
      <c r="H968" s="212">
        <v>1</v>
      </c>
      <c r="I968" s="212">
        <v>1.4</v>
      </c>
      <c r="J968" s="212">
        <v>0.7</v>
      </c>
      <c r="K968" s="212">
        <v>0.4</v>
      </c>
      <c r="L968" s="212">
        <v>0.4</v>
      </c>
      <c r="M968" s="212">
        <v>0.3</v>
      </c>
      <c r="N968" s="212">
        <v>0.2</v>
      </c>
      <c r="O968" s="212">
        <v>0.2</v>
      </c>
      <c r="P968" s="212">
        <v>0.2</v>
      </c>
      <c r="Q968" s="212">
        <f t="shared" si="369"/>
        <v>6.0000000000000009</v>
      </c>
      <c r="R968" s="212">
        <v>6.6000000000000005</v>
      </c>
      <c r="S968" s="213">
        <f t="shared" si="367"/>
        <v>90.909090909090921</v>
      </c>
    </row>
    <row r="969" spans="1:19" ht="13.5" customHeight="1" thickBot="1" x14ac:dyDescent="0.2">
      <c r="A969" s="209"/>
      <c r="B969" s="194"/>
      <c r="C969" s="380"/>
      <c r="D969" s="206" t="s">
        <v>77</v>
      </c>
      <c r="E969" s="214">
        <v>0.3</v>
      </c>
      <c r="F969" s="214">
        <v>0.5</v>
      </c>
      <c r="G969" s="214">
        <v>0.4</v>
      </c>
      <c r="H969" s="214">
        <v>1.1000000000000001</v>
      </c>
      <c r="I969" s="214">
        <v>1.5</v>
      </c>
      <c r="J969" s="214">
        <v>0.8</v>
      </c>
      <c r="K969" s="214">
        <v>0.4</v>
      </c>
      <c r="L969" s="214">
        <v>0.4</v>
      </c>
      <c r="M969" s="214">
        <v>0.3</v>
      </c>
      <c r="N969" s="214">
        <v>0.2</v>
      </c>
      <c r="O969" s="214">
        <v>0.2</v>
      </c>
      <c r="P969" s="214">
        <v>0.2</v>
      </c>
      <c r="Q969" s="214">
        <f t="shared" si="369"/>
        <v>6.3000000000000016</v>
      </c>
      <c r="R969" s="214">
        <v>6.6000000000000005</v>
      </c>
      <c r="S969" s="215">
        <f t="shared" si="367"/>
        <v>95.454545454545467</v>
      </c>
    </row>
    <row r="970" spans="1:19" ht="18.75" customHeight="1" x14ac:dyDescent="0.2">
      <c r="A970" s="308" t="str">
        <f>$A$1</f>
        <v>５　平成27年度市町村別・月別観光入込客数</v>
      </c>
    </row>
    <row r="971" spans="1:19" ht="13.5" customHeight="1" thickBot="1" x14ac:dyDescent="0.2">
      <c r="S971" s="195" t="s">
        <v>310</v>
      </c>
    </row>
    <row r="972" spans="1:19" ht="13.5" customHeight="1" thickBot="1" x14ac:dyDescent="0.2">
      <c r="A972" s="196" t="s">
        <v>58</v>
      </c>
      <c r="B972" s="196" t="s">
        <v>355</v>
      </c>
      <c r="C972" s="196" t="s">
        <v>59</v>
      </c>
      <c r="D972" s="197" t="s">
        <v>60</v>
      </c>
      <c r="E972" s="198" t="s">
        <v>61</v>
      </c>
      <c r="F972" s="198" t="s">
        <v>62</v>
      </c>
      <c r="G972" s="198" t="s">
        <v>63</v>
      </c>
      <c r="H972" s="198" t="s">
        <v>64</v>
      </c>
      <c r="I972" s="198" t="s">
        <v>65</v>
      </c>
      <c r="J972" s="198" t="s">
        <v>66</v>
      </c>
      <c r="K972" s="198" t="s">
        <v>67</v>
      </c>
      <c r="L972" s="198" t="s">
        <v>68</v>
      </c>
      <c r="M972" s="198" t="s">
        <v>69</v>
      </c>
      <c r="N972" s="198" t="s">
        <v>36</v>
      </c>
      <c r="O972" s="198" t="s">
        <v>37</v>
      </c>
      <c r="P972" s="198" t="s">
        <v>38</v>
      </c>
      <c r="Q972" s="198" t="s">
        <v>356</v>
      </c>
      <c r="R972" s="198" t="str">
        <f>$R$3</f>
        <v>26年度</v>
      </c>
      <c r="S972" s="199" t="s">
        <v>71</v>
      </c>
    </row>
    <row r="973" spans="1:19" ht="13.5" customHeight="1" x14ac:dyDescent="0.15">
      <c r="A973" s="209"/>
      <c r="B973" s="194"/>
      <c r="C973" s="378" t="s">
        <v>199</v>
      </c>
      <c r="D973" s="200" t="s">
        <v>72</v>
      </c>
      <c r="E973" s="210">
        <v>1.7</v>
      </c>
      <c r="F973" s="210">
        <v>4.5999999999999996</v>
      </c>
      <c r="G973" s="210">
        <v>4.2</v>
      </c>
      <c r="H973" s="210">
        <v>18.5</v>
      </c>
      <c r="I973" s="210">
        <v>6.2</v>
      </c>
      <c r="J973" s="210">
        <v>4.5999999999999996</v>
      </c>
      <c r="K973" s="210">
        <v>4.0999999999999996</v>
      </c>
      <c r="L973" s="210">
        <v>1.9</v>
      </c>
      <c r="M973" s="210">
        <v>1.4</v>
      </c>
      <c r="N973" s="210">
        <v>1.6</v>
      </c>
      <c r="O973" s="210">
        <v>1.4</v>
      </c>
      <c r="P973" s="210">
        <v>1.5</v>
      </c>
      <c r="Q973" s="210">
        <f t="shared" ref="Q973:Q1026" si="386">SUM(E973:P973)</f>
        <v>51.7</v>
      </c>
      <c r="R973" s="210">
        <v>58.3</v>
      </c>
      <c r="S973" s="222">
        <f t="shared" ref="S973:S1026" si="387">IF(Q973=0,"－",Q973/R973*100)</f>
        <v>88.679245283018886</v>
      </c>
    </row>
    <row r="974" spans="1:19" ht="13.5" customHeight="1" x14ac:dyDescent="0.15">
      <c r="A974" s="209"/>
      <c r="B974" s="194"/>
      <c r="C974" s="379"/>
      <c r="D974" s="203" t="s">
        <v>73</v>
      </c>
      <c r="E974" s="212">
        <v>0</v>
      </c>
      <c r="F974" s="212">
        <v>0</v>
      </c>
      <c r="G974" s="212">
        <v>0</v>
      </c>
      <c r="H974" s="212">
        <v>0</v>
      </c>
      <c r="I974" s="212">
        <v>0</v>
      </c>
      <c r="J974" s="212">
        <v>0</v>
      </c>
      <c r="K974" s="212">
        <v>0</v>
      </c>
      <c r="L974" s="212">
        <v>0</v>
      </c>
      <c r="M974" s="212">
        <v>0</v>
      </c>
      <c r="N974" s="212">
        <v>0</v>
      </c>
      <c r="O974" s="212">
        <v>0</v>
      </c>
      <c r="P974" s="212">
        <v>0</v>
      </c>
      <c r="Q974" s="212">
        <f t="shared" si="386"/>
        <v>0</v>
      </c>
      <c r="R974" s="212">
        <v>0</v>
      </c>
      <c r="S974" s="217" t="str">
        <f t="shared" si="387"/>
        <v>－</v>
      </c>
    </row>
    <row r="975" spans="1:19" ht="13.5" customHeight="1" x14ac:dyDescent="0.15">
      <c r="A975" s="209" t="s">
        <v>368</v>
      </c>
      <c r="B975" s="209" t="s">
        <v>368</v>
      </c>
      <c r="C975" s="379"/>
      <c r="D975" s="203" t="s">
        <v>74</v>
      </c>
      <c r="E975" s="212">
        <f t="shared" ref="E975:P975" si="388">+E973-E974</f>
        <v>1.7</v>
      </c>
      <c r="F975" s="212">
        <f t="shared" si="388"/>
        <v>4.5999999999999996</v>
      </c>
      <c r="G975" s="212">
        <f t="shared" si="388"/>
        <v>4.2</v>
      </c>
      <c r="H975" s="212">
        <f t="shared" si="388"/>
        <v>18.5</v>
      </c>
      <c r="I975" s="212">
        <f t="shared" si="388"/>
        <v>6.2</v>
      </c>
      <c r="J975" s="212">
        <f t="shared" si="388"/>
        <v>4.5999999999999996</v>
      </c>
      <c r="K975" s="212">
        <f t="shared" si="388"/>
        <v>4.0999999999999996</v>
      </c>
      <c r="L975" s="212">
        <f t="shared" si="388"/>
        <v>1.9</v>
      </c>
      <c r="M975" s="212">
        <f t="shared" si="388"/>
        <v>1.4</v>
      </c>
      <c r="N975" s="212">
        <f t="shared" si="388"/>
        <v>1.6</v>
      </c>
      <c r="O975" s="212">
        <f t="shared" si="388"/>
        <v>1.4</v>
      </c>
      <c r="P975" s="212">
        <f t="shared" si="388"/>
        <v>1.5</v>
      </c>
      <c r="Q975" s="212">
        <f t="shared" si="386"/>
        <v>51.7</v>
      </c>
      <c r="R975" s="212">
        <v>58.3</v>
      </c>
      <c r="S975" s="217">
        <f t="shared" si="387"/>
        <v>88.679245283018886</v>
      </c>
    </row>
    <row r="976" spans="1:19" ht="13.5" customHeight="1" x14ac:dyDescent="0.15">
      <c r="A976" s="209"/>
      <c r="B976" s="194"/>
      <c r="C976" s="379"/>
      <c r="D976" s="203" t="s">
        <v>75</v>
      </c>
      <c r="E976" s="212">
        <f t="shared" ref="E976:P976" si="389">+E973-E977</f>
        <v>1.7</v>
      </c>
      <c r="F976" s="212">
        <f t="shared" si="389"/>
        <v>4.5999999999999996</v>
      </c>
      <c r="G976" s="212">
        <f t="shared" si="389"/>
        <v>4.2</v>
      </c>
      <c r="H976" s="212">
        <f t="shared" si="389"/>
        <v>18.5</v>
      </c>
      <c r="I976" s="212">
        <f t="shared" si="389"/>
        <v>6.2</v>
      </c>
      <c r="J976" s="212">
        <f t="shared" si="389"/>
        <v>4.5999999999999996</v>
      </c>
      <c r="K976" s="212">
        <f t="shared" si="389"/>
        <v>4.0999999999999996</v>
      </c>
      <c r="L976" s="212">
        <f t="shared" si="389"/>
        <v>1.9</v>
      </c>
      <c r="M976" s="212">
        <f t="shared" si="389"/>
        <v>1.4</v>
      </c>
      <c r="N976" s="212">
        <f t="shared" si="389"/>
        <v>1.6</v>
      </c>
      <c r="O976" s="212">
        <f t="shared" si="389"/>
        <v>1.4</v>
      </c>
      <c r="P976" s="212">
        <f t="shared" si="389"/>
        <v>1.5</v>
      </c>
      <c r="Q976" s="212">
        <f t="shared" si="386"/>
        <v>51.7</v>
      </c>
      <c r="R976" s="212">
        <v>58.3</v>
      </c>
      <c r="S976" s="217">
        <f t="shared" si="387"/>
        <v>88.679245283018886</v>
      </c>
    </row>
    <row r="977" spans="1:19" ht="13.5" customHeight="1" x14ac:dyDescent="0.15">
      <c r="A977" s="209"/>
      <c r="B977" s="194"/>
      <c r="C977" s="379"/>
      <c r="D977" s="203" t="s">
        <v>76</v>
      </c>
      <c r="E977" s="212">
        <v>0</v>
      </c>
      <c r="F977" s="212">
        <v>0</v>
      </c>
      <c r="G977" s="212">
        <v>0</v>
      </c>
      <c r="H977" s="212">
        <v>0</v>
      </c>
      <c r="I977" s="212">
        <v>0</v>
      </c>
      <c r="J977" s="212">
        <v>0</v>
      </c>
      <c r="K977" s="212">
        <v>0</v>
      </c>
      <c r="L977" s="212">
        <v>0</v>
      </c>
      <c r="M977" s="212">
        <v>0</v>
      </c>
      <c r="N977" s="212">
        <v>0</v>
      </c>
      <c r="O977" s="212">
        <v>0</v>
      </c>
      <c r="P977" s="212">
        <v>0</v>
      </c>
      <c r="Q977" s="212">
        <f t="shared" si="386"/>
        <v>0</v>
      </c>
      <c r="R977" s="212">
        <v>0</v>
      </c>
      <c r="S977" s="217" t="str">
        <f t="shared" si="387"/>
        <v>－</v>
      </c>
    </row>
    <row r="978" spans="1:19" ht="13.5" customHeight="1" thickBot="1" x14ac:dyDescent="0.2">
      <c r="A978" s="209"/>
      <c r="B978" s="194"/>
      <c r="C978" s="380"/>
      <c r="D978" s="206" t="s">
        <v>77</v>
      </c>
      <c r="E978" s="214">
        <v>0</v>
      </c>
      <c r="F978" s="214">
        <v>0</v>
      </c>
      <c r="G978" s="214">
        <v>0</v>
      </c>
      <c r="H978" s="214">
        <v>0</v>
      </c>
      <c r="I978" s="214">
        <v>0</v>
      </c>
      <c r="J978" s="214">
        <v>0</v>
      </c>
      <c r="K978" s="214">
        <v>0</v>
      </c>
      <c r="L978" s="214">
        <v>0</v>
      </c>
      <c r="M978" s="214">
        <v>0</v>
      </c>
      <c r="N978" s="214">
        <v>0</v>
      </c>
      <c r="O978" s="214">
        <v>0</v>
      </c>
      <c r="P978" s="214">
        <v>0</v>
      </c>
      <c r="Q978" s="214">
        <f t="shared" si="386"/>
        <v>0</v>
      </c>
      <c r="R978" s="214">
        <v>0</v>
      </c>
      <c r="S978" s="223" t="str">
        <f t="shared" si="387"/>
        <v>－</v>
      </c>
    </row>
    <row r="979" spans="1:19" ht="13.5" customHeight="1" x14ac:dyDescent="0.15">
      <c r="A979" s="209"/>
      <c r="B979" s="194"/>
      <c r="C979" s="378" t="s">
        <v>200</v>
      </c>
      <c r="D979" s="200" t="s">
        <v>72</v>
      </c>
      <c r="E979" s="210">
        <v>0.9</v>
      </c>
      <c r="F979" s="210">
        <v>4.4000000000000004</v>
      </c>
      <c r="G979" s="210">
        <v>10.7</v>
      </c>
      <c r="H979" s="210">
        <v>5</v>
      </c>
      <c r="I979" s="210">
        <v>4.5</v>
      </c>
      <c r="J979" s="210">
        <v>3.7</v>
      </c>
      <c r="K979" s="210">
        <v>3.5</v>
      </c>
      <c r="L979" s="210">
        <v>1</v>
      </c>
      <c r="M979" s="210">
        <v>0.4</v>
      </c>
      <c r="N979" s="210">
        <v>0.9</v>
      </c>
      <c r="O979" s="210">
        <v>0.5</v>
      </c>
      <c r="P979" s="210">
        <v>0.6</v>
      </c>
      <c r="Q979" s="210">
        <f t="shared" si="386"/>
        <v>36.1</v>
      </c>
      <c r="R979" s="210">
        <v>86.4</v>
      </c>
      <c r="S979" s="222">
        <f t="shared" si="387"/>
        <v>41.782407407407405</v>
      </c>
    </row>
    <row r="980" spans="1:19" ht="13.5" customHeight="1" x14ac:dyDescent="0.15">
      <c r="A980" s="209"/>
      <c r="B980" s="194"/>
      <c r="C980" s="379"/>
      <c r="D980" s="203" t="s">
        <v>73</v>
      </c>
      <c r="E980" s="212">
        <v>0</v>
      </c>
      <c r="F980" s="212">
        <v>0</v>
      </c>
      <c r="G980" s="212">
        <v>0.2</v>
      </c>
      <c r="H980" s="212">
        <v>0.2</v>
      </c>
      <c r="I980" s="212">
        <v>0.2</v>
      </c>
      <c r="J980" s="212">
        <v>0.1</v>
      </c>
      <c r="K980" s="212">
        <v>0.1</v>
      </c>
      <c r="L980" s="212">
        <v>0</v>
      </c>
      <c r="M980" s="212">
        <v>0</v>
      </c>
      <c r="N980" s="212">
        <v>0</v>
      </c>
      <c r="O980" s="212">
        <v>0</v>
      </c>
      <c r="P980" s="212">
        <v>0</v>
      </c>
      <c r="Q980" s="212">
        <f t="shared" si="386"/>
        <v>0.8</v>
      </c>
      <c r="R980" s="212">
        <v>1.7000000000000002</v>
      </c>
      <c r="S980" s="217">
        <f t="shared" si="387"/>
        <v>47.058823529411761</v>
      </c>
    </row>
    <row r="981" spans="1:19" ht="13.5" customHeight="1" x14ac:dyDescent="0.15">
      <c r="A981" s="209"/>
      <c r="B981" s="194"/>
      <c r="C981" s="379"/>
      <c r="D981" s="203" t="s">
        <v>74</v>
      </c>
      <c r="E981" s="212">
        <f t="shared" ref="E981:P981" si="390">+E979-E980</f>
        <v>0.9</v>
      </c>
      <c r="F981" s="212">
        <f t="shared" si="390"/>
        <v>4.4000000000000004</v>
      </c>
      <c r="G981" s="212">
        <f t="shared" si="390"/>
        <v>10.5</v>
      </c>
      <c r="H981" s="212">
        <f t="shared" si="390"/>
        <v>4.8</v>
      </c>
      <c r="I981" s="212">
        <f t="shared" si="390"/>
        <v>4.3</v>
      </c>
      <c r="J981" s="212">
        <f t="shared" si="390"/>
        <v>3.6</v>
      </c>
      <c r="K981" s="212">
        <f t="shared" si="390"/>
        <v>3.4</v>
      </c>
      <c r="L981" s="212">
        <f t="shared" si="390"/>
        <v>1</v>
      </c>
      <c r="M981" s="212">
        <f t="shared" si="390"/>
        <v>0.4</v>
      </c>
      <c r="N981" s="212">
        <f t="shared" si="390"/>
        <v>0.9</v>
      </c>
      <c r="O981" s="212">
        <f t="shared" si="390"/>
        <v>0.5</v>
      </c>
      <c r="P981" s="212">
        <f t="shared" si="390"/>
        <v>0.6</v>
      </c>
      <c r="Q981" s="212">
        <f t="shared" si="386"/>
        <v>35.300000000000004</v>
      </c>
      <c r="R981" s="212">
        <v>84.699999999999989</v>
      </c>
      <c r="S981" s="217">
        <f t="shared" si="387"/>
        <v>41.676505312868962</v>
      </c>
    </row>
    <row r="982" spans="1:19" ht="13.5" customHeight="1" x14ac:dyDescent="0.15">
      <c r="A982" s="209"/>
      <c r="B982" s="194"/>
      <c r="C982" s="379"/>
      <c r="D982" s="203" t="s">
        <v>75</v>
      </c>
      <c r="E982" s="212">
        <f t="shared" ref="E982:P982" si="391">+E979-E983</f>
        <v>0.8</v>
      </c>
      <c r="F982" s="212">
        <f t="shared" si="391"/>
        <v>4.4000000000000004</v>
      </c>
      <c r="G982" s="212">
        <f t="shared" si="391"/>
        <v>10.6</v>
      </c>
      <c r="H982" s="212">
        <f t="shared" si="391"/>
        <v>4.9000000000000004</v>
      </c>
      <c r="I982" s="212">
        <f t="shared" si="391"/>
        <v>4.4000000000000004</v>
      </c>
      <c r="J982" s="212">
        <f t="shared" si="391"/>
        <v>3.7</v>
      </c>
      <c r="K982" s="212">
        <f t="shared" si="391"/>
        <v>3.4</v>
      </c>
      <c r="L982" s="212">
        <f t="shared" si="391"/>
        <v>1</v>
      </c>
      <c r="M982" s="212">
        <f t="shared" si="391"/>
        <v>0.4</v>
      </c>
      <c r="N982" s="212">
        <f t="shared" si="391"/>
        <v>0.9</v>
      </c>
      <c r="O982" s="212">
        <f t="shared" si="391"/>
        <v>0.5</v>
      </c>
      <c r="P982" s="212">
        <f t="shared" si="391"/>
        <v>0.6</v>
      </c>
      <c r="Q982" s="212">
        <f t="shared" si="386"/>
        <v>35.6</v>
      </c>
      <c r="R982" s="212">
        <v>83.200000000000017</v>
      </c>
      <c r="S982" s="217">
        <f t="shared" si="387"/>
        <v>42.788461538461533</v>
      </c>
    </row>
    <row r="983" spans="1:19" ht="13.5" customHeight="1" x14ac:dyDescent="0.15">
      <c r="A983" s="209"/>
      <c r="B983" s="194"/>
      <c r="C983" s="379"/>
      <c r="D983" s="203" t="s">
        <v>76</v>
      </c>
      <c r="E983" s="212">
        <v>0.1</v>
      </c>
      <c r="F983" s="212">
        <v>0</v>
      </c>
      <c r="G983" s="212">
        <v>0.1</v>
      </c>
      <c r="H983" s="212">
        <v>0.1</v>
      </c>
      <c r="I983" s="212">
        <v>0.1</v>
      </c>
      <c r="J983" s="212">
        <v>0</v>
      </c>
      <c r="K983" s="212">
        <v>0.1</v>
      </c>
      <c r="L983" s="212">
        <v>0</v>
      </c>
      <c r="M983" s="212">
        <v>0</v>
      </c>
      <c r="N983" s="212">
        <v>0</v>
      </c>
      <c r="O983" s="212">
        <v>0</v>
      </c>
      <c r="P983" s="212">
        <v>0</v>
      </c>
      <c r="Q983" s="212">
        <f t="shared" si="386"/>
        <v>0.5</v>
      </c>
      <c r="R983" s="212">
        <v>3.2</v>
      </c>
      <c r="S983" s="217">
        <f t="shared" si="387"/>
        <v>15.625</v>
      </c>
    </row>
    <row r="984" spans="1:19" ht="13.5" customHeight="1" thickBot="1" x14ac:dyDescent="0.2">
      <c r="A984" s="209"/>
      <c r="B984" s="194"/>
      <c r="C984" s="380"/>
      <c r="D984" s="206" t="s">
        <v>77</v>
      </c>
      <c r="E984" s="214">
        <v>0.1</v>
      </c>
      <c r="F984" s="214">
        <v>0</v>
      </c>
      <c r="G984" s="214">
        <v>0.1</v>
      </c>
      <c r="H984" s="214">
        <v>0.1</v>
      </c>
      <c r="I984" s="214">
        <v>0.1</v>
      </c>
      <c r="J984" s="214">
        <v>0</v>
      </c>
      <c r="K984" s="214">
        <v>0.1</v>
      </c>
      <c r="L984" s="214">
        <v>0</v>
      </c>
      <c r="M984" s="214">
        <v>0</v>
      </c>
      <c r="N984" s="214">
        <v>0</v>
      </c>
      <c r="O984" s="214">
        <v>0</v>
      </c>
      <c r="P984" s="214">
        <v>0</v>
      </c>
      <c r="Q984" s="214">
        <f t="shared" si="386"/>
        <v>0.5</v>
      </c>
      <c r="R984" s="214">
        <v>3.5</v>
      </c>
      <c r="S984" s="223">
        <f t="shared" si="387"/>
        <v>14.285714285714285</v>
      </c>
    </row>
    <row r="985" spans="1:19" ht="13.5" customHeight="1" x14ac:dyDescent="0.15">
      <c r="A985" s="209"/>
      <c r="B985" s="194"/>
      <c r="C985" s="378" t="s">
        <v>201</v>
      </c>
      <c r="D985" s="200" t="s">
        <v>72</v>
      </c>
      <c r="E985" s="210">
        <v>8.3000000000000007</v>
      </c>
      <c r="F985" s="210">
        <v>29.4</v>
      </c>
      <c r="G985" s="210">
        <v>22</v>
      </c>
      <c r="H985" s="210">
        <v>28.6</v>
      </c>
      <c r="I985" s="210">
        <v>43</v>
      </c>
      <c r="J985" s="210">
        <v>32.299999999999997</v>
      </c>
      <c r="K985" s="210">
        <v>11.6</v>
      </c>
      <c r="L985" s="210">
        <v>5.0999999999999996</v>
      </c>
      <c r="M985" s="210">
        <v>3</v>
      </c>
      <c r="N985" s="210">
        <v>2.1</v>
      </c>
      <c r="O985" s="210">
        <v>5.0999999999999996</v>
      </c>
      <c r="P985" s="210">
        <v>3.1</v>
      </c>
      <c r="Q985" s="210">
        <f t="shared" si="386"/>
        <v>193.6</v>
      </c>
      <c r="R985" s="210">
        <v>198.2</v>
      </c>
      <c r="S985" s="222">
        <f t="shared" si="387"/>
        <v>97.67911200807265</v>
      </c>
    </row>
    <row r="986" spans="1:19" ht="13.5" customHeight="1" x14ac:dyDescent="0.15">
      <c r="A986" s="209"/>
      <c r="B986" s="194"/>
      <c r="C986" s="379"/>
      <c r="D986" s="203" t="s">
        <v>73</v>
      </c>
      <c r="E986" s="212">
        <v>1.8</v>
      </c>
      <c r="F986" s="212">
        <v>13.2</v>
      </c>
      <c r="G986" s="212">
        <v>9.6</v>
      </c>
      <c r="H986" s="212">
        <v>12.2</v>
      </c>
      <c r="I986" s="212">
        <v>21.8</v>
      </c>
      <c r="J986" s="212">
        <v>13.1</v>
      </c>
      <c r="K986" s="212">
        <v>2.7</v>
      </c>
      <c r="L986" s="212">
        <v>0.9</v>
      </c>
      <c r="M986" s="212">
        <v>0.7</v>
      </c>
      <c r="N986" s="212">
        <v>0.5</v>
      </c>
      <c r="O986" s="212">
        <v>1.6</v>
      </c>
      <c r="P986" s="212">
        <v>0.7</v>
      </c>
      <c r="Q986" s="212">
        <f t="shared" si="386"/>
        <v>78.8</v>
      </c>
      <c r="R986" s="212">
        <v>64.7</v>
      </c>
      <c r="S986" s="217">
        <f t="shared" si="387"/>
        <v>121.79289026275116</v>
      </c>
    </row>
    <row r="987" spans="1:19" ht="13.5" customHeight="1" x14ac:dyDescent="0.15">
      <c r="A987" s="209"/>
      <c r="B987" s="194"/>
      <c r="C987" s="379"/>
      <c r="D987" s="203" t="s">
        <v>74</v>
      </c>
      <c r="E987" s="212">
        <f t="shared" ref="E987:P987" si="392">+E985-E986</f>
        <v>6.5000000000000009</v>
      </c>
      <c r="F987" s="212">
        <f t="shared" si="392"/>
        <v>16.2</v>
      </c>
      <c r="G987" s="212">
        <f t="shared" si="392"/>
        <v>12.4</v>
      </c>
      <c r="H987" s="212">
        <f t="shared" si="392"/>
        <v>16.400000000000002</v>
      </c>
      <c r="I987" s="212">
        <f t="shared" si="392"/>
        <v>21.2</v>
      </c>
      <c r="J987" s="212">
        <f t="shared" si="392"/>
        <v>19.199999999999996</v>
      </c>
      <c r="K987" s="212">
        <f t="shared" si="392"/>
        <v>8.8999999999999986</v>
      </c>
      <c r="L987" s="212">
        <f t="shared" si="392"/>
        <v>4.1999999999999993</v>
      </c>
      <c r="M987" s="212">
        <f t="shared" si="392"/>
        <v>2.2999999999999998</v>
      </c>
      <c r="N987" s="212">
        <f t="shared" si="392"/>
        <v>1.6</v>
      </c>
      <c r="O987" s="212">
        <f t="shared" si="392"/>
        <v>3.4999999999999996</v>
      </c>
      <c r="P987" s="212">
        <f t="shared" si="392"/>
        <v>2.4000000000000004</v>
      </c>
      <c r="Q987" s="212">
        <f t="shared" si="386"/>
        <v>114.80000000000001</v>
      </c>
      <c r="R987" s="212">
        <v>133.49999999999997</v>
      </c>
      <c r="S987" s="217">
        <f t="shared" si="387"/>
        <v>85.992509363295909</v>
      </c>
    </row>
    <row r="988" spans="1:19" ht="13.5" customHeight="1" x14ac:dyDescent="0.15">
      <c r="A988" s="209"/>
      <c r="B988" s="194"/>
      <c r="C988" s="379"/>
      <c r="D988" s="203" t="s">
        <v>75</v>
      </c>
      <c r="E988" s="212">
        <f t="shared" ref="E988:P988" si="393">+E985-E989</f>
        <v>7.9</v>
      </c>
      <c r="F988" s="212">
        <f t="shared" si="393"/>
        <v>26.599999999999998</v>
      </c>
      <c r="G988" s="212">
        <f t="shared" si="393"/>
        <v>19.600000000000001</v>
      </c>
      <c r="H988" s="212">
        <f t="shared" si="393"/>
        <v>24.8</v>
      </c>
      <c r="I988" s="212">
        <f t="shared" si="393"/>
        <v>38.1</v>
      </c>
      <c r="J988" s="212">
        <f t="shared" si="393"/>
        <v>28.999999999999996</v>
      </c>
      <c r="K988" s="212">
        <f t="shared" si="393"/>
        <v>10</v>
      </c>
      <c r="L988" s="212">
        <f t="shared" si="393"/>
        <v>4.6999999999999993</v>
      </c>
      <c r="M988" s="212">
        <f t="shared" si="393"/>
        <v>2.7</v>
      </c>
      <c r="N988" s="212">
        <f t="shared" si="393"/>
        <v>1.7000000000000002</v>
      </c>
      <c r="O988" s="212">
        <f t="shared" si="393"/>
        <v>4.6999999999999993</v>
      </c>
      <c r="P988" s="212">
        <f t="shared" si="393"/>
        <v>3</v>
      </c>
      <c r="Q988" s="212">
        <f t="shared" si="386"/>
        <v>172.79999999999995</v>
      </c>
      <c r="R988" s="212">
        <v>177.50000000000003</v>
      </c>
      <c r="S988" s="217">
        <f t="shared" si="387"/>
        <v>97.352112676056308</v>
      </c>
    </row>
    <row r="989" spans="1:19" ht="13.5" customHeight="1" x14ac:dyDescent="0.15">
      <c r="A989" s="209"/>
      <c r="B989" s="194"/>
      <c r="C989" s="379"/>
      <c r="D989" s="203" t="s">
        <v>76</v>
      </c>
      <c r="E989" s="212">
        <v>0.4</v>
      </c>
      <c r="F989" s="212">
        <v>2.8</v>
      </c>
      <c r="G989" s="212">
        <v>2.4</v>
      </c>
      <c r="H989" s="212">
        <v>3.8</v>
      </c>
      <c r="I989" s="212">
        <v>4.9000000000000004</v>
      </c>
      <c r="J989" s="212">
        <v>3.3</v>
      </c>
      <c r="K989" s="212">
        <v>1.6</v>
      </c>
      <c r="L989" s="212">
        <v>0.4</v>
      </c>
      <c r="M989" s="212">
        <v>0.3</v>
      </c>
      <c r="N989" s="212">
        <v>0.4</v>
      </c>
      <c r="O989" s="212">
        <v>0.4</v>
      </c>
      <c r="P989" s="212">
        <v>0.1</v>
      </c>
      <c r="Q989" s="212">
        <f t="shared" si="386"/>
        <v>20.799999999999997</v>
      </c>
      <c r="R989" s="212">
        <v>20.699999999999992</v>
      </c>
      <c r="S989" s="217">
        <f t="shared" si="387"/>
        <v>100.48309178743963</v>
      </c>
    </row>
    <row r="990" spans="1:19" ht="13.5" customHeight="1" thickBot="1" x14ac:dyDescent="0.2">
      <c r="A990" s="209"/>
      <c r="B990" s="194"/>
      <c r="C990" s="380"/>
      <c r="D990" s="206" t="s">
        <v>77</v>
      </c>
      <c r="E990" s="214">
        <v>0.4</v>
      </c>
      <c r="F990" s="214">
        <v>2.9</v>
      </c>
      <c r="G990" s="214">
        <v>2.5</v>
      </c>
      <c r="H990" s="214">
        <v>4</v>
      </c>
      <c r="I990" s="214">
        <v>4.9000000000000004</v>
      </c>
      <c r="J990" s="214">
        <v>3.6</v>
      </c>
      <c r="K990" s="214">
        <v>1.6</v>
      </c>
      <c r="L990" s="214">
        <v>0.5</v>
      </c>
      <c r="M990" s="214">
        <v>0.3</v>
      </c>
      <c r="N990" s="214">
        <v>0.4</v>
      </c>
      <c r="O990" s="214">
        <v>0.5</v>
      </c>
      <c r="P990" s="214">
        <v>0.2</v>
      </c>
      <c r="Q990" s="214">
        <f t="shared" si="386"/>
        <v>21.8</v>
      </c>
      <c r="R990" s="214">
        <v>22.6</v>
      </c>
      <c r="S990" s="223">
        <f t="shared" si="387"/>
        <v>96.460176991150433</v>
      </c>
    </row>
    <row r="991" spans="1:19" ht="13.5" customHeight="1" x14ac:dyDescent="0.15">
      <c r="A991" s="209"/>
      <c r="B991" s="194"/>
      <c r="C991" s="378" t="s">
        <v>295</v>
      </c>
      <c r="D991" s="200" t="s">
        <v>72</v>
      </c>
      <c r="E991" s="210">
        <v>11</v>
      </c>
      <c r="F991" s="210">
        <v>31.1</v>
      </c>
      <c r="G991" s="210">
        <v>20.5</v>
      </c>
      <c r="H991" s="210">
        <v>36</v>
      </c>
      <c r="I991" s="210">
        <v>59</v>
      </c>
      <c r="J991" s="210">
        <v>69.900000000000006</v>
      </c>
      <c r="K991" s="210">
        <v>15.8</v>
      </c>
      <c r="L991" s="210">
        <v>10</v>
      </c>
      <c r="M991" s="210">
        <v>8.9</v>
      </c>
      <c r="N991" s="210">
        <v>15.7</v>
      </c>
      <c r="O991" s="210">
        <v>14.7</v>
      </c>
      <c r="P991" s="210">
        <v>12.6</v>
      </c>
      <c r="Q991" s="210">
        <f t="shared" si="386"/>
        <v>305.2</v>
      </c>
      <c r="R991" s="210">
        <v>272.99999999999994</v>
      </c>
      <c r="S991" s="222">
        <f t="shared" si="387"/>
        <v>111.79487179487182</v>
      </c>
    </row>
    <row r="992" spans="1:19" ht="13.5" customHeight="1" x14ac:dyDescent="0.15">
      <c r="A992" s="209"/>
      <c r="B992" s="194"/>
      <c r="C992" s="379"/>
      <c r="D992" s="203" t="s">
        <v>73</v>
      </c>
      <c r="E992" s="212">
        <v>1.5</v>
      </c>
      <c r="F992" s="212">
        <v>4.0999999999999996</v>
      </c>
      <c r="G992" s="212">
        <v>3.4</v>
      </c>
      <c r="H992" s="212">
        <v>5.0999999999999996</v>
      </c>
      <c r="I992" s="212">
        <v>9.5</v>
      </c>
      <c r="J992" s="212">
        <v>10</v>
      </c>
      <c r="K992" s="212">
        <v>2.4</v>
      </c>
      <c r="L992" s="212">
        <v>1.5</v>
      </c>
      <c r="M992" s="212">
        <v>1.3</v>
      </c>
      <c r="N992" s="212">
        <v>2.4</v>
      </c>
      <c r="O992" s="212">
        <v>2.2000000000000002</v>
      </c>
      <c r="P992" s="212">
        <v>3.3</v>
      </c>
      <c r="Q992" s="212">
        <f t="shared" si="386"/>
        <v>46.699999999999996</v>
      </c>
      <c r="R992" s="212">
        <v>40.800000000000004</v>
      </c>
      <c r="S992" s="217">
        <f t="shared" si="387"/>
        <v>114.46078431372545</v>
      </c>
    </row>
    <row r="993" spans="1:19" ht="13.5" customHeight="1" x14ac:dyDescent="0.15">
      <c r="A993" s="209"/>
      <c r="B993" s="194"/>
      <c r="C993" s="379"/>
      <c r="D993" s="203" t="s">
        <v>74</v>
      </c>
      <c r="E993" s="212">
        <f t="shared" ref="E993:P993" si="394">+E991-E992</f>
        <v>9.5</v>
      </c>
      <c r="F993" s="212">
        <f t="shared" si="394"/>
        <v>27</v>
      </c>
      <c r="G993" s="212">
        <f t="shared" si="394"/>
        <v>17.100000000000001</v>
      </c>
      <c r="H993" s="212">
        <f t="shared" si="394"/>
        <v>30.9</v>
      </c>
      <c r="I993" s="212">
        <f t="shared" si="394"/>
        <v>49.5</v>
      </c>
      <c r="J993" s="212">
        <f t="shared" si="394"/>
        <v>59.900000000000006</v>
      </c>
      <c r="K993" s="212">
        <f t="shared" si="394"/>
        <v>13.4</v>
      </c>
      <c r="L993" s="212">
        <f t="shared" si="394"/>
        <v>8.5</v>
      </c>
      <c r="M993" s="212">
        <f t="shared" si="394"/>
        <v>7.6000000000000005</v>
      </c>
      <c r="N993" s="212">
        <f t="shared" si="394"/>
        <v>13.299999999999999</v>
      </c>
      <c r="O993" s="212">
        <f t="shared" si="394"/>
        <v>12.5</v>
      </c>
      <c r="P993" s="212">
        <f t="shared" si="394"/>
        <v>9.3000000000000007</v>
      </c>
      <c r="Q993" s="212">
        <f t="shared" si="386"/>
        <v>258.5</v>
      </c>
      <c r="R993" s="212">
        <v>232.20000000000002</v>
      </c>
      <c r="S993" s="217">
        <f t="shared" si="387"/>
        <v>111.32644272179155</v>
      </c>
    </row>
    <row r="994" spans="1:19" ht="13.5" customHeight="1" x14ac:dyDescent="0.15">
      <c r="A994" s="209"/>
      <c r="B994" s="194"/>
      <c r="C994" s="379"/>
      <c r="D994" s="203" t="s">
        <v>75</v>
      </c>
      <c r="E994" s="212">
        <f t="shared" ref="E994:P994" si="395">+E991-E995</f>
        <v>9.8000000000000007</v>
      </c>
      <c r="F994" s="212">
        <f t="shared" si="395"/>
        <v>28.3</v>
      </c>
      <c r="G994" s="212">
        <f t="shared" si="395"/>
        <v>17.899999999999999</v>
      </c>
      <c r="H994" s="212">
        <f t="shared" si="395"/>
        <v>29.7</v>
      </c>
      <c r="I994" s="212">
        <f t="shared" si="395"/>
        <v>43</v>
      </c>
      <c r="J994" s="212">
        <f t="shared" si="395"/>
        <v>66</v>
      </c>
      <c r="K994" s="212">
        <f t="shared" si="395"/>
        <v>13.100000000000001</v>
      </c>
      <c r="L994" s="212">
        <f t="shared" si="395"/>
        <v>7.9</v>
      </c>
      <c r="M994" s="212">
        <f t="shared" si="395"/>
        <v>7.2</v>
      </c>
      <c r="N994" s="212">
        <f t="shared" si="395"/>
        <v>13.6</v>
      </c>
      <c r="O994" s="212">
        <f t="shared" si="395"/>
        <v>12.899999999999999</v>
      </c>
      <c r="P994" s="212">
        <f t="shared" si="395"/>
        <v>10.9</v>
      </c>
      <c r="Q994" s="212">
        <f t="shared" si="386"/>
        <v>260.29999999999995</v>
      </c>
      <c r="R994" s="212">
        <v>229.6</v>
      </c>
      <c r="S994" s="217">
        <f t="shared" si="387"/>
        <v>113.37108013937281</v>
      </c>
    </row>
    <row r="995" spans="1:19" ht="13.5" customHeight="1" x14ac:dyDescent="0.15">
      <c r="A995" s="209"/>
      <c r="B995" s="194"/>
      <c r="C995" s="379"/>
      <c r="D995" s="203" t="s">
        <v>76</v>
      </c>
      <c r="E995" s="212">
        <v>1.2</v>
      </c>
      <c r="F995" s="212">
        <v>2.8</v>
      </c>
      <c r="G995" s="212">
        <v>2.6</v>
      </c>
      <c r="H995" s="212">
        <v>6.3</v>
      </c>
      <c r="I995" s="212">
        <v>16</v>
      </c>
      <c r="J995" s="212">
        <v>3.9</v>
      </c>
      <c r="K995" s="212">
        <v>2.7</v>
      </c>
      <c r="L995" s="212">
        <v>2.1</v>
      </c>
      <c r="M995" s="212">
        <v>1.7</v>
      </c>
      <c r="N995" s="212">
        <v>2.1</v>
      </c>
      <c r="O995" s="212">
        <v>1.8</v>
      </c>
      <c r="P995" s="212">
        <v>1.7</v>
      </c>
      <c r="Q995" s="212">
        <f t="shared" si="386"/>
        <v>44.900000000000006</v>
      </c>
      <c r="R995" s="212">
        <v>43.400000000000006</v>
      </c>
      <c r="S995" s="217">
        <f t="shared" si="387"/>
        <v>103.45622119815667</v>
      </c>
    </row>
    <row r="996" spans="1:19" ht="13.5" customHeight="1" thickBot="1" x14ac:dyDescent="0.2">
      <c r="A996" s="209"/>
      <c r="B996" s="194"/>
      <c r="C996" s="380"/>
      <c r="D996" s="206" t="s">
        <v>77</v>
      </c>
      <c r="E996" s="214">
        <v>1.3</v>
      </c>
      <c r="F996" s="214">
        <v>2.9</v>
      </c>
      <c r="G996" s="214">
        <v>2.7</v>
      </c>
      <c r="H996" s="214">
        <v>6.5</v>
      </c>
      <c r="I996" s="214">
        <v>16.5</v>
      </c>
      <c r="J996" s="214">
        <v>4.0999999999999996</v>
      </c>
      <c r="K996" s="214">
        <v>2.8</v>
      </c>
      <c r="L996" s="214">
        <v>2.2000000000000002</v>
      </c>
      <c r="M996" s="214">
        <v>1.8</v>
      </c>
      <c r="N996" s="214">
        <v>2.2000000000000002</v>
      </c>
      <c r="O996" s="214">
        <v>1.9</v>
      </c>
      <c r="P996" s="214">
        <v>1.8</v>
      </c>
      <c r="Q996" s="214">
        <f t="shared" si="386"/>
        <v>46.699999999999996</v>
      </c>
      <c r="R996" s="214">
        <v>44.400000000000013</v>
      </c>
      <c r="S996" s="223">
        <f t="shared" si="387"/>
        <v>105.18018018018014</v>
      </c>
    </row>
    <row r="997" spans="1:19" ht="13.5" customHeight="1" x14ac:dyDescent="0.15">
      <c r="A997" s="209"/>
      <c r="B997" s="194"/>
      <c r="C997" s="378" t="s">
        <v>202</v>
      </c>
      <c r="D997" s="200" t="s">
        <v>72</v>
      </c>
      <c r="E997" s="210">
        <v>19.8</v>
      </c>
      <c r="F997" s="210">
        <v>131.1</v>
      </c>
      <c r="G997" s="210">
        <v>41.1</v>
      </c>
      <c r="H997" s="210">
        <v>68.599999999999994</v>
      </c>
      <c r="I997" s="210">
        <v>80.8</v>
      </c>
      <c r="J997" s="210">
        <v>51.9</v>
      </c>
      <c r="K997" s="210">
        <v>23</v>
      </c>
      <c r="L997" s="210">
        <v>13.2</v>
      </c>
      <c r="M997" s="210">
        <v>10.5</v>
      </c>
      <c r="N997" s="210">
        <v>12.4</v>
      </c>
      <c r="O997" s="210">
        <v>13.3</v>
      </c>
      <c r="P997" s="210">
        <v>12.9</v>
      </c>
      <c r="Q997" s="210">
        <f t="shared" si="386"/>
        <v>478.59999999999997</v>
      </c>
      <c r="R997" s="210">
        <v>471.1</v>
      </c>
      <c r="S997" s="222">
        <f t="shared" si="387"/>
        <v>101.59201867968584</v>
      </c>
    </row>
    <row r="998" spans="1:19" ht="13.5" customHeight="1" x14ac:dyDescent="0.15">
      <c r="A998" s="209"/>
      <c r="B998" s="194"/>
      <c r="C998" s="379"/>
      <c r="D998" s="203" t="s">
        <v>73</v>
      </c>
      <c r="E998" s="212">
        <v>5.6</v>
      </c>
      <c r="F998" s="212">
        <v>35.299999999999997</v>
      </c>
      <c r="G998" s="212">
        <v>11.4</v>
      </c>
      <c r="H998" s="212">
        <v>15.5</v>
      </c>
      <c r="I998" s="212">
        <v>19.7</v>
      </c>
      <c r="J998" s="212">
        <v>12.3</v>
      </c>
      <c r="K998" s="212">
        <v>5.7</v>
      </c>
      <c r="L998" s="212">
        <v>3.7</v>
      </c>
      <c r="M998" s="212">
        <v>3.1</v>
      </c>
      <c r="N998" s="212">
        <v>3</v>
      </c>
      <c r="O998" s="212">
        <v>3.6</v>
      </c>
      <c r="P998" s="212">
        <v>6.6</v>
      </c>
      <c r="Q998" s="212">
        <f t="shared" si="386"/>
        <v>125.49999999999999</v>
      </c>
      <c r="R998" s="212">
        <v>121.00000000000001</v>
      </c>
      <c r="S998" s="217">
        <f t="shared" si="387"/>
        <v>103.71900826446279</v>
      </c>
    </row>
    <row r="999" spans="1:19" ht="13.5" customHeight="1" x14ac:dyDescent="0.15">
      <c r="A999" s="209"/>
      <c r="B999" s="194"/>
      <c r="C999" s="379"/>
      <c r="D999" s="203" t="s">
        <v>74</v>
      </c>
      <c r="E999" s="212">
        <f t="shared" ref="E999:P999" si="396">+E997-E998</f>
        <v>14.200000000000001</v>
      </c>
      <c r="F999" s="212">
        <f t="shared" si="396"/>
        <v>95.8</v>
      </c>
      <c r="G999" s="212">
        <f t="shared" si="396"/>
        <v>29.700000000000003</v>
      </c>
      <c r="H999" s="212">
        <f t="shared" si="396"/>
        <v>53.099999999999994</v>
      </c>
      <c r="I999" s="212">
        <f t="shared" si="396"/>
        <v>61.099999999999994</v>
      </c>
      <c r="J999" s="212">
        <f t="shared" si="396"/>
        <v>39.599999999999994</v>
      </c>
      <c r="K999" s="212">
        <f t="shared" si="396"/>
        <v>17.3</v>
      </c>
      <c r="L999" s="212">
        <f t="shared" si="396"/>
        <v>9.5</v>
      </c>
      <c r="M999" s="212">
        <f t="shared" si="396"/>
        <v>7.4</v>
      </c>
      <c r="N999" s="212">
        <f t="shared" si="396"/>
        <v>9.4</v>
      </c>
      <c r="O999" s="212">
        <f t="shared" si="396"/>
        <v>9.7000000000000011</v>
      </c>
      <c r="P999" s="212">
        <f t="shared" si="396"/>
        <v>6.3000000000000007</v>
      </c>
      <c r="Q999" s="212">
        <f t="shared" si="386"/>
        <v>353.09999999999997</v>
      </c>
      <c r="R999" s="212">
        <v>350.09999999999997</v>
      </c>
      <c r="S999" s="217">
        <f t="shared" si="387"/>
        <v>100.85689802913453</v>
      </c>
    </row>
    <row r="1000" spans="1:19" ht="13.5" customHeight="1" x14ac:dyDescent="0.15">
      <c r="A1000" s="209"/>
      <c r="B1000" s="194"/>
      <c r="C1000" s="379"/>
      <c r="D1000" s="203" t="s">
        <v>75</v>
      </c>
      <c r="E1000" s="212">
        <f t="shared" ref="E1000:P1000" si="397">+E997-E1001</f>
        <v>19.7</v>
      </c>
      <c r="F1000" s="212">
        <f t="shared" si="397"/>
        <v>130.4</v>
      </c>
      <c r="G1000" s="212">
        <f t="shared" si="397"/>
        <v>36.800000000000004</v>
      </c>
      <c r="H1000" s="212">
        <f t="shared" si="397"/>
        <v>66.8</v>
      </c>
      <c r="I1000" s="212">
        <f t="shared" si="397"/>
        <v>78.099999999999994</v>
      </c>
      <c r="J1000" s="212">
        <f t="shared" si="397"/>
        <v>50.6</v>
      </c>
      <c r="K1000" s="212">
        <f t="shared" si="397"/>
        <v>22.6</v>
      </c>
      <c r="L1000" s="212">
        <f t="shared" si="397"/>
        <v>13</v>
      </c>
      <c r="M1000" s="212">
        <f t="shared" si="397"/>
        <v>10.4</v>
      </c>
      <c r="N1000" s="212">
        <f t="shared" si="397"/>
        <v>12.200000000000001</v>
      </c>
      <c r="O1000" s="212">
        <f t="shared" si="397"/>
        <v>13.200000000000001</v>
      </c>
      <c r="P1000" s="212">
        <f t="shared" si="397"/>
        <v>12.8</v>
      </c>
      <c r="Q1000" s="212">
        <f t="shared" si="386"/>
        <v>466.59999999999997</v>
      </c>
      <c r="R1000" s="212">
        <v>452.8</v>
      </c>
      <c r="S1000" s="217">
        <f t="shared" si="387"/>
        <v>103.04770318021201</v>
      </c>
    </row>
    <row r="1001" spans="1:19" ht="13.5" customHeight="1" x14ac:dyDescent="0.15">
      <c r="A1001" s="209"/>
      <c r="B1001" s="194"/>
      <c r="C1001" s="379"/>
      <c r="D1001" s="203" t="s">
        <v>76</v>
      </c>
      <c r="E1001" s="212">
        <v>0.1</v>
      </c>
      <c r="F1001" s="212">
        <v>0.7</v>
      </c>
      <c r="G1001" s="212">
        <v>4.3</v>
      </c>
      <c r="H1001" s="212">
        <v>1.8</v>
      </c>
      <c r="I1001" s="212">
        <v>2.7</v>
      </c>
      <c r="J1001" s="212">
        <v>1.3</v>
      </c>
      <c r="K1001" s="212">
        <v>0.4</v>
      </c>
      <c r="L1001" s="212">
        <v>0.2</v>
      </c>
      <c r="M1001" s="212">
        <v>0.1</v>
      </c>
      <c r="N1001" s="212">
        <v>0.2</v>
      </c>
      <c r="O1001" s="212">
        <v>0.1</v>
      </c>
      <c r="P1001" s="212">
        <v>0.1</v>
      </c>
      <c r="Q1001" s="212">
        <f t="shared" si="386"/>
        <v>11.999999999999998</v>
      </c>
      <c r="R1001" s="212">
        <v>18.300000000000004</v>
      </c>
      <c r="S1001" s="217">
        <f t="shared" si="387"/>
        <v>65.573770491803245</v>
      </c>
    </row>
    <row r="1002" spans="1:19" ht="13.5" customHeight="1" thickBot="1" x14ac:dyDescent="0.2">
      <c r="A1002" s="209"/>
      <c r="B1002" s="194"/>
      <c r="C1002" s="380"/>
      <c r="D1002" s="206" t="s">
        <v>77</v>
      </c>
      <c r="E1002" s="214">
        <v>0.1</v>
      </c>
      <c r="F1002" s="214">
        <v>0.7</v>
      </c>
      <c r="G1002" s="214">
        <v>4.3</v>
      </c>
      <c r="H1002" s="214">
        <v>1.8</v>
      </c>
      <c r="I1002" s="214">
        <v>2.7</v>
      </c>
      <c r="J1002" s="214">
        <v>1.3</v>
      </c>
      <c r="K1002" s="214">
        <v>0.4</v>
      </c>
      <c r="L1002" s="214">
        <v>0.2</v>
      </c>
      <c r="M1002" s="214">
        <v>0.1</v>
      </c>
      <c r="N1002" s="214">
        <v>0.2</v>
      </c>
      <c r="O1002" s="214">
        <v>0.1</v>
      </c>
      <c r="P1002" s="214">
        <v>0.1</v>
      </c>
      <c r="Q1002" s="214">
        <f t="shared" si="386"/>
        <v>11.999999999999998</v>
      </c>
      <c r="R1002" s="214">
        <v>18.300000000000004</v>
      </c>
      <c r="S1002" s="223">
        <f t="shared" si="387"/>
        <v>65.573770491803245</v>
      </c>
    </row>
    <row r="1003" spans="1:19" ht="13.5" customHeight="1" x14ac:dyDescent="0.15">
      <c r="A1003" s="209"/>
      <c r="B1003" s="194"/>
      <c r="C1003" s="378" t="s">
        <v>203</v>
      </c>
      <c r="D1003" s="200" t="s">
        <v>72</v>
      </c>
      <c r="E1003" s="210">
        <v>1.1000000000000001</v>
      </c>
      <c r="F1003" s="210">
        <v>37.799999999999997</v>
      </c>
      <c r="G1003" s="210">
        <v>5.2</v>
      </c>
      <c r="H1003" s="210">
        <v>3.3</v>
      </c>
      <c r="I1003" s="210">
        <v>3.8</v>
      </c>
      <c r="J1003" s="210">
        <v>10.8</v>
      </c>
      <c r="K1003" s="210">
        <v>2.9</v>
      </c>
      <c r="L1003" s="210">
        <v>0.9</v>
      </c>
      <c r="M1003" s="210">
        <v>0.7</v>
      </c>
      <c r="N1003" s="210">
        <v>0.9</v>
      </c>
      <c r="O1003" s="210">
        <v>2.6</v>
      </c>
      <c r="P1003" s="210">
        <v>1.2</v>
      </c>
      <c r="Q1003" s="210">
        <f t="shared" si="386"/>
        <v>71.200000000000017</v>
      </c>
      <c r="R1003" s="210">
        <v>67.800000000000011</v>
      </c>
      <c r="S1003" s="222">
        <f t="shared" si="387"/>
        <v>105.0147492625369</v>
      </c>
    </row>
    <row r="1004" spans="1:19" ht="13.5" customHeight="1" x14ac:dyDescent="0.15">
      <c r="A1004" s="209"/>
      <c r="B1004" s="194"/>
      <c r="C1004" s="379"/>
      <c r="D1004" s="203" t="s">
        <v>73</v>
      </c>
      <c r="E1004" s="212">
        <v>0.1</v>
      </c>
      <c r="F1004" s="212">
        <v>3.8</v>
      </c>
      <c r="G1004" s="212">
        <v>0.5</v>
      </c>
      <c r="H1004" s="212">
        <v>0.3</v>
      </c>
      <c r="I1004" s="212">
        <v>0.4</v>
      </c>
      <c r="J1004" s="212">
        <v>1.1000000000000001</v>
      </c>
      <c r="K1004" s="212">
        <v>0.3</v>
      </c>
      <c r="L1004" s="212">
        <v>0.1</v>
      </c>
      <c r="M1004" s="212">
        <v>0.1</v>
      </c>
      <c r="N1004" s="212">
        <v>0.1</v>
      </c>
      <c r="O1004" s="212">
        <v>0.2</v>
      </c>
      <c r="P1004" s="212">
        <v>0.1</v>
      </c>
      <c r="Q1004" s="212">
        <f t="shared" si="386"/>
        <v>7.1</v>
      </c>
      <c r="R1004" s="212">
        <v>6.799999999999998</v>
      </c>
      <c r="S1004" s="217">
        <f t="shared" si="387"/>
        <v>104.41176470588238</v>
      </c>
    </row>
    <row r="1005" spans="1:19" ht="13.5" customHeight="1" x14ac:dyDescent="0.15">
      <c r="A1005" s="209"/>
      <c r="B1005" s="194"/>
      <c r="C1005" s="379"/>
      <c r="D1005" s="203" t="s">
        <v>74</v>
      </c>
      <c r="E1005" s="212">
        <f t="shared" ref="E1005:P1005" si="398">+E1003-E1004</f>
        <v>1</v>
      </c>
      <c r="F1005" s="212">
        <f t="shared" si="398"/>
        <v>34</v>
      </c>
      <c r="G1005" s="212">
        <f t="shared" si="398"/>
        <v>4.7</v>
      </c>
      <c r="H1005" s="212">
        <f t="shared" si="398"/>
        <v>3</v>
      </c>
      <c r="I1005" s="212">
        <f t="shared" si="398"/>
        <v>3.4</v>
      </c>
      <c r="J1005" s="212">
        <f t="shared" si="398"/>
        <v>9.7000000000000011</v>
      </c>
      <c r="K1005" s="212">
        <f t="shared" si="398"/>
        <v>2.6</v>
      </c>
      <c r="L1005" s="212">
        <f t="shared" si="398"/>
        <v>0.8</v>
      </c>
      <c r="M1005" s="212">
        <f t="shared" si="398"/>
        <v>0.6</v>
      </c>
      <c r="N1005" s="212">
        <f t="shared" si="398"/>
        <v>0.8</v>
      </c>
      <c r="O1005" s="212">
        <f t="shared" si="398"/>
        <v>2.4</v>
      </c>
      <c r="P1005" s="212">
        <f t="shared" si="398"/>
        <v>1.0999999999999999</v>
      </c>
      <c r="Q1005" s="212">
        <f t="shared" si="386"/>
        <v>64.099999999999994</v>
      </c>
      <c r="R1005" s="212">
        <v>61.000000000000007</v>
      </c>
      <c r="S1005" s="217">
        <f t="shared" si="387"/>
        <v>105.08196721311474</v>
      </c>
    </row>
    <row r="1006" spans="1:19" ht="13.5" customHeight="1" x14ac:dyDescent="0.15">
      <c r="A1006" s="209"/>
      <c r="B1006" s="194"/>
      <c r="C1006" s="379"/>
      <c r="D1006" s="203" t="s">
        <v>75</v>
      </c>
      <c r="E1006" s="212">
        <f t="shared" ref="E1006:P1006" si="399">+E1003-E1007</f>
        <v>0.8</v>
      </c>
      <c r="F1006" s="212">
        <f t="shared" si="399"/>
        <v>36.099999999999994</v>
      </c>
      <c r="G1006" s="212">
        <f t="shared" si="399"/>
        <v>3.8000000000000003</v>
      </c>
      <c r="H1006" s="212">
        <f t="shared" si="399"/>
        <v>1.6999999999999997</v>
      </c>
      <c r="I1006" s="212">
        <f t="shared" si="399"/>
        <v>2.1999999999999997</v>
      </c>
      <c r="J1006" s="212">
        <f t="shared" si="399"/>
        <v>9.3000000000000007</v>
      </c>
      <c r="K1006" s="212">
        <f t="shared" si="399"/>
        <v>1.5</v>
      </c>
      <c r="L1006" s="212">
        <f t="shared" si="399"/>
        <v>0.30000000000000004</v>
      </c>
      <c r="M1006" s="212">
        <f t="shared" si="399"/>
        <v>0.19999999999999996</v>
      </c>
      <c r="N1006" s="212">
        <f t="shared" si="399"/>
        <v>0.20000000000000007</v>
      </c>
      <c r="O1006" s="212">
        <f t="shared" si="399"/>
        <v>1.8</v>
      </c>
      <c r="P1006" s="212">
        <f t="shared" si="399"/>
        <v>0.5</v>
      </c>
      <c r="Q1006" s="212">
        <f t="shared" si="386"/>
        <v>58.399999999999991</v>
      </c>
      <c r="R1006" s="212">
        <v>57.6</v>
      </c>
      <c r="S1006" s="217">
        <f t="shared" si="387"/>
        <v>101.38888888888886</v>
      </c>
    </row>
    <row r="1007" spans="1:19" ht="13.5" customHeight="1" x14ac:dyDescent="0.15">
      <c r="A1007" s="209"/>
      <c r="B1007" s="194"/>
      <c r="C1007" s="379"/>
      <c r="D1007" s="203" t="s">
        <v>76</v>
      </c>
      <c r="E1007" s="212">
        <v>0.3</v>
      </c>
      <c r="F1007" s="212">
        <v>1.7</v>
      </c>
      <c r="G1007" s="212">
        <v>1.4</v>
      </c>
      <c r="H1007" s="212">
        <v>1.6</v>
      </c>
      <c r="I1007" s="212">
        <v>1.6</v>
      </c>
      <c r="J1007" s="212">
        <v>1.5</v>
      </c>
      <c r="K1007" s="212">
        <v>1.4</v>
      </c>
      <c r="L1007" s="212">
        <v>0.6</v>
      </c>
      <c r="M1007" s="212">
        <v>0.5</v>
      </c>
      <c r="N1007" s="212">
        <v>0.7</v>
      </c>
      <c r="O1007" s="212">
        <v>0.8</v>
      </c>
      <c r="P1007" s="212">
        <v>0.7</v>
      </c>
      <c r="Q1007" s="212">
        <f t="shared" si="386"/>
        <v>12.799999999999999</v>
      </c>
      <c r="R1007" s="212">
        <v>10.199999999999999</v>
      </c>
      <c r="S1007" s="217">
        <f t="shared" si="387"/>
        <v>125.49019607843137</v>
      </c>
    </row>
    <row r="1008" spans="1:19" ht="13.5" customHeight="1" thickBot="1" x14ac:dyDescent="0.2">
      <c r="A1008" s="209"/>
      <c r="B1008" s="194"/>
      <c r="C1008" s="380"/>
      <c r="D1008" s="206" t="s">
        <v>77</v>
      </c>
      <c r="E1008" s="214">
        <v>0.3</v>
      </c>
      <c r="F1008" s="214">
        <v>1.7</v>
      </c>
      <c r="G1008" s="214">
        <v>1.4</v>
      </c>
      <c r="H1008" s="214">
        <v>1.6</v>
      </c>
      <c r="I1008" s="214">
        <v>1.6</v>
      </c>
      <c r="J1008" s="214">
        <v>1.5</v>
      </c>
      <c r="K1008" s="214">
        <v>1.4</v>
      </c>
      <c r="L1008" s="214">
        <v>1.4</v>
      </c>
      <c r="M1008" s="214">
        <v>0.9</v>
      </c>
      <c r="N1008" s="214">
        <v>1</v>
      </c>
      <c r="O1008" s="214">
        <v>1.1000000000000001</v>
      </c>
      <c r="P1008" s="214">
        <v>0.7</v>
      </c>
      <c r="Q1008" s="214">
        <f t="shared" si="386"/>
        <v>14.6</v>
      </c>
      <c r="R1008" s="214">
        <v>10.199999999999999</v>
      </c>
      <c r="S1008" s="223">
        <f t="shared" si="387"/>
        <v>143.13725490196077</v>
      </c>
    </row>
    <row r="1009" spans="1:19" ht="13.5" customHeight="1" x14ac:dyDescent="0.15">
      <c r="A1009" s="209"/>
      <c r="B1009" s="194"/>
      <c r="C1009" s="378" t="s">
        <v>204</v>
      </c>
      <c r="D1009" s="200" t="s">
        <v>72</v>
      </c>
      <c r="E1009" s="210">
        <v>1.4</v>
      </c>
      <c r="F1009" s="210">
        <v>4.5</v>
      </c>
      <c r="G1009" s="210">
        <v>2.9</v>
      </c>
      <c r="H1009" s="210">
        <v>6.4</v>
      </c>
      <c r="I1009" s="210">
        <v>9.6</v>
      </c>
      <c r="J1009" s="210">
        <v>4.7</v>
      </c>
      <c r="K1009" s="210">
        <v>2.6</v>
      </c>
      <c r="L1009" s="210">
        <v>1.1000000000000001</v>
      </c>
      <c r="M1009" s="210">
        <v>0.6</v>
      </c>
      <c r="N1009" s="210">
        <v>0.3</v>
      </c>
      <c r="O1009" s="210">
        <v>0.5</v>
      </c>
      <c r="P1009" s="210">
        <v>0.7</v>
      </c>
      <c r="Q1009" s="210">
        <f t="shared" si="386"/>
        <v>35.300000000000004</v>
      </c>
      <c r="R1009" s="210">
        <v>34</v>
      </c>
      <c r="S1009" s="222">
        <f t="shared" si="387"/>
        <v>103.82352941176471</v>
      </c>
    </row>
    <row r="1010" spans="1:19" ht="13.5" customHeight="1" x14ac:dyDescent="0.15">
      <c r="A1010" s="209"/>
      <c r="B1010" s="194"/>
      <c r="C1010" s="379"/>
      <c r="D1010" s="203" t="s">
        <v>73</v>
      </c>
      <c r="E1010" s="212">
        <v>0.1</v>
      </c>
      <c r="F1010" s="212">
        <v>0.4</v>
      </c>
      <c r="G1010" s="212">
        <v>0.3</v>
      </c>
      <c r="H1010" s="212">
        <v>0.7</v>
      </c>
      <c r="I1010" s="212">
        <v>1</v>
      </c>
      <c r="J1010" s="212">
        <v>0.5</v>
      </c>
      <c r="K1010" s="212">
        <v>0.1</v>
      </c>
      <c r="L1010" s="212">
        <v>0.1</v>
      </c>
      <c r="M1010" s="212">
        <v>0</v>
      </c>
      <c r="N1010" s="212">
        <v>0</v>
      </c>
      <c r="O1010" s="212">
        <v>0</v>
      </c>
      <c r="P1010" s="212">
        <v>0</v>
      </c>
      <c r="Q1010" s="212">
        <f t="shared" si="386"/>
        <v>3.2</v>
      </c>
      <c r="R1010" s="212">
        <v>3.2</v>
      </c>
      <c r="S1010" s="217">
        <f t="shared" si="387"/>
        <v>100</v>
      </c>
    </row>
    <row r="1011" spans="1:19" ht="13.5" customHeight="1" x14ac:dyDescent="0.15">
      <c r="A1011" s="209"/>
      <c r="B1011" s="194"/>
      <c r="C1011" s="379"/>
      <c r="D1011" s="203" t="s">
        <v>74</v>
      </c>
      <c r="E1011" s="212">
        <f t="shared" ref="E1011:P1011" si="400">+E1009-E1010</f>
        <v>1.2999999999999998</v>
      </c>
      <c r="F1011" s="212">
        <f t="shared" si="400"/>
        <v>4.0999999999999996</v>
      </c>
      <c r="G1011" s="212">
        <f t="shared" si="400"/>
        <v>2.6</v>
      </c>
      <c r="H1011" s="212">
        <f t="shared" si="400"/>
        <v>5.7</v>
      </c>
      <c r="I1011" s="212">
        <f t="shared" si="400"/>
        <v>8.6</v>
      </c>
      <c r="J1011" s="212">
        <f t="shared" si="400"/>
        <v>4.2</v>
      </c>
      <c r="K1011" s="212">
        <f t="shared" si="400"/>
        <v>2.5</v>
      </c>
      <c r="L1011" s="212">
        <f t="shared" si="400"/>
        <v>1</v>
      </c>
      <c r="M1011" s="212">
        <f t="shared" si="400"/>
        <v>0.6</v>
      </c>
      <c r="N1011" s="212">
        <f t="shared" si="400"/>
        <v>0.3</v>
      </c>
      <c r="O1011" s="212">
        <f t="shared" si="400"/>
        <v>0.5</v>
      </c>
      <c r="P1011" s="212">
        <f t="shared" si="400"/>
        <v>0.7</v>
      </c>
      <c r="Q1011" s="212">
        <f t="shared" si="386"/>
        <v>32.1</v>
      </c>
      <c r="R1011" s="212">
        <v>30.8</v>
      </c>
      <c r="S1011" s="217">
        <f t="shared" si="387"/>
        <v>104.22077922077921</v>
      </c>
    </row>
    <row r="1012" spans="1:19" ht="13.5" customHeight="1" x14ac:dyDescent="0.15">
      <c r="A1012" s="209"/>
      <c r="B1012" s="194"/>
      <c r="C1012" s="379"/>
      <c r="D1012" s="203" t="s">
        <v>75</v>
      </c>
      <c r="E1012" s="212">
        <f t="shared" ref="E1012:P1012" si="401">+E1009-E1013</f>
        <v>1.4</v>
      </c>
      <c r="F1012" s="212">
        <f t="shared" si="401"/>
        <v>4.5</v>
      </c>
      <c r="G1012" s="212">
        <f t="shared" si="401"/>
        <v>2.8</v>
      </c>
      <c r="H1012" s="212">
        <f t="shared" si="401"/>
        <v>6.1000000000000005</v>
      </c>
      <c r="I1012" s="212">
        <f t="shared" si="401"/>
        <v>9.1</v>
      </c>
      <c r="J1012" s="212">
        <f t="shared" si="401"/>
        <v>4.5</v>
      </c>
      <c r="K1012" s="212">
        <f t="shared" si="401"/>
        <v>2.6</v>
      </c>
      <c r="L1012" s="212">
        <f t="shared" si="401"/>
        <v>1.1000000000000001</v>
      </c>
      <c r="M1012" s="212">
        <f t="shared" si="401"/>
        <v>0.6</v>
      </c>
      <c r="N1012" s="212">
        <f t="shared" si="401"/>
        <v>0.3</v>
      </c>
      <c r="O1012" s="212">
        <f t="shared" si="401"/>
        <v>0.5</v>
      </c>
      <c r="P1012" s="212">
        <f t="shared" si="401"/>
        <v>0.7</v>
      </c>
      <c r="Q1012" s="212">
        <f t="shared" si="386"/>
        <v>34.200000000000003</v>
      </c>
      <c r="R1012" s="212">
        <v>33.4</v>
      </c>
      <c r="S1012" s="217">
        <f t="shared" si="387"/>
        <v>102.39520958083834</v>
      </c>
    </row>
    <row r="1013" spans="1:19" ht="13.5" customHeight="1" x14ac:dyDescent="0.15">
      <c r="A1013" s="209"/>
      <c r="B1013" s="194"/>
      <c r="C1013" s="379"/>
      <c r="D1013" s="203" t="s">
        <v>76</v>
      </c>
      <c r="E1013" s="212">
        <v>0</v>
      </c>
      <c r="F1013" s="212">
        <v>0</v>
      </c>
      <c r="G1013" s="212">
        <v>0.1</v>
      </c>
      <c r="H1013" s="212">
        <v>0.3</v>
      </c>
      <c r="I1013" s="212">
        <v>0.5</v>
      </c>
      <c r="J1013" s="212">
        <v>0.2</v>
      </c>
      <c r="K1013" s="212">
        <v>0</v>
      </c>
      <c r="L1013" s="212">
        <v>0</v>
      </c>
      <c r="M1013" s="212">
        <v>0</v>
      </c>
      <c r="N1013" s="212">
        <v>0</v>
      </c>
      <c r="O1013" s="212">
        <v>0</v>
      </c>
      <c r="P1013" s="212">
        <v>0</v>
      </c>
      <c r="Q1013" s="212">
        <f t="shared" si="386"/>
        <v>1.1000000000000001</v>
      </c>
      <c r="R1013" s="212">
        <v>0.6</v>
      </c>
      <c r="S1013" s="217">
        <f t="shared" si="387"/>
        <v>183.33333333333334</v>
      </c>
    </row>
    <row r="1014" spans="1:19" ht="13.5" customHeight="1" thickBot="1" x14ac:dyDescent="0.2">
      <c r="A1014" s="209"/>
      <c r="B1014" s="194"/>
      <c r="C1014" s="380"/>
      <c r="D1014" s="206" t="s">
        <v>77</v>
      </c>
      <c r="E1014" s="214">
        <v>0</v>
      </c>
      <c r="F1014" s="214">
        <v>0</v>
      </c>
      <c r="G1014" s="214">
        <v>0.1</v>
      </c>
      <c r="H1014" s="214">
        <v>0.3</v>
      </c>
      <c r="I1014" s="214">
        <v>0.5</v>
      </c>
      <c r="J1014" s="214">
        <v>0.2</v>
      </c>
      <c r="K1014" s="214">
        <v>0</v>
      </c>
      <c r="L1014" s="214">
        <v>0</v>
      </c>
      <c r="M1014" s="214">
        <v>0</v>
      </c>
      <c r="N1014" s="214">
        <v>0</v>
      </c>
      <c r="O1014" s="214">
        <v>0</v>
      </c>
      <c r="P1014" s="214">
        <v>0</v>
      </c>
      <c r="Q1014" s="214">
        <f t="shared" si="386"/>
        <v>1.1000000000000001</v>
      </c>
      <c r="R1014" s="214">
        <v>0.6</v>
      </c>
      <c r="S1014" s="223">
        <f t="shared" si="387"/>
        <v>183.33333333333334</v>
      </c>
    </row>
    <row r="1015" spans="1:19" ht="13.5" customHeight="1" x14ac:dyDescent="0.15">
      <c r="A1015" s="209"/>
      <c r="B1015" s="194"/>
      <c r="C1015" s="378" t="s">
        <v>205</v>
      </c>
      <c r="D1015" s="200" t="s">
        <v>72</v>
      </c>
      <c r="E1015" s="210">
        <v>2.2000000000000002</v>
      </c>
      <c r="F1015" s="210">
        <v>4.7</v>
      </c>
      <c r="G1015" s="210">
        <v>2.2000000000000002</v>
      </c>
      <c r="H1015" s="210">
        <v>3.6</v>
      </c>
      <c r="I1015" s="210">
        <v>5.9</v>
      </c>
      <c r="J1015" s="210">
        <v>3.8</v>
      </c>
      <c r="K1015" s="210">
        <v>2.6</v>
      </c>
      <c r="L1015" s="210">
        <v>1.9</v>
      </c>
      <c r="M1015" s="210">
        <v>1.4</v>
      </c>
      <c r="N1015" s="210">
        <v>1.4</v>
      </c>
      <c r="O1015" s="210">
        <v>1.2</v>
      </c>
      <c r="P1015" s="210">
        <v>1.7</v>
      </c>
      <c r="Q1015" s="210">
        <f t="shared" si="386"/>
        <v>32.6</v>
      </c>
      <c r="R1015" s="210">
        <v>30.699999999999992</v>
      </c>
      <c r="S1015" s="222">
        <f t="shared" si="387"/>
        <v>106.18892508143325</v>
      </c>
    </row>
    <row r="1016" spans="1:19" ht="13.5" customHeight="1" x14ac:dyDescent="0.15">
      <c r="A1016" s="209"/>
      <c r="B1016" s="194"/>
      <c r="C1016" s="379"/>
      <c r="D1016" s="203" t="s">
        <v>73</v>
      </c>
      <c r="E1016" s="212">
        <v>0</v>
      </c>
      <c r="F1016" s="212">
        <v>0</v>
      </c>
      <c r="G1016" s="212">
        <v>0</v>
      </c>
      <c r="H1016" s="212">
        <v>0.9</v>
      </c>
      <c r="I1016" s="212">
        <v>1.3</v>
      </c>
      <c r="J1016" s="212">
        <v>1</v>
      </c>
      <c r="K1016" s="212">
        <v>0.2</v>
      </c>
      <c r="L1016" s="212">
        <v>0.3</v>
      </c>
      <c r="M1016" s="212">
        <v>0.3</v>
      </c>
      <c r="N1016" s="212">
        <v>0.3</v>
      </c>
      <c r="O1016" s="212">
        <v>0.1</v>
      </c>
      <c r="P1016" s="212">
        <v>0.2</v>
      </c>
      <c r="Q1016" s="212">
        <f t="shared" si="386"/>
        <v>4.5999999999999996</v>
      </c>
      <c r="R1016" s="212">
        <v>4.0999999999999996</v>
      </c>
      <c r="S1016" s="217">
        <f t="shared" si="387"/>
        <v>112.19512195121952</v>
      </c>
    </row>
    <row r="1017" spans="1:19" ht="13.5" customHeight="1" x14ac:dyDescent="0.15">
      <c r="A1017" s="209"/>
      <c r="B1017" s="194"/>
      <c r="C1017" s="379"/>
      <c r="D1017" s="203" t="s">
        <v>74</v>
      </c>
      <c r="E1017" s="212">
        <f t="shared" ref="E1017:P1017" si="402">+E1015-E1016</f>
        <v>2.2000000000000002</v>
      </c>
      <c r="F1017" s="212">
        <f t="shared" si="402"/>
        <v>4.7</v>
      </c>
      <c r="G1017" s="212">
        <f t="shared" si="402"/>
        <v>2.2000000000000002</v>
      </c>
      <c r="H1017" s="212">
        <f t="shared" si="402"/>
        <v>2.7</v>
      </c>
      <c r="I1017" s="212">
        <f t="shared" si="402"/>
        <v>4.6000000000000005</v>
      </c>
      <c r="J1017" s="212">
        <f t="shared" si="402"/>
        <v>2.8</v>
      </c>
      <c r="K1017" s="212">
        <f t="shared" si="402"/>
        <v>2.4</v>
      </c>
      <c r="L1017" s="212">
        <f t="shared" si="402"/>
        <v>1.5999999999999999</v>
      </c>
      <c r="M1017" s="212">
        <f t="shared" si="402"/>
        <v>1.0999999999999999</v>
      </c>
      <c r="N1017" s="212">
        <f t="shared" si="402"/>
        <v>1.0999999999999999</v>
      </c>
      <c r="O1017" s="212">
        <f t="shared" si="402"/>
        <v>1.0999999999999999</v>
      </c>
      <c r="P1017" s="212">
        <f t="shared" si="402"/>
        <v>1.5</v>
      </c>
      <c r="Q1017" s="212">
        <f t="shared" si="386"/>
        <v>28.000000000000007</v>
      </c>
      <c r="R1017" s="212">
        <v>26.600000000000009</v>
      </c>
      <c r="S1017" s="217">
        <f t="shared" si="387"/>
        <v>105.26315789473684</v>
      </c>
    </row>
    <row r="1018" spans="1:19" ht="13.5" customHeight="1" x14ac:dyDescent="0.15">
      <c r="A1018" s="209"/>
      <c r="B1018" s="216"/>
      <c r="C1018" s="379"/>
      <c r="D1018" s="203" t="s">
        <v>75</v>
      </c>
      <c r="E1018" s="212">
        <f t="shared" ref="E1018:P1018" si="403">+E1015-E1019</f>
        <v>1.9000000000000001</v>
      </c>
      <c r="F1018" s="212">
        <f t="shared" si="403"/>
        <v>4</v>
      </c>
      <c r="G1018" s="212">
        <f t="shared" si="403"/>
        <v>1.6</v>
      </c>
      <c r="H1018" s="212">
        <f t="shared" si="403"/>
        <v>2.8</v>
      </c>
      <c r="I1018" s="212">
        <f t="shared" si="403"/>
        <v>4.7</v>
      </c>
      <c r="J1018" s="212">
        <f t="shared" si="403"/>
        <v>3</v>
      </c>
      <c r="K1018" s="212">
        <f t="shared" si="403"/>
        <v>1.8</v>
      </c>
      <c r="L1018" s="212">
        <f t="shared" si="403"/>
        <v>1.2</v>
      </c>
      <c r="M1018" s="212">
        <f t="shared" si="403"/>
        <v>0.89999999999999991</v>
      </c>
      <c r="N1018" s="212">
        <f t="shared" si="403"/>
        <v>0.89999999999999991</v>
      </c>
      <c r="O1018" s="212">
        <f t="shared" si="403"/>
        <v>0.7</v>
      </c>
      <c r="P1018" s="212">
        <f t="shared" si="403"/>
        <v>1.2</v>
      </c>
      <c r="Q1018" s="212">
        <f t="shared" si="386"/>
        <v>24.699999999999996</v>
      </c>
      <c r="R1018" s="212">
        <v>23.599999999999998</v>
      </c>
      <c r="S1018" s="217">
        <f t="shared" si="387"/>
        <v>104.66101694915253</v>
      </c>
    </row>
    <row r="1019" spans="1:19" ht="13.5" customHeight="1" x14ac:dyDescent="0.15">
      <c r="A1019" s="209"/>
      <c r="B1019" s="216"/>
      <c r="C1019" s="379"/>
      <c r="D1019" s="203" t="s">
        <v>76</v>
      </c>
      <c r="E1019" s="212">
        <v>0.3</v>
      </c>
      <c r="F1019" s="212">
        <v>0.7</v>
      </c>
      <c r="G1019" s="212">
        <v>0.6</v>
      </c>
      <c r="H1019" s="212">
        <v>0.8</v>
      </c>
      <c r="I1019" s="212">
        <v>1.2</v>
      </c>
      <c r="J1019" s="212">
        <v>0.8</v>
      </c>
      <c r="K1019" s="212">
        <v>0.8</v>
      </c>
      <c r="L1019" s="212">
        <v>0.7</v>
      </c>
      <c r="M1019" s="212">
        <v>0.5</v>
      </c>
      <c r="N1019" s="212">
        <v>0.5</v>
      </c>
      <c r="O1019" s="212">
        <v>0.5</v>
      </c>
      <c r="P1019" s="212">
        <v>0.5</v>
      </c>
      <c r="Q1019" s="212">
        <f t="shared" si="386"/>
        <v>7.9</v>
      </c>
      <c r="R1019" s="212">
        <v>7.1</v>
      </c>
      <c r="S1019" s="217">
        <f t="shared" si="387"/>
        <v>111.26760563380283</v>
      </c>
    </row>
    <row r="1020" spans="1:19" ht="13.5" customHeight="1" thickBot="1" x14ac:dyDescent="0.2">
      <c r="A1020" s="209"/>
      <c r="B1020" s="216"/>
      <c r="C1020" s="380"/>
      <c r="D1020" s="206" t="s">
        <v>77</v>
      </c>
      <c r="E1020" s="214">
        <v>0.3</v>
      </c>
      <c r="F1020" s="214">
        <v>0.7</v>
      </c>
      <c r="G1020" s="214">
        <v>0.6</v>
      </c>
      <c r="H1020" s="214">
        <v>0.8</v>
      </c>
      <c r="I1020" s="214">
        <v>1.2</v>
      </c>
      <c r="J1020" s="214">
        <v>0.8</v>
      </c>
      <c r="K1020" s="214">
        <v>0.8</v>
      </c>
      <c r="L1020" s="214">
        <v>0.7</v>
      </c>
      <c r="M1020" s="214">
        <v>0.5</v>
      </c>
      <c r="N1020" s="214">
        <v>0.5</v>
      </c>
      <c r="O1020" s="214">
        <v>0.5</v>
      </c>
      <c r="P1020" s="214">
        <v>0.5</v>
      </c>
      <c r="Q1020" s="214">
        <f t="shared" si="386"/>
        <v>7.9</v>
      </c>
      <c r="R1020" s="214">
        <v>7.1</v>
      </c>
      <c r="S1020" s="223">
        <f t="shared" si="387"/>
        <v>111.26760563380283</v>
      </c>
    </row>
    <row r="1021" spans="1:19" ht="13.5" customHeight="1" x14ac:dyDescent="0.15">
      <c r="A1021" s="209"/>
      <c r="B1021" s="216"/>
      <c r="C1021" s="378" t="s">
        <v>206</v>
      </c>
      <c r="D1021" s="200" t="s">
        <v>72</v>
      </c>
      <c r="E1021" s="210">
        <v>7.2</v>
      </c>
      <c r="F1021" s="210">
        <v>8.6</v>
      </c>
      <c r="G1021" s="210">
        <v>7.4</v>
      </c>
      <c r="H1021" s="210">
        <v>8.1999999999999993</v>
      </c>
      <c r="I1021" s="210">
        <v>10.8</v>
      </c>
      <c r="J1021" s="210">
        <v>8.6</v>
      </c>
      <c r="K1021" s="210">
        <v>7.2</v>
      </c>
      <c r="L1021" s="210">
        <v>6.5</v>
      </c>
      <c r="M1021" s="210">
        <v>6.1</v>
      </c>
      <c r="N1021" s="210">
        <v>6.6</v>
      </c>
      <c r="O1021" s="210">
        <v>6</v>
      </c>
      <c r="P1021" s="210">
        <v>7.3</v>
      </c>
      <c r="Q1021" s="210">
        <f t="shared" si="386"/>
        <v>90.499999999999986</v>
      </c>
      <c r="R1021" s="210">
        <v>88.300000000000011</v>
      </c>
      <c r="S1021" s="222">
        <f t="shared" si="387"/>
        <v>102.49150622876554</v>
      </c>
    </row>
    <row r="1022" spans="1:19" ht="13.5" customHeight="1" x14ac:dyDescent="0.15">
      <c r="A1022" s="209"/>
      <c r="B1022" s="216"/>
      <c r="C1022" s="379"/>
      <c r="D1022" s="203" t="s">
        <v>73</v>
      </c>
      <c r="E1022" s="212">
        <v>0.1</v>
      </c>
      <c r="F1022" s="212">
        <v>0.1</v>
      </c>
      <c r="G1022" s="212">
        <v>0.2</v>
      </c>
      <c r="H1022" s="212">
        <v>0.3</v>
      </c>
      <c r="I1022" s="212">
        <v>0.3</v>
      </c>
      <c r="J1022" s="212">
        <v>0.3</v>
      </c>
      <c r="K1022" s="212">
        <v>0.3</v>
      </c>
      <c r="L1022" s="212">
        <v>0.4</v>
      </c>
      <c r="M1022" s="212">
        <v>0</v>
      </c>
      <c r="N1022" s="212">
        <v>0.2</v>
      </c>
      <c r="O1022" s="212">
        <v>0.4</v>
      </c>
      <c r="P1022" s="212">
        <v>0.3</v>
      </c>
      <c r="Q1022" s="212">
        <f t="shared" si="386"/>
        <v>2.9</v>
      </c>
      <c r="R1022" s="212">
        <v>2.9999999999999996</v>
      </c>
      <c r="S1022" s="217">
        <f t="shared" si="387"/>
        <v>96.666666666666686</v>
      </c>
    </row>
    <row r="1023" spans="1:19" ht="13.5" customHeight="1" x14ac:dyDescent="0.15">
      <c r="A1023" s="209"/>
      <c r="B1023" s="216"/>
      <c r="C1023" s="379"/>
      <c r="D1023" s="203" t="s">
        <v>74</v>
      </c>
      <c r="E1023" s="212">
        <f t="shared" ref="E1023:P1023" si="404">+E1021-E1022</f>
        <v>7.1000000000000005</v>
      </c>
      <c r="F1023" s="212">
        <f t="shared" si="404"/>
        <v>8.5</v>
      </c>
      <c r="G1023" s="212">
        <f t="shared" si="404"/>
        <v>7.2</v>
      </c>
      <c r="H1023" s="212">
        <f t="shared" si="404"/>
        <v>7.8999999999999995</v>
      </c>
      <c r="I1023" s="212">
        <f t="shared" si="404"/>
        <v>10.5</v>
      </c>
      <c r="J1023" s="212">
        <f t="shared" si="404"/>
        <v>8.2999999999999989</v>
      </c>
      <c r="K1023" s="212">
        <f t="shared" si="404"/>
        <v>6.9</v>
      </c>
      <c r="L1023" s="212">
        <f t="shared" si="404"/>
        <v>6.1</v>
      </c>
      <c r="M1023" s="212">
        <f t="shared" si="404"/>
        <v>6.1</v>
      </c>
      <c r="N1023" s="212">
        <f t="shared" si="404"/>
        <v>6.3999999999999995</v>
      </c>
      <c r="O1023" s="212">
        <f t="shared" si="404"/>
        <v>5.6</v>
      </c>
      <c r="P1023" s="212">
        <f t="shared" si="404"/>
        <v>7</v>
      </c>
      <c r="Q1023" s="212">
        <f t="shared" si="386"/>
        <v>87.6</v>
      </c>
      <c r="R1023" s="212">
        <v>85.299999999999983</v>
      </c>
      <c r="S1023" s="217">
        <f t="shared" si="387"/>
        <v>102.69636576787808</v>
      </c>
    </row>
    <row r="1024" spans="1:19" ht="13.5" customHeight="1" x14ac:dyDescent="0.15">
      <c r="A1024" s="209"/>
      <c r="B1024" s="216"/>
      <c r="C1024" s="379"/>
      <c r="D1024" s="203" t="s">
        <v>75</v>
      </c>
      <c r="E1024" s="212">
        <f t="shared" ref="E1024:P1024" si="405">+E1021-E1025</f>
        <v>6.6000000000000005</v>
      </c>
      <c r="F1024" s="212">
        <f t="shared" si="405"/>
        <v>7.6</v>
      </c>
      <c r="G1024" s="212">
        <f t="shared" si="405"/>
        <v>6.4</v>
      </c>
      <c r="H1024" s="212">
        <f t="shared" si="405"/>
        <v>6.9999999999999991</v>
      </c>
      <c r="I1024" s="212">
        <f t="shared" si="405"/>
        <v>9.4</v>
      </c>
      <c r="J1024" s="212">
        <f t="shared" si="405"/>
        <v>7.3</v>
      </c>
      <c r="K1024" s="212">
        <f t="shared" si="405"/>
        <v>6</v>
      </c>
      <c r="L1024" s="212">
        <f t="shared" si="405"/>
        <v>5.5</v>
      </c>
      <c r="M1024" s="212">
        <f t="shared" si="405"/>
        <v>5.3999999999999995</v>
      </c>
      <c r="N1024" s="212">
        <f t="shared" si="405"/>
        <v>6.1</v>
      </c>
      <c r="O1024" s="212">
        <f t="shared" si="405"/>
        <v>5</v>
      </c>
      <c r="P1024" s="212">
        <f t="shared" si="405"/>
        <v>6.5</v>
      </c>
      <c r="Q1024" s="212">
        <f t="shared" si="386"/>
        <v>78.8</v>
      </c>
      <c r="R1024" s="212">
        <v>77.499999999999986</v>
      </c>
      <c r="S1024" s="217">
        <f t="shared" si="387"/>
        <v>101.67741935483872</v>
      </c>
    </row>
    <row r="1025" spans="1:19" ht="13.5" customHeight="1" x14ac:dyDescent="0.15">
      <c r="A1025" s="209"/>
      <c r="B1025" s="216"/>
      <c r="C1025" s="379"/>
      <c r="D1025" s="203" t="s">
        <v>76</v>
      </c>
      <c r="E1025" s="212">
        <v>0.6</v>
      </c>
      <c r="F1025" s="212">
        <v>1</v>
      </c>
      <c r="G1025" s="212">
        <v>1</v>
      </c>
      <c r="H1025" s="212">
        <v>1.2</v>
      </c>
      <c r="I1025" s="212">
        <v>1.4</v>
      </c>
      <c r="J1025" s="212">
        <v>1.3</v>
      </c>
      <c r="K1025" s="212">
        <v>1.2</v>
      </c>
      <c r="L1025" s="212">
        <v>1</v>
      </c>
      <c r="M1025" s="212">
        <v>0.7</v>
      </c>
      <c r="N1025" s="212">
        <v>0.5</v>
      </c>
      <c r="O1025" s="212">
        <v>1</v>
      </c>
      <c r="P1025" s="212">
        <v>0.8</v>
      </c>
      <c r="Q1025" s="212">
        <f t="shared" si="386"/>
        <v>11.7</v>
      </c>
      <c r="R1025" s="212">
        <v>10.8</v>
      </c>
      <c r="S1025" s="217">
        <f t="shared" si="387"/>
        <v>108.33333333333333</v>
      </c>
    </row>
    <row r="1026" spans="1:19" ht="13.5" customHeight="1" thickBot="1" x14ac:dyDescent="0.2">
      <c r="A1026" s="209"/>
      <c r="B1026" s="216"/>
      <c r="C1026" s="380"/>
      <c r="D1026" s="206" t="s">
        <v>77</v>
      </c>
      <c r="E1026" s="214">
        <v>0.6</v>
      </c>
      <c r="F1026" s="214">
        <v>1</v>
      </c>
      <c r="G1026" s="214">
        <v>1</v>
      </c>
      <c r="H1026" s="214">
        <v>1.2</v>
      </c>
      <c r="I1026" s="214">
        <v>1.4</v>
      </c>
      <c r="J1026" s="214">
        <v>1.3</v>
      </c>
      <c r="K1026" s="214">
        <v>1.2</v>
      </c>
      <c r="L1026" s="214">
        <v>1</v>
      </c>
      <c r="M1026" s="214">
        <v>0.7</v>
      </c>
      <c r="N1026" s="214">
        <v>0.5</v>
      </c>
      <c r="O1026" s="214">
        <v>1</v>
      </c>
      <c r="P1026" s="214">
        <v>0.8</v>
      </c>
      <c r="Q1026" s="214">
        <f t="shared" si="386"/>
        <v>11.7</v>
      </c>
      <c r="R1026" s="214">
        <v>10.8</v>
      </c>
      <c r="S1026" s="223">
        <f t="shared" si="387"/>
        <v>108.33333333333333</v>
      </c>
    </row>
    <row r="1027" spans="1:19" ht="18.75" customHeight="1" x14ac:dyDescent="0.2">
      <c r="A1027" s="308" t="str">
        <f>$A$1</f>
        <v>５　平成27年度市町村別・月別観光入込客数</v>
      </c>
    </row>
    <row r="1028" spans="1:19" ht="13.5" customHeight="1" thickBot="1" x14ac:dyDescent="0.2">
      <c r="S1028" s="195" t="s">
        <v>310</v>
      </c>
    </row>
    <row r="1029" spans="1:19" ht="13.5" customHeight="1" thickBot="1" x14ac:dyDescent="0.2">
      <c r="A1029" s="196" t="s">
        <v>58</v>
      </c>
      <c r="B1029" s="196" t="s">
        <v>355</v>
      </c>
      <c r="C1029" s="196" t="s">
        <v>59</v>
      </c>
      <c r="D1029" s="197" t="s">
        <v>60</v>
      </c>
      <c r="E1029" s="198" t="s">
        <v>61</v>
      </c>
      <c r="F1029" s="198" t="s">
        <v>62</v>
      </c>
      <c r="G1029" s="198" t="s">
        <v>63</v>
      </c>
      <c r="H1029" s="198" t="s">
        <v>64</v>
      </c>
      <c r="I1029" s="198" t="s">
        <v>65</v>
      </c>
      <c r="J1029" s="198" t="s">
        <v>66</v>
      </c>
      <c r="K1029" s="198" t="s">
        <v>67</v>
      </c>
      <c r="L1029" s="198" t="s">
        <v>68</v>
      </c>
      <c r="M1029" s="198" t="s">
        <v>69</v>
      </c>
      <c r="N1029" s="198" t="s">
        <v>36</v>
      </c>
      <c r="O1029" s="198" t="s">
        <v>37</v>
      </c>
      <c r="P1029" s="198" t="s">
        <v>38</v>
      </c>
      <c r="Q1029" s="198" t="s">
        <v>356</v>
      </c>
      <c r="R1029" s="198" t="str">
        <f>$R$3</f>
        <v>26年度</v>
      </c>
      <c r="S1029" s="199" t="s">
        <v>71</v>
      </c>
    </row>
    <row r="1030" spans="1:19" ht="13.5" customHeight="1" x14ac:dyDescent="0.15">
      <c r="A1030" s="209"/>
      <c r="B1030" s="216"/>
      <c r="C1030" s="378" t="s">
        <v>305</v>
      </c>
      <c r="D1030" s="200" t="s">
        <v>72</v>
      </c>
      <c r="E1030" s="210">
        <v>37.700000000000003</v>
      </c>
      <c r="F1030" s="210">
        <v>167.8</v>
      </c>
      <c r="G1030" s="210">
        <v>82.8</v>
      </c>
      <c r="H1030" s="210">
        <v>121.2</v>
      </c>
      <c r="I1030" s="210">
        <v>204.4</v>
      </c>
      <c r="J1030" s="210">
        <v>119.9</v>
      </c>
      <c r="K1030" s="210">
        <v>60.9</v>
      </c>
      <c r="L1030" s="210">
        <v>33.6</v>
      </c>
      <c r="M1030" s="210">
        <v>25.8</v>
      </c>
      <c r="N1030" s="210">
        <v>29.3</v>
      </c>
      <c r="O1030" s="210">
        <v>40.4</v>
      </c>
      <c r="P1030" s="210">
        <v>35.299999999999997</v>
      </c>
      <c r="Q1030" s="210">
        <f t="shared" ref="Q1030:Q1035" si="406">SUM(E1030:P1030)</f>
        <v>959.0999999999998</v>
      </c>
      <c r="R1030" s="210">
        <v>872.70000000000016</v>
      </c>
      <c r="S1030" s="211">
        <f t="shared" ref="S1030:S1035" si="407">IF(Q1030=0,"－",Q1030/R1030*100)</f>
        <v>109.90030938466823</v>
      </c>
    </row>
    <row r="1031" spans="1:19" ht="13.5" customHeight="1" x14ac:dyDescent="0.15">
      <c r="A1031" s="209"/>
      <c r="B1031" s="216"/>
      <c r="C1031" s="379"/>
      <c r="D1031" s="203" t="s">
        <v>73</v>
      </c>
      <c r="E1031" s="212">
        <v>18.100000000000001</v>
      </c>
      <c r="F1031" s="212">
        <v>51.9</v>
      </c>
      <c r="G1031" s="212">
        <v>35.5</v>
      </c>
      <c r="H1031" s="212">
        <v>61.6</v>
      </c>
      <c r="I1031" s="212">
        <v>93.6</v>
      </c>
      <c r="J1031" s="212">
        <v>64.3</v>
      </c>
      <c r="K1031" s="212">
        <v>29.8</v>
      </c>
      <c r="L1031" s="212">
        <v>17.899999999999999</v>
      </c>
      <c r="M1031" s="212">
        <v>13.6</v>
      </c>
      <c r="N1031" s="212">
        <v>15.4</v>
      </c>
      <c r="O1031" s="212">
        <v>20.7</v>
      </c>
      <c r="P1031" s="212">
        <v>18.2</v>
      </c>
      <c r="Q1031" s="212">
        <f t="shared" si="406"/>
        <v>440.59999999999997</v>
      </c>
      <c r="R1031" s="212">
        <v>403.00000000000006</v>
      </c>
      <c r="S1031" s="213">
        <f t="shared" si="407"/>
        <v>109.33002481389576</v>
      </c>
    </row>
    <row r="1032" spans="1:19" ht="13.5" customHeight="1" x14ac:dyDescent="0.15">
      <c r="A1032" s="209" t="s">
        <v>368</v>
      </c>
      <c r="B1032" s="209" t="s">
        <v>368</v>
      </c>
      <c r="C1032" s="379"/>
      <c r="D1032" s="203" t="s">
        <v>74</v>
      </c>
      <c r="E1032" s="212">
        <f t="shared" ref="E1032:P1032" si="408">+E1030-E1031</f>
        <v>19.600000000000001</v>
      </c>
      <c r="F1032" s="212">
        <f t="shared" si="408"/>
        <v>115.9</v>
      </c>
      <c r="G1032" s="212">
        <f t="shared" si="408"/>
        <v>47.3</v>
      </c>
      <c r="H1032" s="212">
        <f t="shared" si="408"/>
        <v>59.6</v>
      </c>
      <c r="I1032" s="212">
        <f t="shared" si="408"/>
        <v>110.80000000000001</v>
      </c>
      <c r="J1032" s="212">
        <f t="shared" si="408"/>
        <v>55.600000000000009</v>
      </c>
      <c r="K1032" s="212">
        <f t="shared" si="408"/>
        <v>31.099999999999998</v>
      </c>
      <c r="L1032" s="212">
        <f t="shared" si="408"/>
        <v>15.700000000000003</v>
      </c>
      <c r="M1032" s="212">
        <f t="shared" si="408"/>
        <v>12.200000000000001</v>
      </c>
      <c r="N1032" s="212">
        <f t="shared" si="408"/>
        <v>13.9</v>
      </c>
      <c r="O1032" s="212">
        <f t="shared" si="408"/>
        <v>19.7</v>
      </c>
      <c r="P1032" s="212">
        <f t="shared" si="408"/>
        <v>17.099999999999998</v>
      </c>
      <c r="Q1032" s="212">
        <f t="shared" si="406"/>
        <v>518.5</v>
      </c>
      <c r="R1032" s="212">
        <v>469.7</v>
      </c>
      <c r="S1032" s="213">
        <f t="shared" si="407"/>
        <v>110.3896103896104</v>
      </c>
    </row>
    <row r="1033" spans="1:19" ht="13.5" customHeight="1" x14ac:dyDescent="0.15">
      <c r="A1033" s="209"/>
      <c r="B1033" s="216"/>
      <c r="C1033" s="379"/>
      <c r="D1033" s="203" t="s">
        <v>75</v>
      </c>
      <c r="E1033" s="212">
        <f t="shared" ref="E1033:P1033" si="409">+E1030-E1034</f>
        <v>37.300000000000004</v>
      </c>
      <c r="F1033" s="212">
        <f t="shared" si="409"/>
        <v>167</v>
      </c>
      <c r="G1033" s="212">
        <f t="shared" si="409"/>
        <v>81.7</v>
      </c>
      <c r="H1033" s="212">
        <f t="shared" si="409"/>
        <v>119.60000000000001</v>
      </c>
      <c r="I1033" s="212">
        <f t="shared" si="409"/>
        <v>202.4</v>
      </c>
      <c r="J1033" s="212">
        <f t="shared" si="409"/>
        <v>118.4</v>
      </c>
      <c r="K1033" s="212">
        <f t="shared" si="409"/>
        <v>59.8</v>
      </c>
      <c r="L1033" s="212">
        <f t="shared" si="409"/>
        <v>32.6</v>
      </c>
      <c r="M1033" s="212">
        <f t="shared" si="409"/>
        <v>25.400000000000002</v>
      </c>
      <c r="N1033" s="212">
        <f t="shared" si="409"/>
        <v>28.7</v>
      </c>
      <c r="O1033" s="212">
        <f t="shared" si="409"/>
        <v>39.299999999999997</v>
      </c>
      <c r="P1033" s="212">
        <f t="shared" si="409"/>
        <v>34.699999999999996</v>
      </c>
      <c r="Q1033" s="212">
        <f t="shared" si="406"/>
        <v>946.9</v>
      </c>
      <c r="R1033" s="212">
        <v>860.09999999999991</v>
      </c>
      <c r="S1033" s="213">
        <f t="shared" si="407"/>
        <v>110.09184978490873</v>
      </c>
    </row>
    <row r="1034" spans="1:19" ht="13.5" customHeight="1" x14ac:dyDescent="0.15">
      <c r="A1034" s="209"/>
      <c r="B1034" s="194"/>
      <c r="C1034" s="379"/>
      <c r="D1034" s="203" t="s">
        <v>76</v>
      </c>
      <c r="E1034" s="212">
        <v>0.4</v>
      </c>
      <c r="F1034" s="212">
        <v>0.8</v>
      </c>
      <c r="G1034" s="212">
        <v>1.1000000000000001</v>
      </c>
      <c r="H1034" s="212">
        <v>1.6</v>
      </c>
      <c r="I1034" s="212">
        <v>2</v>
      </c>
      <c r="J1034" s="212">
        <v>1.5</v>
      </c>
      <c r="K1034" s="212">
        <v>1.1000000000000001</v>
      </c>
      <c r="L1034" s="212">
        <v>1</v>
      </c>
      <c r="M1034" s="212">
        <v>0.4</v>
      </c>
      <c r="N1034" s="212">
        <v>0.6</v>
      </c>
      <c r="O1034" s="212">
        <v>1.1000000000000001</v>
      </c>
      <c r="P1034" s="212">
        <v>0.6</v>
      </c>
      <c r="Q1034" s="212">
        <f t="shared" si="406"/>
        <v>12.2</v>
      </c>
      <c r="R1034" s="212">
        <v>12.6</v>
      </c>
      <c r="S1034" s="213">
        <f t="shared" si="407"/>
        <v>96.825396825396822</v>
      </c>
    </row>
    <row r="1035" spans="1:19" ht="13.5" customHeight="1" thickBot="1" x14ac:dyDescent="0.2">
      <c r="A1035" s="209"/>
      <c r="B1035" s="194"/>
      <c r="C1035" s="380"/>
      <c r="D1035" s="206" t="s">
        <v>77</v>
      </c>
      <c r="E1035" s="214">
        <v>0.5</v>
      </c>
      <c r="F1035" s="214">
        <v>0.8</v>
      </c>
      <c r="G1035" s="214">
        <v>1.2</v>
      </c>
      <c r="H1035" s="214">
        <v>1.6</v>
      </c>
      <c r="I1035" s="214">
        <v>2</v>
      </c>
      <c r="J1035" s="214">
        <v>1.6</v>
      </c>
      <c r="K1035" s="214">
        <v>1.2</v>
      </c>
      <c r="L1035" s="214">
        <v>1.1000000000000001</v>
      </c>
      <c r="M1035" s="214">
        <v>0.5</v>
      </c>
      <c r="N1035" s="214">
        <v>0.6</v>
      </c>
      <c r="O1035" s="214">
        <v>1.1000000000000001</v>
      </c>
      <c r="P1035" s="214">
        <v>0.6</v>
      </c>
      <c r="Q1035" s="214">
        <f t="shared" si="406"/>
        <v>12.799999999999997</v>
      </c>
      <c r="R1035" s="214">
        <v>13.399999999999999</v>
      </c>
      <c r="S1035" s="215">
        <f t="shared" si="407"/>
        <v>95.522388059701484</v>
      </c>
    </row>
    <row r="1036" spans="1:19" ht="13.5" customHeight="1" x14ac:dyDescent="0.15">
      <c r="A1036" s="369" t="s">
        <v>19</v>
      </c>
      <c r="B1036" s="370"/>
      <c r="C1036" s="371"/>
      <c r="D1036" s="200" t="s">
        <v>72</v>
      </c>
      <c r="E1036" s="201">
        <f t="shared" ref="E1036:R1036" si="410">+E1042</f>
        <v>490.40000000000003</v>
      </c>
      <c r="F1036" s="201">
        <f t="shared" si="410"/>
        <v>1004</v>
      </c>
      <c r="G1036" s="201">
        <f t="shared" si="410"/>
        <v>987</v>
      </c>
      <c r="H1036" s="201">
        <f t="shared" si="410"/>
        <v>1303.3</v>
      </c>
      <c r="I1036" s="201">
        <f t="shared" si="410"/>
        <v>1946.2</v>
      </c>
      <c r="J1036" s="201">
        <f t="shared" si="410"/>
        <v>1200.4000000000001</v>
      </c>
      <c r="K1036" s="201">
        <f t="shared" si="410"/>
        <v>805</v>
      </c>
      <c r="L1036" s="201">
        <f t="shared" si="410"/>
        <v>455.49999999999994</v>
      </c>
      <c r="M1036" s="201">
        <f t="shared" si="410"/>
        <v>479.80000000000007</v>
      </c>
      <c r="N1036" s="201">
        <f t="shared" si="410"/>
        <v>605.4</v>
      </c>
      <c r="O1036" s="201">
        <f t="shared" si="410"/>
        <v>638.00000000000023</v>
      </c>
      <c r="P1036" s="201">
        <f t="shared" si="410"/>
        <v>444.5</v>
      </c>
      <c r="Q1036" s="201">
        <f t="shared" si="410"/>
        <v>10359.500000000002</v>
      </c>
      <c r="R1036" s="201">
        <f t="shared" si="410"/>
        <v>9931.399999999996</v>
      </c>
      <c r="S1036" s="211">
        <f t="shared" ref="S1036:S1041" si="411">IF(Q1036=0,"－",Q1036/R1036*100)</f>
        <v>104.31057051372422</v>
      </c>
    </row>
    <row r="1037" spans="1:19" ht="13.5" customHeight="1" x14ac:dyDescent="0.15">
      <c r="A1037" s="372"/>
      <c r="B1037" s="373"/>
      <c r="C1037" s="374"/>
      <c r="D1037" s="203" t="s">
        <v>73</v>
      </c>
      <c r="E1037" s="204">
        <f t="shared" ref="E1037:R1037" si="412">+E1043</f>
        <v>96</v>
      </c>
      <c r="F1037" s="204">
        <f t="shared" si="412"/>
        <v>203.29999999999995</v>
      </c>
      <c r="G1037" s="204">
        <f t="shared" si="412"/>
        <v>245.10000000000002</v>
      </c>
      <c r="H1037" s="204">
        <f t="shared" si="412"/>
        <v>349.1</v>
      </c>
      <c r="I1037" s="204">
        <f t="shared" si="412"/>
        <v>540.00000000000011</v>
      </c>
      <c r="J1037" s="204">
        <f t="shared" si="412"/>
        <v>296.3</v>
      </c>
      <c r="K1037" s="204">
        <f t="shared" si="412"/>
        <v>214.49999999999994</v>
      </c>
      <c r="L1037" s="204">
        <f t="shared" si="412"/>
        <v>118.30000000000003</v>
      </c>
      <c r="M1037" s="204">
        <f t="shared" si="412"/>
        <v>117.3</v>
      </c>
      <c r="N1037" s="204">
        <f t="shared" si="412"/>
        <v>135.89999999999998</v>
      </c>
      <c r="O1037" s="204">
        <f t="shared" si="412"/>
        <v>188.40000000000003</v>
      </c>
      <c r="P1037" s="204">
        <f t="shared" si="412"/>
        <v>119.79999999999998</v>
      </c>
      <c r="Q1037" s="204">
        <f t="shared" si="412"/>
        <v>2623.9999999999995</v>
      </c>
      <c r="R1037" s="204">
        <f t="shared" si="412"/>
        <v>2448.5</v>
      </c>
      <c r="S1037" s="213">
        <f t="shared" si="411"/>
        <v>107.16765366550949</v>
      </c>
    </row>
    <row r="1038" spans="1:19" ht="13.5" customHeight="1" x14ac:dyDescent="0.15">
      <c r="A1038" s="372"/>
      <c r="B1038" s="373"/>
      <c r="C1038" s="374"/>
      <c r="D1038" s="203" t="s">
        <v>74</v>
      </c>
      <c r="E1038" s="204">
        <f t="shared" ref="E1038:R1038" si="413">+E1044</f>
        <v>394.4</v>
      </c>
      <c r="F1038" s="204">
        <f t="shared" si="413"/>
        <v>800.69999999999993</v>
      </c>
      <c r="G1038" s="204">
        <f t="shared" si="413"/>
        <v>741.90000000000009</v>
      </c>
      <c r="H1038" s="204">
        <f t="shared" si="413"/>
        <v>954.2</v>
      </c>
      <c r="I1038" s="204">
        <f t="shared" si="413"/>
        <v>1406.2</v>
      </c>
      <c r="J1038" s="204">
        <f t="shared" si="413"/>
        <v>904.10000000000014</v>
      </c>
      <c r="K1038" s="204">
        <f t="shared" si="413"/>
        <v>590.5</v>
      </c>
      <c r="L1038" s="204">
        <f t="shared" si="413"/>
        <v>337.20000000000005</v>
      </c>
      <c r="M1038" s="204">
        <f t="shared" si="413"/>
        <v>362.5</v>
      </c>
      <c r="N1038" s="204">
        <f t="shared" si="413"/>
        <v>469.50000000000017</v>
      </c>
      <c r="O1038" s="204">
        <f t="shared" si="413"/>
        <v>449.6</v>
      </c>
      <c r="P1038" s="204">
        <f t="shared" si="413"/>
        <v>324.7</v>
      </c>
      <c r="Q1038" s="204">
        <f t="shared" si="413"/>
        <v>7735.5000000000018</v>
      </c>
      <c r="R1038" s="204">
        <f t="shared" si="413"/>
        <v>7482.9</v>
      </c>
      <c r="S1038" s="213">
        <f t="shared" si="411"/>
        <v>103.37569658822116</v>
      </c>
    </row>
    <row r="1039" spans="1:19" ht="13.5" customHeight="1" x14ac:dyDescent="0.15">
      <c r="A1039" s="372"/>
      <c r="B1039" s="373"/>
      <c r="C1039" s="374"/>
      <c r="D1039" s="203" t="s">
        <v>75</v>
      </c>
      <c r="E1039" s="204">
        <f t="shared" ref="E1039:R1039" si="414">+E1045</f>
        <v>399.39999999999992</v>
      </c>
      <c r="F1039" s="204">
        <f t="shared" si="414"/>
        <v>873.4</v>
      </c>
      <c r="G1039" s="204">
        <f t="shared" si="414"/>
        <v>841.4</v>
      </c>
      <c r="H1039" s="204">
        <f t="shared" si="414"/>
        <v>1112.3999999999999</v>
      </c>
      <c r="I1039" s="204">
        <f t="shared" si="414"/>
        <v>1728.2999999999995</v>
      </c>
      <c r="J1039" s="204">
        <f t="shared" si="414"/>
        <v>1018.9000000000001</v>
      </c>
      <c r="K1039" s="204">
        <f t="shared" si="414"/>
        <v>656</v>
      </c>
      <c r="L1039" s="204">
        <f t="shared" si="414"/>
        <v>352.2</v>
      </c>
      <c r="M1039" s="204">
        <f t="shared" si="414"/>
        <v>366.5</v>
      </c>
      <c r="N1039" s="204">
        <f t="shared" si="414"/>
        <v>485.4</v>
      </c>
      <c r="O1039" s="204">
        <f t="shared" si="414"/>
        <v>508.59999999999991</v>
      </c>
      <c r="P1039" s="204">
        <f t="shared" si="414"/>
        <v>319.89999999999992</v>
      </c>
      <c r="Q1039" s="204">
        <f t="shared" si="414"/>
        <v>8662.4</v>
      </c>
      <c r="R1039" s="204">
        <f t="shared" si="414"/>
        <v>8246.5</v>
      </c>
      <c r="S1039" s="213">
        <f t="shared" si="411"/>
        <v>105.04335172497423</v>
      </c>
    </row>
    <row r="1040" spans="1:19" ht="13.5" customHeight="1" x14ac:dyDescent="0.15">
      <c r="A1040" s="372"/>
      <c r="B1040" s="373"/>
      <c r="C1040" s="374"/>
      <c r="D1040" s="203" t="s">
        <v>76</v>
      </c>
      <c r="E1040" s="204">
        <f t="shared" ref="E1040:R1040" si="415">+E1046</f>
        <v>90.999999999999986</v>
      </c>
      <c r="F1040" s="204">
        <f t="shared" si="415"/>
        <v>130.60000000000002</v>
      </c>
      <c r="G1040" s="204">
        <f t="shared" si="415"/>
        <v>145.6</v>
      </c>
      <c r="H1040" s="204">
        <f t="shared" si="415"/>
        <v>190.89999999999998</v>
      </c>
      <c r="I1040" s="204">
        <f t="shared" si="415"/>
        <v>217.9</v>
      </c>
      <c r="J1040" s="204">
        <f t="shared" si="415"/>
        <v>181.50000000000003</v>
      </c>
      <c r="K1040" s="204">
        <f t="shared" si="415"/>
        <v>148.99999999999997</v>
      </c>
      <c r="L1040" s="204">
        <f t="shared" si="415"/>
        <v>103.30000000000001</v>
      </c>
      <c r="M1040" s="204">
        <f t="shared" si="415"/>
        <v>113.30000000000004</v>
      </c>
      <c r="N1040" s="204">
        <f t="shared" si="415"/>
        <v>120.00000000000001</v>
      </c>
      <c r="O1040" s="204">
        <f t="shared" si="415"/>
        <v>129.4</v>
      </c>
      <c r="P1040" s="204">
        <f t="shared" si="415"/>
        <v>124.6</v>
      </c>
      <c r="Q1040" s="204">
        <f t="shared" si="415"/>
        <v>1697.1</v>
      </c>
      <c r="R1040" s="204">
        <f t="shared" si="415"/>
        <v>1684.8999999999999</v>
      </c>
      <c r="S1040" s="213">
        <f t="shared" si="411"/>
        <v>100.7240785803312</v>
      </c>
    </row>
    <row r="1041" spans="1:19" ht="13.5" customHeight="1" thickBot="1" x14ac:dyDescent="0.2">
      <c r="A1041" s="372"/>
      <c r="B1041" s="376"/>
      <c r="C1041" s="377"/>
      <c r="D1041" s="206" t="s">
        <v>77</v>
      </c>
      <c r="E1041" s="207">
        <f t="shared" ref="E1041:R1041" si="416">+E1047</f>
        <v>105.29999999999998</v>
      </c>
      <c r="F1041" s="207">
        <f t="shared" si="416"/>
        <v>149.4</v>
      </c>
      <c r="G1041" s="207">
        <f t="shared" si="416"/>
        <v>167.3</v>
      </c>
      <c r="H1041" s="207">
        <f t="shared" si="416"/>
        <v>219.7</v>
      </c>
      <c r="I1041" s="207">
        <f t="shared" si="416"/>
        <v>254.30000000000004</v>
      </c>
      <c r="J1041" s="207">
        <f t="shared" si="416"/>
        <v>209.8</v>
      </c>
      <c r="K1041" s="207">
        <f t="shared" si="416"/>
        <v>173.5</v>
      </c>
      <c r="L1041" s="207">
        <f t="shared" si="416"/>
        <v>124</v>
      </c>
      <c r="M1041" s="207">
        <f t="shared" si="416"/>
        <v>135.20000000000002</v>
      </c>
      <c r="N1041" s="207">
        <f t="shared" si="416"/>
        <v>142.6</v>
      </c>
      <c r="O1041" s="207">
        <f t="shared" si="416"/>
        <v>152.79999999999995</v>
      </c>
      <c r="P1041" s="207">
        <f t="shared" si="416"/>
        <v>126.60000000000001</v>
      </c>
      <c r="Q1041" s="207">
        <f t="shared" si="416"/>
        <v>1960.4999999999998</v>
      </c>
      <c r="R1041" s="207">
        <f t="shared" si="416"/>
        <v>1984.7000000000003</v>
      </c>
      <c r="S1041" s="215">
        <f t="shared" si="411"/>
        <v>98.78067214188539</v>
      </c>
    </row>
    <row r="1042" spans="1:19" ht="13.5" customHeight="1" x14ac:dyDescent="0.15">
      <c r="A1042" s="209"/>
      <c r="B1042" s="369" t="s">
        <v>342</v>
      </c>
      <c r="C1042" s="371"/>
      <c r="D1042" s="200" t="s">
        <v>72</v>
      </c>
      <c r="E1042" s="210">
        <f t="shared" ref="E1042:R1042" si="417">+E1048+E1054+E1060+E1066+E1072+E1078+E1087+E1093+E1099+E1105+E1111+E1117+E1123+E1129+E1135+E1144+E1150+E1156+E1162</f>
        <v>490.40000000000003</v>
      </c>
      <c r="F1042" s="210">
        <f t="shared" si="417"/>
        <v>1004</v>
      </c>
      <c r="G1042" s="210">
        <f t="shared" si="417"/>
        <v>987</v>
      </c>
      <c r="H1042" s="210">
        <f t="shared" si="417"/>
        <v>1303.3</v>
      </c>
      <c r="I1042" s="210">
        <f t="shared" si="417"/>
        <v>1946.2</v>
      </c>
      <c r="J1042" s="210">
        <f t="shared" si="417"/>
        <v>1200.4000000000001</v>
      </c>
      <c r="K1042" s="210">
        <f t="shared" si="417"/>
        <v>805</v>
      </c>
      <c r="L1042" s="210">
        <f t="shared" si="417"/>
        <v>455.49999999999994</v>
      </c>
      <c r="M1042" s="210">
        <f t="shared" si="417"/>
        <v>479.80000000000007</v>
      </c>
      <c r="N1042" s="210">
        <f t="shared" si="417"/>
        <v>605.4</v>
      </c>
      <c r="O1042" s="210">
        <f t="shared" si="417"/>
        <v>638.00000000000023</v>
      </c>
      <c r="P1042" s="210">
        <f t="shared" si="417"/>
        <v>444.5</v>
      </c>
      <c r="Q1042" s="210">
        <f t="shared" si="417"/>
        <v>10359.500000000002</v>
      </c>
      <c r="R1042" s="210">
        <f t="shared" si="417"/>
        <v>9931.399999999996</v>
      </c>
      <c r="S1042" s="211">
        <f t="shared" ref="S1042:S1083" si="418">IF(Q1042=0,"－",Q1042/R1042*100)</f>
        <v>104.31057051372422</v>
      </c>
    </row>
    <row r="1043" spans="1:19" ht="13.5" customHeight="1" x14ac:dyDescent="0.15">
      <c r="A1043" s="209"/>
      <c r="B1043" s="372"/>
      <c r="C1043" s="374"/>
      <c r="D1043" s="203" t="s">
        <v>73</v>
      </c>
      <c r="E1043" s="212">
        <f t="shared" ref="E1043:Q1047" si="419">+E1049+E1055+E1061+E1067+E1073+E1079+E1088+E1094+E1100+E1106+E1112+E1118+E1124+E1130+E1136+E1145+E1151+E1157+E1163</f>
        <v>96</v>
      </c>
      <c r="F1043" s="212">
        <f t="shared" si="419"/>
        <v>203.29999999999995</v>
      </c>
      <c r="G1043" s="212">
        <f t="shared" si="419"/>
        <v>245.10000000000002</v>
      </c>
      <c r="H1043" s="212">
        <f t="shared" si="419"/>
        <v>349.1</v>
      </c>
      <c r="I1043" s="212">
        <f t="shared" si="419"/>
        <v>540.00000000000011</v>
      </c>
      <c r="J1043" s="212">
        <f t="shared" si="419"/>
        <v>296.3</v>
      </c>
      <c r="K1043" s="212">
        <f t="shared" si="419"/>
        <v>214.49999999999994</v>
      </c>
      <c r="L1043" s="212">
        <f t="shared" si="419"/>
        <v>118.30000000000003</v>
      </c>
      <c r="M1043" s="212">
        <f t="shared" si="419"/>
        <v>117.3</v>
      </c>
      <c r="N1043" s="212">
        <f t="shared" si="419"/>
        <v>135.89999999999998</v>
      </c>
      <c r="O1043" s="212">
        <f t="shared" si="419"/>
        <v>188.40000000000003</v>
      </c>
      <c r="P1043" s="212">
        <f t="shared" si="419"/>
        <v>119.79999999999998</v>
      </c>
      <c r="Q1043" s="212">
        <f t="shared" si="419"/>
        <v>2623.9999999999995</v>
      </c>
      <c r="R1043" s="212">
        <f>+R1049+R1055+R1061+R1067+R1073+R1079+R1088+R1094+R1100+R1106+R1112+R1118+R1124+R1130+R1136+R1145+R1151+R1157+R1163</f>
        <v>2448.5</v>
      </c>
      <c r="S1043" s="213">
        <f t="shared" si="418"/>
        <v>107.16765366550949</v>
      </c>
    </row>
    <row r="1044" spans="1:19" ht="13.5" customHeight="1" x14ac:dyDescent="0.15">
      <c r="A1044" s="209"/>
      <c r="B1044" s="372"/>
      <c r="C1044" s="374"/>
      <c r="D1044" s="203" t="s">
        <v>74</v>
      </c>
      <c r="E1044" s="212">
        <f t="shared" si="419"/>
        <v>394.4</v>
      </c>
      <c r="F1044" s="212">
        <f t="shared" si="419"/>
        <v>800.69999999999993</v>
      </c>
      <c r="G1044" s="212">
        <f t="shared" si="419"/>
        <v>741.90000000000009</v>
      </c>
      <c r="H1044" s="212">
        <f t="shared" si="419"/>
        <v>954.2</v>
      </c>
      <c r="I1044" s="212">
        <f t="shared" si="419"/>
        <v>1406.2</v>
      </c>
      <c r="J1044" s="212">
        <f t="shared" si="419"/>
        <v>904.10000000000014</v>
      </c>
      <c r="K1044" s="212">
        <f t="shared" si="419"/>
        <v>590.5</v>
      </c>
      <c r="L1044" s="212">
        <f t="shared" si="419"/>
        <v>337.20000000000005</v>
      </c>
      <c r="M1044" s="212">
        <f t="shared" si="419"/>
        <v>362.5</v>
      </c>
      <c r="N1044" s="212">
        <f t="shared" si="419"/>
        <v>469.50000000000017</v>
      </c>
      <c r="O1044" s="212">
        <f t="shared" si="419"/>
        <v>449.6</v>
      </c>
      <c r="P1044" s="212">
        <f t="shared" si="419"/>
        <v>324.7</v>
      </c>
      <c r="Q1044" s="212">
        <f t="shared" si="419"/>
        <v>7735.5000000000018</v>
      </c>
      <c r="R1044" s="212">
        <f>+R1050+R1056+R1062+R1068+R1074+R1080+R1089+R1095+R1101+R1107+R1113+R1119+R1125+R1131+R1137+R1146+R1152+R1158+R1164</f>
        <v>7482.9</v>
      </c>
      <c r="S1044" s="213">
        <f t="shared" si="418"/>
        <v>103.37569658822116</v>
      </c>
    </row>
    <row r="1045" spans="1:19" ht="13.5" customHeight="1" x14ac:dyDescent="0.15">
      <c r="A1045" s="209"/>
      <c r="B1045" s="372"/>
      <c r="C1045" s="374"/>
      <c r="D1045" s="203" t="s">
        <v>75</v>
      </c>
      <c r="E1045" s="212">
        <f t="shared" si="419"/>
        <v>399.39999999999992</v>
      </c>
      <c r="F1045" s="212">
        <f t="shared" si="419"/>
        <v>873.4</v>
      </c>
      <c r="G1045" s="212">
        <f t="shared" si="419"/>
        <v>841.4</v>
      </c>
      <c r="H1045" s="212">
        <f t="shared" si="419"/>
        <v>1112.3999999999999</v>
      </c>
      <c r="I1045" s="212">
        <f t="shared" si="419"/>
        <v>1728.2999999999995</v>
      </c>
      <c r="J1045" s="212">
        <f t="shared" si="419"/>
        <v>1018.9000000000001</v>
      </c>
      <c r="K1045" s="212">
        <f t="shared" si="419"/>
        <v>656</v>
      </c>
      <c r="L1045" s="212">
        <f t="shared" si="419"/>
        <v>352.2</v>
      </c>
      <c r="M1045" s="212">
        <f t="shared" si="419"/>
        <v>366.5</v>
      </c>
      <c r="N1045" s="212">
        <f t="shared" si="419"/>
        <v>485.4</v>
      </c>
      <c r="O1045" s="212">
        <f t="shared" si="419"/>
        <v>508.59999999999991</v>
      </c>
      <c r="P1045" s="212">
        <f t="shared" si="419"/>
        <v>319.89999999999992</v>
      </c>
      <c r="Q1045" s="212">
        <f t="shared" si="419"/>
        <v>8662.4</v>
      </c>
      <c r="R1045" s="212">
        <f>+R1051+R1057+R1063+R1069+R1075+R1081+R1090+R1096+R1102+R1108+R1114+R1120+R1126+R1132+R1138+R1147+R1153+R1159+R1165</f>
        <v>8246.5</v>
      </c>
      <c r="S1045" s="213">
        <f t="shared" si="418"/>
        <v>105.04335172497423</v>
      </c>
    </row>
    <row r="1046" spans="1:19" ht="13.5" customHeight="1" x14ac:dyDescent="0.15">
      <c r="A1046" s="209"/>
      <c r="B1046" s="372"/>
      <c r="C1046" s="374"/>
      <c r="D1046" s="203" t="s">
        <v>76</v>
      </c>
      <c r="E1046" s="212">
        <f t="shared" si="419"/>
        <v>90.999999999999986</v>
      </c>
      <c r="F1046" s="212">
        <f t="shared" si="419"/>
        <v>130.60000000000002</v>
      </c>
      <c r="G1046" s="212">
        <f t="shared" si="419"/>
        <v>145.6</v>
      </c>
      <c r="H1046" s="212">
        <f t="shared" si="419"/>
        <v>190.89999999999998</v>
      </c>
      <c r="I1046" s="212">
        <f t="shared" si="419"/>
        <v>217.9</v>
      </c>
      <c r="J1046" s="212">
        <f t="shared" si="419"/>
        <v>181.50000000000003</v>
      </c>
      <c r="K1046" s="212">
        <f t="shared" si="419"/>
        <v>148.99999999999997</v>
      </c>
      <c r="L1046" s="212">
        <f t="shared" si="419"/>
        <v>103.30000000000001</v>
      </c>
      <c r="M1046" s="212">
        <f t="shared" si="419"/>
        <v>113.30000000000004</v>
      </c>
      <c r="N1046" s="212">
        <f t="shared" si="419"/>
        <v>120.00000000000001</v>
      </c>
      <c r="O1046" s="212">
        <f t="shared" si="419"/>
        <v>129.4</v>
      </c>
      <c r="P1046" s="212">
        <f t="shared" si="419"/>
        <v>124.6</v>
      </c>
      <c r="Q1046" s="212">
        <f t="shared" si="419"/>
        <v>1697.1</v>
      </c>
      <c r="R1046" s="212">
        <f>+R1052+R1058+R1064+R1070+R1076+R1082+R1091+R1097+R1103+R1109+R1115+R1121+R1127+R1133+R1139+R1148+R1154+R1160+R1166</f>
        <v>1684.8999999999999</v>
      </c>
      <c r="S1046" s="213">
        <f t="shared" si="418"/>
        <v>100.7240785803312</v>
      </c>
    </row>
    <row r="1047" spans="1:19" ht="13.5" customHeight="1" thickBot="1" x14ac:dyDescent="0.2">
      <c r="A1047" s="209"/>
      <c r="B1047" s="372"/>
      <c r="C1047" s="377"/>
      <c r="D1047" s="206" t="s">
        <v>77</v>
      </c>
      <c r="E1047" s="214">
        <f t="shared" si="419"/>
        <v>105.29999999999998</v>
      </c>
      <c r="F1047" s="214">
        <f t="shared" si="419"/>
        <v>149.4</v>
      </c>
      <c r="G1047" s="214">
        <f t="shared" si="419"/>
        <v>167.3</v>
      </c>
      <c r="H1047" s="214">
        <f t="shared" si="419"/>
        <v>219.7</v>
      </c>
      <c r="I1047" s="214">
        <f t="shared" si="419"/>
        <v>254.30000000000004</v>
      </c>
      <c r="J1047" s="214">
        <f t="shared" si="419"/>
        <v>209.8</v>
      </c>
      <c r="K1047" s="214">
        <f t="shared" si="419"/>
        <v>173.5</v>
      </c>
      <c r="L1047" s="214">
        <f t="shared" si="419"/>
        <v>124</v>
      </c>
      <c r="M1047" s="214">
        <f t="shared" si="419"/>
        <v>135.20000000000002</v>
      </c>
      <c r="N1047" s="214">
        <f t="shared" si="419"/>
        <v>142.6</v>
      </c>
      <c r="O1047" s="214">
        <f t="shared" si="419"/>
        <v>152.79999999999995</v>
      </c>
      <c r="P1047" s="214">
        <f t="shared" si="419"/>
        <v>126.60000000000001</v>
      </c>
      <c r="Q1047" s="214">
        <f t="shared" si="419"/>
        <v>1960.4999999999998</v>
      </c>
      <c r="R1047" s="214">
        <f>+R1053+R1059+R1065+R1071+R1077+R1083+R1092+R1098+R1104+R1110+R1116+R1122+R1128+R1134+R1140+R1149+R1155+R1161+R1167</f>
        <v>1984.7000000000003</v>
      </c>
      <c r="S1047" s="215">
        <f t="shared" si="418"/>
        <v>98.78067214188539</v>
      </c>
    </row>
    <row r="1048" spans="1:19" ht="13.5" customHeight="1" x14ac:dyDescent="0.15">
      <c r="A1048" s="209"/>
      <c r="B1048" s="209"/>
      <c r="C1048" s="378" t="s">
        <v>207</v>
      </c>
      <c r="D1048" s="200" t="s">
        <v>72</v>
      </c>
      <c r="E1048" s="210">
        <v>151.1</v>
      </c>
      <c r="F1048" s="210">
        <v>233.5</v>
      </c>
      <c r="G1048" s="210">
        <v>245.4</v>
      </c>
      <c r="H1048" s="210">
        <v>386.8</v>
      </c>
      <c r="I1048" s="210">
        <v>767.2</v>
      </c>
      <c r="J1048" s="210">
        <v>299.89999999999998</v>
      </c>
      <c r="K1048" s="265">
        <v>169.7</v>
      </c>
      <c r="L1048" s="265">
        <v>129.80000000000001</v>
      </c>
      <c r="M1048" s="265">
        <v>77.400000000000006</v>
      </c>
      <c r="N1048" s="265">
        <v>65.099999999999994</v>
      </c>
      <c r="O1048" s="265">
        <v>99.6</v>
      </c>
      <c r="P1048" s="265">
        <v>79</v>
      </c>
      <c r="Q1048" s="210">
        <f t="shared" ref="Q1048:Q1083" si="420">SUM(E1048:P1048)</f>
        <v>2704.5</v>
      </c>
      <c r="R1048" s="210">
        <v>2576.6999999999998</v>
      </c>
      <c r="S1048" s="211">
        <f t="shared" si="418"/>
        <v>104.95983234369544</v>
      </c>
    </row>
    <row r="1049" spans="1:19" ht="13.5" customHeight="1" x14ac:dyDescent="0.15">
      <c r="A1049" s="209"/>
      <c r="B1049" s="194"/>
      <c r="C1049" s="379"/>
      <c r="D1049" s="203" t="s">
        <v>73</v>
      </c>
      <c r="E1049" s="303">
        <v>48</v>
      </c>
      <c r="F1049" s="303">
        <v>79.7</v>
      </c>
      <c r="G1049" s="303">
        <v>92.6</v>
      </c>
      <c r="H1049" s="303">
        <v>146.80000000000001</v>
      </c>
      <c r="I1049" s="303">
        <v>308.10000000000002</v>
      </c>
      <c r="J1049" s="303">
        <v>115.3</v>
      </c>
      <c r="K1049" s="261">
        <v>82.9</v>
      </c>
      <c r="L1049" s="261">
        <v>65.8</v>
      </c>
      <c r="M1049" s="261">
        <v>42.6</v>
      </c>
      <c r="N1049" s="261">
        <v>34.4</v>
      </c>
      <c r="O1049" s="261">
        <v>51.7</v>
      </c>
      <c r="P1049" s="261">
        <v>41.6</v>
      </c>
      <c r="Q1049" s="212">
        <f t="shared" si="420"/>
        <v>1109.4999999999998</v>
      </c>
      <c r="R1049" s="212">
        <v>939.9</v>
      </c>
      <c r="S1049" s="213">
        <f t="shared" si="418"/>
        <v>118.04447281625703</v>
      </c>
    </row>
    <row r="1050" spans="1:19" ht="13.5" customHeight="1" x14ac:dyDescent="0.15">
      <c r="A1050" s="209"/>
      <c r="B1050" s="194"/>
      <c r="C1050" s="379"/>
      <c r="D1050" s="203" t="s">
        <v>74</v>
      </c>
      <c r="E1050" s="212">
        <f t="shared" ref="E1050:P1050" si="421">+E1048-E1049</f>
        <v>103.1</v>
      </c>
      <c r="F1050" s="212">
        <f t="shared" si="421"/>
        <v>153.80000000000001</v>
      </c>
      <c r="G1050" s="212">
        <f t="shared" si="421"/>
        <v>152.80000000000001</v>
      </c>
      <c r="H1050" s="212">
        <f t="shared" si="421"/>
        <v>240</v>
      </c>
      <c r="I1050" s="212">
        <f t="shared" si="421"/>
        <v>459.1</v>
      </c>
      <c r="J1050" s="212">
        <f t="shared" si="421"/>
        <v>184.59999999999997</v>
      </c>
      <c r="K1050" s="261">
        <f t="shared" si="421"/>
        <v>86.799999999999983</v>
      </c>
      <c r="L1050" s="261">
        <f t="shared" si="421"/>
        <v>64.000000000000014</v>
      </c>
      <c r="M1050" s="261">
        <f t="shared" si="421"/>
        <v>34.800000000000004</v>
      </c>
      <c r="N1050" s="261">
        <f t="shared" si="421"/>
        <v>30.699999999999996</v>
      </c>
      <c r="O1050" s="261">
        <f t="shared" si="421"/>
        <v>47.899999999999991</v>
      </c>
      <c r="P1050" s="261">
        <f t="shared" si="421"/>
        <v>37.4</v>
      </c>
      <c r="Q1050" s="212">
        <f t="shared" si="420"/>
        <v>1595.0000000000002</v>
      </c>
      <c r="R1050" s="212">
        <v>1636.8000000000002</v>
      </c>
      <c r="S1050" s="213">
        <f t="shared" si="418"/>
        <v>97.446236559139791</v>
      </c>
    </row>
    <row r="1051" spans="1:19" ht="13.5" customHeight="1" x14ac:dyDescent="0.15">
      <c r="A1051" s="209"/>
      <c r="B1051" s="194"/>
      <c r="C1051" s="379"/>
      <c r="D1051" s="203" t="s">
        <v>75</v>
      </c>
      <c r="E1051" s="212">
        <f t="shared" ref="E1051:P1051" si="422">+E1048-E1052</f>
        <v>95</v>
      </c>
      <c r="F1051" s="212">
        <f t="shared" si="422"/>
        <v>161.80000000000001</v>
      </c>
      <c r="G1051" s="212">
        <f t="shared" si="422"/>
        <v>170.9</v>
      </c>
      <c r="H1051" s="212">
        <f t="shared" si="422"/>
        <v>296.60000000000002</v>
      </c>
      <c r="I1051" s="212">
        <f t="shared" si="422"/>
        <v>668.5</v>
      </c>
      <c r="J1051" s="212">
        <f t="shared" si="422"/>
        <v>211.29999999999998</v>
      </c>
      <c r="K1051" s="261">
        <f t="shared" si="422"/>
        <v>106.6</v>
      </c>
      <c r="L1051" s="261">
        <f t="shared" si="422"/>
        <v>80.500000000000014</v>
      </c>
      <c r="M1051" s="261">
        <f t="shared" si="422"/>
        <v>31.300000000000004</v>
      </c>
      <c r="N1051" s="261">
        <f t="shared" si="422"/>
        <v>21.099999999999994</v>
      </c>
      <c r="O1051" s="261">
        <f t="shared" si="422"/>
        <v>49.099999999999994</v>
      </c>
      <c r="P1051" s="261">
        <f t="shared" si="422"/>
        <v>15</v>
      </c>
      <c r="Q1051" s="212">
        <f t="shared" si="420"/>
        <v>1907.6999999999998</v>
      </c>
      <c r="R1051" s="212">
        <v>1768.1000000000001</v>
      </c>
      <c r="S1051" s="213">
        <f t="shared" si="418"/>
        <v>107.89548102482888</v>
      </c>
    </row>
    <row r="1052" spans="1:19" ht="13.5" customHeight="1" x14ac:dyDescent="0.15">
      <c r="A1052" s="209"/>
      <c r="B1052" s="194"/>
      <c r="C1052" s="379"/>
      <c r="D1052" s="203" t="s">
        <v>76</v>
      </c>
      <c r="E1052" s="212">
        <v>56.1</v>
      </c>
      <c r="F1052" s="212">
        <v>71.7</v>
      </c>
      <c r="G1052" s="212">
        <v>74.5</v>
      </c>
      <c r="H1052" s="212">
        <v>90.2</v>
      </c>
      <c r="I1052" s="212">
        <v>98.7</v>
      </c>
      <c r="J1052" s="212">
        <v>88.6</v>
      </c>
      <c r="K1052" s="261">
        <v>63.1</v>
      </c>
      <c r="L1052" s="261">
        <v>49.3</v>
      </c>
      <c r="M1052" s="261">
        <v>46.1</v>
      </c>
      <c r="N1052" s="261">
        <v>44</v>
      </c>
      <c r="O1052" s="261">
        <v>50.5</v>
      </c>
      <c r="P1052" s="261">
        <v>64</v>
      </c>
      <c r="Q1052" s="212">
        <f t="shared" si="420"/>
        <v>796.8</v>
      </c>
      <c r="R1052" s="212">
        <v>808.6</v>
      </c>
      <c r="S1052" s="213">
        <f t="shared" si="418"/>
        <v>98.540687608211712</v>
      </c>
    </row>
    <row r="1053" spans="1:19" ht="13.5" customHeight="1" thickBot="1" x14ac:dyDescent="0.2">
      <c r="A1053" s="209"/>
      <c r="B1053" s="194"/>
      <c r="C1053" s="380"/>
      <c r="D1053" s="206" t="s">
        <v>77</v>
      </c>
      <c r="E1053" s="214">
        <v>67.5</v>
      </c>
      <c r="F1053" s="214">
        <v>86.8</v>
      </c>
      <c r="G1053" s="214">
        <v>91.7</v>
      </c>
      <c r="H1053" s="214">
        <v>111.7</v>
      </c>
      <c r="I1053" s="214">
        <v>125.3</v>
      </c>
      <c r="J1053" s="214">
        <v>110.4</v>
      </c>
      <c r="K1053" s="262">
        <v>79.3</v>
      </c>
      <c r="L1053" s="262">
        <v>64.2</v>
      </c>
      <c r="M1053" s="262">
        <v>58.7</v>
      </c>
      <c r="N1053" s="262">
        <v>56.6</v>
      </c>
      <c r="O1053" s="262">
        <v>65.8</v>
      </c>
      <c r="P1053" s="262">
        <v>59.6</v>
      </c>
      <c r="Q1053" s="214">
        <f t="shared" si="420"/>
        <v>977.6</v>
      </c>
      <c r="R1053" s="214">
        <v>1023.6</v>
      </c>
      <c r="S1053" s="215">
        <f t="shared" si="418"/>
        <v>95.506057053536537</v>
      </c>
    </row>
    <row r="1054" spans="1:19" ht="13.5" customHeight="1" x14ac:dyDescent="0.15">
      <c r="A1054" s="209"/>
      <c r="B1054" s="194"/>
      <c r="C1054" s="378" t="s">
        <v>208</v>
      </c>
      <c r="D1054" s="200" t="s">
        <v>72</v>
      </c>
      <c r="E1054" s="210">
        <v>74.5</v>
      </c>
      <c r="F1054" s="210">
        <v>152.19999999999999</v>
      </c>
      <c r="G1054" s="210">
        <v>130.1</v>
      </c>
      <c r="H1054" s="210">
        <v>158</v>
      </c>
      <c r="I1054" s="210">
        <v>186.5</v>
      </c>
      <c r="J1054" s="210">
        <v>146.5</v>
      </c>
      <c r="K1054" s="265">
        <v>117.9</v>
      </c>
      <c r="L1054" s="265">
        <v>72.3</v>
      </c>
      <c r="M1054" s="265">
        <v>62.2</v>
      </c>
      <c r="N1054" s="265">
        <v>93.5</v>
      </c>
      <c r="O1054" s="265">
        <v>145</v>
      </c>
      <c r="P1054" s="265">
        <v>65.2</v>
      </c>
      <c r="Q1054" s="210">
        <f t="shared" si="420"/>
        <v>1403.9</v>
      </c>
      <c r="R1054" s="210">
        <v>1402.5</v>
      </c>
      <c r="S1054" s="211">
        <f t="shared" si="418"/>
        <v>100.09982174688056</v>
      </c>
    </row>
    <row r="1055" spans="1:19" ht="13.5" customHeight="1" x14ac:dyDescent="0.15">
      <c r="A1055" s="209"/>
      <c r="B1055" s="194"/>
      <c r="C1055" s="379"/>
      <c r="D1055" s="203" t="s">
        <v>73</v>
      </c>
      <c r="E1055" s="212">
        <v>13.4</v>
      </c>
      <c r="F1055" s="212">
        <v>28.2</v>
      </c>
      <c r="G1055" s="212">
        <v>37.4</v>
      </c>
      <c r="H1055" s="212">
        <v>48.5</v>
      </c>
      <c r="I1055" s="212">
        <v>41</v>
      </c>
      <c r="J1055" s="212">
        <v>36.1</v>
      </c>
      <c r="K1055" s="261">
        <v>42.1</v>
      </c>
      <c r="L1055" s="261">
        <v>19.100000000000001</v>
      </c>
      <c r="M1055" s="261">
        <v>15.6</v>
      </c>
      <c r="N1055" s="261">
        <v>15.8</v>
      </c>
      <c r="O1055" s="261">
        <v>47.1</v>
      </c>
      <c r="P1055" s="261">
        <v>15.3</v>
      </c>
      <c r="Q1055" s="212">
        <f t="shared" si="420"/>
        <v>359.60000000000008</v>
      </c>
      <c r="R1055" s="212">
        <v>352.4</v>
      </c>
      <c r="S1055" s="213">
        <f t="shared" si="418"/>
        <v>102.04313280363226</v>
      </c>
    </row>
    <row r="1056" spans="1:19" ht="13.5" customHeight="1" x14ac:dyDescent="0.15">
      <c r="A1056" s="209"/>
      <c r="B1056" s="194"/>
      <c r="C1056" s="379"/>
      <c r="D1056" s="203" t="s">
        <v>74</v>
      </c>
      <c r="E1056" s="212">
        <f t="shared" ref="E1056:P1056" si="423">+E1054-E1055</f>
        <v>61.1</v>
      </c>
      <c r="F1056" s="212">
        <f t="shared" si="423"/>
        <v>123.99999999999999</v>
      </c>
      <c r="G1056" s="212">
        <f t="shared" si="423"/>
        <v>92.699999999999989</v>
      </c>
      <c r="H1056" s="212">
        <f t="shared" si="423"/>
        <v>109.5</v>
      </c>
      <c r="I1056" s="212">
        <f t="shared" si="423"/>
        <v>145.5</v>
      </c>
      <c r="J1056" s="212">
        <f t="shared" si="423"/>
        <v>110.4</v>
      </c>
      <c r="K1056" s="261">
        <f t="shared" si="423"/>
        <v>75.800000000000011</v>
      </c>
      <c r="L1056" s="261">
        <f t="shared" si="423"/>
        <v>53.199999999999996</v>
      </c>
      <c r="M1056" s="261">
        <f t="shared" si="423"/>
        <v>46.6</v>
      </c>
      <c r="N1056" s="261">
        <f t="shared" si="423"/>
        <v>77.7</v>
      </c>
      <c r="O1056" s="261">
        <f t="shared" si="423"/>
        <v>97.9</v>
      </c>
      <c r="P1056" s="261">
        <f t="shared" si="423"/>
        <v>49.900000000000006</v>
      </c>
      <c r="Q1056" s="212">
        <f t="shared" si="420"/>
        <v>1044.3000000000002</v>
      </c>
      <c r="R1056" s="212">
        <v>1050.1000000000001</v>
      </c>
      <c r="S1056" s="213">
        <f t="shared" si="418"/>
        <v>99.447671650319023</v>
      </c>
    </row>
    <row r="1057" spans="1:19" ht="13.5" customHeight="1" x14ac:dyDescent="0.15">
      <c r="A1057" s="209"/>
      <c r="B1057" s="194"/>
      <c r="C1057" s="379"/>
      <c r="D1057" s="203" t="s">
        <v>75</v>
      </c>
      <c r="E1057" s="212">
        <f t="shared" ref="E1057:P1057" si="424">+E1054-E1058</f>
        <v>51.8</v>
      </c>
      <c r="F1057" s="212">
        <f t="shared" si="424"/>
        <v>120.99999999999999</v>
      </c>
      <c r="G1057" s="212">
        <f t="shared" si="424"/>
        <v>96.3</v>
      </c>
      <c r="H1057" s="212">
        <f t="shared" si="424"/>
        <v>117.3</v>
      </c>
      <c r="I1057" s="212">
        <f t="shared" si="424"/>
        <v>140.19999999999999</v>
      </c>
      <c r="J1057" s="212">
        <f t="shared" si="424"/>
        <v>109</v>
      </c>
      <c r="K1057" s="261">
        <f t="shared" si="424"/>
        <v>74.400000000000006</v>
      </c>
      <c r="L1057" s="261">
        <f t="shared" si="424"/>
        <v>41.4</v>
      </c>
      <c r="M1057" s="261">
        <f t="shared" si="424"/>
        <v>31.900000000000002</v>
      </c>
      <c r="N1057" s="261">
        <f t="shared" si="424"/>
        <v>60.8</v>
      </c>
      <c r="O1057" s="261">
        <f t="shared" si="424"/>
        <v>108.9</v>
      </c>
      <c r="P1057" s="261">
        <f t="shared" si="424"/>
        <v>35.900000000000006</v>
      </c>
      <c r="Q1057" s="212">
        <f t="shared" si="420"/>
        <v>988.89999999999975</v>
      </c>
      <c r="R1057" s="212">
        <v>984.09999999999991</v>
      </c>
      <c r="S1057" s="213">
        <f t="shared" si="418"/>
        <v>100.48775530941975</v>
      </c>
    </row>
    <row r="1058" spans="1:19" ht="13.5" customHeight="1" x14ac:dyDescent="0.15">
      <c r="A1058" s="209"/>
      <c r="B1058" s="194"/>
      <c r="C1058" s="379"/>
      <c r="D1058" s="203" t="s">
        <v>76</v>
      </c>
      <c r="E1058" s="212">
        <v>22.7</v>
      </c>
      <c r="F1058" s="212">
        <v>31.2</v>
      </c>
      <c r="G1058" s="212">
        <v>33.799999999999997</v>
      </c>
      <c r="H1058" s="212">
        <v>40.700000000000003</v>
      </c>
      <c r="I1058" s="212">
        <v>46.3</v>
      </c>
      <c r="J1058" s="212">
        <v>37.5</v>
      </c>
      <c r="K1058" s="261">
        <v>43.5</v>
      </c>
      <c r="L1058" s="261">
        <v>30.9</v>
      </c>
      <c r="M1058" s="261">
        <v>30.3</v>
      </c>
      <c r="N1058" s="261">
        <v>32.700000000000003</v>
      </c>
      <c r="O1058" s="261">
        <v>36.1</v>
      </c>
      <c r="P1058" s="261">
        <v>29.3</v>
      </c>
      <c r="Q1058" s="212">
        <f t="shared" si="420"/>
        <v>415</v>
      </c>
      <c r="R1058" s="212">
        <v>418.40000000000009</v>
      </c>
      <c r="S1058" s="213">
        <f t="shared" si="418"/>
        <v>99.187380497131912</v>
      </c>
    </row>
    <row r="1059" spans="1:19" ht="13.5" customHeight="1" thickBot="1" x14ac:dyDescent="0.2">
      <c r="A1059" s="209"/>
      <c r="B1059" s="194"/>
      <c r="C1059" s="380"/>
      <c r="D1059" s="206" t="s">
        <v>77</v>
      </c>
      <c r="E1059" s="214">
        <v>24</v>
      </c>
      <c r="F1059" s="214">
        <v>32</v>
      </c>
      <c r="G1059" s="214">
        <v>34.9</v>
      </c>
      <c r="H1059" s="214">
        <v>41.9</v>
      </c>
      <c r="I1059" s="214">
        <v>49</v>
      </c>
      <c r="J1059" s="214">
        <v>38.6</v>
      </c>
      <c r="K1059" s="262">
        <v>45.9</v>
      </c>
      <c r="L1059" s="262">
        <v>32.5</v>
      </c>
      <c r="M1059" s="262">
        <v>31.7</v>
      </c>
      <c r="N1059" s="262">
        <v>34.5</v>
      </c>
      <c r="O1059" s="262">
        <v>37.299999999999997</v>
      </c>
      <c r="P1059" s="262">
        <v>30.7</v>
      </c>
      <c r="Q1059" s="214">
        <f t="shared" si="420"/>
        <v>433</v>
      </c>
      <c r="R1059" s="214">
        <v>440.8</v>
      </c>
      <c r="S1059" s="215">
        <f t="shared" si="418"/>
        <v>98.230490018148814</v>
      </c>
    </row>
    <row r="1060" spans="1:19" ht="13.5" customHeight="1" x14ac:dyDescent="0.15">
      <c r="A1060" s="209"/>
      <c r="B1060" s="194"/>
      <c r="C1060" s="378" t="s">
        <v>209</v>
      </c>
      <c r="D1060" s="200" t="s">
        <v>72</v>
      </c>
      <c r="E1060" s="210">
        <v>8.3000000000000007</v>
      </c>
      <c r="F1060" s="210">
        <v>15.1</v>
      </c>
      <c r="G1060" s="210">
        <v>11.2</v>
      </c>
      <c r="H1060" s="210">
        <v>14.4</v>
      </c>
      <c r="I1060" s="210">
        <v>18.2</v>
      </c>
      <c r="J1060" s="210">
        <v>13.7</v>
      </c>
      <c r="K1060" s="265">
        <v>10.9</v>
      </c>
      <c r="L1060" s="265">
        <v>6.6</v>
      </c>
      <c r="M1060" s="265">
        <v>5</v>
      </c>
      <c r="N1060" s="265">
        <v>5</v>
      </c>
      <c r="O1060" s="265">
        <v>5.6</v>
      </c>
      <c r="P1060" s="265">
        <v>7</v>
      </c>
      <c r="Q1060" s="210">
        <f t="shared" si="420"/>
        <v>120.99999999999999</v>
      </c>
      <c r="R1060" s="210">
        <v>116.10000000000001</v>
      </c>
      <c r="S1060" s="211">
        <f t="shared" si="418"/>
        <v>104.22049956933677</v>
      </c>
    </row>
    <row r="1061" spans="1:19" ht="13.5" customHeight="1" x14ac:dyDescent="0.15">
      <c r="A1061" s="209"/>
      <c r="B1061" s="194"/>
      <c r="C1061" s="379"/>
      <c r="D1061" s="203" t="s">
        <v>73</v>
      </c>
      <c r="E1061" s="212">
        <v>1.9</v>
      </c>
      <c r="F1061" s="212">
        <v>3.4</v>
      </c>
      <c r="G1061" s="212">
        <v>2.5</v>
      </c>
      <c r="H1061" s="212">
        <v>3.2</v>
      </c>
      <c r="I1061" s="212">
        <v>4</v>
      </c>
      <c r="J1061" s="212">
        <v>3</v>
      </c>
      <c r="K1061" s="261">
        <v>2.4</v>
      </c>
      <c r="L1061" s="261">
        <v>1.4</v>
      </c>
      <c r="M1061" s="261">
        <v>1</v>
      </c>
      <c r="N1061" s="261">
        <v>1.1000000000000001</v>
      </c>
      <c r="O1061" s="261">
        <v>1.2</v>
      </c>
      <c r="P1061" s="261">
        <v>1.6</v>
      </c>
      <c r="Q1061" s="212">
        <f t="shared" si="420"/>
        <v>26.7</v>
      </c>
      <c r="R1061" s="212">
        <v>25.8</v>
      </c>
      <c r="S1061" s="213">
        <f t="shared" si="418"/>
        <v>103.48837209302324</v>
      </c>
    </row>
    <row r="1062" spans="1:19" ht="13.5" customHeight="1" x14ac:dyDescent="0.15">
      <c r="A1062" s="209"/>
      <c r="B1062" s="194"/>
      <c r="C1062" s="379"/>
      <c r="D1062" s="203" t="s">
        <v>74</v>
      </c>
      <c r="E1062" s="212">
        <f t="shared" ref="E1062:P1062" si="425">+E1060-E1061</f>
        <v>6.4</v>
      </c>
      <c r="F1062" s="212">
        <f t="shared" si="425"/>
        <v>11.7</v>
      </c>
      <c r="G1062" s="212">
        <f t="shared" si="425"/>
        <v>8.6999999999999993</v>
      </c>
      <c r="H1062" s="212">
        <f t="shared" si="425"/>
        <v>11.2</v>
      </c>
      <c r="I1062" s="212">
        <f t="shared" si="425"/>
        <v>14.2</v>
      </c>
      <c r="J1062" s="212">
        <f t="shared" si="425"/>
        <v>10.7</v>
      </c>
      <c r="K1062" s="261">
        <f t="shared" si="425"/>
        <v>8.5</v>
      </c>
      <c r="L1062" s="261">
        <f t="shared" si="425"/>
        <v>5.1999999999999993</v>
      </c>
      <c r="M1062" s="261">
        <f t="shared" si="425"/>
        <v>4</v>
      </c>
      <c r="N1062" s="261">
        <f t="shared" si="425"/>
        <v>3.9</v>
      </c>
      <c r="O1062" s="261">
        <f t="shared" si="425"/>
        <v>4.3999999999999995</v>
      </c>
      <c r="P1062" s="261">
        <f t="shared" si="425"/>
        <v>5.4</v>
      </c>
      <c r="Q1062" s="212">
        <f t="shared" si="420"/>
        <v>94.300000000000026</v>
      </c>
      <c r="R1062" s="212">
        <v>90.3</v>
      </c>
      <c r="S1062" s="213">
        <f t="shared" si="418"/>
        <v>104.42967884828353</v>
      </c>
    </row>
    <row r="1063" spans="1:19" ht="13.5" customHeight="1" x14ac:dyDescent="0.15">
      <c r="A1063" s="209"/>
      <c r="B1063" s="194"/>
      <c r="C1063" s="379"/>
      <c r="D1063" s="203" t="s">
        <v>75</v>
      </c>
      <c r="E1063" s="212">
        <f t="shared" ref="E1063:P1063" si="426">+E1060-E1064</f>
        <v>7.6000000000000005</v>
      </c>
      <c r="F1063" s="212">
        <f t="shared" si="426"/>
        <v>13.9</v>
      </c>
      <c r="G1063" s="212">
        <f t="shared" si="426"/>
        <v>10</v>
      </c>
      <c r="H1063" s="212">
        <f t="shared" si="426"/>
        <v>12.4</v>
      </c>
      <c r="I1063" s="212">
        <f t="shared" si="426"/>
        <v>15.799999999999999</v>
      </c>
      <c r="J1063" s="212">
        <f t="shared" si="426"/>
        <v>12</v>
      </c>
      <c r="K1063" s="261">
        <f t="shared" si="426"/>
        <v>9.4</v>
      </c>
      <c r="L1063" s="261">
        <f t="shared" si="426"/>
        <v>5.5</v>
      </c>
      <c r="M1063" s="261">
        <f t="shared" si="426"/>
        <v>4.0999999999999996</v>
      </c>
      <c r="N1063" s="261">
        <f t="shared" si="426"/>
        <v>4.4000000000000004</v>
      </c>
      <c r="O1063" s="261">
        <f t="shared" si="426"/>
        <v>4.8</v>
      </c>
      <c r="P1063" s="261">
        <f t="shared" si="426"/>
        <v>6.3</v>
      </c>
      <c r="Q1063" s="212">
        <f t="shared" si="420"/>
        <v>106.19999999999999</v>
      </c>
      <c r="R1063" s="212">
        <v>102.49999999999999</v>
      </c>
      <c r="S1063" s="213">
        <f t="shared" si="418"/>
        <v>103.60975609756098</v>
      </c>
    </row>
    <row r="1064" spans="1:19" ht="13.5" customHeight="1" x14ac:dyDescent="0.15">
      <c r="A1064" s="209"/>
      <c r="B1064" s="194"/>
      <c r="C1064" s="379"/>
      <c r="D1064" s="203" t="s">
        <v>76</v>
      </c>
      <c r="E1064" s="212">
        <v>0.7</v>
      </c>
      <c r="F1064" s="212">
        <v>1.2</v>
      </c>
      <c r="G1064" s="212">
        <v>1.2</v>
      </c>
      <c r="H1064" s="212">
        <v>2</v>
      </c>
      <c r="I1064" s="212">
        <v>2.4</v>
      </c>
      <c r="J1064" s="212">
        <v>1.7</v>
      </c>
      <c r="K1064" s="261">
        <v>1.5</v>
      </c>
      <c r="L1064" s="261">
        <v>1.1000000000000001</v>
      </c>
      <c r="M1064" s="261">
        <v>0.9</v>
      </c>
      <c r="N1064" s="261">
        <v>0.6</v>
      </c>
      <c r="O1064" s="261">
        <v>0.8</v>
      </c>
      <c r="P1064" s="261">
        <v>0.7</v>
      </c>
      <c r="Q1064" s="212">
        <f t="shared" si="420"/>
        <v>14.799999999999999</v>
      </c>
      <c r="R1064" s="212">
        <v>13.6</v>
      </c>
      <c r="S1064" s="213">
        <f t="shared" si="418"/>
        <v>108.8235294117647</v>
      </c>
    </row>
    <row r="1065" spans="1:19" ht="13.5" customHeight="1" thickBot="1" x14ac:dyDescent="0.2">
      <c r="A1065" s="209"/>
      <c r="B1065" s="194"/>
      <c r="C1065" s="380"/>
      <c r="D1065" s="206" t="s">
        <v>77</v>
      </c>
      <c r="E1065" s="212">
        <v>0.7</v>
      </c>
      <c r="F1065" s="212">
        <v>1.2</v>
      </c>
      <c r="G1065" s="212">
        <v>1.2</v>
      </c>
      <c r="H1065" s="212">
        <v>2</v>
      </c>
      <c r="I1065" s="212">
        <v>2.4</v>
      </c>
      <c r="J1065" s="212">
        <v>1.7</v>
      </c>
      <c r="K1065" s="262">
        <v>1.5</v>
      </c>
      <c r="L1065" s="262">
        <v>1.1000000000000001</v>
      </c>
      <c r="M1065" s="262">
        <v>0</v>
      </c>
      <c r="N1065" s="262">
        <v>0.6</v>
      </c>
      <c r="O1065" s="262">
        <v>0.8</v>
      </c>
      <c r="P1065" s="262">
        <v>0.7</v>
      </c>
      <c r="Q1065" s="214">
        <f t="shared" si="420"/>
        <v>13.899999999999999</v>
      </c>
      <c r="R1065" s="214">
        <v>13.6</v>
      </c>
      <c r="S1065" s="215">
        <f t="shared" si="418"/>
        <v>102.20588235294117</v>
      </c>
    </row>
    <row r="1066" spans="1:19" ht="13.5" customHeight="1" x14ac:dyDescent="0.15">
      <c r="A1066" s="209"/>
      <c r="B1066" s="194"/>
      <c r="C1066" s="378" t="s">
        <v>210</v>
      </c>
      <c r="D1066" s="200" t="s">
        <v>72</v>
      </c>
      <c r="E1066" s="210">
        <v>5.6</v>
      </c>
      <c r="F1066" s="210">
        <v>11.1</v>
      </c>
      <c r="G1066" s="210">
        <v>36.6</v>
      </c>
      <c r="H1066" s="210">
        <v>44.8</v>
      </c>
      <c r="I1066" s="210">
        <v>97.2</v>
      </c>
      <c r="J1066" s="210">
        <v>51.5</v>
      </c>
      <c r="K1066" s="265">
        <v>41.3</v>
      </c>
      <c r="L1066" s="265">
        <v>13.9</v>
      </c>
      <c r="M1066" s="265">
        <v>13.3</v>
      </c>
      <c r="N1066" s="265">
        <v>14.1</v>
      </c>
      <c r="O1066" s="265">
        <v>17.399999999999999</v>
      </c>
      <c r="P1066" s="265">
        <v>18.7</v>
      </c>
      <c r="Q1066" s="210">
        <f t="shared" si="420"/>
        <v>365.5</v>
      </c>
      <c r="R1066" s="210">
        <v>359.59999999999997</v>
      </c>
      <c r="S1066" s="211">
        <f t="shared" si="418"/>
        <v>101.64071190211348</v>
      </c>
    </row>
    <row r="1067" spans="1:19" ht="13.5" customHeight="1" x14ac:dyDescent="0.15">
      <c r="A1067" s="209"/>
      <c r="B1067" s="194"/>
      <c r="C1067" s="379"/>
      <c r="D1067" s="203" t="s">
        <v>73</v>
      </c>
      <c r="E1067" s="212">
        <v>1.5</v>
      </c>
      <c r="F1067" s="212">
        <v>3.2</v>
      </c>
      <c r="G1067" s="212">
        <v>9.9</v>
      </c>
      <c r="H1067" s="212">
        <v>12.7</v>
      </c>
      <c r="I1067" s="212">
        <v>27.3</v>
      </c>
      <c r="J1067" s="212">
        <v>15.6</v>
      </c>
      <c r="K1067" s="261">
        <v>11.6</v>
      </c>
      <c r="L1067" s="261">
        <v>2.2000000000000002</v>
      </c>
      <c r="M1067" s="261">
        <v>3.2</v>
      </c>
      <c r="N1067" s="261">
        <v>3.9</v>
      </c>
      <c r="O1067" s="261">
        <v>5.0999999999999996</v>
      </c>
      <c r="P1067" s="261">
        <v>4.9000000000000004</v>
      </c>
      <c r="Q1067" s="212">
        <f t="shared" si="420"/>
        <v>101.10000000000001</v>
      </c>
      <c r="R1067" s="212">
        <v>99.3</v>
      </c>
      <c r="S1067" s="213">
        <f t="shared" si="418"/>
        <v>101.81268882175227</v>
      </c>
    </row>
    <row r="1068" spans="1:19" ht="13.5" customHeight="1" x14ac:dyDescent="0.15">
      <c r="A1068" s="209"/>
      <c r="B1068" s="194"/>
      <c r="C1068" s="379"/>
      <c r="D1068" s="203" t="s">
        <v>74</v>
      </c>
      <c r="E1068" s="212">
        <f t="shared" ref="E1068:P1068" si="427">+E1066-E1067</f>
        <v>4.0999999999999996</v>
      </c>
      <c r="F1068" s="212">
        <f t="shared" si="427"/>
        <v>7.8999999999999995</v>
      </c>
      <c r="G1068" s="212">
        <f t="shared" si="427"/>
        <v>26.700000000000003</v>
      </c>
      <c r="H1068" s="212">
        <f t="shared" si="427"/>
        <v>32.099999999999994</v>
      </c>
      <c r="I1068" s="212">
        <f t="shared" si="427"/>
        <v>69.900000000000006</v>
      </c>
      <c r="J1068" s="212">
        <f t="shared" si="427"/>
        <v>35.9</v>
      </c>
      <c r="K1068" s="261">
        <f t="shared" si="427"/>
        <v>29.699999999999996</v>
      </c>
      <c r="L1068" s="261">
        <f t="shared" si="427"/>
        <v>11.7</v>
      </c>
      <c r="M1068" s="261">
        <f t="shared" si="427"/>
        <v>10.100000000000001</v>
      </c>
      <c r="N1068" s="261">
        <f t="shared" si="427"/>
        <v>10.199999999999999</v>
      </c>
      <c r="O1068" s="261">
        <f t="shared" si="427"/>
        <v>12.299999999999999</v>
      </c>
      <c r="P1068" s="261">
        <f t="shared" si="427"/>
        <v>13.799999999999999</v>
      </c>
      <c r="Q1068" s="212">
        <f t="shared" si="420"/>
        <v>264.39999999999998</v>
      </c>
      <c r="R1068" s="212">
        <v>260.3</v>
      </c>
      <c r="S1068" s="213">
        <f t="shared" si="418"/>
        <v>101.57510564732999</v>
      </c>
    </row>
    <row r="1069" spans="1:19" ht="13.5" customHeight="1" x14ac:dyDescent="0.15">
      <c r="A1069" s="209"/>
      <c r="B1069" s="194"/>
      <c r="C1069" s="379"/>
      <c r="D1069" s="203" t="s">
        <v>75</v>
      </c>
      <c r="E1069" s="212">
        <f t="shared" ref="E1069:P1069" si="428">+E1066-E1070</f>
        <v>4.8999999999999995</v>
      </c>
      <c r="F1069" s="212">
        <f t="shared" si="428"/>
        <v>9.7999999999999989</v>
      </c>
      <c r="G1069" s="212">
        <f t="shared" si="428"/>
        <v>31.6</v>
      </c>
      <c r="H1069" s="212">
        <f t="shared" si="428"/>
        <v>38.099999999999994</v>
      </c>
      <c r="I1069" s="212">
        <f t="shared" si="428"/>
        <v>85.7</v>
      </c>
      <c r="J1069" s="212">
        <f t="shared" si="428"/>
        <v>45.3</v>
      </c>
      <c r="K1069" s="261">
        <f t="shared" si="428"/>
        <v>36.799999999999997</v>
      </c>
      <c r="L1069" s="261">
        <f t="shared" si="428"/>
        <v>12</v>
      </c>
      <c r="M1069" s="261">
        <f t="shared" si="428"/>
        <v>10.700000000000001</v>
      </c>
      <c r="N1069" s="261">
        <f t="shared" si="428"/>
        <v>11</v>
      </c>
      <c r="O1069" s="261">
        <f t="shared" si="428"/>
        <v>15.099999999999998</v>
      </c>
      <c r="P1069" s="261">
        <f t="shared" si="428"/>
        <v>16.3</v>
      </c>
      <c r="Q1069" s="212">
        <f t="shared" si="420"/>
        <v>317.3</v>
      </c>
      <c r="R1069" s="212">
        <v>312</v>
      </c>
      <c r="S1069" s="213">
        <f t="shared" si="418"/>
        <v>101.69871794871794</v>
      </c>
    </row>
    <row r="1070" spans="1:19" ht="13.5" customHeight="1" x14ac:dyDescent="0.15">
      <c r="A1070" s="209"/>
      <c r="B1070" s="194"/>
      <c r="C1070" s="379"/>
      <c r="D1070" s="203" t="s">
        <v>76</v>
      </c>
      <c r="E1070" s="212">
        <v>0.7</v>
      </c>
      <c r="F1070" s="212">
        <v>1.3</v>
      </c>
      <c r="G1070" s="212">
        <v>5</v>
      </c>
      <c r="H1070" s="212">
        <v>6.7</v>
      </c>
      <c r="I1070" s="212">
        <v>11.5</v>
      </c>
      <c r="J1070" s="212">
        <v>6.2</v>
      </c>
      <c r="K1070" s="261">
        <v>4.5</v>
      </c>
      <c r="L1070" s="261">
        <v>1.9</v>
      </c>
      <c r="M1070" s="261">
        <v>2.6</v>
      </c>
      <c r="N1070" s="261">
        <v>3.1</v>
      </c>
      <c r="O1070" s="261">
        <v>2.2999999999999998</v>
      </c>
      <c r="P1070" s="261">
        <v>2.4</v>
      </c>
      <c r="Q1070" s="212">
        <f t="shared" si="420"/>
        <v>48.199999999999996</v>
      </c>
      <c r="R1070" s="212">
        <v>47.599999999999994</v>
      </c>
      <c r="S1070" s="213">
        <f t="shared" si="418"/>
        <v>101.26050420168067</v>
      </c>
    </row>
    <row r="1071" spans="1:19" ht="13.5" customHeight="1" thickBot="1" x14ac:dyDescent="0.2">
      <c r="A1071" s="209"/>
      <c r="B1071" s="194"/>
      <c r="C1071" s="380"/>
      <c r="D1071" s="206" t="s">
        <v>77</v>
      </c>
      <c r="E1071" s="214">
        <v>0.7</v>
      </c>
      <c r="F1071" s="214">
        <v>1.3</v>
      </c>
      <c r="G1071" s="214">
        <v>5</v>
      </c>
      <c r="H1071" s="214">
        <v>6.8</v>
      </c>
      <c r="I1071" s="214">
        <v>11.8</v>
      </c>
      <c r="J1071" s="214">
        <v>6.4</v>
      </c>
      <c r="K1071" s="262">
        <v>5.4</v>
      </c>
      <c r="L1071" s="262">
        <v>2.7</v>
      </c>
      <c r="M1071" s="262">
        <v>4.8</v>
      </c>
      <c r="N1071" s="262">
        <v>3.3</v>
      </c>
      <c r="O1071" s="262">
        <v>2.5</v>
      </c>
      <c r="P1071" s="262">
        <v>2.7</v>
      </c>
      <c r="Q1071" s="214">
        <f t="shared" si="420"/>
        <v>53.4</v>
      </c>
      <c r="R1071" s="214">
        <v>52.7</v>
      </c>
      <c r="S1071" s="215">
        <f t="shared" si="418"/>
        <v>101.32827324478177</v>
      </c>
    </row>
    <row r="1072" spans="1:19" ht="13.5" customHeight="1" x14ac:dyDescent="0.15">
      <c r="A1072" s="209"/>
      <c r="B1072" s="194"/>
      <c r="C1072" s="378" t="s">
        <v>211</v>
      </c>
      <c r="D1072" s="200" t="s">
        <v>72</v>
      </c>
      <c r="E1072" s="210">
        <v>43.5</v>
      </c>
      <c r="F1072" s="210">
        <v>85.7</v>
      </c>
      <c r="G1072" s="210">
        <v>83.6</v>
      </c>
      <c r="H1072" s="210">
        <v>114.7</v>
      </c>
      <c r="I1072" s="210">
        <v>134.1</v>
      </c>
      <c r="J1072" s="210">
        <v>120.1</v>
      </c>
      <c r="K1072" s="265">
        <v>87</v>
      </c>
      <c r="L1072" s="265">
        <v>23.5</v>
      </c>
      <c r="M1072" s="265">
        <v>12.9</v>
      </c>
      <c r="N1072" s="265">
        <v>21.1</v>
      </c>
      <c r="O1072" s="265">
        <v>53.3</v>
      </c>
      <c r="P1072" s="265">
        <v>34.1</v>
      </c>
      <c r="Q1072" s="210">
        <f t="shared" si="420"/>
        <v>813.6</v>
      </c>
      <c r="R1072" s="210">
        <v>809.6</v>
      </c>
      <c r="S1072" s="211">
        <f t="shared" si="418"/>
        <v>100.49407114624506</v>
      </c>
    </row>
    <row r="1073" spans="1:19" ht="13.5" customHeight="1" x14ac:dyDescent="0.15">
      <c r="A1073" s="209"/>
      <c r="B1073" s="194"/>
      <c r="C1073" s="379"/>
      <c r="D1073" s="203" t="s">
        <v>73</v>
      </c>
      <c r="E1073" s="212">
        <v>0.2</v>
      </c>
      <c r="F1073" s="212">
        <v>3</v>
      </c>
      <c r="G1073" s="212">
        <v>7.2</v>
      </c>
      <c r="H1073" s="212">
        <v>15</v>
      </c>
      <c r="I1073" s="212">
        <v>15.6</v>
      </c>
      <c r="J1073" s="212">
        <v>21.6</v>
      </c>
      <c r="K1073" s="261">
        <v>6.3</v>
      </c>
      <c r="L1073" s="261">
        <v>0.6</v>
      </c>
      <c r="M1073" s="261">
        <v>0.5</v>
      </c>
      <c r="N1073" s="261">
        <v>3.9</v>
      </c>
      <c r="O1073" s="261">
        <v>26.7</v>
      </c>
      <c r="P1073" s="261">
        <v>14.8</v>
      </c>
      <c r="Q1073" s="212">
        <f t="shared" si="420"/>
        <v>115.4</v>
      </c>
      <c r="R1073" s="212">
        <v>44.4</v>
      </c>
      <c r="S1073" s="213">
        <f t="shared" si="418"/>
        <v>259.90990990990997</v>
      </c>
    </row>
    <row r="1074" spans="1:19" ht="13.5" customHeight="1" x14ac:dyDescent="0.15">
      <c r="A1074" s="209"/>
      <c r="B1074" s="194"/>
      <c r="C1074" s="379"/>
      <c r="D1074" s="203" t="s">
        <v>74</v>
      </c>
      <c r="E1074" s="212">
        <f t="shared" ref="E1074:P1074" si="429">+E1072-E1073</f>
        <v>43.3</v>
      </c>
      <c r="F1074" s="212">
        <f t="shared" si="429"/>
        <v>82.7</v>
      </c>
      <c r="G1074" s="212">
        <f t="shared" si="429"/>
        <v>76.399999999999991</v>
      </c>
      <c r="H1074" s="212">
        <f t="shared" si="429"/>
        <v>99.7</v>
      </c>
      <c r="I1074" s="212">
        <f t="shared" si="429"/>
        <v>118.5</v>
      </c>
      <c r="J1074" s="212">
        <f t="shared" si="429"/>
        <v>98.5</v>
      </c>
      <c r="K1074" s="261">
        <f t="shared" si="429"/>
        <v>80.7</v>
      </c>
      <c r="L1074" s="261">
        <f t="shared" si="429"/>
        <v>22.9</v>
      </c>
      <c r="M1074" s="261">
        <f t="shared" si="429"/>
        <v>12.4</v>
      </c>
      <c r="N1074" s="261">
        <f t="shared" si="429"/>
        <v>17.200000000000003</v>
      </c>
      <c r="O1074" s="261">
        <f t="shared" si="429"/>
        <v>26.599999999999998</v>
      </c>
      <c r="P1074" s="261">
        <f t="shared" si="429"/>
        <v>19.3</v>
      </c>
      <c r="Q1074" s="212">
        <f t="shared" si="420"/>
        <v>698.19999999999993</v>
      </c>
      <c r="R1074" s="212">
        <v>765.19999999999993</v>
      </c>
      <c r="S1074" s="213">
        <f t="shared" si="418"/>
        <v>91.244119184526923</v>
      </c>
    </row>
    <row r="1075" spans="1:19" ht="13.5" customHeight="1" x14ac:dyDescent="0.15">
      <c r="A1075" s="209"/>
      <c r="B1075" s="194"/>
      <c r="C1075" s="379"/>
      <c r="D1075" s="203" t="s">
        <v>75</v>
      </c>
      <c r="E1075" s="212">
        <f t="shared" ref="E1075:P1075" si="430">+E1072-E1076</f>
        <v>42.2</v>
      </c>
      <c r="F1075" s="212">
        <f t="shared" si="430"/>
        <v>81.5</v>
      </c>
      <c r="G1075" s="212">
        <f t="shared" si="430"/>
        <v>77.599999999999994</v>
      </c>
      <c r="H1075" s="212">
        <f t="shared" si="430"/>
        <v>105.7</v>
      </c>
      <c r="I1075" s="212">
        <f t="shared" si="430"/>
        <v>124.6</v>
      </c>
      <c r="J1075" s="212">
        <f t="shared" si="430"/>
        <v>106.3</v>
      </c>
      <c r="K1075" s="261">
        <f t="shared" si="430"/>
        <v>78.900000000000006</v>
      </c>
      <c r="L1075" s="261">
        <f t="shared" si="430"/>
        <v>21.1</v>
      </c>
      <c r="M1075" s="261">
        <f t="shared" si="430"/>
        <v>11.200000000000001</v>
      </c>
      <c r="N1075" s="261">
        <f t="shared" si="430"/>
        <v>17.3</v>
      </c>
      <c r="O1075" s="261">
        <f t="shared" si="430"/>
        <v>47.199999999999996</v>
      </c>
      <c r="P1075" s="261">
        <f t="shared" si="430"/>
        <v>30.400000000000002</v>
      </c>
      <c r="Q1075" s="212">
        <f t="shared" si="420"/>
        <v>744</v>
      </c>
      <c r="R1075" s="212">
        <v>747.60000000000014</v>
      </c>
      <c r="S1075" s="213">
        <f t="shared" si="418"/>
        <v>99.518459069020849</v>
      </c>
    </row>
    <row r="1076" spans="1:19" ht="13.5" customHeight="1" x14ac:dyDescent="0.15">
      <c r="A1076" s="209"/>
      <c r="B1076" s="194"/>
      <c r="C1076" s="379"/>
      <c r="D1076" s="203" t="s">
        <v>76</v>
      </c>
      <c r="E1076" s="212">
        <v>1.3</v>
      </c>
      <c r="F1076" s="212">
        <v>4.2</v>
      </c>
      <c r="G1076" s="212">
        <v>6</v>
      </c>
      <c r="H1076" s="212">
        <v>9</v>
      </c>
      <c r="I1076" s="212">
        <v>9.5</v>
      </c>
      <c r="J1076" s="212">
        <v>13.8</v>
      </c>
      <c r="K1076" s="261">
        <v>8.1</v>
      </c>
      <c r="L1076" s="261">
        <v>2.4</v>
      </c>
      <c r="M1076" s="261">
        <v>1.7</v>
      </c>
      <c r="N1076" s="261">
        <v>3.8</v>
      </c>
      <c r="O1076" s="261">
        <v>6.1</v>
      </c>
      <c r="P1076" s="261">
        <v>3.7</v>
      </c>
      <c r="Q1076" s="212">
        <f t="shared" si="420"/>
        <v>69.599999999999994</v>
      </c>
      <c r="R1076" s="212">
        <v>62.000000000000007</v>
      </c>
      <c r="S1076" s="213">
        <f t="shared" si="418"/>
        <v>112.25806451612901</v>
      </c>
    </row>
    <row r="1077" spans="1:19" ht="13.5" customHeight="1" thickBot="1" x14ac:dyDescent="0.2">
      <c r="A1077" s="209"/>
      <c r="B1077" s="194"/>
      <c r="C1077" s="380"/>
      <c r="D1077" s="206" t="s">
        <v>77</v>
      </c>
      <c r="E1077" s="212">
        <v>1.3</v>
      </c>
      <c r="F1077" s="212">
        <v>4.2</v>
      </c>
      <c r="G1077" s="212">
        <v>6</v>
      </c>
      <c r="H1077" s="212">
        <v>9</v>
      </c>
      <c r="I1077" s="212">
        <v>9.5</v>
      </c>
      <c r="J1077" s="212">
        <v>13.8</v>
      </c>
      <c r="K1077" s="262">
        <v>8.1</v>
      </c>
      <c r="L1077" s="262">
        <v>2.4</v>
      </c>
      <c r="M1077" s="262">
        <v>1.7</v>
      </c>
      <c r="N1077" s="262">
        <v>3.8</v>
      </c>
      <c r="O1077" s="262">
        <v>6.1</v>
      </c>
      <c r="P1077" s="262">
        <v>3.7</v>
      </c>
      <c r="Q1077" s="214">
        <f t="shared" si="420"/>
        <v>69.599999999999994</v>
      </c>
      <c r="R1077" s="214">
        <v>62.000000000000007</v>
      </c>
      <c r="S1077" s="215">
        <f t="shared" si="418"/>
        <v>112.25806451612901</v>
      </c>
    </row>
    <row r="1078" spans="1:19" ht="13.5" customHeight="1" x14ac:dyDescent="0.15">
      <c r="A1078" s="209"/>
      <c r="B1078" s="194"/>
      <c r="C1078" s="378" t="s">
        <v>212</v>
      </c>
      <c r="D1078" s="200" t="s">
        <v>72</v>
      </c>
      <c r="E1078" s="210">
        <v>14.6</v>
      </c>
      <c r="F1078" s="210">
        <v>36.4</v>
      </c>
      <c r="G1078" s="210">
        <v>35.9</v>
      </c>
      <c r="H1078" s="210">
        <v>34.6</v>
      </c>
      <c r="I1078" s="210">
        <v>98.2</v>
      </c>
      <c r="J1078" s="210">
        <v>70.400000000000006</v>
      </c>
      <c r="K1078" s="265">
        <v>23.6</v>
      </c>
      <c r="L1078" s="265">
        <v>21.2</v>
      </c>
      <c r="M1078" s="265">
        <v>195.9</v>
      </c>
      <c r="N1078" s="265">
        <v>293.8</v>
      </c>
      <c r="O1078" s="265">
        <v>180.7</v>
      </c>
      <c r="P1078" s="265">
        <v>119</v>
      </c>
      <c r="Q1078" s="210">
        <f t="shared" si="420"/>
        <v>1124.3000000000002</v>
      </c>
      <c r="R1078" s="210">
        <v>1075.8</v>
      </c>
      <c r="S1078" s="211">
        <f t="shared" si="418"/>
        <v>104.5082729131809</v>
      </c>
    </row>
    <row r="1079" spans="1:19" ht="13.5" customHeight="1" x14ac:dyDescent="0.15">
      <c r="A1079" s="209"/>
      <c r="B1079" s="194"/>
      <c r="C1079" s="379"/>
      <c r="D1079" s="203" t="s">
        <v>73</v>
      </c>
      <c r="E1079" s="212">
        <v>3.2</v>
      </c>
      <c r="F1079" s="212">
        <v>8</v>
      </c>
      <c r="G1079" s="212">
        <v>7.9</v>
      </c>
      <c r="H1079" s="212">
        <v>7.6</v>
      </c>
      <c r="I1079" s="212">
        <v>21.6</v>
      </c>
      <c r="J1079" s="212">
        <v>15.5</v>
      </c>
      <c r="K1079" s="261">
        <v>5.2</v>
      </c>
      <c r="L1079" s="261">
        <v>4.7</v>
      </c>
      <c r="M1079" s="261">
        <v>43.1</v>
      </c>
      <c r="N1079" s="261">
        <v>64.599999999999994</v>
      </c>
      <c r="O1079" s="261">
        <v>39.799999999999997</v>
      </c>
      <c r="P1079" s="261">
        <v>26.2</v>
      </c>
      <c r="Q1079" s="212">
        <f t="shared" si="420"/>
        <v>247.39999999999998</v>
      </c>
      <c r="R1079" s="212">
        <v>236.9</v>
      </c>
      <c r="S1079" s="213">
        <f t="shared" si="418"/>
        <v>104.43224989447022</v>
      </c>
    </row>
    <row r="1080" spans="1:19" ht="13.5" customHeight="1" x14ac:dyDescent="0.15">
      <c r="A1080" s="209"/>
      <c r="B1080" s="194"/>
      <c r="C1080" s="379"/>
      <c r="D1080" s="203" t="s">
        <v>74</v>
      </c>
      <c r="E1080" s="212">
        <f t="shared" ref="E1080:P1080" si="431">+E1078-E1079</f>
        <v>11.399999999999999</v>
      </c>
      <c r="F1080" s="212">
        <f t="shared" si="431"/>
        <v>28.4</v>
      </c>
      <c r="G1080" s="212">
        <f t="shared" si="431"/>
        <v>28</v>
      </c>
      <c r="H1080" s="212">
        <f t="shared" si="431"/>
        <v>27</v>
      </c>
      <c r="I1080" s="212">
        <f t="shared" si="431"/>
        <v>76.599999999999994</v>
      </c>
      <c r="J1080" s="212">
        <f t="shared" si="431"/>
        <v>54.900000000000006</v>
      </c>
      <c r="K1080" s="261">
        <f t="shared" si="431"/>
        <v>18.400000000000002</v>
      </c>
      <c r="L1080" s="261">
        <f t="shared" si="431"/>
        <v>16.5</v>
      </c>
      <c r="M1080" s="261">
        <f t="shared" si="431"/>
        <v>152.80000000000001</v>
      </c>
      <c r="N1080" s="261">
        <f t="shared" si="431"/>
        <v>229.20000000000002</v>
      </c>
      <c r="O1080" s="261">
        <f t="shared" si="431"/>
        <v>140.89999999999998</v>
      </c>
      <c r="P1080" s="261">
        <f t="shared" si="431"/>
        <v>92.8</v>
      </c>
      <c r="Q1080" s="212">
        <f t="shared" si="420"/>
        <v>876.9</v>
      </c>
      <c r="R1080" s="212">
        <v>838.90000000000009</v>
      </c>
      <c r="S1080" s="213">
        <f t="shared" si="418"/>
        <v>104.52974132792943</v>
      </c>
    </row>
    <row r="1081" spans="1:19" ht="13.5" customHeight="1" x14ac:dyDescent="0.15">
      <c r="A1081" s="209"/>
      <c r="B1081" s="194"/>
      <c r="C1081" s="379"/>
      <c r="D1081" s="203" t="s">
        <v>75</v>
      </c>
      <c r="E1081" s="212">
        <f t="shared" ref="E1081:P1081" si="432">+E1078-E1082</f>
        <v>12.5</v>
      </c>
      <c r="F1081" s="212">
        <f t="shared" si="432"/>
        <v>30.2</v>
      </c>
      <c r="G1081" s="212">
        <f t="shared" si="432"/>
        <v>28.5</v>
      </c>
      <c r="H1081" s="212">
        <f t="shared" si="432"/>
        <v>18.8</v>
      </c>
      <c r="I1081" s="212">
        <f t="shared" si="432"/>
        <v>83.3</v>
      </c>
      <c r="J1081" s="212">
        <f t="shared" si="432"/>
        <v>59.500000000000007</v>
      </c>
      <c r="K1081" s="261">
        <f t="shared" si="432"/>
        <v>13.900000000000002</v>
      </c>
      <c r="L1081" s="261">
        <f t="shared" si="432"/>
        <v>15.799999999999999</v>
      </c>
      <c r="M1081" s="261">
        <f t="shared" si="432"/>
        <v>174.8</v>
      </c>
      <c r="N1081" s="261">
        <f t="shared" si="432"/>
        <v>268.40000000000003</v>
      </c>
      <c r="O1081" s="261">
        <f t="shared" si="432"/>
        <v>158.29999999999998</v>
      </c>
      <c r="P1081" s="261">
        <f t="shared" si="432"/>
        <v>103.5</v>
      </c>
      <c r="Q1081" s="212">
        <f t="shared" si="420"/>
        <v>967.5</v>
      </c>
      <c r="R1081" s="212">
        <v>934.50000000000011</v>
      </c>
      <c r="S1081" s="213">
        <f t="shared" si="418"/>
        <v>103.53130016051364</v>
      </c>
    </row>
    <row r="1082" spans="1:19" ht="13.5" customHeight="1" x14ac:dyDescent="0.15">
      <c r="A1082" s="209"/>
      <c r="B1082" s="194"/>
      <c r="C1082" s="379"/>
      <c r="D1082" s="203" t="s">
        <v>76</v>
      </c>
      <c r="E1082" s="212">
        <v>2.1</v>
      </c>
      <c r="F1082" s="212">
        <v>6.2</v>
      </c>
      <c r="G1082" s="212">
        <v>7.4</v>
      </c>
      <c r="H1082" s="212">
        <v>15.8</v>
      </c>
      <c r="I1082" s="212">
        <v>14.9</v>
      </c>
      <c r="J1082" s="212">
        <v>10.9</v>
      </c>
      <c r="K1082" s="261">
        <v>9.6999999999999993</v>
      </c>
      <c r="L1082" s="261">
        <v>5.4</v>
      </c>
      <c r="M1082" s="261">
        <v>21.1</v>
      </c>
      <c r="N1082" s="261">
        <v>25.4</v>
      </c>
      <c r="O1082" s="261">
        <v>22.4</v>
      </c>
      <c r="P1082" s="261">
        <v>15.5</v>
      </c>
      <c r="Q1082" s="212">
        <f t="shared" si="420"/>
        <v>156.80000000000001</v>
      </c>
      <c r="R1082" s="212">
        <v>141.30000000000001</v>
      </c>
      <c r="S1082" s="213">
        <f t="shared" si="418"/>
        <v>110.96956829440904</v>
      </c>
    </row>
    <row r="1083" spans="1:19" ht="13.5" customHeight="1" thickBot="1" x14ac:dyDescent="0.2">
      <c r="A1083" s="209"/>
      <c r="B1083" s="194"/>
      <c r="C1083" s="380"/>
      <c r="D1083" s="206" t="s">
        <v>77</v>
      </c>
      <c r="E1083" s="214">
        <v>2.6</v>
      </c>
      <c r="F1083" s="214">
        <v>7.6</v>
      </c>
      <c r="G1083" s="214">
        <v>9</v>
      </c>
      <c r="H1083" s="214">
        <v>19.3</v>
      </c>
      <c r="I1083" s="214">
        <v>18.2</v>
      </c>
      <c r="J1083" s="214">
        <v>13.3</v>
      </c>
      <c r="K1083" s="262">
        <v>11.8</v>
      </c>
      <c r="L1083" s="262">
        <v>6.6</v>
      </c>
      <c r="M1083" s="262">
        <v>25.7</v>
      </c>
      <c r="N1083" s="262">
        <v>31</v>
      </c>
      <c r="O1083" s="262">
        <v>27.3</v>
      </c>
      <c r="P1083" s="262">
        <v>18.899999999999999</v>
      </c>
      <c r="Q1083" s="214">
        <f t="shared" si="420"/>
        <v>191.3</v>
      </c>
      <c r="R1083" s="214">
        <v>172.4</v>
      </c>
      <c r="S1083" s="215">
        <f t="shared" si="418"/>
        <v>110.96287703016242</v>
      </c>
    </row>
    <row r="1084" spans="1:19" ht="18.75" customHeight="1" x14ac:dyDescent="0.2">
      <c r="A1084" s="308" t="str">
        <f>$A$1</f>
        <v>５　平成27年度市町村別・月別観光入込客数</v>
      </c>
    </row>
    <row r="1085" spans="1:19" ht="13.5" customHeight="1" thickBot="1" x14ac:dyDescent="0.2">
      <c r="S1085" s="195" t="s">
        <v>310</v>
      </c>
    </row>
    <row r="1086" spans="1:19" ht="13.5" customHeight="1" thickBot="1" x14ac:dyDescent="0.2">
      <c r="A1086" s="196" t="s">
        <v>58</v>
      </c>
      <c r="B1086" s="196" t="s">
        <v>355</v>
      </c>
      <c r="C1086" s="196" t="s">
        <v>59</v>
      </c>
      <c r="D1086" s="197" t="s">
        <v>60</v>
      </c>
      <c r="E1086" s="198" t="s">
        <v>61</v>
      </c>
      <c r="F1086" s="198" t="s">
        <v>62</v>
      </c>
      <c r="G1086" s="198" t="s">
        <v>63</v>
      </c>
      <c r="H1086" s="198" t="s">
        <v>64</v>
      </c>
      <c r="I1086" s="198" t="s">
        <v>65</v>
      </c>
      <c r="J1086" s="198" t="s">
        <v>66</v>
      </c>
      <c r="K1086" s="198" t="s">
        <v>67</v>
      </c>
      <c r="L1086" s="198" t="s">
        <v>68</v>
      </c>
      <c r="M1086" s="198" t="s">
        <v>69</v>
      </c>
      <c r="N1086" s="198" t="s">
        <v>36</v>
      </c>
      <c r="O1086" s="198" t="s">
        <v>37</v>
      </c>
      <c r="P1086" s="198" t="s">
        <v>38</v>
      </c>
      <c r="Q1086" s="198" t="s">
        <v>356</v>
      </c>
      <c r="R1086" s="198" t="str">
        <f>$R$3</f>
        <v>26年度</v>
      </c>
      <c r="S1086" s="199" t="s">
        <v>71</v>
      </c>
    </row>
    <row r="1087" spans="1:19" ht="13.5" customHeight="1" x14ac:dyDescent="0.15">
      <c r="A1087" s="209"/>
      <c r="B1087" s="194"/>
      <c r="C1087" s="378" t="s">
        <v>213</v>
      </c>
      <c r="D1087" s="200" t="s">
        <v>72</v>
      </c>
      <c r="E1087" s="210">
        <v>0.9</v>
      </c>
      <c r="F1087" s="210">
        <v>5.3</v>
      </c>
      <c r="G1087" s="210">
        <v>17.3</v>
      </c>
      <c r="H1087" s="210">
        <v>14.4</v>
      </c>
      <c r="I1087" s="210">
        <v>9.5</v>
      </c>
      <c r="J1087" s="210">
        <v>7.4</v>
      </c>
      <c r="K1087" s="265">
        <v>5.9</v>
      </c>
      <c r="L1087" s="265">
        <v>0.4</v>
      </c>
      <c r="M1087" s="265">
        <v>0</v>
      </c>
      <c r="N1087" s="265">
        <v>0</v>
      </c>
      <c r="O1087" s="265">
        <v>0</v>
      </c>
      <c r="P1087" s="265">
        <v>0</v>
      </c>
      <c r="Q1087" s="210">
        <f t="shared" ref="Q1087:Q1140" si="433">SUM(E1087:P1087)</f>
        <v>61.099999999999994</v>
      </c>
      <c r="R1087" s="210">
        <v>53.8</v>
      </c>
      <c r="S1087" s="222">
        <f t="shared" ref="S1087:S1140" si="434">IF(Q1087=0,"－",Q1087/R1087*100)</f>
        <v>113.56877323420073</v>
      </c>
    </row>
    <row r="1088" spans="1:19" ht="13.5" customHeight="1" x14ac:dyDescent="0.15">
      <c r="A1088" s="209"/>
      <c r="B1088" s="216"/>
      <c r="C1088" s="379"/>
      <c r="D1088" s="203" t="s">
        <v>73</v>
      </c>
      <c r="E1088" s="212">
        <v>0.2</v>
      </c>
      <c r="F1088" s="212">
        <v>2.7</v>
      </c>
      <c r="G1088" s="212">
        <v>8.3000000000000007</v>
      </c>
      <c r="H1088" s="212">
        <v>10.5</v>
      </c>
      <c r="I1088" s="212">
        <v>5.6</v>
      </c>
      <c r="J1088" s="212">
        <v>4.4000000000000004</v>
      </c>
      <c r="K1088" s="261">
        <v>2.4</v>
      </c>
      <c r="L1088" s="261">
        <v>0.1</v>
      </c>
      <c r="M1088" s="261">
        <v>0</v>
      </c>
      <c r="N1088" s="261">
        <v>0</v>
      </c>
      <c r="O1088" s="261">
        <v>0</v>
      </c>
      <c r="P1088" s="261">
        <v>0</v>
      </c>
      <c r="Q1088" s="212">
        <f t="shared" si="433"/>
        <v>34.200000000000003</v>
      </c>
      <c r="R1088" s="212">
        <v>36.800000000000004</v>
      </c>
      <c r="S1088" s="217">
        <f t="shared" si="434"/>
        <v>92.934782608695656</v>
      </c>
    </row>
    <row r="1089" spans="1:19" ht="13.5" customHeight="1" x14ac:dyDescent="0.15">
      <c r="A1089" s="209" t="s">
        <v>369</v>
      </c>
      <c r="B1089" s="216" t="s">
        <v>369</v>
      </c>
      <c r="C1089" s="379"/>
      <c r="D1089" s="203" t="s">
        <v>74</v>
      </c>
      <c r="E1089" s="212">
        <f t="shared" ref="E1089:P1089" si="435">+E1087-E1088</f>
        <v>0.7</v>
      </c>
      <c r="F1089" s="212">
        <f t="shared" si="435"/>
        <v>2.5999999999999996</v>
      </c>
      <c r="G1089" s="212">
        <f t="shared" si="435"/>
        <v>9</v>
      </c>
      <c r="H1089" s="212">
        <f t="shared" si="435"/>
        <v>3.9000000000000004</v>
      </c>
      <c r="I1089" s="212">
        <f t="shared" si="435"/>
        <v>3.9000000000000004</v>
      </c>
      <c r="J1089" s="212">
        <f t="shared" si="435"/>
        <v>3</v>
      </c>
      <c r="K1089" s="261">
        <f t="shared" si="435"/>
        <v>3.5000000000000004</v>
      </c>
      <c r="L1089" s="261">
        <f t="shared" si="435"/>
        <v>0.30000000000000004</v>
      </c>
      <c r="M1089" s="261">
        <f t="shared" si="435"/>
        <v>0</v>
      </c>
      <c r="N1089" s="261">
        <f t="shared" si="435"/>
        <v>0</v>
      </c>
      <c r="O1089" s="261">
        <f t="shared" si="435"/>
        <v>0</v>
      </c>
      <c r="P1089" s="261">
        <f t="shared" si="435"/>
        <v>0</v>
      </c>
      <c r="Q1089" s="212">
        <f t="shared" si="433"/>
        <v>26.900000000000002</v>
      </c>
      <c r="R1089" s="212">
        <v>16.999999999999996</v>
      </c>
      <c r="S1089" s="217">
        <f t="shared" si="434"/>
        <v>158.2352941176471</v>
      </c>
    </row>
    <row r="1090" spans="1:19" ht="13.5" customHeight="1" x14ac:dyDescent="0.15">
      <c r="A1090" s="209"/>
      <c r="B1090" s="216"/>
      <c r="C1090" s="379"/>
      <c r="D1090" s="203" t="s">
        <v>75</v>
      </c>
      <c r="E1090" s="212">
        <f t="shared" ref="E1090:P1090" si="436">+E1087-E1091</f>
        <v>0.9</v>
      </c>
      <c r="F1090" s="212">
        <f t="shared" si="436"/>
        <v>5.3</v>
      </c>
      <c r="G1090" s="212">
        <f t="shared" si="436"/>
        <v>17.3</v>
      </c>
      <c r="H1090" s="212">
        <f t="shared" si="436"/>
        <v>14.4</v>
      </c>
      <c r="I1090" s="212">
        <f t="shared" si="436"/>
        <v>9.5</v>
      </c>
      <c r="J1090" s="212">
        <f t="shared" si="436"/>
        <v>7.4</v>
      </c>
      <c r="K1090" s="261">
        <f t="shared" si="436"/>
        <v>5.9</v>
      </c>
      <c r="L1090" s="261">
        <f t="shared" si="436"/>
        <v>0.4</v>
      </c>
      <c r="M1090" s="261">
        <f t="shared" si="436"/>
        <v>0</v>
      </c>
      <c r="N1090" s="261">
        <f t="shared" si="436"/>
        <v>0</v>
      </c>
      <c r="O1090" s="261">
        <f t="shared" si="436"/>
        <v>0</v>
      </c>
      <c r="P1090" s="261">
        <f t="shared" si="436"/>
        <v>0</v>
      </c>
      <c r="Q1090" s="212">
        <f t="shared" si="433"/>
        <v>61.099999999999994</v>
      </c>
      <c r="R1090" s="212">
        <v>53.8</v>
      </c>
      <c r="S1090" s="217">
        <f t="shared" si="434"/>
        <v>113.56877323420073</v>
      </c>
    </row>
    <row r="1091" spans="1:19" ht="13.5" customHeight="1" x14ac:dyDescent="0.15">
      <c r="A1091" s="209"/>
      <c r="B1091" s="216"/>
      <c r="C1091" s="379"/>
      <c r="D1091" s="203" t="s">
        <v>76</v>
      </c>
      <c r="E1091" s="212">
        <v>0</v>
      </c>
      <c r="F1091" s="212">
        <v>0</v>
      </c>
      <c r="G1091" s="212">
        <v>0</v>
      </c>
      <c r="H1091" s="212">
        <v>0</v>
      </c>
      <c r="I1091" s="212">
        <v>0</v>
      </c>
      <c r="J1091" s="212">
        <v>0</v>
      </c>
      <c r="K1091" s="261">
        <v>0</v>
      </c>
      <c r="L1091" s="261">
        <v>0</v>
      </c>
      <c r="M1091" s="261">
        <v>0</v>
      </c>
      <c r="N1091" s="261">
        <v>0</v>
      </c>
      <c r="O1091" s="261">
        <v>0</v>
      </c>
      <c r="P1091" s="261">
        <v>0</v>
      </c>
      <c r="Q1091" s="212">
        <f t="shared" si="433"/>
        <v>0</v>
      </c>
      <c r="R1091" s="212">
        <v>0</v>
      </c>
      <c r="S1091" s="217" t="str">
        <f t="shared" si="434"/>
        <v>－</v>
      </c>
    </row>
    <row r="1092" spans="1:19" ht="13.5" customHeight="1" thickBot="1" x14ac:dyDescent="0.2">
      <c r="A1092" s="209"/>
      <c r="B1092" s="216"/>
      <c r="C1092" s="380"/>
      <c r="D1092" s="206" t="s">
        <v>77</v>
      </c>
      <c r="E1092" s="214">
        <v>0</v>
      </c>
      <c r="F1092" s="214">
        <v>0</v>
      </c>
      <c r="G1092" s="214">
        <v>0</v>
      </c>
      <c r="H1092" s="214">
        <v>0</v>
      </c>
      <c r="I1092" s="214">
        <v>0</v>
      </c>
      <c r="J1092" s="214">
        <v>0</v>
      </c>
      <c r="K1092" s="262">
        <v>0</v>
      </c>
      <c r="L1092" s="262">
        <v>0</v>
      </c>
      <c r="M1092" s="262">
        <v>0</v>
      </c>
      <c r="N1092" s="262">
        <v>0</v>
      </c>
      <c r="O1092" s="262">
        <v>0</v>
      </c>
      <c r="P1092" s="262">
        <v>0</v>
      </c>
      <c r="Q1092" s="214">
        <f t="shared" si="433"/>
        <v>0</v>
      </c>
      <c r="R1092" s="214">
        <v>0</v>
      </c>
      <c r="S1092" s="223" t="str">
        <f t="shared" si="434"/>
        <v>－</v>
      </c>
    </row>
    <row r="1093" spans="1:19" ht="13.5" customHeight="1" x14ac:dyDescent="0.15">
      <c r="A1093" s="209"/>
      <c r="B1093" s="216"/>
      <c r="C1093" s="378" t="s">
        <v>214</v>
      </c>
      <c r="D1093" s="200" t="s">
        <v>72</v>
      </c>
      <c r="E1093" s="210">
        <v>1.3</v>
      </c>
      <c r="F1093" s="210">
        <v>24.8</v>
      </c>
      <c r="G1093" s="210">
        <v>18.600000000000001</v>
      </c>
      <c r="H1093" s="210">
        <v>24</v>
      </c>
      <c r="I1093" s="210">
        <v>31.3</v>
      </c>
      <c r="J1093" s="201">
        <v>22.7</v>
      </c>
      <c r="K1093" s="265">
        <v>21.3</v>
      </c>
      <c r="L1093" s="265">
        <v>12.4</v>
      </c>
      <c r="M1093" s="265">
        <v>4</v>
      </c>
      <c r="N1093" s="265">
        <v>17.100000000000001</v>
      </c>
      <c r="O1093" s="265">
        <v>21.9</v>
      </c>
      <c r="P1093" s="265">
        <v>7.8</v>
      </c>
      <c r="Q1093" s="210">
        <f t="shared" si="433"/>
        <v>207.20000000000002</v>
      </c>
      <c r="R1093" s="210">
        <v>187.3</v>
      </c>
      <c r="S1093" s="222">
        <f t="shared" si="434"/>
        <v>110.62466631073144</v>
      </c>
    </row>
    <row r="1094" spans="1:19" ht="13.5" customHeight="1" x14ac:dyDescent="0.15">
      <c r="A1094" s="209"/>
      <c r="B1094" s="216"/>
      <c r="C1094" s="379"/>
      <c r="D1094" s="203" t="s">
        <v>73</v>
      </c>
      <c r="E1094" s="212">
        <v>0</v>
      </c>
      <c r="F1094" s="212">
        <v>0.1</v>
      </c>
      <c r="G1094" s="212">
        <v>0.3</v>
      </c>
      <c r="H1094" s="212">
        <v>0.4</v>
      </c>
      <c r="I1094" s="212">
        <v>0.6</v>
      </c>
      <c r="J1094" s="212">
        <v>0.3</v>
      </c>
      <c r="K1094" s="261">
        <v>0.1</v>
      </c>
      <c r="L1094" s="261">
        <v>0</v>
      </c>
      <c r="M1094" s="261">
        <v>0</v>
      </c>
      <c r="N1094" s="261">
        <v>0</v>
      </c>
      <c r="O1094" s="261">
        <v>0.8</v>
      </c>
      <c r="P1094" s="261">
        <v>0</v>
      </c>
      <c r="Q1094" s="212">
        <f t="shared" si="433"/>
        <v>2.6</v>
      </c>
      <c r="R1094" s="212">
        <v>1.9000000000000001</v>
      </c>
      <c r="S1094" s="217">
        <f t="shared" si="434"/>
        <v>136.84210526315789</v>
      </c>
    </row>
    <row r="1095" spans="1:19" ht="13.5" customHeight="1" x14ac:dyDescent="0.15">
      <c r="A1095" s="209"/>
      <c r="B1095" s="216"/>
      <c r="C1095" s="379"/>
      <c r="D1095" s="203" t="s">
        <v>74</v>
      </c>
      <c r="E1095" s="212">
        <f t="shared" ref="E1095:P1095" si="437">+E1093-E1094</f>
        <v>1.3</v>
      </c>
      <c r="F1095" s="212">
        <f t="shared" si="437"/>
        <v>24.7</v>
      </c>
      <c r="G1095" s="212">
        <f t="shared" si="437"/>
        <v>18.3</v>
      </c>
      <c r="H1095" s="212">
        <f t="shared" si="437"/>
        <v>23.6</v>
      </c>
      <c r="I1095" s="212">
        <f t="shared" si="437"/>
        <v>30.7</v>
      </c>
      <c r="J1095" s="212">
        <f t="shared" si="437"/>
        <v>22.4</v>
      </c>
      <c r="K1095" s="261">
        <f t="shared" si="437"/>
        <v>21.2</v>
      </c>
      <c r="L1095" s="261">
        <f t="shared" si="437"/>
        <v>12.4</v>
      </c>
      <c r="M1095" s="261">
        <f t="shared" si="437"/>
        <v>4</v>
      </c>
      <c r="N1095" s="261">
        <f t="shared" si="437"/>
        <v>17.100000000000001</v>
      </c>
      <c r="O1095" s="261">
        <f t="shared" si="437"/>
        <v>21.099999999999998</v>
      </c>
      <c r="P1095" s="261">
        <f t="shared" si="437"/>
        <v>7.8</v>
      </c>
      <c r="Q1095" s="212">
        <f t="shared" si="433"/>
        <v>204.6</v>
      </c>
      <c r="R1095" s="212">
        <v>185.4</v>
      </c>
      <c r="S1095" s="217">
        <f t="shared" si="434"/>
        <v>110.35598705501617</v>
      </c>
    </row>
    <row r="1096" spans="1:19" ht="13.5" customHeight="1" x14ac:dyDescent="0.15">
      <c r="A1096" s="209"/>
      <c r="B1096" s="216"/>
      <c r="C1096" s="379"/>
      <c r="D1096" s="203" t="s">
        <v>75</v>
      </c>
      <c r="E1096" s="212">
        <f t="shared" ref="E1096:P1096" si="438">+E1093-E1097</f>
        <v>1.1000000000000001</v>
      </c>
      <c r="F1096" s="212">
        <f t="shared" si="438"/>
        <v>24.400000000000002</v>
      </c>
      <c r="G1096" s="212">
        <f t="shared" si="438"/>
        <v>18.200000000000003</v>
      </c>
      <c r="H1096" s="212">
        <f t="shared" si="438"/>
        <v>23.5</v>
      </c>
      <c r="I1096" s="212">
        <f t="shared" si="438"/>
        <v>30.8</v>
      </c>
      <c r="J1096" s="212">
        <f t="shared" si="438"/>
        <v>22.2</v>
      </c>
      <c r="K1096" s="261">
        <f t="shared" si="438"/>
        <v>20.900000000000002</v>
      </c>
      <c r="L1096" s="261">
        <f t="shared" si="438"/>
        <v>12.200000000000001</v>
      </c>
      <c r="M1096" s="261">
        <f t="shared" si="438"/>
        <v>3.8</v>
      </c>
      <c r="N1096" s="261">
        <f t="shared" si="438"/>
        <v>16.900000000000002</v>
      </c>
      <c r="O1096" s="261">
        <f t="shared" si="438"/>
        <v>21.7</v>
      </c>
      <c r="P1096" s="261">
        <f t="shared" si="438"/>
        <v>7.6</v>
      </c>
      <c r="Q1096" s="212">
        <f t="shared" si="433"/>
        <v>203.29999999999998</v>
      </c>
      <c r="R1096" s="212">
        <v>182.3</v>
      </c>
      <c r="S1096" s="217">
        <f t="shared" si="434"/>
        <v>111.5194733955019</v>
      </c>
    </row>
    <row r="1097" spans="1:19" ht="13.5" customHeight="1" x14ac:dyDescent="0.15">
      <c r="A1097" s="209"/>
      <c r="B1097" s="216"/>
      <c r="C1097" s="379"/>
      <c r="D1097" s="203" t="s">
        <v>76</v>
      </c>
      <c r="E1097" s="212">
        <v>0.2</v>
      </c>
      <c r="F1097" s="204">
        <v>0.4</v>
      </c>
      <c r="G1097" s="204">
        <v>0.4</v>
      </c>
      <c r="H1097" s="204">
        <v>0.5</v>
      </c>
      <c r="I1097" s="204">
        <v>0.5</v>
      </c>
      <c r="J1097" s="204">
        <v>0.5</v>
      </c>
      <c r="K1097" s="261">
        <v>0.4</v>
      </c>
      <c r="L1097" s="261">
        <v>0.2</v>
      </c>
      <c r="M1097" s="261">
        <v>0.2</v>
      </c>
      <c r="N1097" s="261">
        <v>0.2</v>
      </c>
      <c r="O1097" s="261">
        <v>0.2</v>
      </c>
      <c r="P1097" s="261">
        <v>0.2</v>
      </c>
      <c r="Q1097" s="212">
        <f t="shared" si="433"/>
        <v>3.9000000000000008</v>
      </c>
      <c r="R1097" s="212">
        <v>5</v>
      </c>
      <c r="S1097" s="217">
        <f t="shared" si="434"/>
        <v>78.000000000000014</v>
      </c>
    </row>
    <row r="1098" spans="1:19" ht="13.5" customHeight="1" thickBot="1" x14ac:dyDescent="0.2">
      <c r="A1098" s="209"/>
      <c r="B1098" s="194"/>
      <c r="C1098" s="380"/>
      <c r="D1098" s="206" t="s">
        <v>77</v>
      </c>
      <c r="E1098" s="212">
        <v>0.2</v>
      </c>
      <c r="F1098" s="204">
        <v>0.4</v>
      </c>
      <c r="G1098" s="204">
        <v>0.5</v>
      </c>
      <c r="H1098" s="204">
        <v>0.6</v>
      </c>
      <c r="I1098" s="204">
        <v>0.7</v>
      </c>
      <c r="J1098" s="204">
        <v>0.6</v>
      </c>
      <c r="K1098" s="262">
        <v>0.4</v>
      </c>
      <c r="L1098" s="262">
        <v>0.2</v>
      </c>
      <c r="M1098" s="262">
        <v>0.2</v>
      </c>
      <c r="N1098" s="262">
        <v>0.3</v>
      </c>
      <c r="O1098" s="262">
        <v>0.2</v>
      </c>
      <c r="P1098" s="262">
        <v>0.2</v>
      </c>
      <c r="Q1098" s="214">
        <f t="shared" si="433"/>
        <v>4.5000000000000009</v>
      </c>
      <c r="R1098" s="214">
        <v>5</v>
      </c>
      <c r="S1098" s="223">
        <f t="shared" si="434"/>
        <v>90.000000000000014</v>
      </c>
    </row>
    <row r="1099" spans="1:19" ht="13.5" customHeight="1" x14ac:dyDescent="0.15">
      <c r="A1099" s="209"/>
      <c r="B1099" s="194"/>
      <c r="C1099" s="378" t="s">
        <v>400</v>
      </c>
      <c r="D1099" s="200" t="s">
        <v>72</v>
      </c>
      <c r="E1099" s="210">
        <v>68.400000000000006</v>
      </c>
      <c r="F1099" s="210">
        <v>163.9</v>
      </c>
      <c r="G1099" s="210">
        <v>119.7</v>
      </c>
      <c r="H1099" s="210">
        <v>122.9</v>
      </c>
      <c r="I1099" s="210">
        <v>142.19999999999999</v>
      </c>
      <c r="J1099" s="210">
        <v>118.2</v>
      </c>
      <c r="K1099" s="265">
        <v>90.5</v>
      </c>
      <c r="L1099" s="265">
        <v>39.299999999999997</v>
      </c>
      <c r="M1099" s="265">
        <v>4.5999999999999996</v>
      </c>
      <c r="N1099" s="265">
        <v>3.2</v>
      </c>
      <c r="O1099" s="265">
        <v>4.4000000000000004</v>
      </c>
      <c r="P1099" s="265">
        <v>6.7</v>
      </c>
      <c r="Q1099" s="210">
        <f t="shared" si="433"/>
        <v>884</v>
      </c>
      <c r="R1099" s="210">
        <v>945.19999999999982</v>
      </c>
      <c r="S1099" s="222">
        <f t="shared" si="434"/>
        <v>93.52517985611513</v>
      </c>
    </row>
    <row r="1100" spans="1:19" ht="13.5" customHeight="1" x14ac:dyDescent="0.15">
      <c r="A1100" s="209"/>
      <c r="B1100" s="194"/>
      <c r="C1100" s="379"/>
      <c r="D1100" s="203" t="s">
        <v>73</v>
      </c>
      <c r="E1100" s="212">
        <v>13.6</v>
      </c>
      <c r="F1100" s="212">
        <v>32.700000000000003</v>
      </c>
      <c r="G1100" s="212">
        <v>23.9</v>
      </c>
      <c r="H1100" s="212">
        <v>24.5</v>
      </c>
      <c r="I1100" s="212">
        <v>28.4</v>
      </c>
      <c r="J1100" s="212">
        <v>23.6</v>
      </c>
      <c r="K1100" s="261">
        <v>18.100000000000001</v>
      </c>
      <c r="L1100" s="261">
        <v>7.9</v>
      </c>
      <c r="M1100" s="261">
        <v>0.9</v>
      </c>
      <c r="N1100" s="261">
        <v>0.6</v>
      </c>
      <c r="O1100" s="261">
        <v>0.9</v>
      </c>
      <c r="P1100" s="261">
        <v>1.3</v>
      </c>
      <c r="Q1100" s="212">
        <f t="shared" si="433"/>
        <v>176.4</v>
      </c>
      <c r="R1100" s="212">
        <v>350.70000000000005</v>
      </c>
      <c r="S1100" s="217">
        <f t="shared" si="434"/>
        <v>50.299401197604787</v>
      </c>
    </row>
    <row r="1101" spans="1:19" ht="13.5" customHeight="1" x14ac:dyDescent="0.15">
      <c r="A1101" s="209"/>
      <c r="B1101" s="194"/>
      <c r="C1101" s="379"/>
      <c r="D1101" s="203" t="s">
        <v>74</v>
      </c>
      <c r="E1101" s="212">
        <f t="shared" ref="E1101:P1101" si="439">+E1099-E1100</f>
        <v>54.800000000000004</v>
      </c>
      <c r="F1101" s="212">
        <f t="shared" si="439"/>
        <v>131.19999999999999</v>
      </c>
      <c r="G1101" s="212">
        <f t="shared" si="439"/>
        <v>95.800000000000011</v>
      </c>
      <c r="H1101" s="212">
        <f t="shared" si="439"/>
        <v>98.4</v>
      </c>
      <c r="I1101" s="212">
        <f t="shared" si="439"/>
        <v>113.79999999999998</v>
      </c>
      <c r="J1101" s="212">
        <f t="shared" si="439"/>
        <v>94.6</v>
      </c>
      <c r="K1101" s="261">
        <f t="shared" si="439"/>
        <v>72.400000000000006</v>
      </c>
      <c r="L1101" s="261">
        <f t="shared" si="439"/>
        <v>31.4</v>
      </c>
      <c r="M1101" s="261">
        <f t="shared" si="439"/>
        <v>3.6999999999999997</v>
      </c>
      <c r="N1101" s="261">
        <f t="shared" si="439"/>
        <v>2.6</v>
      </c>
      <c r="O1101" s="261">
        <f t="shared" si="439"/>
        <v>3.5000000000000004</v>
      </c>
      <c r="P1101" s="261">
        <f t="shared" si="439"/>
        <v>5.4</v>
      </c>
      <c r="Q1101" s="212">
        <f t="shared" si="433"/>
        <v>707.6</v>
      </c>
      <c r="R1101" s="212">
        <v>594.50000000000011</v>
      </c>
      <c r="S1101" s="217">
        <f t="shared" si="434"/>
        <v>119.02439024390242</v>
      </c>
    </row>
    <row r="1102" spans="1:19" ht="13.5" customHeight="1" x14ac:dyDescent="0.15">
      <c r="A1102" s="209"/>
      <c r="B1102" s="194"/>
      <c r="C1102" s="379"/>
      <c r="D1102" s="203" t="s">
        <v>75</v>
      </c>
      <c r="E1102" s="212">
        <f t="shared" ref="E1102:P1102" si="440">+E1099-E1103</f>
        <v>68.400000000000006</v>
      </c>
      <c r="F1102" s="212">
        <f t="shared" si="440"/>
        <v>163.9</v>
      </c>
      <c r="G1102" s="212">
        <f t="shared" si="440"/>
        <v>119.7</v>
      </c>
      <c r="H1102" s="212">
        <f t="shared" si="440"/>
        <v>122.9</v>
      </c>
      <c r="I1102" s="212">
        <f t="shared" si="440"/>
        <v>142.19999999999999</v>
      </c>
      <c r="J1102" s="212">
        <f t="shared" si="440"/>
        <v>118.2</v>
      </c>
      <c r="K1102" s="261">
        <f t="shared" si="440"/>
        <v>90.5</v>
      </c>
      <c r="L1102" s="261">
        <f t="shared" si="440"/>
        <v>39.299999999999997</v>
      </c>
      <c r="M1102" s="261">
        <f t="shared" si="440"/>
        <v>4.5999999999999996</v>
      </c>
      <c r="N1102" s="261">
        <f t="shared" si="440"/>
        <v>3.2</v>
      </c>
      <c r="O1102" s="261">
        <f t="shared" si="440"/>
        <v>4.4000000000000004</v>
      </c>
      <c r="P1102" s="261">
        <f t="shared" si="440"/>
        <v>6.7</v>
      </c>
      <c r="Q1102" s="212">
        <f t="shared" si="433"/>
        <v>884</v>
      </c>
      <c r="R1102" s="212">
        <v>945.19999999999982</v>
      </c>
      <c r="S1102" s="217">
        <f t="shared" si="434"/>
        <v>93.52517985611513</v>
      </c>
    </row>
    <row r="1103" spans="1:19" ht="13.5" customHeight="1" x14ac:dyDescent="0.15">
      <c r="A1103" s="209"/>
      <c r="B1103" s="194"/>
      <c r="C1103" s="379"/>
      <c r="D1103" s="203" t="s">
        <v>76</v>
      </c>
      <c r="E1103" s="212">
        <v>0</v>
      </c>
      <c r="F1103" s="212">
        <v>0</v>
      </c>
      <c r="G1103" s="212">
        <v>0</v>
      </c>
      <c r="H1103" s="212">
        <v>0</v>
      </c>
      <c r="I1103" s="212">
        <v>0</v>
      </c>
      <c r="J1103" s="212">
        <v>0</v>
      </c>
      <c r="K1103" s="261">
        <v>0</v>
      </c>
      <c r="L1103" s="261">
        <v>0</v>
      </c>
      <c r="M1103" s="261">
        <v>0</v>
      </c>
      <c r="N1103" s="261">
        <v>0</v>
      </c>
      <c r="O1103" s="261">
        <v>0</v>
      </c>
      <c r="P1103" s="261">
        <v>0</v>
      </c>
      <c r="Q1103" s="212">
        <f t="shared" si="433"/>
        <v>0</v>
      </c>
      <c r="R1103" s="212">
        <v>0</v>
      </c>
      <c r="S1103" s="217" t="str">
        <f t="shared" si="434"/>
        <v>－</v>
      </c>
    </row>
    <row r="1104" spans="1:19" ht="13.5" customHeight="1" thickBot="1" x14ac:dyDescent="0.2">
      <c r="A1104" s="209"/>
      <c r="B1104" s="194"/>
      <c r="C1104" s="380"/>
      <c r="D1104" s="206" t="s">
        <v>77</v>
      </c>
      <c r="E1104" s="212">
        <v>0</v>
      </c>
      <c r="F1104" s="212">
        <v>0</v>
      </c>
      <c r="G1104" s="212">
        <v>0</v>
      </c>
      <c r="H1104" s="212">
        <v>0</v>
      </c>
      <c r="I1104" s="212">
        <v>0</v>
      </c>
      <c r="J1104" s="212">
        <v>0</v>
      </c>
      <c r="K1104" s="262">
        <v>0</v>
      </c>
      <c r="L1104" s="262">
        <v>0</v>
      </c>
      <c r="M1104" s="262">
        <v>0</v>
      </c>
      <c r="N1104" s="262">
        <v>0</v>
      </c>
      <c r="O1104" s="262">
        <v>0</v>
      </c>
      <c r="P1104" s="262">
        <v>0</v>
      </c>
      <c r="Q1104" s="214">
        <f t="shared" si="433"/>
        <v>0</v>
      </c>
      <c r="R1104" s="214">
        <v>0</v>
      </c>
      <c r="S1104" s="223" t="str">
        <f t="shared" si="434"/>
        <v>－</v>
      </c>
    </row>
    <row r="1105" spans="1:19" ht="13.5" customHeight="1" x14ac:dyDescent="0.15">
      <c r="A1105" s="209"/>
      <c r="B1105" s="194"/>
      <c r="C1105" s="378" t="s">
        <v>215</v>
      </c>
      <c r="D1105" s="200" t="s">
        <v>72</v>
      </c>
      <c r="E1105" s="210">
        <v>0.7</v>
      </c>
      <c r="F1105" s="210">
        <v>6.6</v>
      </c>
      <c r="G1105" s="210">
        <v>4.5999999999999996</v>
      </c>
      <c r="H1105" s="210">
        <v>12.1</v>
      </c>
      <c r="I1105" s="210">
        <v>15.8</v>
      </c>
      <c r="J1105" s="210">
        <v>5.8</v>
      </c>
      <c r="K1105" s="265">
        <v>4.8</v>
      </c>
      <c r="L1105" s="265">
        <v>2.1</v>
      </c>
      <c r="M1105" s="265">
        <v>0</v>
      </c>
      <c r="N1105" s="265">
        <v>1.1000000000000001</v>
      </c>
      <c r="O1105" s="265">
        <v>0.4</v>
      </c>
      <c r="P1105" s="265">
        <v>0.2</v>
      </c>
      <c r="Q1105" s="210">
        <f t="shared" si="433"/>
        <v>54.199999999999996</v>
      </c>
      <c r="R1105" s="210">
        <v>49.800000000000004</v>
      </c>
      <c r="S1105" s="222">
        <f t="shared" si="434"/>
        <v>108.83534136546183</v>
      </c>
    </row>
    <row r="1106" spans="1:19" ht="13.5" customHeight="1" x14ac:dyDescent="0.15">
      <c r="A1106" s="209"/>
      <c r="B1106" s="194"/>
      <c r="C1106" s="379"/>
      <c r="D1106" s="203" t="s">
        <v>73</v>
      </c>
      <c r="E1106" s="212">
        <v>0</v>
      </c>
      <c r="F1106" s="212">
        <v>0.1</v>
      </c>
      <c r="G1106" s="212">
        <v>0</v>
      </c>
      <c r="H1106" s="212">
        <v>0.3</v>
      </c>
      <c r="I1106" s="212">
        <v>0.3</v>
      </c>
      <c r="J1106" s="212">
        <v>0.1</v>
      </c>
      <c r="K1106" s="261">
        <v>0</v>
      </c>
      <c r="L1106" s="261">
        <v>0</v>
      </c>
      <c r="M1106" s="261">
        <v>0</v>
      </c>
      <c r="N1106" s="261">
        <v>0</v>
      </c>
      <c r="O1106" s="261">
        <v>0</v>
      </c>
      <c r="P1106" s="261">
        <v>0</v>
      </c>
      <c r="Q1106" s="212">
        <f t="shared" si="433"/>
        <v>0.79999999999999993</v>
      </c>
      <c r="R1106" s="212">
        <v>0.7</v>
      </c>
      <c r="S1106" s="217">
        <f t="shared" si="434"/>
        <v>114.28571428571428</v>
      </c>
    </row>
    <row r="1107" spans="1:19" ht="13.5" customHeight="1" x14ac:dyDescent="0.15">
      <c r="A1107" s="209"/>
      <c r="B1107" s="194"/>
      <c r="C1107" s="379"/>
      <c r="D1107" s="203" t="s">
        <v>74</v>
      </c>
      <c r="E1107" s="212">
        <f t="shared" ref="E1107:P1107" si="441">+E1105-E1106</f>
        <v>0.7</v>
      </c>
      <c r="F1107" s="212">
        <f t="shared" si="441"/>
        <v>6.5</v>
      </c>
      <c r="G1107" s="212">
        <f t="shared" si="441"/>
        <v>4.5999999999999996</v>
      </c>
      <c r="H1107" s="212">
        <f t="shared" si="441"/>
        <v>11.799999999999999</v>
      </c>
      <c r="I1107" s="212">
        <f t="shared" si="441"/>
        <v>15.5</v>
      </c>
      <c r="J1107" s="212">
        <f t="shared" si="441"/>
        <v>5.7</v>
      </c>
      <c r="K1107" s="261">
        <f t="shared" si="441"/>
        <v>4.8</v>
      </c>
      <c r="L1107" s="261">
        <f t="shared" si="441"/>
        <v>2.1</v>
      </c>
      <c r="M1107" s="261">
        <f t="shared" si="441"/>
        <v>0</v>
      </c>
      <c r="N1107" s="261">
        <f t="shared" si="441"/>
        <v>1.1000000000000001</v>
      </c>
      <c r="O1107" s="261">
        <f t="shared" si="441"/>
        <v>0.4</v>
      </c>
      <c r="P1107" s="261">
        <f t="shared" si="441"/>
        <v>0.2</v>
      </c>
      <c r="Q1107" s="212">
        <f t="shared" si="433"/>
        <v>53.400000000000006</v>
      </c>
      <c r="R1107" s="212">
        <v>49.100000000000009</v>
      </c>
      <c r="S1107" s="217">
        <f t="shared" si="434"/>
        <v>108.75763747454175</v>
      </c>
    </row>
    <row r="1108" spans="1:19" ht="13.5" customHeight="1" x14ac:dyDescent="0.15">
      <c r="A1108" s="209"/>
      <c r="B1108" s="194"/>
      <c r="C1108" s="379"/>
      <c r="D1108" s="203" t="s">
        <v>75</v>
      </c>
      <c r="E1108" s="212">
        <f t="shared" ref="E1108:P1108" si="442">+E1105-E1109</f>
        <v>0.7</v>
      </c>
      <c r="F1108" s="212">
        <f t="shared" si="442"/>
        <v>6</v>
      </c>
      <c r="G1108" s="212">
        <f t="shared" si="442"/>
        <v>4.3999999999999995</v>
      </c>
      <c r="H1108" s="212">
        <f t="shared" si="442"/>
        <v>11</v>
      </c>
      <c r="I1108" s="212">
        <f t="shared" si="442"/>
        <v>12.9</v>
      </c>
      <c r="J1108" s="212">
        <f t="shared" si="442"/>
        <v>4.8999999999999995</v>
      </c>
      <c r="K1108" s="261">
        <f t="shared" si="442"/>
        <v>4.3</v>
      </c>
      <c r="L1108" s="261">
        <f t="shared" si="442"/>
        <v>2</v>
      </c>
      <c r="M1108" s="261">
        <f t="shared" si="442"/>
        <v>0</v>
      </c>
      <c r="N1108" s="261">
        <f t="shared" si="442"/>
        <v>1</v>
      </c>
      <c r="O1108" s="261">
        <f t="shared" si="442"/>
        <v>0.30000000000000004</v>
      </c>
      <c r="P1108" s="261">
        <f t="shared" si="442"/>
        <v>0.1</v>
      </c>
      <c r="Q1108" s="212">
        <f t="shared" si="433"/>
        <v>47.599999999999994</v>
      </c>
      <c r="R1108" s="212">
        <v>43.800000000000004</v>
      </c>
      <c r="S1108" s="217">
        <f t="shared" si="434"/>
        <v>108.67579908675798</v>
      </c>
    </row>
    <row r="1109" spans="1:19" ht="13.5" customHeight="1" x14ac:dyDescent="0.15">
      <c r="A1109" s="209"/>
      <c r="B1109" s="194"/>
      <c r="C1109" s="379"/>
      <c r="D1109" s="203" t="s">
        <v>76</v>
      </c>
      <c r="E1109" s="212">
        <v>0</v>
      </c>
      <c r="F1109" s="212">
        <v>0.6</v>
      </c>
      <c r="G1109" s="212">
        <v>0.2</v>
      </c>
      <c r="H1109" s="212">
        <v>1.1000000000000001</v>
      </c>
      <c r="I1109" s="212">
        <v>2.9</v>
      </c>
      <c r="J1109" s="212">
        <v>0.9</v>
      </c>
      <c r="K1109" s="261">
        <v>0.5</v>
      </c>
      <c r="L1109" s="261">
        <v>0.1</v>
      </c>
      <c r="M1109" s="261">
        <v>0</v>
      </c>
      <c r="N1109" s="261">
        <v>0.1</v>
      </c>
      <c r="O1109" s="261">
        <v>0.1</v>
      </c>
      <c r="P1109" s="261">
        <v>0.1</v>
      </c>
      <c r="Q1109" s="212">
        <f t="shared" si="433"/>
        <v>6.5999999999999988</v>
      </c>
      <c r="R1109" s="212">
        <v>5.9999999999999991</v>
      </c>
      <c r="S1109" s="217">
        <f t="shared" si="434"/>
        <v>109.99999999999999</v>
      </c>
    </row>
    <row r="1110" spans="1:19" ht="13.5" customHeight="1" thickBot="1" x14ac:dyDescent="0.2">
      <c r="A1110" s="209"/>
      <c r="B1110" s="194"/>
      <c r="C1110" s="380"/>
      <c r="D1110" s="206" t="s">
        <v>77</v>
      </c>
      <c r="E1110" s="212">
        <v>0</v>
      </c>
      <c r="F1110" s="212">
        <v>0.6</v>
      </c>
      <c r="G1110" s="212">
        <v>0.2</v>
      </c>
      <c r="H1110" s="212">
        <v>1.1000000000000001</v>
      </c>
      <c r="I1110" s="212">
        <v>2.9</v>
      </c>
      <c r="J1110" s="212">
        <v>0.9</v>
      </c>
      <c r="K1110" s="262">
        <v>0.5</v>
      </c>
      <c r="L1110" s="262">
        <v>0.1</v>
      </c>
      <c r="M1110" s="262">
        <v>0</v>
      </c>
      <c r="N1110" s="262">
        <v>0.1</v>
      </c>
      <c r="O1110" s="262">
        <v>0.1</v>
      </c>
      <c r="P1110" s="262">
        <v>0.1</v>
      </c>
      <c r="Q1110" s="214">
        <f t="shared" si="433"/>
        <v>6.5999999999999988</v>
      </c>
      <c r="R1110" s="214">
        <v>5.9999999999999991</v>
      </c>
      <c r="S1110" s="223">
        <f t="shared" si="434"/>
        <v>109.99999999999999</v>
      </c>
    </row>
    <row r="1111" spans="1:19" ht="13.5" customHeight="1" x14ac:dyDescent="0.15">
      <c r="A1111" s="209"/>
      <c r="B1111" s="194"/>
      <c r="C1111" s="378" t="s">
        <v>216</v>
      </c>
      <c r="D1111" s="200" t="s">
        <v>72</v>
      </c>
      <c r="E1111" s="210">
        <v>2.6</v>
      </c>
      <c r="F1111" s="210">
        <v>4.8</v>
      </c>
      <c r="G1111" s="210">
        <v>3</v>
      </c>
      <c r="H1111" s="210">
        <v>4</v>
      </c>
      <c r="I1111" s="210">
        <v>8.5</v>
      </c>
      <c r="J1111" s="210">
        <v>9.6</v>
      </c>
      <c r="K1111" s="265">
        <v>4.5999999999999996</v>
      </c>
      <c r="L1111" s="265">
        <v>3.6</v>
      </c>
      <c r="M1111" s="265">
        <v>2.9</v>
      </c>
      <c r="N1111" s="265">
        <v>3.6</v>
      </c>
      <c r="O1111" s="265">
        <v>2.7</v>
      </c>
      <c r="P1111" s="265">
        <v>3.3</v>
      </c>
      <c r="Q1111" s="210">
        <f t="shared" si="433"/>
        <v>53.2</v>
      </c>
      <c r="R1111" s="210">
        <v>43.699999999999996</v>
      </c>
      <c r="S1111" s="222">
        <f t="shared" si="434"/>
        <v>121.73913043478262</v>
      </c>
    </row>
    <row r="1112" spans="1:19" ht="13.5" customHeight="1" x14ac:dyDescent="0.15">
      <c r="A1112" s="209"/>
      <c r="B1112" s="194"/>
      <c r="C1112" s="379"/>
      <c r="D1112" s="203" t="s">
        <v>73</v>
      </c>
      <c r="E1112" s="212">
        <v>0.3</v>
      </c>
      <c r="F1112" s="212">
        <v>0.6</v>
      </c>
      <c r="G1112" s="212">
        <v>0.4</v>
      </c>
      <c r="H1112" s="212">
        <v>0.5</v>
      </c>
      <c r="I1112" s="212">
        <v>1</v>
      </c>
      <c r="J1112" s="212">
        <v>1.2</v>
      </c>
      <c r="K1112" s="261">
        <v>0.1</v>
      </c>
      <c r="L1112" s="261">
        <v>0.1</v>
      </c>
      <c r="M1112" s="261">
        <v>0.1</v>
      </c>
      <c r="N1112" s="261">
        <v>0.1</v>
      </c>
      <c r="O1112" s="261">
        <v>0.1</v>
      </c>
      <c r="P1112" s="261">
        <v>0.1</v>
      </c>
      <c r="Q1112" s="212">
        <f t="shared" si="433"/>
        <v>4.5999999999999979</v>
      </c>
      <c r="R1112" s="212">
        <v>3.5000000000000004</v>
      </c>
      <c r="S1112" s="217">
        <f t="shared" si="434"/>
        <v>131.42857142857136</v>
      </c>
    </row>
    <row r="1113" spans="1:19" ht="13.5" customHeight="1" x14ac:dyDescent="0.15">
      <c r="A1113" s="209"/>
      <c r="B1113" s="194"/>
      <c r="C1113" s="379"/>
      <c r="D1113" s="203" t="s">
        <v>74</v>
      </c>
      <c r="E1113" s="212">
        <f t="shared" ref="E1113:P1113" si="443">+E1111-E1112</f>
        <v>2.3000000000000003</v>
      </c>
      <c r="F1113" s="212">
        <f t="shared" si="443"/>
        <v>4.2</v>
      </c>
      <c r="G1113" s="212">
        <f t="shared" si="443"/>
        <v>2.6</v>
      </c>
      <c r="H1113" s="212">
        <f t="shared" si="443"/>
        <v>3.5</v>
      </c>
      <c r="I1113" s="212">
        <f t="shared" si="443"/>
        <v>7.5</v>
      </c>
      <c r="J1113" s="212">
        <f t="shared" si="443"/>
        <v>8.4</v>
      </c>
      <c r="K1113" s="261">
        <f t="shared" si="443"/>
        <v>4.5</v>
      </c>
      <c r="L1113" s="261">
        <f t="shared" si="443"/>
        <v>3.5</v>
      </c>
      <c r="M1113" s="261">
        <f t="shared" si="443"/>
        <v>2.8</v>
      </c>
      <c r="N1113" s="261">
        <f t="shared" si="443"/>
        <v>3.5</v>
      </c>
      <c r="O1113" s="261">
        <f t="shared" si="443"/>
        <v>2.6</v>
      </c>
      <c r="P1113" s="261">
        <f t="shared" si="443"/>
        <v>3.1999999999999997</v>
      </c>
      <c r="Q1113" s="212">
        <f t="shared" si="433"/>
        <v>48.6</v>
      </c>
      <c r="R1113" s="212">
        <v>40.200000000000003</v>
      </c>
      <c r="S1113" s="217">
        <f t="shared" si="434"/>
        <v>120.89552238805969</v>
      </c>
    </row>
    <row r="1114" spans="1:19" ht="13.5" customHeight="1" x14ac:dyDescent="0.15">
      <c r="A1114" s="209"/>
      <c r="B1114" s="194"/>
      <c r="C1114" s="379"/>
      <c r="D1114" s="203" t="s">
        <v>75</v>
      </c>
      <c r="E1114" s="212">
        <f t="shared" ref="E1114:P1114" si="444">+E1111-E1115</f>
        <v>1.9000000000000001</v>
      </c>
      <c r="F1114" s="212">
        <f t="shared" si="444"/>
        <v>4.2</v>
      </c>
      <c r="G1114" s="212">
        <f t="shared" si="444"/>
        <v>2.2000000000000002</v>
      </c>
      <c r="H1114" s="212">
        <f t="shared" si="444"/>
        <v>2.9</v>
      </c>
      <c r="I1114" s="212">
        <f t="shared" si="444"/>
        <v>7.2</v>
      </c>
      <c r="J1114" s="212">
        <f t="shared" si="444"/>
        <v>8.6999999999999993</v>
      </c>
      <c r="K1114" s="261">
        <f t="shared" si="444"/>
        <v>3.8</v>
      </c>
      <c r="L1114" s="261">
        <f t="shared" si="444"/>
        <v>3</v>
      </c>
      <c r="M1114" s="261">
        <f t="shared" si="444"/>
        <v>2.4</v>
      </c>
      <c r="N1114" s="261">
        <f t="shared" si="444"/>
        <v>3.2</v>
      </c>
      <c r="O1114" s="261">
        <f t="shared" si="444"/>
        <v>2.3000000000000003</v>
      </c>
      <c r="P1114" s="261">
        <f t="shared" si="444"/>
        <v>2.6999999999999997</v>
      </c>
      <c r="Q1114" s="212">
        <f t="shared" si="433"/>
        <v>44.500000000000007</v>
      </c>
      <c r="R1114" s="212">
        <v>36</v>
      </c>
      <c r="S1114" s="217">
        <f t="shared" si="434"/>
        <v>123.61111111111114</v>
      </c>
    </row>
    <row r="1115" spans="1:19" ht="13.5" customHeight="1" x14ac:dyDescent="0.15">
      <c r="A1115" s="209"/>
      <c r="B1115" s="194"/>
      <c r="C1115" s="379"/>
      <c r="D1115" s="203" t="s">
        <v>76</v>
      </c>
      <c r="E1115" s="212">
        <v>0.7</v>
      </c>
      <c r="F1115" s="212">
        <v>0.6</v>
      </c>
      <c r="G1115" s="212">
        <v>0.8</v>
      </c>
      <c r="H1115" s="212">
        <v>1.1000000000000001</v>
      </c>
      <c r="I1115" s="212">
        <v>1.3</v>
      </c>
      <c r="J1115" s="212">
        <v>0.9</v>
      </c>
      <c r="K1115" s="261">
        <v>0.8</v>
      </c>
      <c r="L1115" s="261">
        <v>0.6</v>
      </c>
      <c r="M1115" s="261">
        <v>0.5</v>
      </c>
      <c r="N1115" s="261">
        <v>0.4</v>
      </c>
      <c r="O1115" s="261">
        <v>0.4</v>
      </c>
      <c r="P1115" s="261">
        <v>0.6</v>
      </c>
      <c r="Q1115" s="212">
        <f t="shared" si="433"/>
        <v>8.6999999999999993</v>
      </c>
      <c r="R1115" s="212">
        <v>7.7</v>
      </c>
      <c r="S1115" s="217">
        <f t="shared" si="434"/>
        <v>112.98701298701297</v>
      </c>
    </row>
    <row r="1116" spans="1:19" ht="13.5" customHeight="1" thickBot="1" x14ac:dyDescent="0.2">
      <c r="A1116" s="209"/>
      <c r="B1116" s="194"/>
      <c r="C1116" s="380"/>
      <c r="D1116" s="206" t="s">
        <v>77</v>
      </c>
      <c r="E1116" s="214">
        <v>0.7</v>
      </c>
      <c r="F1116" s="214">
        <v>0.6</v>
      </c>
      <c r="G1116" s="214">
        <v>0.9</v>
      </c>
      <c r="H1116" s="214">
        <v>1.2</v>
      </c>
      <c r="I1116" s="214">
        <v>1.5</v>
      </c>
      <c r="J1116" s="214">
        <v>1</v>
      </c>
      <c r="K1116" s="262">
        <v>0.9</v>
      </c>
      <c r="L1116" s="262">
        <v>0.6</v>
      </c>
      <c r="M1116" s="262">
        <v>0.5</v>
      </c>
      <c r="N1116" s="262">
        <v>0.5</v>
      </c>
      <c r="O1116" s="262">
        <v>0.5</v>
      </c>
      <c r="P1116" s="262">
        <v>0.6</v>
      </c>
      <c r="Q1116" s="214">
        <f t="shared" si="433"/>
        <v>9.4999999999999982</v>
      </c>
      <c r="R1116" s="214">
        <v>8.5</v>
      </c>
      <c r="S1116" s="223">
        <f t="shared" si="434"/>
        <v>111.76470588235293</v>
      </c>
    </row>
    <row r="1117" spans="1:19" ht="13.5" customHeight="1" x14ac:dyDescent="0.15">
      <c r="A1117" s="209"/>
      <c r="B1117" s="194"/>
      <c r="C1117" s="378" t="s">
        <v>217</v>
      </c>
      <c r="D1117" s="200" t="s">
        <v>72</v>
      </c>
      <c r="E1117" s="210">
        <v>2.7</v>
      </c>
      <c r="F1117" s="210">
        <v>2.5</v>
      </c>
      <c r="G1117" s="210">
        <v>8.3000000000000007</v>
      </c>
      <c r="H1117" s="210">
        <v>11</v>
      </c>
      <c r="I1117" s="210">
        <v>20</v>
      </c>
      <c r="J1117" s="210">
        <v>9.1</v>
      </c>
      <c r="K1117" s="265">
        <v>14.5</v>
      </c>
      <c r="L1117" s="265">
        <v>17.2</v>
      </c>
      <c r="M1117" s="265">
        <v>24.3</v>
      </c>
      <c r="N1117" s="265">
        <v>4.8</v>
      </c>
      <c r="O1117" s="265">
        <v>3.7</v>
      </c>
      <c r="P1117" s="265">
        <v>3.6</v>
      </c>
      <c r="Q1117" s="210">
        <f t="shared" si="433"/>
        <v>121.69999999999999</v>
      </c>
      <c r="R1117" s="210">
        <v>119.4</v>
      </c>
      <c r="S1117" s="222">
        <f t="shared" si="434"/>
        <v>101.92629815745393</v>
      </c>
    </row>
    <row r="1118" spans="1:19" ht="13.5" customHeight="1" x14ac:dyDescent="0.15">
      <c r="A1118" s="209"/>
      <c r="B1118" s="194"/>
      <c r="C1118" s="379"/>
      <c r="D1118" s="203" t="s">
        <v>73</v>
      </c>
      <c r="E1118" s="212">
        <v>0.2</v>
      </c>
      <c r="F1118" s="212">
        <v>0.2</v>
      </c>
      <c r="G1118" s="212">
        <v>0.3</v>
      </c>
      <c r="H1118" s="212">
        <v>0.4</v>
      </c>
      <c r="I1118" s="212">
        <v>0.7</v>
      </c>
      <c r="J1118" s="212">
        <v>0.5</v>
      </c>
      <c r="K1118" s="261">
        <v>0.7</v>
      </c>
      <c r="L1118" s="261">
        <v>1</v>
      </c>
      <c r="M1118" s="261">
        <v>1</v>
      </c>
      <c r="N1118" s="261">
        <v>0.1</v>
      </c>
      <c r="O1118" s="261">
        <v>0.1</v>
      </c>
      <c r="P1118" s="261">
        <v>0.1</v>
      </c>
      <c r="Q1118" s="212">
        <f t="shared" si="433"/>
        <v>5.2999999999999989</v>
      </c>
      <c r="R1118" s="212">
        <v>5.0999999999999988</v>
      </c>
      <c r="S1118" s="217">
        <f t="shared" si="434"/>
        <v>103.92156862745099</v>
      </c>
    </row>
    <row r="1119" spans="1:19" ht="13.5" customHeight="1" x14ac:dyDescent="0.15">
      <c r="A1119" s="209"/>
      <c r="B1119" s="194"/>
      <c r="C1119" s="379"/>
      <c r="D1119" s="203" t="s">
        <v>74</v>
      </c>
      <c r="E1119" s="212">
        <f t="shared" ref="E1119:P1119" si="445">+E1117-E1118</f>
        <v>2.5</v>
      </c>
      <c r="F1119" s="212">
        <f t="shared" si="445"/>
        <v>2.2999999999999998</v>
      </c>
      <c r="G1119" s="212">
        <f t="shared" si="445"/>
        <v>8</v>
      </c>
      <c r="H1119" s="212">
        <f t="shared" si="445"/>
        <v>10.6</v>
      </c>
      <c r="I1119" s="212">
        <f t="shared" si="445"/>
        <v>19.3</v>
      </c>
      <c r="J1119" s="212">
        <f t="shared" si="445"/>
        <v>8.6</v>
      </c>
      <c r="K1119" s="261">
        <f t="shared" si="445"/>
        <v>13.8</v>
      </c>
      <c r="L1119" s="261">
        <f t="shared" si="445"/>
        <v>16.2</v>
      </c>
      <c r="M1119" s="261">
        <f t="shared" si="445"/>
        <v>23.3</v>
      </c>
      <c r="N1119" s="261">
        <f t="shared" si="445"/>
        <v>4.7</v>
      </c>
      <c r="O1119" s="261">
        <f t="shared" si="445"/>
        <v>3.6</v>
      </c>
      <c r="P1119" s="261">
        <f t="shared" si="445"/>
        <v>3.5</v>
      </c>
      <c r="Q1119" s="212">
        <f t="shared" si="433"/>
        <v>116.4</v>
      </c>
      <c r="R1119" s="212">
        <v>114.3</v>
      </c>
      <c r="S1119" s="217">
        <f t="shared" si="434"/>
        <v>101.83727034120736</v>
      </c>
    </row>
    <row r="1120" spans="1:19" ht="13.5" customHeight="1" x14ac:dyDescent="0.15">
      <c r="A1120" s="209"/>
      <c r="B1120" s="194"/>
      <c r="C1120" s="379"/>
      <c r="D1120" s="203" t="s">
        <v>75</v>
      </c>
      <c r="E1120" s="212">
        <f t="shared" ref="E1120:P1120" si="446">+E1117-E1121</f>
        <v>1.2000000000000002</v>
      </c>
      <c r="F1120" s="212">
        <f t="shared" si="446"/>
        <v>1.1000000000000001</v>
      </c>
      <c r="G1120" s="212">
        <f t="shared" si="446"/>
        <v>5.3000000000000007</v>
      </c>
      <c r="H1120" s="212">
        <f t="shared" si="446"/>
        <v>6.6</v>
      </c>
      <c r="I1120" s="212">
        <f t="shared" si="446"/>
        <v>13.8</v>
      </c>
      <c r="J1120" s="212">
        <f t="shared" si="446"/>
        <v>5.3</v>
      </c>
      <c r="K1120" s="261">
        <f t="shared" si="446"/>
        <v>13.3</v>
      </c>
      <c r="L1120" s="261">
        <f t="shared" si="446"/>
        <v>15.7</v>
      </c>
      <c r="M1120" s="261">
        <f t="shared" si="446"/>
        <v>22.6</v>
      </c>
      <c r="N1120" s="261">
        <f t="shared" si="446"/>
        <v>4.0999999999999996</v>
      </c>
      <c r="O1120" s="261">
        <f t="shared" si="446"/>
        <v>2.9000000000000004</v>
      </c>
      <c r="P1120" s="261">
        <f t="shared" si="446"/>
        <v>2.8</v>
      </c>
      <c r="Q1120" s="212">
        <f t="shared" si="433"/>
        <v>94.7</v>
      </c>
      <c r="R1120" s="212">
        <v>92.699999999999989</v>
      </c>
      <c r="S1120" s="217">
        <f t="shared" si="434"/>
        <v>102.15749730312839</v>
      </c>
    </row>
    <row r="1121" spans="1:19" ht="13.5" customHeight="1" x14ac:dyDescent="0.15">
      <c r="A1121" s="209"/>
      <c r="B1121" s="194"/>
      <c r="C1121" s="379"/>
      <c r="D1121" s="203" t="s">
        <v>76</v>
      </c>
      <c r="E1121" s="212">
        <v>1.5</v>
      </c>
      <c r="F1121" s="212">
        <v>1.4</v>
      </c>
      <c r="G1121" s="212">
        <v>3</v>
      </c>
      <c r="H1121" s="212">
        <v>4.4000000000000004</v>
      </c>
      <c r="I1121" s="212">
        <v>6.2</v>
      </c>
      <c r="J1121" s="212">
        <v>3.8</v>
      </c>
      <c r="K1121" s="261">
        <v>1.2</v>
      </c>
      <c r="L1121" s="261">
        <v>1.5</v>
      </c>
      <c r="M1121" s="261">
        <v>1.7</v>
      </c>
      <c r="N1121" s="261">
        <v>0.7</v>
      </c>
      <c r="O1121" s="261">
        <v>0.8</v>
      </c>
      <c r="P1121" s="261">
        <v>0.8</v>
      </c>
      <c r="Q1121" s="212">
        <f t="shared" si="433"/>
        <v>27</v>
      </c>
      <c r="R1121" s="212">
        <v>26.7</v>
      </c>
      <c r="S1121" s="217">
        <f t="shared" si="434"/>
        <v>101.12359550561798</v>
      </c>
    </row>
    <row r="1122" spans="1:19" ht="13.5" customHeight="1" thickBot="1" x14ac:dyDescent="0.2">
      <c r="A1122" s="209"/>
      <c r="B1122" s="194"/>
      <c r="C1122" s="380"/>
      <c r="D1122" s="206" t="s">
        <v>77</v>
      </c>
      <c r="E1122" s="214">
        <v>1.8</v>
      </c>
      <c r="F1122" s="214">
        <v>1.7</v>
      </c>
      <c r="G1122" s="214">
        <v>3</v>
      </c>
      <c r="H1122" s="214">
        <v>4.8</v>
      </c>
      <c r="I1122" s="214">
        <v>6.8</v>
      </c>
      <c r="J1122" s="214">
        <v>4.5999999999999996</v>
      </c>
      <c r="K1122" s="262">
        <v>2.5</v>
      </c>
      <c r="L1122" s="262">
        <v>2.8</v>
      </c>
      <c r="M1122" s="262">
        <v>2.9</v>
      </c>
      <c r="N1122" s="262">
        <v>1.8</v>
      </c>
      <c r="O1122" s="262">
        <v>1.5</v>
      </c>
      <c r="P1122" s="262">
        <v>1.4</v>
      </c>
      <c r="Q1122" s="214">
        <f t="shared" si="433"/>
        <v>35.6</v>
      </c>
      <c r="R1122" s="214">
        <v>34.700000000000003</v>
      </c>
      <c r="S1122" s="223">
        <f t="shared" si="434"/>
        <v>102.59365994236312</v>
      </c>
    </row>
    <row r="1123" spans="1:19" ht="13.5" customHeight="1" x14ac:dyDescent="0.15">
      <c r="A1123" s="209"/>
      <c r="B1123" s="194"/>
      <c r="C1123" s="378" t="s">
        <v>296</v>
      </c>
      <c r="D1123" s="200" t="s">
        <v>72</v>
      </c>
      <c r="E1123" s="210">
        <v>24</v>
      </c>
      <c r="F1123" s="210">
        <v>59.6</v>
      </c>
      <c r="G1123" s="210">
        <v>67</v>
      </c>
      <c r="H1123" s="210">
        <v>74.3</v>
      </c>
      <c r="I1123" s="210">
        <v>68.5</v>
      </c>
      <c r="J1123" s="210">
        <v>62.4</v>
      </c>
      <c r="K1123" s="265">
        <v>64.099999999999994</v>
      </c>
      <c r="L1123" s="265">
        <v>32</v>
      </c>
      <c r="M1123" s="265">
        <v>21.3</v>
      </c>
      <c r="N1123" s="265">
        <v>24.3</v>
      </c>
      <c r="O1123" s="265">
        <v>23.1</v>
      </c>
      <c r="P1123" s="265">
        <v>22.4</v>
      </c>
      <c r="Q1123" s="210">
        <f t="shared" si="433"/>
        <v>543</v>
      </c>
      <c r="R1123" s="210">
        <v>564.9000000000002</v>
      </c>
      <c r="S1123" s="222">
        <f t="shared" si="434"/>
        <v>96.123207647371174</v>
      </c>
    </row>
    <row r="1124" spans="1:19" ht="13.5" customHeight="1" x14ac:dyDescent="0.15">
      <c r="A1124" s="209"/>
      <c r="B1124" s="194"/>
      <c r="C1124" s="379"/>
      <c r="D1124" s="203" t="s">
        <v>73</v>
      </c>
      <c r="E1124" s="212">
        <v>4.0999999999999996</v>
      </c>
      <c r="F1124" s="212">
        <v>16.2</v>
      </c>
      <c r="G1124" s="212">
        <v>22.5</v>
      </c>
      <c r="H1124" s="212">
        <v>32.200000000000003</v>
      </c>
      <c r="I1124" s="212">
        <v>31</v>
      </c>
      <c r="J1124" s="212">
        <v>25.2</v>
      </c>
      <c r="K1124" s="261">
        <v>18.5</v>
      </c>
      <c r="L1124" s="261">
        <v>3.9</v>
      </c>
      <c r="M1124" s="261">
        <v>2.1</v>
      </c>
      <c r="N1124" s="261">
        <v>3.7</v>
      </c>
      <c r="O1124" s="261">
        <v>4.4000000000000004</v>
      </c>
      <c r="P1124" s="261">
        <v>3.1</v>
      </c>
      <c r="Q1124" s="212">
        <f t="shared" si="433"/>
        <v>166.89999999999998</v>
      </c>
      <c r="R1124" s="212">
        <v>145.00000000000003</v>
      </c>
      <c r="S1124" s="217">
        <f t="shared" si="434"/>
        <v>115.10344827586204</v>
      </c>
    </row>
    <row r="1125" spans="1:19" ht="13.5" customHeight="1" x14ac:dyDescent="0.15">
      <c r="A1125" s="209"/>
      <c r="B1125" s="194"/>
      <c r="C1125" s="379"/>
      <c r="D1125" s="203" t="s">
        <v>74</v>
      </c>
      <c r="E1125" s="212">
        <f t="shared" ref="E1125:P1125" si="447">+E1123-E1124</f>
        <v>19.899999999999999</v>
      </c>
      <c r="F1125" s="212">
        <f t="shared" si="447"/>
        <v>43.400000000000006</v>
      </c>
      <c r="G1125" s="212">
        <f t="shared" si="447"/>
        <v>44.5</v>
      </c>
      <c r="H1125" s="212">
        <f t="shared" si="447"/>
        <v>42.099999999999994</v>
      </c>
      <c r="I1125" s="212">
        <f t="shared" si="447"/>
        <v>37.5</v>
      </c>
      <c r="J1125" s="212">
        <f t="shared" si="447"/>
        <v>37.200000000000003</v>
      </c>
      <c r="K1125" s="261">
        <f t="shared" si="447"/>
        <v>45.599999999999994</v>
      </c>
      <c r="L1125" s="261">
        <f t="shared" si="447"/>
        <v>28.1</v>
      </c>
      <c r="M1125" s="261">
        <f t="shared" si="447"/>
        <v>19.2</v>
      </c>
      <c r="N1125" s="261">
        <f t="shared" si="447"/>
        <v>20.6</v>
      </c>
      <c r="O1125" s="261">
        <f t="shared" si="447"/>
        <v>18.700000000000003</v>
      </c>
      <c r="P1125" s="261">
        <f t="shared" si="447"/>
        <v>19.299999999999997</v>
      </c>
      <c r="Q1125" s="212">
        <f t="shared" si="433"/>
        <v>376.10000000000008</v>
      </c>
      <c r="R1125" s="212">
        <v>419.9</v>
      </c>
      <c r="S1125" s="217">
        <f t="shared" si="434"/>
        <v>89.56894498690167</v>
      </c>
    </row>
    <row r="1126" spans="1:19" ht="13.5" customHeight="1" x14ac:dyDescent="0.15">
      <c r="A1126" s="209"/>
      <c r="B1126" s="194"/>
      <c r="C1126" s="379"/>
      <c r="D1126" s="203" t="s">
        <v>75</v>
      </c>
      <c r="E1126" s="212">
        <f t="shared" ref="E1126:P1126" si="448">+E1123-E1127</f>
        <v>20.399999999999999</v>
      </c>
      <c r="F1126" s="212">
        <f t="shared" si="448"/>
        <v>51.9</v>
      </c>
      <c r="G1126" s="212">
        <f t="shared" si="448"/>
        <v>58.5</v>
      </c>
      <c r="H1126" s="212">
        <f t="shared" si="448"/>
        <v>63.4</v>
      </c>
      <c r="I1126" s="212">
        <f t="shared" si="448"/>
        <v>56.8</v>
      </c>
      <c r="J1126" s="212">
        <f t="shared" si="448"/>
        <v>52.5</v>
      </c>
      <c r="K1126" s="261">
        <f t="shared" si="448"/>
        <v>53.099999999999994</v>
      </c>
      <c r="L1126" s="261">
        <f t="shared" si="448"/>
        <v>25</v>
      </c>
      <c r="M1126" s="261">
        <f t="shared" si="448"/>
        <v>16</v>
      </c>
      <c r="N1126" s="261">
        <f t="shared" si="448"/>
        <v>17.700000000000003</v>
      </c>
      <c r="O1126" s="261">
        <f t="shared" si="448"/>
        <v>15.8</v>
      </c>
      <c r="P1126" s="261">
        <f t="shared" si="448"/>
        <v>17</v>
      </c>
      <c r="Q1126" s="212">
        <f t="shared" si="433"/>
        <v>448.1</v>
      </c>
      <c r="R1126" s="212">
        <v>468.50000000000006</v>
      </c>
      <c r="S1126" s="217">
        <f t="shared" si="434"/>
        <v>95.645677694770541</v>
      </c>
    </row>
    <row r="1127" spans="1:19" ht="13.5" customHeight="1" x14ac:dyDescent="0.15">
      <c r="A1127" s="209"/>
      <c r="B1127" s="194"/>
      <c r="C1127" s="379"/>
      <c r="D1127" s="203" t="s">
        <v>76</v>
      </c>
      <c r="E1127" s="212">
        <v>3.6</v>
      </c>
      <c r="F1127" s="212">
        <v>7.7</v>
      </c>
      <c r="G1127" s="212">
        <v>8.5</v>
      </c>
      <c r="H1127" s="212">
        <v>10.9</v>
      </c>
      <c r="I1127" s="212">
        <v>11.7</v>
      </c>
      <c r="J1127" s="212">
        <v>9.9</v>
      </c>
      <c r="K1127" s="261">
        <v>11</v>
      </c>
      <c r="L1127" s="261">
        <v>7</v>
      </c>
      <c r="M1127" s="261">
        <v>5.3</v>
      </c>
      <c r="N1127" s="261">
        <v>6.6</v>
      </c>
      <c r="O1127" s="261">
        <v>7.3</v>
      </c>
      <c r="P1127" s="261">
        <v>5.4</v>
      </c>
      <c r="Q1127" s="212">
        <f t="shared" si="433"/>
        <v>94.9</v>
      </c>
      <c r="R1127" s="212">
        <v>96.4</v>
      </c>
      <c r="S1127" s="217">
        <f t="shared" si="434"/>
        <v>98.443983402489636</v>
      </c>
    </row>
    <row r="1128" spans="1:19" ht="13.5" customHeight="1" thickBot="1" x14ac:dyDescent="0.2">
      <c r="A1128" s="209"/>
      <c r="B1128" s="194"/>
      <c r="C1128" s="380"/>
      <c r="D1128" s="206" t="s">
        <v>77</v>
      </c>
      <c r="E1128" s="214">
        <v>4</v>
      </c>
      <c r="F1128" s="214">
        <v>8.5</v>
      </c>
      <c r="G1128" s="214">
        <v>9.3000000000000007</v>
      </c>
      <c r="H1128" s="214">
        <v>12</v>
      </c>
      <c r="I1128" s="214">
        <v>12.9</v>
      </c>
      <c r="J1128" s="214">
        <v>10.9</v>
      </c>
      <c r="K1128" s="262">
        <v>12.1</v>
      </c>
      <c r="L1128" s="262">
        <v>7.7</v>
      </c>
      <c r="M1128" s="262">
        <v>5.8</v>
      </c>
      <c r="N1128" s="262">
        <v>7.3</v>
      </c>
      <c r="O1128" s="262">
        <v>8.1</v>
      </c>
      <c r="P1128" s="262">
        <v>5.9</v>
      </c>
      <c r="Q1128" s="214">
        <f t="shared" si="433"/>
        <v>104.49999999999999</v>
      </c>
      <c r="R1128" s="214">
        <v>106.8</v>
      </c>
      <c r="S1128" s="223">
        <f t="shared" si="434"/>
        <v>97.846441947565538</v>
      </c>
    </row>
    <row r="1129" spans="1:19" ht="13.5" customHeight="1" x14ac:dyDescent="0.15">
      <c r="A1129" s="209"/>
      <c r="B1129" s="194"/>
      <c r="C1129" s="378" t="s">
        <v>218</v>
      </c>
      <c r="D1129" s="200" t="s">
        <v>72</v>
      </c>
      <c r="E1129" s="210">
        <v>13.9</v>
      </c>
      <c r="F1129" s="210">
        <v>32.5</v>
      </c>
      <c r="G1129" s="210">
        <v>21.5</v>
      </c>
      <c r="H1129" s="210">
        <v>27</v>
      </c>
      <c r="I1129" s="210">
        <v>34.799999999999997</v>
      </c>
      <c r="J1129" s="210">
        <v>29.4</v>
      </c>
      <c r="K1129" s="265">
        <v>38.9</v>
      </c>
      <c r="L1129" s="265">
        <v>18.8</v>
      </c>
      <c r="M1129" s="265">
        <v>12.7</v>
      </c>
      <c r="N1129" s="265">
        <v>14.4</v>
      </c>
      <c r="O1129" s="265">
        <v>21.2</v>
      </c>
      <c r="P1129" s="265">
        <v>18.899999999999999</v>
      </c>
      <c r="Q1129" s="210">
        <f t="shared" si="433"/>
        <v>284</v>
      </c>
      <c r="R1129" s="210">
        <v>257.3</v>
      </c>
      <c r="S1129" s="222">
        <f t="shared" si="434"/>
        <v>110.37699183832102</v>
      </c>
    </row>
    <row r="1130" spans="1:19" ht="13.5" customHeight="1" x14ac:dyDescent="0.15">
      <c r="A1130" s="209"/>
      <c r="B1130" s="194"/>
      <c r="C1130" s="379"/>
      <c r="D1130" s="203" t="s">
        <v>73</v>
      </c>
      <c r="E1130" s="212">
        <v>4.2</v>
      </c>
      <c r="F1130" s="212">
        <v>9.6999999999999993</v>
      </c>
      <c r="G1130" s="212">
        <v>6.4</v>
      </c>
      <c r="H1130" s="212">
        <v>8.1</v>
      </c>
      <c r="I1130" s="212">
        <v>10.4</v>
      </c>
      <c r="J1130" s="212">
        <v>8.8000000000000007</v>
      </c>
      <c r="K1130" s="261">
        <v>11.7</v>
      </c>
      <c r="L1130" s="261">
        <v>5.7</v>
      </c>
      <c r="M1130" s="261">
        <v>3.8</v>
      </c>
      <c r="N1130" s="261">
        <v>4.3</v>
      </c>
      <c r="O1130" s="261">
        <v>6.4</v>
      </c>
      <c r="P1130" s="261">
        <v>5.7</v>
      </c>
      <c r="Q1130" s="212">
        <f t="shared" si="433"/>
        <v>85.2</v>
      </c>
      <c r="R1130" s="212">
        <v>77.100000000000009</v>
      </c>
      <c r="S1130" s="217">
        <f t="shared" si="434"/>
        <v>110.50583657587548</v>
      </c>
    </row>
    <row r="1131" spans="1:19" ht="13.5" customHeight="1" x14ac:dyDescent="0.15">
      <c r="A1131" s="209"/>
      <c r="B1131" s="194"/>
      <c r="C1131" s="379"/>
      <c r="D1131" s="203" t="s">
        <v>74</v>
      </c>
      <c r="E1131" s="212">
        <f t="shared" ref="E1131:P1131" si="449">+E1129-E1130</f>
        <v>9.6999999999999993</v>
      </c>
      <c r="F1131" s="212">
        <f t="shared" si="449"/>
        <v>22.8</v>
      </c>
      <c r="G1131" s="212">
        <f t="shared" si="449"/>
        <v>15.1</v>
      </c>
      <c r="H1131" s="212">
        <f t="shared" si="449"/>
        <v>18.899999999999999</v>
      </c>
      <c r="I1131" s="212">
        <f t="shared" si="449"/>
        <v>24.4</v>
      </c>
      <c r="J1131" s="212">
        <f t="shared" si="449"/>
        <v>20.599999999999998</v>
      </c>
      <c r="K1131" s="261">
        <f t="shared" si="449"/>
        <v>27.2</v>
      </c>
      <c r="L1131" s="261">
        <f t="shared" si="449"/>
        <v>13.100000000000001</v>
      </c>
      <c r="M1131" s="261">
        <f t="shared" si="449"/>
        <v>8.8999999999999986</v>
      </c>
      <c r="N1131" s="261">
        <f t="shared" si="449"/>
        <v>10.100000000000001</v>
      </c>
      <c r="O1131" s="261">
        <f t="shared" si="449"/>
        <v>14.799999999999999</v>
      </c>
      <c r="P1131" s="261">
        <f t="shared" si="449"/>
        <v>13.2</v>
      </c>
      <c r="Q1131" s="212">
        <f t="shared" si="433"/>
        <v>198.79999999999998</v>
      </c>
      <c r="R1131" s="212">
        <v>180.20000000000002</v>
      </c>
      <c r="S1131" s="217">
        <f t="shared" si="434"/>
        <v>110.32186459489455</v>
      </c>
    </row>
    <row r="1132" spans="1:19" ht="13.5" customHeight="1" x14ac:dyDescent="0.15">
      <c r="A1132" s="209"/>
      <c r="B1132" s="194"/>
      <c r="C1132" s="379"/>
      <c r="D1132" s="203" t="s">
        <v>75</v>
      </c>
      <c r="E1132" s="212">
        <f t="shared" ref="E1132:P1132" si="450">+E1129-E1133</f>
        <v>13.8</v>
      </c>
      <c r="F1132" s="212">
        <f t="shared" si="450"/>
        <v>32.1</v>
      </c>
      <c r="G1132" s="212">
        <f t="shared" si="450"/>
        <v>21.1</v>
      </c>
      <c r="H1132" s="212">
        <f t="shared" si="450"/>
        <v>26.2</v>
      </c>
      <c r="I1132" s="212">
        <f t="shared" si="450"/>
        <v>33.299999999999997</v>
      </c>
      <c r="J1132" s="212">
        <f t="shared" si="450"/>
        <v>28.599999999999998</v>
      </c>
      <c r="K1132" s="261">
        <f t="shared" si="450"/>
        <v>38.5</v>
      </c>
      <c r="L1132" s="261">
        <f t="shared" si="450"/>
        <v>18.600000000000001</v>
      </c>
      <c r="M1132" s="261">
        <f t="shared" si="450"/>
        <v>12.5</v>
      </c>
      <c r="N1132" s="261">
        <f t="shared" si="450"/>
        <v>14</v>
      </c>
      <c r="O1132" s="261">
        <f t="shared" si="450"/>
        <v>21</v>
      </c>
      <c r="P1132" s="261">
        <f t="shared" si="450"/>
        <v>18.799999999999997</v>
      </c>
      <c r="Q1132" s="212">
        <f t="shared" si="433"/>
        <v>278.5</v>
      </c>
      <c r="R1132" s="212">
        <v>253.29999999999998</v>
      </c>
      <c r="S1132" s="217">
        <f t="shared" si="434"/>
        <v>109.94867745756021</v>
      </c>
    </row>
    <row r="1133" spans="1:19" ht="13.5" customHeight="1" x14ac:dyDescent="0.15">
      <c r="A1133" s="209"/>
      <c r="B1133" s="194"/>
      <c r="C1133" s="379"/>
      <c r="D1133" s="203" t="s">
        <v>76</v>
      </c>
      <c r="E1133" s="212">
        <v>0.1</v>
      </c>
      <c r="F1133" s="212">
        <v>0.4</v>
      </c>
      <c r="G1133" s="212">
        <v>0.4</v>
      </c>
      <c r="H1133" s="212">
        <v>0.8</v>
      </c>
      <c r="I1133" s="212">
        <v>1.5</v>
      </c>
      <c r="J1133" s="212">
        <v>0.8</v>
      </c>
      <c r="K1133" s="261">
        <v>0.4</v>
      </c>
      <c r="L1133" s="261">
        <v>0.2</v>
      </c>
      <c r="M1133" s="261">
        <v>0.2</v>
      </c>
      <c r="N1133" s="261">
        <v>0.4</v>
      </c>
      <c r="O1133" s="261">
        <v>0.2</v>
      </c>
      <c r="P1133" s="261">
        <v>0.1</v>
      </c>
      <c r="Q1133" s="212">
        <f t="shared" si="433"/>
        <v>5.5000000000000009</v>
      </c>
      <c r="R1133" s="212">
        <v>4.0000000000000009</v>
      </c>
      <c r="S1133" s="217">
        <f t="shared" si="434"/>
        <v>137.5</v>
      </c>
    </row>
    <row r="1134" spans="1:19" ht="13.5" customHeight="1" thickBot="1" x14ac:dyDescent="0.2">
      <c r="A1134" s="209"/>
      <c r="B1134" s="194"/>
      <c r="C1134" s="380"/>
      <c r="D1134" s="206" t="s">
        <v>77</v>
      </c>
      <c r="E1134" s="214">
        <v>0.1</v>
      </c>
      <c r="F1134" s="214">
        <v>0.4</v>
      </c>
      <c r="G1134" s="214">
        <v>0.4</v>
      </c>
      <c r="H1134" s="214">
        <v>0.9</v>
      </c>
      <c r="I1134" s="214">
        <v>1.7</v>
      </c>
      <c r="J1134" s="214">
        <v>0.9</v>
      </c>
      <c r="K1134" s="262">
        <v>0.5</v>
      </c>
      <c r="L1134" s="262">
        <v>0.2</v>
      </c>
      <c r="M1134" s="262">
        <v>0.2</v>
      </c>
      <c r="N1134" s="262">
        <v>0.4</v>
      </c>
      <c r="O1134" s="262">
        <v>0.2</v>
      </c>
      <c r="P1134" s="262">
        <v>0.1</v>
      </c>
      <c r="Q1134" s="214">
        <f t="shared" si="433"/>
        <v>6.0000000000000009</v>
      </c>
      <c r="R1134" s="214">
        <v>5.2</v>
      </c>
      <c r="S1134" s="223">
        <f t="shared" si="434"/>
        <v>115.3846153846154</v>
      </c>
    </row>
    <row r="1135" spans="1:19" ht="13.5" customHeight="1" x14ac:dyDescent="0.15">
      <c r="A1135" s="209"/>
      <c r="B1135" s="194"/>
      <c r="C1135" s="378" t="s">
        <v>219</v>
      </c>
      <c r="D1135" s="200" t="s">
        <v>72</v>
      </c>
      <c r="E1135" s="210">
        <v>0.3</v>
      </c>
      <c r="F1135" s="210">
        <v>5.7</v>
      </c>
      <c r="G1135" s="210">
        <v>4.0999999999999996</v>
      </c>
      <c r="H1135" s="210">
        <v>7.7</v>
      </c>
      <c r="I1135" s="210">
        <v>12</v>
      </c>
      <c r="J1135" s="210">
        <v>18</v>
      </c>
      <c r="K1135" s="265">
        <v>4.4000000000000004</v>
      </c>
      <c r="L1135" s="265">
        <v>1.4</v>
      </c>
      <c r="M1135" s="265">
        <v>0.7</v>
      </c>
      <c r="N1135" s="265">
        <v>0.3</v>
      </c>
      <c r="O1135" s="265">
        <v>0.4</v>
      </c>
      <c r="P1135" s="265">
        <v>0.6</v>
      </c>
      <c r="Q1135" s="210">
        <f t="shared" si="433"/>
        <v>55.599999999999994</v>
      </c>
      <c r="R1135" s="210">
        <v>53.79999999999999</v>
      </c>
      <c r="S1135" s="222">
        <f t="shared" si="434"/>
        <v>103.3457249070632</v>
      </c>
    </row>
    <row r="1136" spans="1:19" ht="13.5" customHeight="1" x14ac:dyDescent="0.15">
      <c r="A1136" s="209"/>
      <c r="B1136" s="194"/>
      <c r="C1136" s="379"/>
      <c r="D1136" s="203" t="s">
        <v>73</v>
      </c>
      <c r="E1136" s="212">
        <v>0</v>
      </c>
      <c r="F1136" s="212">
        <v>0.1</v>
      </c>
      <c r="G1136" s="212">
        <v>0.1</v>
      </c>
      <c r="H1136" s="212">
        <v>0.1</v>
      </c>
      <c r="I1136" s="212">
        <v>1</v>
      </c>
      <c r="J1136" s="212">
        <v>0.1</v>
      </c>
      <c r="K1136" s="261">
        <v>0</v>
      </c>
      <c r="L1136" s="261">
        <v>0</v>
      </c>
      <c r="M1136" s="261">
        <v>0</v>
      </c>
      <c r="N1136" s="261">
        <v>0</v>
      </c>
      <c r="O1136" s="261">
        <v>0</v>
      </c>
      <c r="P1136" s="261">
        <v>0</v>
      </c>
      <c r="Q1136" s="212">
        <f t="shared" si="433"/>
        <v>1.4000000000000001</v>
      </c>
      <c r="R1136" s="212">
        <v>0.30000000000000004</v>
      </c>
      <c r="S1136" s="217">
        <f t="shared" si="434"/>
        <v>466.66666666666663</v>
      </c>
    </row>
    <row r="1137" spans="1:19" ht="13.5" customHeight="1" x14ac:dyDescent="0.15">
      <c r="A1137" s="209"/>
      <c r="B1137" s="194"/>
      <c r="C1137" s="379"/>
      <c r="D1137" s="203" t="s">
        <v>74</v>
      </c>
      <c r="E1137" s="212">
        <f t="shared" ref="E1137:P1137" si="451">+E1135-E1136</f>
        <v>0.3</v>
      </c>
      <c r="F1137" s="212">
        <f t="shared" si="451"/>
        <v>5.6000000000000005</v>
      </c>
      <c r="G1137" s="212">
        <f t="shared" si="451"/>
        <v>3.9999999999999996</v>
      </c>
      <c r="H1137" s="212">
        <f t="shared" si="451"/>
        <v>7.6000000000000005</v>
      </c>
      <c r="I1137" s="212">
        <f t="shared" si="451"/>
        <v>11</v>
      </c>
      <c r="J1137" s="212">
        <f t="shared" si="451"/>
        <v>17.899999999999999</v>
      </c>
      <c r="K1137" s="261">
        <f t="shared" si="451"/>
        <v>4.4000000000000004</v>
      </c>
      <c r="L1137" s="261">
        <f t="shared" si="451"/>
        <v>1.4</v>
      </c>
      <c r="M1137" s="261">
        <f t="shared" si="451"/>
        <v>0.7</v>
      </c>
      <c r="N1137" s="261">
        <f t="shared" si="451"/>
        <v>0.3</v>
      </c>
      <c r="O1137" s="261">
        <f t="shared" si="451"/>
        <v>0.4</v>
      </c>
      <c r="P1137" s="261">
        <f t="shared" si="451"/>
        <v>0.6</v>
      </c>
      <c r="Q1137" s="212">
        <f t="shared" si="433"/>
        <v>54.199999999999996</v>
      </c>
      <c r="R1137" s="212">
        <v>53.5</v>
      </c>
      <c r="S1137" s="217">
        <f t="shared" si="434"/>
        <v>101.30841121495327</v>
      </c>
    </row>
    <row r="1138" spans="1:19" ht="13.5" customHeight="1" x14ac:dyDescent="0.15">
      <c r="A1138" s="209"/>
      <c r="B1138" s="194"/>
      <c r="C1138" s="379"/>
      <c r="D1138" s="203" t="s">
        <v>75</v>
      </c>
      <c r="E1138" s="212">
        <f t="shared" ref="E1138:P1138" si="452">+E1135-E1139</f>
        <v>0.3</v>
      </c>
      <c r="F1138" s="212">
        <f t="shared" si="452"/>
        <v>5.4</v>
      </c>
      <c r="G1138" s="212">
        <f t="shared" si="452"/>
        <v>3.8</v>
      </c>
      <c r="H1138" s="212">
        <f t="shared" si="452"/>
        <v>7</v>
      </c>
      <c r="I1138" s="212">
        <f t="shared" si="452"/>
        <v>10.6</v>
      </c>
      <c r="J1138" s="212">
        <f t="shared" si="452"/>
        <v>17.5</v>
      </c>
      <c r="K1138" s="261">
        <f t="shared" si="452"/>
        <v>4</v>
      </c>
      <c r="L1138" s="261">
        <f t="shared" si="452"/>
        <v>0.99999999999999989</v>
      </c>
      <c r="M1138" s="261">
        <f t="shared" si="452"/>
        <v>0.29999999999999993</v>
      </c>
      <c r="N1138" s="261">
        <f t="shared" si="452"/>
        <v>9.9999999999999978E-2</v>
      </c>
      <c r="O1138" s="261">
        <f t="shared" si="452"/>
        <v>0.2</v>
      </c>
      <c r="P1138" s="261">
        <f t="shared" si="452"/>
        <v>0.39999999999999997</v>
      </c>
      <c r="Q1138" s="212">
        <f t="shared" si="433"/>
        <v>50.6</v>
      </c>
      <c r="R1138" s="212">
        <v>48.500000000000007</v>
      </c>
      <c r="S1138" s="217">
        <f t="shared" si="434"/>
        <v>104.32989690721648</v>
      </c>
    </row>
    <row r="1139" spans="1:19" ht="13.5" customHeight="1" x14ac:dyDescent="0.15">
      <c r="A1139" s="209"/>
      <c r="B1139" s="194"/>
      <c r="C1139" s="379"/>
      <c r="D1139" s="203" t="s">
        <v>76</v>
      </c>
      <c r="E1139" s="212">
        <v>0</v>
      </c>
      <c r="F1139" s="212">
        <v>0.3</v>
      </c>
      <c r="G1139" s="212">
        <v>0.3</v>
      </c>
      <c r="H1139" s="212">
        <v>0.7</v>
      </c>
      <c r="I1139" s="212">
        <v>1.4</v>
      </c>
      <c r="J1139" s="212">
        <v>0.5</v>
      </c>
      <c r="K1139" s="261">
        <v>0.4</v>
      </c>
      <c r="L1139" s="261">
        <v>0.4</v>
      </c>
      <c r="M1139" s="261">
        <v>0.4</v>
      </c>
      <c r="N1139" s="261">
        <v>0.2</v>
      </c>
      <c r="O1139" s="261">
        <v>0.2</v>
      </c>
      <c r="P1139" s="261">
        <v>0.2</v>
      </c>
      <c r="Q1139" s="212">
        <f t="shared" si="433"/>
        <v>5</v>
      </c>
      <c r="R1139" s="212">
        <v>5.3</v>
      </c>
      <c r="S1139" s="217">
        <f t="shared" si="434"/>
        <v>94.339622641509436</v>
      </c>
    </row>
    <row r="1140" spans="1:19" ht="13.5" customHeight="1" thickBot="1" x14ac:dyDescent="0.2">
      <c r="A1140" s="209"/>
      <c r="B1140" s="216"/>
      <c r="C1140" s="380"/>
      <c r="D1140" s="206" t="s">
        <v>77</v>
      </c>
      <c r="E1140" s="214">
        <v>0</v>
      </c>
      <c r="F1140" s="214">
        <v>0.3</v>
      </c>
      <c r="G1140" s="214">
        <v>0.3</v>
      </c>
      <c r="H1140" s="214">
        <v>0.7</v>
      </c>
      <c r="I1140" s="214">
        <v>1.4</v>
      </c>
      <c r="J1140" s="214">
        <v>0.5</v>
      </c>
      <c r="K1140" s="262">
        <v>0.4</v>
      </c>
      <c r="L1140" s="262">
        <v>0.4</v>
      </c>
      <c r="M1140" s="262">
        <v>0.4</v>
      </c>
      <c r="N1140" s="262">
        <v>0.2</v>
      </c>
      <c r="O1140" s="262">
        <v>0.2</v>
      </c>
      <c r="P1140" s="262">
        <v>0.2</v>
      </c>
      <c r="Q1140" s="214">
        <f t="shared" si="433"/>
        <v>5</v>
      </c>
      <c r="R1140" s="214">
        <v>5.3</v>
      </c>
      <c r="S1140" s="223">
        <f t="shared" si="434"/>
        <v>94.339622641509436</v>
      </c>
    </row>
    <row r="1141" spans="1:19" ht="18.75" customHeight="1" x14ac:dyDescent="0.2">
      <c r="A1141" s="308" t="str">
        <f>$A$1</f>
        <v>５　平成27年度市町村別・月別観光入込客数</v>
      </c>
    </row>
    <row r="1142" spans="1:19" ht="13.5" customHeight="1" thickBot="1" x14ac:dyDescent="0.2">
      <c r="S1142" s="195" t="s">
        <v>310</v>
      </c>
    </row>
    <row r="1143" spans="1:19" ht="13.5" customHeight="1" thickBot="1" x14ac:dyDescent="0.2">
      <c r="A1143" s="196" t="s">
        <v>58</v>
      </c>
      <c r="B1143" s="196" t="s">
        <v>355</v>
      </c>
      <c r="C1143" s="196" t="s">
        <v>59</v>
      </c>
      <c r="D1143" s="197" t="s">
        <v>60</v>
      </c>
      <c r="E1143" s="198" t="s">
        <v>61</v>
      </c>
      <c r="F1143" s="198" t="s">
        <v>62</v>
      </c>
      <c r="G1143" s="198" t="s">
        <v>63</v>
      </c>
      <c r="H1143" s="198" t="s">
        <v>64</v>
      </c>
      <c r="I1143" s="198" t="s">
        <v>65</v>
      </c>
      <c r="J1143" s="198" t="s">
        <v>66</v>
      </c>
      <c r="K1143" s="198" t="s">
        <v>67</v>
      </c>
      <c r="L1143" s="198" t="s">
        <v>68</v>
      </c>
      <c r="M1143" s="198" t="s">
        <v>69</v>
      </c>
      <c r="N1143" s="198" t="s">
        <v>36</v>
      </c>
      <c r="O1143" s="198" t="s">
        <v>37</v>
      </c>
      <c r="P1143" s="198" t="s">
        <v>38</v>
      </c>
      <c r="Q1143" s="198" t="s">
        <v>356</v>
      </c>
      <c r="R1143" s="198" t="str">
        <f>$R$3</f>
        <v>26年度</v>
      </c>
      <c r="S1143" s="199" t="s">
        <v>71</v>
      </c>
    </row>
    <row r="1144" spans="1:19" ht="13.5" customHeight="1" x14ac:dyDescent="0.15">
      <c r="A1144" s="264"/>
      <c r="B1144" s="194"/>
      <c r="C1144" s="378" t="s">
        <v>220</v>
      </c>
      <c r="D1144" s="200" t="s">
        <v>72</v>
      </c>
      <c r="E1144" s="210">
        <v>34.200000000000003</v>
      </c>
      <c r="F1144" s="210">
        <v>78.2</v>
      </c>
      <c r="G1144" s="210">
        <v>46</v>
      </c>
      <c r="H1144" s="210">
        <v>58.1</v>
      </c>
      <c r="I1144" s="210">
        <v>87.6</v>
      </c>
      <c r="J1144" s="210">
        <v>55.3</v>
      </c>
      <c r="K1144" s="265">
        <v>39.200000000000003</v>
      </c>
      <c r="L1144" s="265">
        <v>26.4</v>
      </c>
      <c r="M1144" s="265">
        <v>20.6</v>
      </c>
      <c r="N1144" s="265">
        <v>22.3</v>
      </c>
      <c r="O1144" s="265">
        <v>19.2</v>
      </c>
      <c r="P1144" s="265">
        <v>25.6</v>
      </c>
      <c r="Q1144" s="210">
        <f t="shared" ref="Q1144:Q1167" si="453">SUM(E1144:P1144)</f>
        <v>512.70000000000005</v>
      </c>
      <c r="R1144" s="210">
        <v>509.3</v>
      </c>
      <c r="S1144" s="222">
        <f t="shared" ref="S1144:S1167" si="454">IF(Q1144=0,"－",Q1144/R1144*100)</f>
        <v>100.66758295699981</v>
      </c>
    </row>
    <row r="1145" spans="1:19" ht="13.5" customHeight="1" x14ac:dyDescent="0.15">
      <c r="A1145" s="209"/>
      <c r="B1145" s="194"/>
      <c r="C1145" s="379"/>
      <c r="D1145" s="203" t="s">
        <v>73</v>
      </c>
      <c r="E1145" s="212">
        <v>0.2</v>
      </c>
      <c r="F1145" s="212">
        <v>0.3</v>
      </c>
      <c r="G1145" s="212">
        <v>0.4</v>
      </c>
      <c r="H1145" s="212">
        <v>0.6</v>
      </c>
      <c r="I1145" s="212">
        <v>0.7</v>
      </c>
      <c r="J1145" s="212">
        <v>0.6</v>
      </c>
      <c r="K1145" s="261">
        <v>0.5</v>
      </c>
      <c r="L1145" s="261">
        <v>0.2</v>
      </c>
      <c r="M1145" s="261">
        <v>0.2</v>
      </c>
      <c r="N1145" s="261">
        <v>0.2</v>
      </c>
      <c r="O1145" s="261">
        <v>0.1</v>
      </c>
      <c r="P1145" s="261">
        <v>0.1</v>
      </c>
      <c r="Q1145" s="212">
        <f t="shared" si="453"/>
        <v>4.1000000000000005</v>
      </c>
      <c r="R1145" s="212">
        <v>3.6999999999999993</v>
      </c>
      <c r="S1145" s="217">
        <f t="shared" si="454"/>
        <v>110.81081081081085</v>
      </c>
    </row>
    <row r="1146" spans="1:19" ht="13.5" customHeight="1" x14ac:dyDescent="0.15">
      <c r="A1146" s="209" t="s">
        <v>369</v>
      </c>
      <c r="B1146" s="216" t="s">
        <v>369</v>
      </c>
      <c r="C1146" s="379"/>
      <c r="D1146" s="203" t="s">
        <v>74</v>
      </c>
      <c r="E1146" s="212">
        <f t="shared" ref="E1146:P1146" si="455">+E1144-E1145</f>
        <v>34</v>
      </c>
      <c r="F1146" s="212">
        <f t="shared" si="455"/>
        <v>77.900000000000006</v>
      </c>
      <c r="G1146" s="212">
        <f t="shared" si="455"/>
        <v>45.6</v>
      </c>
      <c r="H1146" s="212">
        <f t="shared" si="455"/>
        <v>57.5</v>
      </c>
      <c r="I1146" s="212">
        <f t="shared" si="455"/>
        <v>86.899999999999991</v>
      </c>
      <c r="J1146" s="212">
        <f t="shared" si="455"/>
        <v>54.699999999999996</v>
      </c>
      <c r="K1146" s="261">
        <f t="shared" si="455"/>
        <v>38.700000000000003</v>
      </c>
      <c r="L1146" s="261">
        <f t="shared" si="455"/>
        <v>26.2</v>
      </c>
      <c r="M1146" s="261">
        <f t="shared" si="455"/>
        <v>20.400000000000002</v>
      </c>
      <c r="N1146" s="261">
        <f t="shared" si="455"/>
        <v>22.1</v>
      </c>
      <c r="O1146" s="261">
        <f t="shared" si="455"/>
        <v>19.099999999999998</v>
      </c>
      <c r="P1146" s="261">
        <f t="shared" si="455"/>
        <v>25.5</v>
      </c>
      <c r="Q1146" s="212">
        <f t="shared" si="453"/>
        <v>508.59999999999997</v>
      </c>
      <c r="R1146" s="212">
        <v>505.6</v>
      </c>
      <c r="S1146" s="217">
        <f t="shared" si="454"/>
        <v>100.59335443037973</v>
      </c>
    </row>
    <row r="1147" spans="1:19" ht="13.5" customHeight="1" x14ac:dyDescent="0.15">
      <c r="A1147" s="209"/>
      <c r="B1147" s="194"/>
      <c r="C1147" s="379"/>
      <c r="D1147" s="203" t="s">
        <v>75</v>
      </c>
      <c r="E1147" s="212">
        <f t="shared" ref="E1147:P1147" si="456">+E1144-E1148</f>
        <v>33.5</v>
      </c>
      <c r="F1147" s="212">
        <f t="shared" si="456"/>
        <v>77.3</v>
      </c>
      <c r="G1147" s="212">
        <f t="shared" si="456"/>
        <v>44.8</v>
      </c>
      <c r="H1147" s="212">
        <f t="shared" si="456"/>
        <v>56.4</v>
      </c>
      <c r="I1147" s="212">
        <f t="shared" si="456"/>
        <v>85.6</v>
      </c>
      <c r="J1147" s="212">
        <f t="shared" si="456"/>
        <v>53.699999999999996</v>
      </c>
      <c r="K1147" s="261">
        <f t="shared" si="456"/>
        <v>37.700000000000003</v>
      </c>
      <c r="L1147" s="261">
        <f t="shared" si="456"/>
        <v>25.5</v>
      </c>
      <c r="M1147" s="261">
        <f t="shared" si="456"/>
        <v>19.700000000000003</v>
      </c>
      <c r="N1147" s="261">
        <f t="shared" si="456"/>
        <v>21.3</v>
      </c>
      <c r="O1147" s="261">
        <f t="shared" si="456"/>
        <v>18.399999999999999</v>
      </c>
      <c r="P1147" s="261">
        <f t="shared" si="456"/>
        <v>24.8</v>
      </c>
      <c r="Q1147" s="212">
        <f t="shared" si="453"/>
        <v>498.7</v>
      </c>
      <c r="R1147" s="212">
        <v>494.49999999999994</v>
      </c>
      <c r="S1147" s="217">
        <f t="shared" si="454"/>
        <v>100.84934277047523</v>
      </c>
    </row>
    <row r="1148" spans="1:19" ht="13.5" customHeight="1" x14ac:dyDescent="0.15">
      <c r="A1148" s="209"/>
      <c r="B1148" s="194"/>
      <c r="C1148" s="379"/>
      <c r="D1148" s="203" t="s">
        <v>76</v>
      </c>
      <c r="E1148" s="212">
        <v>0.7</v>
      </c>
      <c r="F1148" s="212">
        <v>0.9</v>
      </c>
      <c r="G1148" s="212">
        <v>1.2</v>
      </c>
      <c r="H1148" s="212">
        <v>1.7</v>
      </c>
      <c r="I1148" s="212">
        <v>2</v>
      </c>
      <c r="J1148" s="212">
        <v>1.6</v>
      </c>
      <c r="K1148" s="261">
        <v>1.5</v>
      </c>
      <c r="L1148" s="261">
        <v>0.9</v>
      </c>
      <c r="M1148" s="261">
        <v>0.9</v>
      </c>
      <c r="N1148" s="261">
        <v>1</v>
      </c>
      <c r="O1148" s="261">
        <v>0.8</v>
      </c>
      <c r="P1148" s="261">
        <v>0.8</v>
      </c>
      <c r="Q1148" s="212">
        <f t="shared" si="453"/>
        <v>14.000000000000002</v>
      </c>
      <c r="R1148" s="212">
        <v>14.799999999999999</v>
      </c>
      <c r="S1148" s="217">
        <f t="shared" si="454"/>
        <v>94.594594594594611</v>
      </c>
    </row>
    <row r="1149" spans="1:19" ht="13.5" customHeight="1" thickBot="1" x14ac:dyDescent="0.2">
      <c r="A1149" s="209"/>
      <c r="B1149" s="194"/>
      <c r="C1149" s="380"/>
      <c r="D1149" s="206" t="s">
        <v>77</v>
      </c>
      <c r="E1149" s="214">
        <v>0.8</v>
      </c>
      <c r="F1149" s="214">
        <v>1.1000000000000001</v>
      </c>
      <c r="G1149" s="214">
        <v>1.4</v>
      </c>
      <c r="H1149" s="214">
        <v>2</v>
      </c>
      <c r="I1149" s="214">
        <v>2.4</v>
      </c>
      <c r="J1149" s="214">
        <v>1.9</v>
      </c>
      <c r="K1149" s="262">
        <v>1.8</v>
      </c>
      <c r="L1149" s="262">
        <v>1.1000000000000001</v>
      </c>
      <c r="M1149" s="262">
        <v>1.1000000000000001</v>
      </c>
      <c r="N1149" s="262">
        <v>1.2</v>
      </c>
      <c r="O1149" s="262">
        <v>1</v>
      </c>
      <c r="P1149" s="262">
        <v>1</v>
      </c>
      <c r="Q1149" s="214">
        <f t="shared" si="453"/>
        <v>16.799999999999997</v>
      </c>
      <c r="R1149" s="214">
        <v>17.8</v>
      </c>
      <c r="S1149" s="223">
        <f t="shared" si="454"/>
        <v>94.382022471910091</v>
      </c>
    </row>
    <row r="1150" spans="1:19" ht="13.5" customHeight="1" x14ac:dyDescent="0.15">
      <c r="A1150" s="209"/>
      <c r="B1150" s="194"/>
      <c r="C1150" s="378" t="s">
        <v>221</v>
      </c>
      <c r="D1150" s="200" t="s">
        <v>72</v>
      </c>
      <c r="E1150" s="210">
        <v>15.8</v>
      </c>
      <c r="F1150" s="210">
        <v>25.4</v>
      </c>
      <c r="G1150" s="210">
        <v>91.7</v>
      </c>
      <c r="H1150" s="210">
        <v>135.1</v>
      </c>
      <c r="I1150" s="210">
        <v>137.30000000000001</v>
      </c>
      <c r="J1150" s="210">
        <v>73.400000000000006</v>
      </c>
      <c r="K1150" s="265">
        <v>21.6</v>
      </c>
      <c r="L1150" s="265">
        <v>10.4</v>
      </c>
      <c r="M1150" s="265">
        <v>6.8</v>
      </c>
      <c r="N1150" s="265">
        <v>7.6</v>
      </c>
      <c r="O1150" s="265">
        <v>8.1</v>
      </c>
      <c r="P1150" s="265">
        <v>11.6</v>
      </c>
      <c r="Q1150" s="210">
        <f t="shared" si="453"/>
        <v>544.80000000000007</v>
      </c>
      <c r="R1150" s="210">
        <v>567.40000000000009</v>
      </c>
      <c r="S1150" s="222">
        <f t="shared" si="454"/>
        <v>96.016919280930551</v>
      </c>
    </row>
    <row r="1151" spans="1:19" ht="13.5" customHeight="1" x14ac:dyDescent="0.15">
      <c r="A1151" s="209"/>
      <c r="B1151" s="194"/>
      <c r="C1151" s="379"/>
      <c r="D1151" s="203" t="s">
        <v>73</v>
      </c>
      <c r="E1151" s="212">
        <v>3</v>
      </c>
      <c r="F1151" s="212">
        <v>4.9000000000000004</v>
      </c>
      <c r="G1151" s="212">
        <v>17.7</v>
      </c>
      <c r="H1151" s="212">
        <v>26.1</v>
      </c>
      <c r="I1151" s="212">
        <v>26.5</v>
      </c>
      <c r="J1151" s="212">
        <v>14.2</v>
      </c>
      <c r="K1151" s="261">
        <v>4.2</v>
      </c>
      <c r="L1151" s="261">
        <v>2</v>
      </c>
      <c r="M1151" s="261">
        <v>1.3</v>
      </c>
      <c r="N1151" s="261">
        <v>1.5</v>
      </c>
      <c r="O1151" s="261">
        <v>1.6</v>
      </c>
      <c r="P1151" s="261">
        <v>2.2000000000000002</v>
      </c>
      <c r="Q1151" s="212">
        <f t="shared" si="453"/>
        <v>105.2</v>
      </c>
      <c r="R1151" s="212">
        <v>109.39999999999998</v>
      </c>
      <c r="S1151" s="217">
        <f t="shared" si="454"/>
        <v>96.160877513711171</v>
      </c>
    </row>
    <row r="1152" spans="1:19" ht="13.5" customHeight="1" x14ac:dyDescent="0.15">
      <c r="A1152" s="209"/>
      <c r="B1152" s="194"/>
      <c r="C1152" s="379"/>
      <c r="D1152" s="203" t="s">
        <v>74</v>
      </c>
      <c r="E1152" s="212">
        <f t="shared" ref="E1152:P1152" si="457">+E1150-E1151</f>
        <v>12.8</v>
      </c>
      <c r="F1152" s="212">
        <f t="shared" si="457"/>
        <v>20.5</v>
      </c>
      <c r="G1152" s="212">
        <f t="shared" si="457"/>
        <v>74</v>
      </c>
      <c r="H1152" s="212">
        <f t="shared" si="457"/>
        <v>109</v>
      </c>
      <c r="I1152" s="212">
        <f t="shared" si="457"/>
        <v>110.80000000000001</v>
      </c>
      <c r="J1152" s="212">
        <f t="shared" si="457"/>
        <v>59.2</v>
      </c>
      <c r="K1152" s="261">
        <f t="shared" si="457"/>
        <v>17.400000000000002</v>
      </c>
      <c r="L1152" s="261">
        <f t="shared" si="457"/>
        <v>8.4</v>
      </c>
      <c r="M1152" s="261">
        <f t="shared" si="457"/>
        <v>5.5</v>
      </c>
      <c r="N1152" s="261">
        <f t="shared" si="457"/>
        <v>6.1</v>
      </c>
      <c r="O1152" s="261">
        <f t="shared" si="457"/>
        <v>6.5</v>
      </c>
      <c r="P1152" s="261">
        <f t="shared" si="457"/>
        <v>9.3999999999999986</v>
      </c>
      <c r="Q1152" s="212">
        <f t="shared" si="453"/>
        <v>439.59999999999997</v>
      </c>
      <c r="R1152" s="212">
        <v>457.99999999999994</v>
      </c>
      <c r="S1152" s="217">
        <f t="shared" si="454"/>
        <v>95.982532751091711</v>
      </c>
    </row>
    <row r="1153" spans="1:19" ht="13.5" customHeight="1" x14ac:dyDescent="0.15">
      <c r="A1153" s="209"/>
      <c r="B1153" s="194"/>
      <c r="C1153" s="379"/>
      <c r="D1153" s="203" t="s">
        <v>75</v>
      </c>
      <c r="E1153" s="212">
        <f t="shared" ref="E1153:P1153" si="458">+E1150-E1154</f>
        <v>15.5</v>
      </c>
      <c r="F1153" s="212">
        <f t="shared" si="458"/>
        <v>23.799999999999997</v>
      </c>
      <c r="G1153" s="212">
        <f t="shared" si="458"/>
        <v>89.600000000000009</v>
      </c>
      <c r="H1153" s="212">
        <f t="shared" si="458"/>
        <v>131.6</v>
      </c>
      <c r="I1153" s="212">
        <f t="shared" si="458"/>
        <v>133.60000000000002</v>
      </c>
      <c r="J1153" s="212">
        <f t="shared" si="458"/>
        <v>71.2</v>
      </c>
      <c r="K1153" s="261">
        <f t="shared" si="458"/>
        <v>20.5</v>
      </c>
      <c r="L1153" s="261">
        <f t="shared" si="458"/>
        <v>9.7000000000000011</v>
      </c>
      <c r="M1153" s="261">
        <f t="shared" si="458"/>
        <v>5.8999999999999995</v>
      </c>
      <c r="N1153" s="261">
        <f t="shared" si="458"/>
        <v>7.1999999999999993</v>
      </c>
      <c r="O1153" s="261">
        <f t="shared" si="458"/>
        <v>7.8</v>
      </c>
      <c r="P1153" s="261">
        <f t="shared" si="458"/>
        <v>11.4</v>
      </c>
      <c r="Q1153" s="212">
        <f t="shared" si="453"/>
        <v>527.79999999999995</v>
      </c>
      <c r="R1153" s="212">
        <v>550.79999999999984</v>
      </c>
      <c r="S1153" s="217">
        <f t="shared" si="454"/>
        <v>95.824255628177212</v>
      </c>
    </row>
    <row r="1154" spans="1:19" ht="13.5" customHeight="1" x14ac:dyDescent="0.15">
      <c r="A1154" s="209"/>
      <c r="B1154" s="194"/>
      <c r="C1154" s="379"/>
      <c r="D1154" s="203" t="s">
        <v>76</v>
      </c>
      <c r="E1154" s="212">
        <v>0.3</v>
      </c>
      <c r="F1154" s="212">
        <v>1.6</v>
      </c>
      <c r="G1154" s="212">
        <v>2.1</v>
      </c>
      <c r="H1154" s="212">
        <v>3.5</v>
      </c>
      <c r="I1154" s="212">
        <v>3.7</v>
      </c>
      <c r="J1154" s="212">
        <v>2.2000000000000002</v>
      </c>
      <c r="K1154" s="261">
        <v>1.1000000000000001</v>
      </c>
      <c r="L1154" s="261">
        <v>0.7</v>
      </c>
      <c r="M1154" s="261">
        <v>0.9</v>
      </c>
      <c r="N1154" s="261">
        <v>0.4</v>
      </c>
      <c r="O1154" s="261">
        <v>0.3</v>
      </c>
      <c r="P1154" s="261">
        <v>0.2</v>
      </c>
      <c r="Q1154" s="212">
        <f t="shared" si="453"/>
        <v>16.999999999999996</v>
      </c>
      <c r="R1154" s="212">
        <v>16.599999999999998</v>
      </c>
      <c r="S1154" s="217">
        <f t="shared" si="454"/>
        <v>102.40963855421685</v>
      </c>
    </row>
    <row r="1155" spans="1:19" ht="13.5" customHeight="1" thickBot="1" x14ac:dyDescent="0.2">
      <c r="A1155" s="209"/>
      <c r="B1155" s="194"/>
      <c r="C1155" s="380"/>
      <c r="D1155" s="206" t="s">
        <v>77</v>
      </c>
      <c r="E1155" s="214">
        <v>0.6</v>
      </c>
      <c r="F1155" s="214">
        <v>1.8</v>
      </c>
      <c r="G1155" s="214">
        <v>2.7</v>
      </c>
      <c r="H1155" s="214">
        <v>3.9</v>
      </c>
      <c r="I1155" s="214">
        <v>4.4000000000000004</v>
      </c>
      <c r="J1155" s="214">
        <v>2.6</v>
      </c>
      <c r="K1155" s="262">
        <v>1.1000000000000001</v>
      </c>
      <c r="L1155" s="262">
        <v>0.7</v>
      </c>
      <c r="M1155" s="262">
        <v>1</v>
      </c>
      <c r="N1155" s="262">
        <v>0.6</v>
      </c>
      <c r="O1155" s="262">
        <v>0.3</v>
      </c>
      <c r="P1155" s="262">
        <v>0.2</v>
      </c>
      <c r="Q1155" s="214">
        <f t="shared" si="453"/>
        <v>19.900000000000002</v>
      </c>
      <c r="R1155" s="214">
        <v>19.399999999999999</v>
      </c>
      <c r="S1155" s="223">
        <f t="shared" si="454"/>
        <v>102.57731958762888</v>
      </c>
    </row>
    <row r="1156" spans="1:19" ht="13.5" customHeight="1" x14ac:dyDescent="0.15">
      <c r="A1156" s="209"/>
      <c r="B1156" s="194"/>
      <c r="C1156" s="378" t="s">
        <v>222</v>
      </c>
      <c r="D1156" s="200" t="s">
        <v>72</v>
      </c>
      <c r="E1156" s="210">
        <v>8.3000000000000007</v>
      </c>
      <c r="F1156" s="210">
        <v>22.2</v>
      </c>
      <c r="G1156" s="210">
        <v>12.3</v>
      </c>
      <c r="H1156" s="210">
        <v>23.4</v>
      </c>
      <c r="I1156" s="210">
        <v>28.9</v>
      </c>
      <c r="J1156" s="210">
        <v>21.6</v>
      </c>
      <c r="K1156" s="265">
        <v>12.9</v>
      </c>
      <c r="L1156" s="265">
        <v>7</v>
      </c>
      <c r="M1156" s="265">
        <v>5.5</v>
      </c>
      <c r="N1156" s="265">
        <v>5.0999999999999996</v>
      </c>
      <c r="O1156" s="265">
        <v>21.6</v>
      </c>
      <c r="P1156" s="265">
        <v>6.9</v>
      </c>
      <c r="Q1156" s="210">
        <f t="shared" si="453"/>
        <v>175.7</v>
      </c>
      <c r="R1156" s="210">
        <v>175.4</v>
      </c>
      <c r="S1156" s="222">
        <f t="shared" si="454"/>
        <v>100.17103762827821</v>
      </c>
    </row>
    <row r="1157" spans="1:19" ht="13.5" customHeight="1" x14ac:dyDescent="0.15">
      <c r="A1157" s="209"/>
      <c r="B1157" s="194"/>
      <c r="C1157" s="379"/>
      <c r="D1157" s="203" t="s">
        <v>73</v>
      </c>
      <c r="E1157" s="212">
        <v>0.8</v>
      </c>
      <c r="F1157" s="212">
        <v>2</v>
      </c>
      <c r="G1157" s="212">
        <v>1.1000000000000001</v>
      </c>
      <c r="H1157" s="212">
        <v>1.7</v>
      </c>
      <c r="I1157" s="212">
        <v>2.6</v>
      </c>
      <c r="J1157" s="212">
        <v>1.7</v>
      </c>
      <c r="K1157" s="261">
        <v>1.2</v>
      </c>
      <c r="L1157" s="261">
        <v>0.7</v>
      </c>
      <c r="M1157" s="261">
        <v>0.5</v>
      </c>
      <c r="N1157" s="261">
        <v>0.4</v>
      </c>
      <c r="O1157" s="261">
        <v>0.9</v>
      </c>
      <c r="P1157" s="261">
        <v>0.6</v>
      </c>
      <c r="Q1157" s="212">
        <f t="shared" si="453"/>
        <v>14.199999999999998</v>
      </c>
      <c r="R1157" s="212">
        <v>15</v>
      </c>
      <c r="S1157" s="217">
        <f t="shared" si="454"/>
        <v>94.666666666666657</v>
      </c>
    </row>
    <row r="1158" spans="1:19" ht="13.5" customHeight="1" x14ac:dyDescent="0.15">
      <c r="A1158" s="209"/>
      <c r="B1158" s="194"/>
      <c r="C1158" s="379"/>
      <c r="D1158" s="203" t="s">
        <v>74</v>
      </c>
      <c r="E1158" s="212">
        <f t="shared" ref="E1158:P1158" si="459">+E1156-E1157</f>
        <v>7.5000000000000009</v>
      </c>
      <c r="F1158" s="212">
        <f t="shared" si="459"/>
        <v>20.2</v>
      </c>
      <c r="G1158" s="212">
        <f t="shared" si="459"/>
        <v>11.200000000000001</v>
      </c>
      <c r="H1158" s="212">
        <f t="shared" si="459"/>
        <v>21.7</v>
      </c>
      <c r="I1158" s="212">
        <f t="shared" si="459"/>
        <v>26.299999999999997</v>
      </c>
      <c r="J1158" s="212">
        <f t="shared" si="459"/>
        <v>19.900000000000002</v>
      </c>
      <c r="K1158" s="261">
        <f t="shared" si="459"/>
        <v>11.700000000000001</v>
      </c>
      <c r="L1158" s="261">
        <f t="shared" si="459"/>
        <v>6.3</v>
      </c>
      <c r="M1158" s="261">
        <f t="shared" si="459"/>
        <v>5</v>
      </c>
      <c r="N1158" s="261">
        <f t="shared" si="459"/>
        <v>4.6999999999999993</v>
      </c>
      <c r="O1158" s="261">
        <f t="shared" si="459"/>
        <v>20.700000000000003</v>
      </c>
      <c r="P1158" s="261">
        <f t="shared" si="459"/>
        <v>6.3000000000000007</v>
      </c>
      <c r="Q1158" s="212">
        <f t="shared" si="453"/>
        <v>161.5</v>
      </c>
      <c r="R1158" s="212">
        <v>160.4</v>
      </c>
      <c r="S1158" s="217">
        <f t="shared" si="454"/>
        <v>100.68578553615959</v>
      </c>
    </row>
    <row r="1159" spans="1:19" ht="13.5" customHeight="1" x14ac:dyDescent="0.15">
      <c r="A1159" s="209"/>
      <c r="B1159" s="194"/>
      <c r="C1159" s="379"/>
      <c r="D1159" s="203" t="s">
        <v>75</v>
      </c>
      <c r="E1159" s="212">
        <f t="shared" ref="E1159:P1159" si="460">+E1156-E1160</f>
        <v>8</v>
      </c>
      <c r="F1159" s="212">
        <f t="shared" si="460"/>
        <v>21.599999999999998</v>
      </c>
      <c r="G1159" s="212">
        <f t="shared" si="460"/>
        <v>11.700000000000001</v>
      </c>
      <c r="H1159" s="212">
        <f t="shared" si="460"/>
        <v>22.299999999999997</v>
      </c>
      <c r="I1159" s="212">
        <f t="shared" si="460"/>
        <v>27.299999999999997</v>
      </c>
      <c r="J1159" s="212">
        <f t="shared" si="460"/>
        <v>20.400000000000002</v>
      </c>
      <c r="K1159" s="261">
        <f t="shared" si="460"/>
        <v>11.700000000000001</v>
      </c>
      <c r="L1159" s="261">
        <f t="shared" si="460"/>
        <v>6.3</v>
      </c>
      <c r="M1159" s="261">
        <f t="shared" si="460"/>
        <v>5</v>
      </c>
      <c r="N1159" s="261">
        <f t="shared" si="460"/>
        <v>4.6999999999999993</v>
      </c>
      <c r="O1159" s="261">
        <f t="shared" si="460"/>
        <v>20.700000000000003</v>
      </c>
      <c r="P1159" s="261">
        <f t="shared" si="460"/>
        <v>6.3000000000000007</v>
      </c>
      <c r="Q1159" s="212">
        <f t="shared" si="453"/>
        <v>166</v>
      </c>
      <c r="R1159" s="212">
        <v>167.9</v>
      </c>
      <c r="S1159" s="217">
        <f t="shared" si="454"/>
        <v>98.868374032161995</v>
      </c>
    </row>
    <row r="1160" spans="1:19" ht="13.5" customHeight="1" x14ac:dyDescent="0.15">
      <c r="A1160" s="209"/>
      <c r="B1160" s="194"/>
      <c r="C1160" s="379"/>
      <c r="D1160" s="203" t="s">
        <v>76</v>
      </c>
      <c r="E1160" s="212">
        <v>0.3</v>
      </c>
      <c r="F1160" s="212">
        <v>0.6</v>
      </c>
      <c r="G1160" s="212">
        <v>0.6</v>
      </c>
      <c r="H1160" s="212">
        <v>1.1000000000000001</v>
      </c>
      <c r="I1160" s="212">
        <v>1.6</v>
      </c>
      <c r="J1160" s="212">
        <v>1.2</v>
      </c>
      <c r="K1160" s="261">
        <v>1.2</v>
      </c>
      <c r="L1160" s="261">
        <v>0.7</v>
      </c>
      <c r="M1160" s="261">
        <v>0.5</v>
      </c>
      <c r="N1160" s="261">
        <v>0.4</v>
      </c>
      <c r="O1160" s="261">
        <v>0.9</v>
      </c>
      <c r="P1160" s="261">
        <v>0.6</v>
      </c>
      <c r="Q1160" s="212">
        <f t="shared" si="453"/>
        <v>9.7000000000000011</v>
      </c>
      <c r="R1160" s="212">
        <v>7.5000000000000009</v>
      </c>
      <c r="S1160" s="217">
        <f t="shared" si="454"/>
        <v>129.33333333333331</v>
      </c>
    </row>
    <row r="1161" spans="1:19" ht="13.5" customHeight="1" thickBot="1" x14ac:dyDescent="0.2">
      <c r="A1161" s="209"/>
      <c r="B1161" s="194"/>
      <c r="C1161" s="380"/>
      <c r="D1161" s="206" t="s">
        <v>77</v>
      </c>
      <c r="E1161" s="212">
        <v>0.3</v>
      </c>
      <c r="F1161" s="212">
        <v>0.6</v>
      </c>
      <c r="G1161" s="212">
        <v>0.6</v>
      </c>
      <c r="H1161" s="212">
        <v>1.1000000000000001</v>
      </c>
      <c r="I1161" s="212">
        <v>1.6</v>
      </c>
      <c r="J1161" s="212">
        <v>1.2</v>
      </c>
      <c r="K1161" s="262">
        <v>1.2</v>
      </c>
      <c r="L1161" s="262">
        <v>0.7</v>
      </c>
      <c r="M1161" s="262">
        <v>0.5</v>
      </c>
      <c r="N1161" s="262">
        <v>0.4</v>
      </c>
      <c r="O1161" s="262">
        <v>0.9</v>
      </c>
      <c r="P1161" s="262">
        <v>0.6</v>
      </c>
      <c r="Q1161" s="214">
        <f t="shared" si="453"/>
        <v>9.7000000000000011</v>
      </c>
      <c r="R1161" s="214">
        <v>7.5000000000000009</v>
      </c>
      <c r="S1161" s="223">
        <f t="shared" si="454"/>
        <v>129.33333333333331</v>
      </c>
    </row>
    <row r="1162" spans="1:19" ht="13.5" customHeight="1" x14ac:dyDescent="0.15">
      <c r="A1162" s="209"/>
      <c r="B1162" s="194"/>
      <c r="C1162" s="378" t="s">
        <v>223</v>
      </c>
      <c r="D1162" s="200" t="s">
        <v>72</v>
      </c>
      <c r="E1162" s="210">
        <v>19.7</v>
      </c>
      <c r="F1162" s="210">
        <v>38.5</v>
      </c>
      <c r="G1162" s="210">
        <v>30.1</v>
      </c>
      <c r="H1162" s="210">
        <v>36</v>
      </c>
      <c r="I1162" s="210">
        <v>48.4</v>
      </c>
      <c r="J1162" s="210">
        <v>65.400000000000006</v>
      </c>
      <c r="K1162" s="265">
        <v>31.9</v>
      </c>
      <c r="L1162" s="265">
        <v>17.2</v>
      </c>
      <c r="M1162" s="265">
        <v>9.6999999999999993</v>
      </c>
      <c r="N1162" s="265">
        <v>9</v>
      </c>
      <c r="O1162" s="265">
        <v>9.6999999999999993</v>
      </c>
      <c r="P1162" s="265">
        <v>13.9</v>
      </c>
      <c r="Q1162" s="210">
        <f t="shared" si="453"/>
        <v>329.49999999999994</v>
      </c>
      <c r="R1162" s="210">
        <v>63.8</v>
      </c>
      <c r="S1162" s="222">
        <f t="shared" si="454"/>
        <v>516.4576802507836</v>
      </c>
    </row>
    <row r="1163" spans="1:19" ht="13.5" customHeight="1" x14ac:dyDescent="0.15">
      <c r="A1163" s="209"/>
      <c r="B1163" s="194"/>
      <c r="C1163" s="379"/>
      <c r="D1163" s="203" t="s">
        <v>73</v>
      </c>
      <c r="E1163" s="212">
        <v>1.2</v>
      </c>
      <c r="F1163" s="212">
        <v>8.1999999999999993</v>
      </c>
      <c r="G1163" s="212">
        <v>6.2</v>
      </c>
      <c r="H1163" s="212">
        <v>9.9</v>
      </c>
      <c r="I1163" s="212">
        <v>13.6</v>
      </c>
      <c r="J1163" s="212">
        <v>8.5</v>
      </c>
      <c r="K1163" s="261">
        <v>6.5</v>
      </c>
      <c r="L1163" s="261">
        <v>2.9</v>
      </c>
      <c r="M1163" s="261">
        <v>1.4</v>
      </c>
      <c r="N1163" s="261">
        <v>1.3</v>
      </c>
      <c r="O1163" s="261">
        <v>1.5</v>
      </c>
      <c r="P1163" s="261">
        <v>2.2000000000000002</v>
      </c>
      <c r="Q1163" s="212">
        <f t="shared" si="453"/>
        <v>63.4</v>
      </c>
      <c r="R1163" s="212">
        <v>0.6</v>
      </c>
      <c r="S1163" s="217">
        <f t="shared" si="454"/>
        <v>10566.666666666668</v>
      </c>
    </row>
    <row r="1164" spans="1:19" ht="13.5" customHeight="1" x14ac:dyDescent="0.15">
      <c r="A1164" s="209"/>
      <c r="B1164" s="194"/>
      <c r="C1164" s="379"/>
      <c r="D1164" s="203" t="s">
        <v>74</v>
      </c>
      <c r="E1164" s="212">
        <f t="shared" ref="E1164:P1164" si="461">+E1162-E1163</f>
        <v>18.5</v>
      </c>
      <c r="F1164" s="212">
        <f t="shared" si="461"/>
        <v>30.3</v>
      </c>
      <c r="G1164" s="212">
        <f t="shared" si="461"/>
        <v>23.900000000000002</v>
      </c>
      <c r="H1164" s="212">
        <f t="shared" si="461"/>
        <v>26.1</v>
      </c>
      <c r="I1164" s="212">
        <f t="shared" si="461"/>
        <v>34.799999999999997</v>
      </c>
      <c r="J1164" s="212">
        <f t="shared" si="461"/>
        <v>56.900000000000006</v>
      </c>
      <c r="K1164" s="261">
        <f t="shared" si="461"/>
        <v>25.4</v>
      </c>
      <c r="L1164" s="261">
        <f t="shared" si="461"/>
        <v>14.299999999999999</v>
      </c>
      <c r="M1164" s="261">
        <f t="shared" si="461"/>
        <v>8.2999999999999989</v>
      </c>
      <c r="N1164" s="261">
        <f t="shared" si="461"/>
        <v>7.7</v>
      </c>
      <c r="O1164" s="261">
        <f t="shared" si="461"/>
        <v>8.1999999999999993</v>
      </c>
      <c r="P1164" s="261">
        <f t="shared" si="461"/>
        <v>11.7</v>
      </c>
      <c r="Q1164" s="212">
        <f t="shared" si="453"/>
        <v>266.10000000000002</v>
      </c>
      <c r="R1164" s="212">
        <v>63.199999999999996</v>
      </c>
      <c r="S1164" s="217">
        <f t="shared" si="454"/>
        <v>421.04430379746844</v>
      </c>
    </row>
    <row r="1165" spans="1:19" ht="13.5" customHeight="1" x14ac:dyDescent="0.15">
      <c r="A1165" s="209"/>
      <c r="B1165" s="194"/>
      <c r="C1165" s="379"/>
      <c r="D1165" s="203" t="s">
        <v>75</v>
      </c>
      <c r="E1165" s="212">
        <f t="shared" ref="E1165:P1165" si="462">+E1162-E1166</f>
        <v>19.7</v>
      </c>
      <c r="F1165" s="212">
        <f t="shared" si="462"/>
        <v>38.200000000000003</v>
      </c>
      <c r="G1165" s="212">
        <f t="shared" si="462"/>
        <v>29.900000000000002</v>
      </c>
      <c r="H1165" s="212">
        <f t="shared" si="462"/>
        <v>35.299999999999997</v>
      </c>
      <c r="I1165" s="212">
        <f t="shared" si="462"/>
        <v>46.6</v>
      </c>
      <c r="J1165" s="212">
        <f t="shared" si="462"/>
        <v>64.900000000000006</v>
      </c>
      <c r="K1165" s="261">
        <f t="shared" si="462"/>
        <v>31.799999999999997</v>
      </c>
      <c r="L1165" s="261">
        <f t="shared" si="462"/>
        <v>17.2</v>
      </c>
      <c r="M1165" s="261">
        <f t="shared" si="462"/>
        <v>9.6999999999999993</v>
      </c>
      <c r="N1165" s="261">
        <f t="shared" si="462"/>
        <v>9</v>
      </c>
      <c r="O1165" s="261">
        <f t="shared" si="462"/>
        <v>9.6999999999999993</v>
      </c>
      <c r="P1165" s="261">
        <f t="shared" si="462"/>
        <v>13.9</v>
      </c>
      <c r="Q1165" s="212">
        <f>SUM(E1165:P1165)</f>
        <v>325.89999999999998</v>
      </c>
      <c r="R1165" s="212">
        <v>60.4</v>
      </c>
      <c r="S1165" s="217">
        <f t="shared" si="454"/>
        <v>539.56953642384099</v>
      </c>
    </row>
    <row r="1166" spans="1:19" ht="13.5" customHeight="1" x14ac:dyDescent="0.15">
      <c r="A1166" s="209"/>
      <c r="B1166" s="194"/>
      <c r="C1166" s="379"/>
      <c r="D1166" s="203" t="s">
        <v>76</v>
      </c>
      <c r="E1166" s="212">
        <v>0</v>
      </c>
      <c r="F1166" s="212">
        <v>0.3</v>
      </c>
      <c r="G1166" s="212">
        <v>0.2</v>
      </c>
      <c r="H1166" s="212">
        <v>0.7</v>
      </c>
      <c r="I1166" s="212">
        <v>1.8</v>
      </c>
      <c r="J1166" s="212">
        <v>0.5</v>
      </c>
      <c r="K1166" s="261">
        <v>0.1</v>
      </c>
      <c r="L1166" s="261">
        <v>0</v>
      </c>
      <c r="M1166" s="261">
        <v>0</v>
      </c>
      <c r="N1166" s="261">
        <v>0</v>
      </c>
      <c r="O1166" s="261">
        <v>0</v>
      </c>
      <c r="P1166" s="261">
        <v>0</v>
      </c>
      <c r="Q1166" s="212">
        <f t="shared" si="453"/>
        <v>3.6</v>
      </c>
      <c r="R1166" s="212">
        <v>3.4000000000000004</v>
      </c>
      <c r="S1166" s="217">
        <f t="shared" si="454"/>
        <v>105.88235294117648</v>
      </c>
    </row>
    <row r="1167" spans="1:19" ht="13.5" customHeight="1" thickBot="1" x14ac:dyDescent="0.2">
      <c r="A1167" s="263"/>
      <c r="B1167" s="221"/>
      <c r="C1167" s="380"/>
      <c r="D1167" s="206" t="s">
        <v>77</v>
      </c>
      <c r="E1167" s="212">
        <v>0</v>
      </c>
      <c r="F1167" s="212">
        <v>0.3</v>
      </c>
      <c r="G1167" s="212">
        <v>0.2</v>
      </c>
      <c r="H1167" s="212">
        <v>0.7</v>
      </c>
      <c r="I1167" s="212">
        <v>1.8</v>
      </c>
      <c r="J1167" s="212">
        <v>0.5</v>
      </c>
      <c r="K1167" s="262">
        <v>0.1</v>
      </c>
      <c r="L1167" s="262">
        <v>0</v>
      </c>
      <c r="M1167" s="262">
        <v>0</v>
      </c>
      <c r="N1167" s="262">
        <v>0</v>
      </c>
      <c r="O1167" s="262">
        <v>0</v>
      </c>
      <c r="P1167" s="262">
        <v>0</v>
      </c>
      <c r="Q1167" s="214">
        <f t="shared" si="453"/>
        <v>3.6</v>
      </c>
      <c r="R1167" s="214">
        <v>3.4000000000000004</v>
      </c>
      <c r="S1167" s="223">
        <f t="shared" si="454"/>
        <v>105.88235294117648</v>
      </c>
    </row>
    <row r="1168" spans="1:19" ht="13.5" customHeight="1" x14ac:dyDescent="0.15">
      <c r="A1168" s="369" t="s">
        <v>20</v>
      </c>
      <c r="B1168" s="370"/>
      <c r="C1168" s="371"/>
      <c r="D1168" s="200" t="s">
        <v>72</v>
      </c>
      <c r="E1168" s="201">
        <f t="shared" ref="E1168:R1168" si="463">+E1174+E1231</f>
        <v>542.60000000000014</v>
      </c>
      <c r="F1168" s="201">
        <f t="shared" si="463"/>
        <v>783.09999999999991</v>
      </c>
      <c r="G1168" s="201">
        <f t="shared" si="463"/>
        <v>761.00000000000011</v>
      </c>
      <c r="H1168" s="201">
        <f t="shared" si="463"/>
        <v>1110.6999999999998</v>
      </c>
      <c r="I1168" s="201">
        <f t="shared" si="463"/>
        <v>1464.8000000000002</v>
      </c>
      <c r="J1168" s="201">
        <f t="shared" si="463"/>
        <v>1340.8999999999999</v>
      </c>
      <c r="K1168" s="201">
        <f t="shared" si="463"/>
        <v>885.8</v>
      </c>
      <c r="L1168" s="201">
        <f t="shared" si="463"/>
        <v>477.70000000000005</v>
      </c>
      <c r="M1168" s="201">
        <f t="shared" si="463"/>
        <v>331.6</v>
      </c>
      <c r="N1168" s="201">
        <f t="shared" si="463"/>
        <v>394.9</v>
      </c>
      <c r="O1168" s="201">
        <f t="shared" si="463"/>
        <v>697.6</v>
      </c>
      <c r="P1168" s="201">
        <f t="shared" si="463"/>
        <v>390.3</v>
      </c>
      <c r="Q1168" s="201">
        <f t="shared" si="463"/>
        <v>9181</v>
      </c>
      <c r="R1168" s="201">
        <f t="shared" si="463"/>
        <v>8542.9999999999982</v>
      </c>
      <c r="S1168" s="222">
        <f t="shared" ref="S1168:S1173" si="464">IF(Q1168=0,"－",Q1168/R1168*100)</f>
        <v>107.46810254009131</v>
      </c>
    </row>
    <row r="1169" spans="1:19" ht="13.5" customHeight="1" x14ac:dyDescent="0.15">
      <c r="A1169" s="372"/>
      <c r="B1169" s="373"/>
      <c r="C1169" s="374"/>
      <c r="D1169" s="203" t="s">
        <v>73</v>
      </c>
      <c r="E1169" s="204">
        <f t="shared" ref="E1169:R1169" si="465">+E1175+E1232</f>
        <v>132.9</v>
      </c>
      <c r="F1169" s="204">
        <f t="shared" si="465"/>
        <v>209.29999999999995</v>
      </c>
      <c r="G1169" s="204">
        <f t="shared" si="465"/>
        <v>306.40000000000003</v>
      </c>
      <c r="H1169" s="204">
        <f t="shared" si="465"/>
        <v>471.70000000000005</v>
      </c>
      <c r="I1169" s="204">
        <f t="shared" si="465"/>
        <v>624.1</v>
      </c>
      <c r="J1169" s="204">
        <f t="shared" si="465"/>
        <v>557</v>
      </c>
      <c r="K1169" s="204">
        <f t="shared" si="465"/>
        <v>280.29999999999995</v>
      </c>
      <c r="L1169" s="204">
        <f t="shared" si="465"/>
        <v>128</v>
      </c>
      <c r="M1169" s="204">
        <f t="shared" si="465"/>
        <v>77.8</v>
      </c>
      <c r="N1169" s="204">
        <f t="shared" si="465"/>
        <v>83.600000000000009</v>
      </c>
      <c r="O1169" s="204">
        <f t="shared" si="465"/>
        <v>214.50000000000003</v>
      </c>
      <c r="P1169" s="204">
        <f t="shared" si="465"/>
        <v>92.4</v>
      </c>
      <c r="Q1169" s="204">
        <f t="shared" si="465"/>
        <v>3178.0000000000005</v>
      </c>
      <c r="R1169" s="204">
        <f t="shared" si="465"/>
        <v>2984</v>
      </c>
      <c r="S1169" s="217">
        <f t="shared" si="464"/>
        <v>106.50134048257374</v>
      </c>
    </row>
    <row r="1170" spans="1:19" ht="13.5" customHeight="1" x14ac:dyDescent="0.15">
      <c r="A1170" s="372"/>
      <c r="B1170" s="373"/>
      <c r="C1170" s="374"/>
      <c r="D1170" s="203" t="s">
        <v>74</v>
      </c>
      <c r="E1170" s="204">
        <f t="shared" ref="E1170:R1170" si="466">+E1176+E1233</f>
        <v>409.70000000000016</v>
      </c>
      <c r="F1170" s="204">
        <f t="shared" si="466"/>
        <v>573.80000000000018</v>
      </c>
      <c r="G1170" s="204">
        <f t="shared" si="466"/>
        <v>454.6</v>
      </c>
      <c r="H1170" s="204">
        <f t="shared" si="466"/>
        <v>639</v>
      </c>
      <c r="I1170" s="204">
        <f t="shared" si="466"/>
        <v>840.7</v>
      </c>
      <c r="J1170" s="204">
        <f t="shared" si="466"/>
        <v>783.90000000000009</v>
      </c>
      <c r="K1170" s="204">
        <f t="shared" si="466"/>
        <v>605.5</v>
      </c>
      <c r="L1170" s="204">
        <f t="shared" si="466"/>
        <v>349.70000000000005</v>
      </c>
      <c r="M1170" s="204">
        <f t="shared" si="466"/>
        <v>253.79999999999993</v>
      </c>
      <c r="N1170" s="204">
        <f t="shared" si="466"/>
        <v>311.3</v>
      </c>
      <c r="O1170" s="204">
        <f t="shared" si="466"/>
        <v>483.1</v>
      </c>
      <c r="P1170" s="204">
        <f t="shared" si="466"/>
        <v>297.90000000000003</v>
      </c>
      <c r="Q1170" s="204">
        <f t="shared" si="466"/>
        <v>6003.0000000000009</v>
      </c>
      <c r="R1170" s="204">
        <f t="shared" si="466"/>
        <v>5559</v>
      </c>
      <c r="S1170" s="217">
        <f t="shared" si="464"/>
        <v>107.98704803022127</v>
      </c>
    </row>
    <row r="1171" spans="1:19" ht="13.5" customHeight="1" x14ac:dyDescent="0.15">
      <c r="A1171" s="372"/>
      <c r="B1171" s="373"/>
      <c r="C1171" s="374"/>
      <c r="D1171" s="203" t="s">
        <v>75</v>
      </c>
      <c r="E1171" s="204">
        <f t="shared" ref="E1171:R1171" si="467">+E1177+E1234</f>
        <v>420.50000000000006</v>
      </c>
      <c r="F1171" s="204">
        <f t="shared" si="467"/>
        <v>659.1</v>
      </c>
      <c r="G1171" s="204">
        <f t="shared" si="467"/>
        <v>617.6</v>
      </c>
      <c r="H1171" s="204">
        <f t="shared" si="467"/>
        <v>929.2</v>
      </c>
      <c r="I1171" s="204">
        <f t="shared" si="467"/>
        <v>1236.3000000000002</v>
      </c>
      <c r="J1171" s="204">
        <f t="shared" si="467"/>
        <v>1136.4000000000001</v>
      </c>
      <c r="K1171" s="204">
        <f t="shared" si="467"/>
        <v>730.5</v>
      </c>
      <c r="L1171" s="204">
        <f t="shared" si="467"/>
        <v>355.1</v>
      </c>
      <c r="M1171" s="204">
        <f t="shared" si="467"/>
        <v>231.99999999999997</v>
      </c>
      <c r="N1171" s="204">
        <f t="shared" si="467"/>
        <v>294.90000000000003</v>
      </c>
      <c r="O1171" s="204">
        <f t="shared" si="467"/>
        <v>540.79999999999995</v>
      </c>
      <c r="P1171" s="204">
        <f t="shared" si="467"/>
        <v>278.70000000000005</v>
      </c>
      <c r="Q1171" s="204">
        <f t="shared" si="467"/>
        <v>7431.1</v>
      </c>
      <c r="R1171" s="204">
        <f t="shared" si="467"/>
        <v>6856.7999999999993</v>
      </c>
      <c r="S1171" s="217">
        <f t="shared" si="464"/>
        <v>108.37562711468908</v>
      </c>
    </row>
    <row r="1172" spans="1:19" ht="13.5" customHeight="1" x14ac:dyDescent="0.15">
      <c r="A1172" s="372"/>
      <c r="B1172" s="373"/>
      <c r="C1172" s="374"/>
      <c r="D1172" s="203" t="s">
        <v>76</v>
      </c>
      <c r="E1172" s="204">
        <f t="shared" ref="E1172:R1172" si="468">+E1178+E1235</f>
        <v>122.09999999999997</v>
      </c>
      <c r="F1172" s="204">
        <f t="shared" si="468"/>
        <v>124</v>
      </c>
      <c r="G1172" s="204">
        <f t="shared" si="468"/>
        <v>143.4</v>
      </c>
      <c r="H1172" s="204">
        <f t="shared" si="468"/>
        <v>181.5</v>
      </c>
      <c r="I1172" s="204">
        <f t="shared" si="468"/>
        <v>228.5</v>
      </c>
      <c r="J1172" s="204">
        <f t="shared" si="468"/>
        <v>204.49999999999997</v>
      </c>
      <c r="K1172" s="204">
        <f t="shared" si="468"/>
        <v>155.30000000000001</v>
      </c>
      <c r="L1172" s="204">
        <f t="shared" si="468"/>
        <v>122.6</v>
      </c>
      <c r="M1172" s="204">
        <f t="shared" si="468"/>
        <v>99.59999999999998</v>
      </c>
      <c r="N1172" s="204">
        <f t="shared" si="468"/>
        <v>99.999999999999986</v>
      </c>
      <c r="O1172" s="204">
        <f t="shared" si="468"/>
        <v>156.79999999999995</v>
      </c>
      <c r="P1172" s="204">
        <f t="shared" si="468"/>
        <v>111.60000000000001</v>
      </c>
      <c r="Q1172" s="204">
        <f t="shared" si="468"/>
        <v>1749.8999999999999</v>
      </c>
      <c r="R1172" s="204">
        <f t="shared" si="468"/>
        <v>1686.1999999999998</v>
      </c>
      <c r="S1172" s="217">
        <f t="shared" si="464"/>
        <v>103.77772506227019</v>
      </c>
    </row>
    <row r="1173" spans="1:19" ht="13.5" customHeight="1" thickBot="1" x14ac:dyDescent="0.2">
      <c r="A1173" s="372"/>
      <c r="B1173" s="376"/>
      <c r="C1173" s="377"/>
      <c r="D1173" s="206" t="s">
        <v>77</v>
      </c>
      <c r="E1173" s="207">
        <f t="shared" ref="E1173:R1173" si="469">+E1179+E1236</f>
        <v>135.19999999999999</v>
      </c>
      <c r="F1173" s="207">
        <f t="shared" si="469"/>
        <v>137.1</v>
      </c>
      <c r="G1173" s="207">
        <f t="shared" si="469"/>
        <v>158.29999999999998</v>
      </c>
      <c r="H1173" s="207">
        <f t="shared" si="469"/>
        <v>203.10000000000002</v>
      </c>
      <c r="I1173" s="207">
        <f t="shared" si="469"/>
        <v>253.60000000000002</v>
      </c>
      <c r="J1173" s="207">
        <f t="shared" si="469"/>
        <v>221.29999999999995</v>
      </c>
      <c r="K1173" s="207">
        <f t="shared" si="469"/>
        <v>169.7</v>
      </c>
      <c r="L1173" s="207">
        <f t="shared" si="469"/>
        <v>135.30000000000001</v>
      </c>
      <c r="M1173" s="207">
        <f t="shared" si="469"/>
        <v>117.89999999999998</v>
      </c>
      <c r="N1173" s="207">
        <f t="shared" si="469"/>
        <v>112.29999999999998</v>
      </c>
      <c r="O1173" s="207">
        <f t="shared" si="469"/>
        <v>180.39999999999998</v>
      </c>
      <c r="P1173" s="207">
        <f t="shared" si="469"/>
        <v>128</v>
      </c>
      <c r="Q1173" s="207">
        <f t="shared" si="469"/>
        <v>1952.2000000000003</v>
      </c>
      <c r="R1173" s="207">
        <f t="shared" si="469"/>
        <v>1902.6999999999998</v>
      </c>
      <c r="S1173" s="223">
        <f t="shared" si="464"/>
        <v>102.60156619540655</v>
      </c>
    </row>
    <row r="1174" spans="1:19" ht="13.5" customHeight="1" x14ac:dyDescent="0.15">
      <c r="A1174" s="209"/>
      <c r="B1174" s="369" t="s">
        <v>343</v>
      </c>
      <c r="C1174" s="371"/>
      <c r="D1174" s="200" t="s">
        <v>72</v>
      </c>
      <c r="E1174" s="210">
        <f t="shared" ref="E1174:R1174" si="470">+E1180+E1186+E1192+E1201+E1207+E1213+E1219+E1225</f>
        <v>499.90000000000009</v>
      </c>
      <c r="F1174" s="210">
        <f t="shared" si="470"/>
        <v>635.49999999999989</v>
      </c>
      <c r="G1174" s="210">
        <f t="shared" si="470"/>
        <v>583.50000000000011</v>
      </c>
      <c r="H1174" s="210">
        <f t="shared" si="470"/>
        <v>852.19999999999993</v>
      </c>
      <c r="I1174" s="210">
        <f t="shared" si="470"/>
        <v>1006</v>
      </c>
      <c r="J1174" s="210">
        <f t="shared" si="470"/>
        <v>910.69999999999993</v>
      </c>
      <c r="K1174" s="210">
        <f t="shared" si="470"/>
        <v>717.6</v>
      </c>
      <c r="L1174" s="210">
        <f t="shared" si="470"/>
        <v>437.00000000000006</v>
      </c>
      <c r="M1174" s="210">
        <f t="shared" si="470"/>
        <v>309.20000000000005</v>
      </c>
      <c r="N1174" s="210">
        <f t="shared" si="470"/>
        <v>343</v>
      </c>
      <c r="O1174" s="210">
        <f t="shared" si="470"/>
        <v>618</v>
      </c>
      <c r="P1174" s="210">
        <f t="shared" si="470"/>
        <v>363.2</v>
      </c>
      <c r="Q1174" s="210">
        <f t="shared" si="470"/>
        <v>7275.8000000000011</v>
      </c>
      <c r="R1174" s="210">
        <f t="shared" si="470"/>
        <v>6715.4999999999991</v>
      </c>
      <c r="S1174" s="222">
        <f t="shared" ref="S1174:S1197" si="471">IF(Q1174=0,"－",Q1174/R1174*100)</f>
        <v>108.3433847070211</v>
      </c>
    </row>
    <row r="1175" spans="1:19" ht="13.5" customHeight="1" x14ac:dyDescent="0.15">
      <c r="A1175" s="209"/>
      <c r="B1175" s="372"/>
      <c r="C1175" s="374"/>
      <c r="D1175" s="203" t="s">
        <v>73</v>
      </c>
      <c r="E1175" s="212">
        <f t="shared" ref="E1175:Q1179" si="472">+E1181+E1187+E1193+E1202+E1208+E1214+E1220+E1226</f>
        <v>121.00000000000001</v>
      </c>
      <c r="F1175" s="212">
        <f t="shared" si="472"/>
        <v>164.99999999999997</v>
      </c>
      <c r="G1175" s="212">
        <f t="shared" si="472"/>
        <v>240.50000000000003</v>
      </c>
      <c r="H1175" s="212">
        <f t="shared" si="472"/>
        <v>360.20000000000005</v>
      </c>
      <c r="I1175" s="212">
        <f t="shared" si="472"/>
        <v>438</v>
      </c>
      <c r="J1175" s="212">
        <f t="shared" si="472"/>
        <v>358.7</v>
      </c>
      <c r="K1175" s="212">
        <f t="shared" si="472"/>
        <v>230.39999999999998</v>
      </c>
      <c r="L1175" s="212">
        <f t="shared" si="472"/>
        <v>113.6</v>
      </c>
      <c r="M1175" s="212">
        <f t="shared" si="472"/>
        <v>70.899999999999991</v>
      </c>
      <c r="N1175" s="212">
        <f t="shared" si="472"/>
        <v>72.400000000000006</v>
      </c>
      <c r="O1175" s="212">
        <f t="shared" si="472"/>
        <v>199.60000000000002</v>
      </c>
      <c r="P1175" s="212">
        <f t="shared" si="472"/>
        <v>83.800000000000011</v>
      </c>
      <c r="Q1175" s="212">
        <f t="shared" si="472"/>
        <v>2454.1000000000004</v>
      </c>
      <c r="R1175" s="212">
        <f>+R1181+R1187+R1193+R1202+R1208+R1214+R1220+R1226</f>
        <v>2316.3000000000002</v>
      </c>
      <c r="S1175" s="217">
        <f t="shared" si="471"/>
        <v>105.94914302983207</v>
      </c>
    </row>
    <row r="1176" spans="1:19" ht="13.5" customHeight="1" x14ac:dyDescent="0.15">
      <c r="A1176" s="209"/>
      <c r="B1176" s="372"/>
      <c r="C1176" s="374"/>
      <c r="D1176" s="203" t="s">
        <v>74</v>
      </c>
      <c r="E1176" s="212">
        <f t="shared" si="472"/>
        <v>378.90000000000015</v>
      </c>
      <c r="F1176" s="212">
        <f t="shared" si="472"/>
        <v>470.50000000000011</v>
      </c>
      <c r="G1176" s="212">
        <f t="shared" si="472"/>
        <v>343</v>
      </c>
      <c r="H1176" s="212">
        <f t="shared" si="472"/>
        <v>492</v>
      </c>
      <c r="I1176" s="212">
        <f t="shared" si="472"/>
        <v>568</v>
      </c>
      <c r="J1176" s="212">
        <f t="shared" si="472"/>
        <v>552.00000000000011</v>
      </c>
      <c r="K1176" s="212">
        <f t="shared" si="472"/>
        <v>487.20000000000005</v>
      </c>
      <c r="L1176" s="212">
        <f t="shared" si="472"/>
        <v>323.40000000000003</v>
      </c>
      <c r="M1176" s="212">
        <f t="shared" si="472"/>
        <v>238.29999999999993</v>
      </c>
      <c r="N1176" s="212">
        <f t="shared" si="472"/>
        <v>270.60000000000002</v>
      </c>
      <c r="O1176" s="212">
        <f t="shared" si="472"/>
        <v>418.40000000000003</v>
      </c>
      <c r="P1176" s="212">
        <f t="shared" si="472"/>
        <v>279.40000000000003</v>
      </c>
      <c r="Q1176" s="212">
        <f t="shared" si="472"/>
        <v>4821.7000000000007</v>
      </c>
      <c r="R1176" s="212">
        <f>+R1182+R1188+R1194+R1203+R1209+R1215+R1221+R1227</f>
        <v>4399.2</v>
      </c>
      <c r="S1176" s="217">
        <f t="shared" si="471"/>
        <v>109.60401891252958</v>
      </c>
    </row>
    <row r="1177" spans="1:19" ht="13.5" customHeight="1" x14ac:dyDescent="0.15">
      <c r="A1177" s="209"/>
      <c r="B1177" s="372"/>
      <c r="C1177" s="374"/>
      <c r="D1177" s="203" t="s">
        <v>75</v>
      </c>
      <c r="E1177" s="212">
        <f t="shared" si="472"/>
        <v>385.90000000000003</v>
      </c>
      <c r="F1177" s="212">
        <f t="shared" si="472"/>
        <v>523.6</v>
      </c>
      <c r="G1177" s="212">
        <f t="shared" si="472"/>
        <v>455.70000000000005</v>
      </c>
      <c r="H1177" s="212">
        <f t="shared" si="472"/>
        <v>695.5</v>
      </c>
      <c r="I1177" s="212">
        <f t="shared" si="472"/>
        <v>827.2</v>
      </c>
      <c r="J1177" s="212">
        <f t="shared" si="472"/>
        <v>734.80000000000007</v>
      </c>
      <c r="K1177" s="212">
        <f t="shared" si="472"/>
        <v>580.70000000000005</v>
      </c>
      <c r="L1177" s="212">
        <f t="shared" si="472"/>
        <v>326.70000000000005</v>
      </c>
      <c r="M1177" s="212">
        <f t="shared" si="472"/>
        <v>219.99999999999997</v>
      </c>
      <c r="N1177" s="212">
        <f t="shared" si="472"/>
        <v>253.10000000000002</v>
      </c>
      <c r="O1177" s="212">
        <f t="shared" si="472"/>
        <v>476.9</v>
      </c>
      <c r="P1177" s="212">
        <f t="shared" si="472"/>
        <v>262.00000000000006</v>
      </c>
      <c r="Q1177" s="212">
        <f t="shared" si="472"/>
        <v>5742.1</v>
      </c>
      <c r="R1177" s="212">
        <f>+R1183+R1189+R1195+R1204+R1210+R1216+R1222+R1228</f>
        <v>5229</v>
      </c>
      <c r="S1177" s="217">
        <f t="shared" si="471"/>
        <v>109.81258366800537</v>
      </c>
    </row>
    <row r="1178" spans="1:19" ht="13.5" customHeight="1" x14ac:dyDescent="0.15">
      <c r="A1178" s="209"/>
      <c r="B1178" s="372"/>
      <c r="C1178" s="374"/>
      <c r="D1178" s="203" t="s">
        <v>76</v>
      </c>
      <c r="E1178" s="212">
        <f t="shared" si="472"/>
        <v>113.99999999999997</v>
      </c>
      <c r="F1178" s="212">
        <f t="shared" si="472"/>
        <v>111.9</v>
      </c>
      <c r="G1178" s="212">
        <f t="shared" si="472"/>
        <v>127.8</v>
      </c>
      <c r="H1178" s="212">
        <f t="shared" si="472"/>
        <v>156.70000000000002</v>
      </c>
      <c r="I1178" s="212">
        <f t="shared" si="472"/>
        <v>178.8</v>
      </c>
      <c r="J1178" s="212">
        <f t="shared" si="472"/>
        <v>175.89999999999998</v>
      </c>
      <c r="K1178" s="212">
        <f t="shared" si="472"/>
        <v>136.9</v>
      </c>
      <c r="L1178" s="212">
        <f t="shared" si="472"/>
        <v>110.3</v>
      </c>
      <c r="M1178" s="212">
        <f t="shared" si="472"/>
        <v>89.199999999999974</v>
      </c>
      <c r="N1178" s="212">
        <f t="shared" si="472"/>
        <v>89.899999999999991</v>
      </c>
      <c r="O1178" s="212">
        <f t="shared" si="472"/>
        <v>141.09999999999997</v>
      </c>
      <c r="P1178" s="212">
        <f t="shared" si="472"/>
        <v>101.2</v>
      </c>
      <c r="Q1178" s="212">
        <f t="shared" si="472"/>
        <v>1533.6999999999998</v>
      </c>
      <c r="R1178" s="212">
        <f>+R1184+R1190+R1196+R1205+R1211+R1217+R1223+R1229</f>
        <v>1486.4999999999998</v>
      </c>
      <c r="S1178" s="217">
        <f t="shared" si="471"/>
        <v>103.17524386141945</v>
      </c>
    </row>
    <row r="1179" spans="1:19" ht="13.5" customHeight="1" thickBot="1" x14ac:dyDescent="0.2">
      <c r="A1179" s="209"/>
      <c r="B1179" s="372"/>
      <c r="C1179" s="377"/>
      <c r="D1179" s="206" t="s">
        <v>77</v>
      </c>
      <c r="E1179" s="214">
        <f t="shared" si="472"/>
        <v>124.8</v>
      </c>
      <c r="F1179" s="214">
        <f t="shared" si="472"/>
        <v>121.69999999999999</v>
      </c>
      <c r="G1179" s="214">
        <f t="shared" si="472"/>
        <v>138.6</v>
      </c>
      <c r="H1179" s="214">
        <f t="shared" si="472"/>
        <v>172.00000000000003</v>
      </c>
      <c r="I1179" s="214">
        <f t="shared" si="472"/>
        <v>194.60000000000002</v>
      </c>
      <c r="J1179" s="214">
        <f t="shared" si="472"/>
        <v>186.99999999999997</v>
      </c>
      <c r="K1179" s="214">
        <f t="shared" si="472"/>
        <v>146.29999999999998</v>
      </c>
      <c r="L1179" s="214">
        <f t="shared" si="472"/>
        <v>118.60000000000001</v>
      </c>
      <c r="M1179" s="214">
        <f t="shared" si="472"/>
        <v>102.99999999999999</v>
      </c>
      <c r="N1179" s="214">
        <f t="shared" si="472"/>
        <v>99.199999999999989</v>
      </c>
      <c r="O1179" s="214">
        <f t="shared" si="472"/>
        <v>161.6</v>
      </c>
      <c r="P1179" s="214">
        <f t="shared" si="472"/>
        <v>114.7</v>
      </c>
      <c r="Q1179" s="214">
        <f t="shared" si="472"/>
        <v>1682.1000000000001</v>
      </c>
      <c r="R1179" s="214">
        <f>+R1185+R1191+R1197+R1206+R1212+R1218+R1224+R1230</f>
        <v>1641.1</v>
      </c>
      <c r="S1179" s="223">
        <f t="shared" si="471"/>
        <v>102.49832429468042</v>
      </c>
    </row>
    <row r="1180" spans="1:19" ht="13.5" customHeight="1" x14ac:dyDescent="0.15">
      <c r="A1180" s="209"/>
      <c r="B1180" s="209"/>
      <c r="C1180" s="378" t="s">
        <v>297</v>
      </c>
      <c r="D1180" s="200" t="s">
        <v>72</v>
      </c>
      <c r="E1180" s="210">
        <v>344.30000000000007</v>
      </c>
      <c r="F1180" s="210">
        <v>297.10000000000002</v>
      </c>
      <c r="G1180" s="210">
        <v>326.10000000000002</v>
      </c>
      <c r="H1180" s="210">
        <v>428.59999999999997</v>
      </c>
      <c r="I1180" s="210">
        <v>500.2</v>
      </c>
      <c r="J1180" s="210">
        <v>501.9</v>
      </c>
      <c r="K1180" s="243">
        <v>397.20000000000005</v>
      </c>
      <c r="L1180" s="243">
        <v>297.10000000000002</v>
      </c>
      <c r="M1180" s="243">
        <v>202.79999999999998</v>
      </c>
      <c r="N1180" s="243">
        <v>224.9</v>
      </c>
      <c r="O1180" s="243">
        <v>484.6</v>
      </c>
      <c r="P1180" s="243">
        <v>251.20000000000002</v>
      </c>
      <c r="Q1180" s="210">
        <f t="shared" ref="Q1180:Q1197" si="473">SUM(E1180:P1180)</f>
        <v>4256.0000000000009</v>
      </c>
      <c r="R1180" s="210">
        <v>3917.8999999999992</v>
      </c>
      <c r="S1180" s="222">
        <f t="shared" si="471"/>
        <v>108.62962301232808</v>
      </c>
    </row>
    <row r="1181" spans="1:19" ht="13.5" customHeight="1" x14ac:dyDescent="0.15">
      <c r="A1181" s="209"/>
      <c r="B1181" s="194"/>
      <c r="C1181" s="379"/>
      <c r="D1181" s="203" t="s">
        <v>73</v>
      </c>
      <c r="E1181" s="212">
        <v>93.2</v>
      </c>
      <c r="F1181" s="212">
        <v>88.2</v>
      </c>
      <c r="G1181" s="212">
        <v>136.4</v>
      </c>
      <c r="H1181" s="212">
        <v>187.79999999999998</v>
      </c>
      <c r="I1181" s="212">
        <v>205.89999999999998</v>
      </c>
      <c r="J1181" s="212">
        <v>199.7</v>
      </c>
      <c r="K1181" s="231">
        <v>127.69999999999999</v>
      </c>
      <c r="L1181" s="231">
        <v>86.9</v>
      </c>
      <c r="M1181" s="231">
        <v>52.900000000000006</v>
      </c>
      <c r="N1181" s="231">
        <v>53.400000000000006</v>
      </c>
      <c r="O1181" s="231">
        <v>166.4</v>
      </c>
      <c r="P1181" s="231">
        <v>61.3</v>
      </c>
      <c r="Q1181" s="212">
        <f t="shared" si="473"/>
        <v>1459.8000000000004</v>
      </c>
      <c r="R1181" s="212">
        <v>1354.8</v>
      </c>
      <c r="S1181" s="217">
        <f t="shared" si="471"/>
        <v>107.75022143489817</v>
      </c>
    </row>
    <row r="1182" spans="1:19" ht="13.5" customHeight="1" x14ac:dyDescent="0.15">
      <c r="A1182" s="209"/>
      <c r="B1182" s="194"/>
      <c r="C1182" s="379"/>
      <c r="D1182" s="203" t="s">
        <v>74</v>
      </c>
      <c r="E1182" s="212">
        <f t="shared" ref="E1182:P1182" si="474">+E1180-E1181</f>
        <v>251.10000000000008</v>
      </c>
      <c r="F1182" s="212">
        <f t="shared" si="474"/>
        <v>208.90000000000003</v>
      </c>
      <c r="G1182" s="212">
        <f t="shared" si="474"/>
        <v>189.70000000000002</v>
      </c>
      <c r="H1182" s="212">
        <f t="shared" si="474"/>
        <v>240.79999999999998</v>
      </c>
      <c r="I1182" s="212">
        <f t="shared" si="474"/>
        <v>294.3</v>
      </c>
      <c r="J1182" s="212">
        <f t="shared" si="474"/>
        <v>302.2</v>
      </c>
      <c r="K1182" s="231">
        <f t="shared" si="474"/>
        <v>269.50000000000006</v>
      </c>
      <c r="L1182" s="231">
        <f t="shared" si="474"/>
        <v>210.20000000000002</v>
      </c>
      <c r="M1182" s="231">
        <f t="shared" si="474"/>
        <v>149.89999999999998</v>
      </c>
      <c r="N1182" s="231">
        <f t="shared" si="474"/>
        <v>171.5</v>
      </c>
      <c r="O1182" s="231">
        <f t="shared" si="474"/>
        <v>318.20000000000005</v>
      </c>
      <c r="P1182" s="231">
        <f t="shared" si="474"/>
        <v>189.90000000000003</v>
      </c>
      <c r="Q1182" s="212">
        <f t="shared" si="473"/>
        <v>2796.2000000000003</v>
      </c>
      <c r="R1182" s="212">
        <v>2563.1</v>
      </c>
      <c r="S1182" s="217">
        <f t="shared" si="471"/>
        <v>109.09445593226954</v>
      </c>
    </row>
    <row r="1183" spans="1:19" ht="13.5" customHeight="1" x14ac:dyDescent="0.15">
      <c r="A1183" s="209"/>
      <c r="B1183" s="194"/>
      <c r="C1183" s="379"/>
      <c r="D1183" s="203" t="s">
        <v>75</v>
      </c>
      <c r="E1183" s="212">
        <f t="shared" ref="E1183:P1183" si="475">+E1180-E1184</f>
        <v>240.60000000000008</v>
      </c>
      <c r="F1183" s="212">
        <f t="shared" si="475"/>
        <v>208.90000000000003</v>
      </c>
      <c r="G1183" s="212">
        <f t="shared" si="475"/>
        <v>228.00000000000003</v>
      </c>
      <c r="H1183" s="212">
        <f t="shared" si="475"/>
        <v>310.09999999999997</v>
      </c>
      <c r="I1183" s="212">
        <f t="shared" si="475"/>
        <v>369.5</v>
      </c>
      <c r="J1183" s="212">
        <f t="shared" si="475"/>
        <v>365.79999999999995</v>
      </c>
      <c r="K1183" s="231">
        <f t="shared" si="475"/>
        <v>288.10000000000002</v>
      </c>
      <c r="L1183" s="231">
        <f t="shared" si="475"/>
        <v>200.50000000000003</v>
      </c>
      <c r="M1183" s="231">
        <f t="shared" si="475"/>
        <v>123.19999999999999</v>
      </c>
      <c r="N1183" s="231">
        <f t="shared" si="475"/>
        <v>146.80000000000001</v>
      </c>
      <c r="O1183" s="231">
        <f t="shared" si="475"/>
        <v>354.5</v>
      </c>
      <c r="P1183" s="231">
        <f t="shared" si="475"/>
        <v>159.10000000000002</v>
      </c>
      <c r="Q1183" s="212">
        <f t="shared" si="473"/>
        <v>2995.1</v>
      </c>
      <c r="R1183" s="212">
        <v>2743.1</v>
      </c>
      <c r="S1183" s="217">
        <f t="shared" si="471"/>
        <v>109.1866865954577</v>
      </c>
    </row>
    <row r="1184" spans="1:19" ht="13.5" customHeight="1" x14ac:dyDescent="0.15">
      <c r="A1184" s="209"/>
      <c r="B1184" s="194"/>
      <c r="C1184" s="379"/>
      <c r="D1184" s="203" t="s">
        <v>76</v>
      </c>
      <c r="E1184" s="212">
        <v>103.69999999999999</v>
      </c>
      <c r="F1184" s="212">
        <v>88.2</v>
      </c>
      <c r="G1184" s="212">
        <v>98.1</v>
      </c>
      <c r="H1184" s="212">
        <v>118.5</v>
      </c>
      <c r="I1184" s="212">
        <v>130.70000000000002</v>
      </c>
      <c r="J1184" s="212">
        <v>136.1</v>
      </c>
      <c r="K1184" s="231">
        <v>109.10000000000001</v>
      </c>
      <c r="L1184" s="231">
        <v>96.6</v>
      </c>
      <c r="M1184" s="231">
        <v>79.599999999999994</v>
      </c>
      <c r="N1184" s="231">
        <v>78.099999999999994</v>
      </c>
      <c r="O1184" s="231">
        <v>130.1</v>
      </c>
      <c r="P1184" s="231">
        <v>92.1</v>
      </c>
      <c r="Q1184" s="212">
        <f t="shared" si="473"/>
        <v>1260.8999999999999</v>
      </c>
      <c r="R1184" s="212">
        <v>1174.8</v>
      </c>
      <c r="S1184" s="217">
        <f t="shared" si="471"/>
        <v>107.32890704800818</v>
      </c>
    </row>
    <row r="1185" spans="1:19" ht="13.5" customHeight="1" thickBot="1" x14ac:dyDescent="0.2">
      <c r="A1185" s="209"/>
      <c r="B1185" s="194"/>
      <c r="C1185" s="380"/>
      <c r="D1185" s="206" t="s">
        <v>77</v>
      </c>
      <c r="E1185" s="214">
        <v>112.2</v>
      </c>
      <c r="F1185" s="214">
        <v>95.8</v>
      </c>
      <c r="G1185" s="214">
        <v>106.5</v>
      </c>
      <c r="H1185" s="214">
        <v>129.30000000000001</v>
      </c>
      <c r="I1185" s="214">
        <v>141.69999999999999</v>
      </c>
      <c r="J1185" s="214">
        <v>144.4</v>
      </c>
      <c r="K1185" s="236">
        <v>115.3</v>
      </c>
      <c r="L1185" s="236">
        <v>103.30000000000001</v>
      </c>
      <c r="M1185" s="236">
        <v>91.299999999999983</v>
      </c>
      <c r="N1185" s="236">
        <v>85.299999999999983</v>
      </c>
      <c r="O1185" s="236">
        <v>148.39999999999998</v>
      </c>
      <c r="P1185" s="236">
        <v>103.69999999999999</v>
      </c>
      <c r="Q1185" s="214">
        <f t="shared" si="473"/>
        <v>1377.2</v>
      </c>
      <c r="R1185" s="214">
        <v>1291.2999999999997</v>
      </c>
      <c r="S1185" s="223">
        <f t="shared" si="471"/>
        <v>106.65221095020524</v>
      </c>
    </row>
    <row r="1186" spans="1:19" ht="13.5" customHeight="1" x14ac:dyDescent="0.15">
      <c r="A1186" s="209"/>
      <c r="B1186" s="194"/>
      <c r="C1186" s="378" t="s">
        <v>224</v>
      </c>
      <c r="D1186" s="200" t="s">
        <v>72</v>
      </c>
      <c r="E1186" s="210">
        <v>2.6</v>
      </c>
      <c r="F1186" s="210">
        <v>7.7</v>
      </c>
      <c r="G1186" s="210">
        <v>12.4</v>
      </c>
      <c r="H1186" s="210">
        <v>23.2</v>
      </c>
      <c r="I1186" s="210">
        <v>32.200000000000003</v>
      </c>
      <c r="J1186" s="210">
        <v>20.8</v>
      </c>
      <c r="K1186" s="243">
        <v>7.3</v>
      </c>
      <c r="L1186" s="243">
        <v>2.6</v>
      </c>
      <c r="M1186" s="243">
        <v>1.9</v>
      </c>
      <c r="N1186" s="243">
        <v>1.3</v>
      </c>
      <c r="O1186" s="243">
        <v>2.8</v>
      </c>
      <c r="P1186" s="243">
        <v>2</v>
      </c>
      <c r="Q1186" s="210">
        <f t="shared" si="473"/>
        <v>116.8</v>
      </c>
      <c r="R1186" s="210">
        <v>123.30000000000001</v>
      </c>
      <c r="S1186" s="222">
        <f t="shared" si="471"/>
        <v>94.728304947283036</v>
      </c>
    </row>
    <row r="1187" spans="1:19" ht="13.5" customHeight="1" x14ac:dyDescent="0.15">
      <c r="A1187" s="209"/>
      <c r="B1187" s="194"/>
      <c r="C1187" s="379"/>
      <c r="D1187" s="203" t="s">
        <v>73</v>
      </c>
      <c r="E1187" s="212">
        <v>2.1</v>
      </c>
      <c r="F1187" s="212">
        <v>6.1</v>
      </c>
      <c r="G1187" s="212">
        <v>9.9</v>
      </c>
      <c r="H1187" s="212">
        <v>18.5</v>
      </c>
      <c r="I1187" s="212">
        <v>25.7</v>
      </c>
      <c r="J1187" s="212">
        <v>16.600000000000001</v>
      </c>
      <c r="K1187" s="231">
        <v>4.0999999999999996</v>
      </c>
      <c r="L1187" s="231">
        <v>1.4</v>
      </c>
      <c r="M1187" s="231">
        <v>1</v>
      </c>
      <c r="N1187" s="231">
        <v>0.7</v>
      </c>
      <c r="O1187" s="231">
        <v>1.5</v>
      </c>
      <c r="P1187" s="231">
        <v>1.1000000000000001</v>
      </c>
      <c r="Q1187" s="212">
        <f t="shared" si="473"/>
        <v>88.7</v>
      </c>
      <c r="R1187" s="212">
        <v>93.299999999999983</v>
      </c>
      <c r="S1187" s="217">
        <f t="shared" si="471"/>
        <v>95.069667738478046</v>
      </c>
    </row>
    <row r="1188" spans="1:19" ht="13.5" customHeight="1" x14ac:dyDescent="0.15">
      <c r="A1188" s="209"/>
      <c r="B1188" s="194"/>
      <c r="C1188" s="379"/>
      <c r="D1188" s="203" t="s">
        <v>74</v>
      </c>
      <c r="E1188" s="212">
        <f t="shared" ref="E1188:P1188" si="476">+E1186-E1187</f>
        <v>0.5</v>
      </c>
      <c r="F1188" s="212">
        <f t="shared" si="476"/>
        <v>1.6000000000000005</v>
      </c>
      <c r="G1188" s="212">
        <f t="shared" si="476"/>
        <v>2.5</v>
      </c>
      <c r="H1188" s="212">
        <f t="shared" si="476"/>
        <v>4.6999999999999993</v>
      </c>
      <c r="I1188" s="212">
        <f t="shared" si="476"/>
        <v>6.5000000000000036</v>
      </c>
      <c r="J1188" s="212">
        <f t="shared" si="476"/>
        <v>4.1999999999999993</v>
      </c>
      <c r="K1188" s="231">
        <f t="shared" si="476"/>
        <v>3.2</v>
      </c>
      <c r="L1188" s="231">
        <f t="shared" si="476"/>
        <v>1.2000000000000002</v>
      </c>
      <c r="M1188" s="231">
        <f t="shared" si="476"/>
        <v>0.89999999999999991</v>
      </c>
      <c r="N1188" s="231">
        <f t="shared" si="476"/>
        <v>0.60000000000000009</v>
      </c>
      <c r="O1188" s="231">
        <f t="shared" si="476"/>
        <v>1.2999999999999998</v>
      </c>
      <c r="P1188" s="231">
        <f t="shared" si="476"/>
        <v>0.89999999999999991</v>
      </c>
      <c r="Q1188" s="212">
        <f t="shared" si="473"/>
        <v>28.1</v>
      </c>
      <c r="R1188" s="212">
        <v>29.999999999999993</v>
      </c>
      <c r="S1188" s="217">
        <f t="shared" si="471"/>
        <v>93.6666666666667</v>
      </c>
    </row>
    <row r="1189" spans="1:19" ht="13.5" customHeight="1" x14ac:dyDescent="0.15">
      <c r="A1189" s="209"/>
      <c r="B1189" s="194"/>
      <c r="C1189" s="379"/>
      <c r="D1189" s="203" t="s">
        <v>75</v>
      </c>
      <c r="E1189" s="212">
        <f t="shared" ref="E1189:P1189" si="477">+E1186-E1190</f>
        <v>2.6</v>
      </c>
      <c r="F1189" s="212">
        <f t="shared" si="477"/>
        <v>7.7</v>
      </c>
      <c r="G1189" s="212">
        <f t="shared" si="477"/>
        <v>12.4</v>
      </c>
      <c r="H1189" s="212">
        <f t="shared" si="477"/>
        <v>23.2</v>
      </c>
      <c r="I1189" s="212">
        <f t="shared" si="477"/>
        <v>32.200000000000003</v>
      </c>
      <c r="J1189" s="212">
        <f t="shared" si="477"/>
        <v>20.8</v>
      </c>
      <c r="K1189" s="231">
        <f t="shared" si="477"/>
        <v>7.3</v>
      </c>
      <c r="L1189" s="231">
        <f t="shared" si="477"/>
        <v>2.6</v>
      </c>
      <c r="M1189" s="231">
        <f t="shared" si="477"/>
        <v>1.9</v>
      </c>
      <c r="N1189" s="231">
        <f t="shared" si="477"/>
        <v>1.3</v>
      </c>
      <c r="O1189" s="231">
        <f t="shared" si="477"/>
        <v>2.8</v>
      </c>
      <c r="P1189" s="231">
        <f t="shared" si="477"/>
        <v>2</v>
      </c>
      <c r="Q1189" s="212">
        <f t="shared" si="473"/>
        <v>116.8</v>
      </c>
      <c r="R1189" s="212">
        <v>123.30000000000001</v>
      </c>
      <c r="S1189" s="217">
        <f t="shared" si="471"/>
        <v>94.728304947283036</v>
      </c>
    </row>
    <row r="1190" spans="1:19" ht="13.5" customHeight="1" x14ac:dyDescent="0.15">
      <c r="A1190" s="209"/>
      <c r="B1190" s="194"/>
      <c r="C1190" s="379"/>
      <c r="D1190" s="203" t="s">
        <v>76</v>
      </c>
      <c r="E1190" s="212">
        <v>0</v>
      </c>
      <c r="F1190" s="212">
        <v>0</v>
      </c>
      <c r="G1190" s="212">
        <v>0</v>
      </c>
      <c r="H1190" s="212">
        <v>0</v>
      </c>
      <c r="I1190" s="212">
        <v>0</v>
      </c>
      <c r="J1190" s="212">
        <v>0</v>
      </c>
      <c r="K1190" s="231">
        <v>0</v>
      </c>
      <c r="L1190" s="231">
        <v>0</v>
      </c>
      <c r="M1190" s="231">
        <v>0</v>
      </c>
      <c r="N1190" s="231">
        <v>0</v>
      </c>
      <c r="O1190" s="231">
        <v>0</v>
      </c>
      <c r="P1190" s="231">
        <v>0</v>
      </c>
      <c r="Q1190" s="212">
        <f t="shared" si="473"/>
        <v>0</v>
      </c>
      <c r="R1190" s="212">
        <v>0</v>
      </c>
      <c r="S1190" s="217" t="str">
        <f t="shared" si="471"/>
        <v>－</v>
      </c>
    </row>
    <row r="1191" spans="1:19" ht="13.5" customHeight="1" thickBot="1" x14ac:dyDescent="0.2">
      <c r="A1191" s="209"/>
      <c r="B1191" s="194"/>
      <c r="C1191" s="380"/>
      <c r="D1191" s="206" t="s">
        <v>77</v>
      </c>
      <c r="E1191" s="214">
        <v>0</v>
      </c>
      <c r="F1191" s="214">
        <v>0</v>
      </c>
      <c r="G1191" s="214">
        <v>0</v>
      </c>
      <c r="H1191" s="214">
        <v>0</v>
      </c>
      <c r="I1191" s="214">
        <v>0</v>
      </c>
      <c r="J1191" s="214">
        <v>0</v>
      </c>
      <c r="K1191" s="236">
        <v>0</v>
      </c>
      <c r="L1191" s="236">
        <v>0</v>
      </c>
      <c r="M1191" s="236">
        <v>0</v>
      </c>
      <c r="N1191" s="236">
        <v>0</v>
      </c>
      <c r="O1191" s="236">
        <v>0</v>
      </c>
      <c r="P1191" s="236">
        <v>0</v>
      </c>
      <c r="Q1191" s="214">
        <f t="shared" si="473"/>
        <v>0</v>
      </c>
      <c r="R1191" s="214">
        <v>0</v>
      </c>
      <c r="S1191" s="223" t="str">
        <f t="shared" si="471"/>
        <v>－</v>
      </c>
    </row>
    <row r="1192" spans="1:19" ht="13.5" customHeight="1" x14ac:dyDescent="0.15">
      <c r="A1192" s="209"/>
      <c r="B1192" s="194"/>
      <c r="C1192" s="378" t="s">
        <v>225</v>
      </c>
      <c r="D1192" s="200" t="s">
        <v>72</v>
      </c>
      <c r="E1192" s="210">
        <v>23.1</v>
      </c>
      <c r="F1192" s="210">
        <v>72.2</v>
      </c>
      <c r="G1192" s="210">
        <v>35</v>
      </c>
      <c r="H1192" s="210">
        <v>53.9</v>
      </c>
      <c r="I1192" s="210">
        <v>54.2</v>
      </c>
      <c r="J1192" s="210">
        <v>50.5</v>
      </c>
      <c r="K1192" s="243">
        <v>68.599999999999994</v>
      </c>
      <c r="L1192" s="243">
        <v>18.7</v>
      </c>
      <c r="M1192" s="243">
        <v>11.3</v>
      </c>
      <c r="N1192" s="243">
        <v>10.6</v>
      </c>
      <c r="O1192" s="243">
        <v>10.3</v>
      </c>
      <c r="P1192" s="243">
        <v>13.6</v>
      </c>
      <c r="Q1192" s="210">
        <f t="shared" si="473"/>
        <v>422.00000000000006</v>
      </c>
      <c r="R1192" s="210">
        <v>405.20000000000005</v>
      </c>
      <c r="S1192" s="222">
        <f t="shared" si="471"/>
        <v>104.14610069101677</v>
      </c>
    </row>
    <row r="1193" spans="1:19" ht="13.5" customHeight="1" x14ac:dyDescent="0.15">
      <c r="A1193" s="209"/>
      <c r="B1193" s="194"/>
      <c r="C1193" s="379"/>
      <c r="D1193" s="203" t="s">
        <v>73</v>
      </c>
      <c r="E1193" s="212">
        <v>6</v>
      </c>
      <c r="F1193" s="212">
        <v>13</v>
      </c>
      <c r="G1193" s="212">
        <v>9.3000000000000007</v>
      </c>
      <c r="H1193" s="212">
        <v>20.5</v>
      </c>
      <c r="I1193" s="212">
        <v>21.1</v>
      </c>
      <c r="J1193" s="212">
        <v>13.4</v>
      </c>
      <c r="K1193" s="231">
        <v>10.9</v>
      </c>
      <c r="L1193" s="231">
        <v>5.0999999999999996</v>
      </c>
      <c r="M1193" s="231">
        <v>2.7</v>
      </c>
      <c r="N1193" s="231">
        <v>2.8</v>
      </c>
      <c r="O1193" s="231">
        <v>2.8</v>
      </c>
      <c r="P1193" s="231">
        <v>3.6</v>
      </c>
      <c r="Q1193" s="212">
        <f t="shared" si="473"/>
        <v>111.2</v>
      </c>
      <c r="R1193" s="212">
        <v>103.7</v>
      </c>
      <c r="S1193" s="217">
        <f t="shared" si="471"/>
        <v>107.23240115718417</v>
      </c>
    </row>
    <row r="1194" spans="1:19" ht="13.5" customHeight="1" x14ac:dyDescent="0.15">
      <c r="A1194" s="209"/>
      <c r="B1194" s="194"/>
      <c r="C1194" s="379"/>
      <c r="D1194" s="203" t="s">
        <v>74</v>
      </c>
      <c r="E1194" s="212">
        <f t="shared" ref="E1194:P1194" si="478">+E1192-E1193</f>
        <v>17.100000000000001</v>
      </c>
      <c r="F1194" s="212">
        <f t="shared" si="478"/>
        <v>59.2</v>
      </c>
      <c r="G1194" s="212">
        <f t="shared" si="478"/>
        <v>25.7</v>
      </c>
      <c r="H1194" s="212">
        <f t="shared" si="478"/>
        <v>33.4</v>
      </c>
      <c r="I1194" s="212">
        <f t="shared" si="478"/>
        <v>33.1</v>
      </c>
      <c r="J1194" s="212">
        <f t="shared" si="478"/>
        <v>37.1</v>
      </c>
      <c r="K1194" s="231">
        <f t="shared" si="478"/>
        <v>57.699999999999996</v>
      </c>
      <c r="L1194" s="231">
        <f t="shared" si="478"/>
        <v>13.6</v>
      </c>
      <c r="M1194" s="231">
        <f t="shared" si="478"/>
        <v>8.6000000000000014</v>
      </c>
      <c r="N1194" s="231">
        <f t="shared" si="478"/>
        <v>7.8</v>
      </c>
      <c r="O1194" s="231">
        <f t="shared" si="478"/>
        <v>7.5000000000000009</v>
      </c>
      <c r="P1194" s="231">
        <f t="shared" si="478"/>
        <v>10</v>
      </c>
      <c r="Q1194" s="212">
        <f t="shared" si="473"/>
        <v>310.80000000000007</v>
      </c>
      <c r="R1194" s="212">
        <v>301.5</v>
      </c>
      <c r="S1194" s="217">
        <f t="shared" si="471"/>
        <v>103.08457711442789</v>
      </c>
    </row>
    <row r="1195" spans="1:19" ht="13.5" customHeight="1" x14ac:dyDescent="0.15">
      <c r="A1195" s="209"/>
      <c r="B1195" s="194"/>
      <c r="C1195" s="379"/>
      <c r="D1195" s="203" t="s">
        <v>75</v>
      </c>
      <c r="E1195" s="212">
        <f t="shared" ref="E1195:P1195" si="479">+E1192-E1196</f>
        <v>22.5</v>
      </c>
      <c r="F1195" s="212">
        <f t="shared" si="479"/>
        <v>70.5</v>
      </c>
      <c r="G1195" s="212">
        <f t="shared" si="479"/>
        <v>33</v>
      </c>
      <c r="H1195" s="212">
        <f t="shared" si="479"/>
        <v>50.6</v>
      </c>
      <c r="I1195" s="212">
        <f t="shared" si="479"/>
        <v>51.300000000000004</v>
      </c>
      <c r="J1195" s="212">
        <f t="shared" si="479"/>
        <v>47.8</v>
      </c>
      <c r="K1195" s="231">
        <f t="shared" si="479"/>
        <v>66.099999999999994</v>
      </c>
      <c r="L1195" s="231">
        <f t="shared" si="479"/>
        <v>17.399999999999999</v>
      </c>
      <c r="M1195" s="231">
        <f t="shared" si="479"/>
        <v>10.3</v>
      </c>
      <c r="N1195" s="231">
        <f t="shared" si="479"/>
        <v>9.5</v>
      </c>
      <c r="O1195" s="231">
        <f t="shared" si="479"/>
        <v>9.4</v>
      </c>
      <c r="P1195" s="231">
        <f t="shared" si="479"/>
        <v>12.799999999999999</v>
      </c>
      <c r="Q1195" s="212">
        <f t="shared" si="473"/>
        <v>401.19999999999993</v>
      </c>
      <c r="R1195" s="212">
        <v>383.9</v>
      </c>
      <c r="S1195" s="217">
        <f t="shared" si="471"/>
        <v>104.5063818702787</v>
      </c>
    </row>
    <row r="1196" spans="1:19" ht="13.5" customHeight="1" x14ac:dyDescent="0.15">
      <c r="A1196" s="209"/>
      <c r="B1196" s="194"/>
      <c r="C1196" s="379"/>
      <c r="D1196" s="203" t="s">
        <v>76</v>
      </c>
      <c r="E1196" s="212">
        <v>0.6</v>
      </c>
      <c r="F1196" s="212">
        <v>1.7</v>
      </c>
      <c r="G1196" s="212">
        <v>2</v>
      </c>
      <c r="H1196" s="212">
        <v>3.3</v>
      </c>
      <c r="I1196" s="212">
        <v>2.9</v>
      </c>
      <c r="J1196" s="212">
        <v>2.7</v>
      </c>
      <c r="K1196" s="231">
        <v>2.5</v>
      </c>
      <c r="L1196" s="231">
        <v>1.3</v>
      </c>
      <c r="M1196" s="231">
        <v>1</v>
      </c>
      <c r="N1196" s="231">
        <v>1.1000000000000001</v>
      </c>
      <c r="O1196" s="231">
        <v>0.9</v>
      </c>
      <c r="P1196" s="231">
        <v>0.8</v>
      </c>
      <c r="Q1196" s="212">
        <f t="shared" si="473"/>
        <v>20.8</v>
      </c>
      <c r="R1196" s="212">
        <v>21.299999999999997</v>
      </c>
      <c r="S1196" s="217">
        <f t="shared" si="471"/>
        <v>97.65258215962443</v>
      </c>
    </row>
    <row r="1197" spans="1:19" ht="13.5" customHeight="1" thickBot="1" x14ac:dyDescent="0.2">
      <c r="A1197" s="209"/>
      <c r="B1197" s="194"/>
      <c r="C1197" s="380"/>
      <c r="D1197" s="206" t="s">
        <v>77</v>
      </c>
      <c r="E1197" s="214">
        <v>0.9</v>
      </c>
      <c r="F1197" s="214">
        <v>2.2999999999999998</v>
      </c>
      <c r="G1197" s="214">
        <v>2.2999999999999998</v>
      </c>
      <c r="H1197" s="214">
        <v>4.0999999999999996</v>
      </c>
      <c r="I1197" s="214">
        <v>3.4</v>
      </c>
      <c r="J1197" s="214">
        <v>3</v>
      </c>
      <c r="K1197" s="236">
        <v>2.9</v>
      </c>
      <c r="L1197" s="236">
        <v>1.7</v>
      </c>
      <c r="M1197" s="236">
        <v>1.3</v>
      </c>
      <c r="N1197" s="236">
        <v>1.6</v>
      </c>
      <c r="O1197" s="236">
        <v>1.3</v>
      </c>
      <c r="P1197" s="236">
        <v>1.4</v>
      </c>
      <c r="Q1197" s="214">
        <f t="shared" si="473"/>
        <v>26.2</v>
      </c>
      <c r="R1197" s="214">
        <v>27.900000000000002</v>
      </c>
      <c r="S1197" s="223">
        <f t="shared" si="471"/>
        <v>93.906810035842284</v>
      </c>
    </row>
    <row r="1198" spans="1:19" ht="18.75" customHeight="1" x14ac:dyDescent="0.2">
      <c r="A1198" s="308" t="str">
        <f>$A$1</f>
        <v>５　平成27年度市町村別・月別観光入込客数</v>
      </c>
    </row>
    <row r="1199" spans="1:19" ht="13.5" customHeight="1" thickBot="1" x14ac:dyDescent="0.2">
      <c r="S1199" s="195" t="s">
        <v>310</v>
      </c>
    </row>
    <row r="1200" spans="1:19" ht="13.5" customHeight="1" thickBot="1" x14ac:dyDescent="0.2">
      <c r="A1200" s="196" t="s">
        <v>58</v>
      </c>
      <c r="B1200" s="196" t="s">
        <v>355</v>
      </c>
      <c r="C1200" s="196" t="s">
        <v>59</v>
      </c>
      <c r="D1200" s="197" t="s">
        <v>60</v>
      </c>
      <c r="E1200" s="198" t="s">
        <v>61</v>
      </c>
      <c r="F1200" s="198" t="s">
        <v>62</v>
      </c>
      <c r="G1200" s="198" t="s">
        <v>63</v>
      </c>
      <c r="H1200" s="198" t="s">
        <v>64</v>
      </c>
      <c r="I1200" s="198" t="s">
        <v>65</v>
      </c>
      <c r="J1200" s="198" t="s">
        <v>66</v>
      </c>
      <c r="K1200" s="198" t="s">
        <v>67</v>
      </c>
      <c r="L1200" s="198" t="s">
        <v>68</v>
      </c>
      <c r="M1200" s="198" t="s">
        <v>69</v>
      </c>
      <c r="N1200" s="198" t="s">
        <v>36</v>
      </c>
      <c r="O1200" s="198" t="s">
        <v>37</v>
      </c>
      <c r="P1200" s="198" t="s">
        <v>38</v>
      </c>
      <c r="Q1200" s="198" t="s">
        <v>356</v>
      </c>
      <c r="R1200" s="198" t="str">
        <f>$R$3</f>
        <v>26年度</v>
      </c>
      <c r="S1200" s="199" t="s">
        <v>71</v>
      </c>
    </row>
    <row r="1201" spans="1:19" ht="13.5" customHeight="1" x14ac:dyDescent="0.15">
      <c r="A1201" s="209"/>
      <c r="B1201" s="194"/>
      <c r="C1201" s="378" t="s">
        <v>226</v>
      </c>
      <c r="D1201" s="200" t="s">
        <v>72</v>
      </c>
      <c r="E1201" s="210">
        <v>29.5</v>
      </c>
      <c r="F1201" s="210">
        <v>36.799999999999997</v>
      </c>
      <c r="G1201" s="210">
        <v>22.1</v>
      </c>
      <c r="H1201" s="210">
        <v>80.5</v>
      </c>
      <c r="I1201" s="210">
        <v>53.9</v>
      </c>
      <c r="J1201" s="210">
        <v>64.7</v>
      </c>
      <c r="K1201" s="210">
        <v>57.2</v>
      </c>
      <c r="L1201" s="210">
        <v>21.2</v>
      </c>
      <c r="M1201" s="210">
        <v>14.3</v>
      </c>
      <c r="N1201" s="210">
        <v>16.399999999999999</v>
      </c>
      <c r="O1201" s="210">
        <v>17.399999999999999</v>
      </c>
      <c r="P1201" s="210">
        <v>21.2</v>
      </c>
      <c r="Q1201" s="210">
        <f t="shared" ref="Q1201:Q1230" si="480">SUM(E1201:P1201)</f>
        <v>435.19999999999993</v>
      </c>
      <c r="R1201" s="210">
        <v>344.40000000000003</v>
      </c>
      <c r="S1201" s="211">
        <f t="shared" ref="S1201:S1230" si="481">IF(Q1201=0,"－",Q1201/R1201*100)</f>
        <v>126.36469221835071</v>
      </c>
    </row>
    <row r="1202" spans="1:19" ht="13.5" customHeight="1" x14ac:dyDescent="0.15">
      <c r="A1202" s="209"/>
      <c r="B1202" s="194"/>
      <c r="C1202" s="379"/>
      <c r="D1202" s="203" t="s">
        <v>73</v>
      </c>
      <c r="E1202" s="212">
        <v>6.2</v>
      </c>
      <c r="F1202" s="212">
        <v>6.5</v>
      </c>
      <c r="G1202" s="212">
        <v>5.8</v>
      </c>
      <c r="H1202" s="212">
        <v>26.3</v>
      </c>
      <c r="I1202" s="212">
        <v>21.2</v>
      </c>
      <c r="J1202" s="212">
        <v>24.6</v>
      </c>
      <c r="K1202" s="212">
        <v>18.2</v>
      </c>
      <c r="L1202" s="212">
        <v>5.3</v>
      </c>
      <c r="M1202" s="212">
        <v>3.6</v>
      </c>
      <c r="N1202" s="212">
        <v>4.0999999999999996</v>
      </c>
      <c r="O1202" s="212">
        <v>4.4000000000000004</v>
      </c>
      <c r="P1202" s="212">
        <v>5.4</v>
      </c>
      <c r="Q1202" s="212">
        <f t="shared" si="480"/>
        <v>131.6</v>
      </c>
      <c r="R1202" s="212">
        <v>107.9</v>
      </c>
      <c r="S1202" s="213">
        <f t="shared" si="481"/>
        <v>121.96478220574605</v>
      </c>
    </row>
    <row r="1203" spans="1:19" ht="13.5" customHeight="1" x14ac:dyDescent="0.15">
      <c r="A1203" s="209" t="s">
        <v>370</v>
      </c>
      <c r="B1203" s="194" t="s">
        <v>371</v>
      </c>
      <c r="C1203" s="379"/>
      <c r="D1203" s="203" t="s">
        <v>74</v>
      </c>
      <c r="E1203" s="212">
        <f t="shared" ref="E1203:P1203" si="482">+E1201-E1202</f>
        <v>23.3</v>
      </c>
      <c r="F1203" s="212">
        <f t="shared" si="482"/>
        <v>30.299999999999997</v>
      </c>
      <c r="G1203" s="212">
        <f t="shared" si="482"/>
        <v>16.3</v>
      </c>
      <c r="H1203" s="212">
        <f t="shared" si="482"/>
        <v>54.2</v>
      </c>
      <c r="I1203" s="212">
        <f t="shared" si="482"/>
        <v>32.700000000000003</v>
      </c>
      <c r="J1203" s="212">
        <f t="shared" si="482"/>
        <v>40.1</v>
      </c>
      <c r="K1203" s="212">
        <f t="shared" si="482"/>
        <v>39</v>
      </c>
      <c r="L1203" s="212">
        <f t="shared" si="482"/>
        <v>15.899999999999999</v>
      </c>
      <c r="M1203" s="212">
        <f t="shared" si="482"/>
        <v>10.700000000000001</v>
      </c>
      <c r="N1203" s="212">
        <f t="shared" si="482"/>
        <v>12.299999999999999</v>
      </c>
      <c r="O1203" s="212">
        <f t="shared" si="482"/>
        <v>12.999999999999998</v>
      </c>
      <c r="P1203" s="212">
        <f t="shared" si="482"/>
        <v>15.799999999999999</v>
      </c>
      <c r="Q1203" s="212">
        <f t="shared" si="480"/>
        <v>303.60000000000002</v>
      </c>
      <c r="R1203" s="212">
        <v>236.5</v>
      </c>
      <c r="S1203" s="213">
        <f t="shared" si="481"/>
        <v>128.37209302325584</v>
      </c>
    </row>
    <row r="1204" spans="1:19" ht="13.5" customHeight="1" x14ac:dyDescent="0.15">
      <c r="A1204" s="209"/>
      <c r="B1204" s="194"/>
      <c r="C1204" s="379"/>
      <c r="D1204" s="203" t="s">
        <v>75</v>
      </c>
      <c r="E1204" s="212">
        <f t="shared" ref="E1204:P1204" si="483">+E1201-E1205</f>
        <v>29.4</v>
      </c>
      <c r="F1204" s="212">
        <f t="shared" si="483"/>
        <v>36.599999999999994</v>
      </c>
      <c r="G1204" s="212">
        <f t="shared" si="483"/>
        <v>21.700000000000003</v>
      </c>
      <c r="H1204" s="212">
        <f t="shared" si="483"/>
        <v>79.5</v>
      </c>
      <c r="I1204" s="212">
        <f t="shared" si="483"/>
        <v>52.6</v>
      </c>
      <c r="J1204" s="212">
        <f t="shared" si="483"/>
        <v>63.800000000000004</v>
      </c>
      <c r="K1204" s="212">
        <f t="shared" si="483"/>
        <v>56.7</v>
      </c>
      <c r="L1204" s="212">
        <f t="shared" si="483"/>
        <v>21</v>
      </c>
      <c r="M1204" s="212">
        <f t="shared" si="483"/>
        <v>14.200000000000001</v>
      </c>
      <c r="N1204" s="212">
        <f t="shared" si="483"/>
        <v>16.2</v>
      </c>
      <c r="O1204" s="212">
        <f t="shared" si="483"/>
        <v>17.2</v>
      </c>
      <c r="P1204" s="212">
        <f t="shared" si="483"/>
        <v>21</v>
      </c>
      <c r="Q1204" s="212">
        <f t="shared" si="480"/>
        <v>429.89999999999992</v>
      </c>
      <c r="R1204" s="212">
        <v>337.90000000000003</v>
      </c>
      <c r="S1204" s="213">
        <f t="shared" si="481"/>
        <v>127.22699023379695</v>
      </c>
    </row>
    <row r="1205" spans="1:19" ht="13.5" customHeight="1" x14ac:dyDescent="0.15">
      <c r="A1205" s="209"/>
      <c r="B1205" s="194"/>
      <c r="C1205" s="379"/>
      <c r="D1205" s="203" t="s">
        <v>76</v>
      </c>
      <c r="E1205" s="212">
        <v>0.1</v>
      </c>
      <c r="F1205" s="212">
        <v>0.2</v>
      </c>
      <c r="G1205" s="212">
        <v>0.4</v>
      </c>
      <c r="H1205" s="212">
        <v>1</v>
      </c>
      <c r="I1205" s="212">
        <v>1.3</v>
      </c>
      <c r="J1205" s="212">
        <v>0.9</v>
      </c>
      <c r="K1205" s="212">
        <v>0.5</v>
      </c>
      <c r="L1205" s="212">
        <v>0.2</v>
      </c>
      <c r="M1205" s="212">
        <v>0.1</v>
      </c>
      <c r="N1205" s="212">
        <v>0.2</v>
      </c>
      <c r="O1205" s="212">
        <v>0.2</v>
      </c>
      <c r="P1205" s="212">
        <v>0.2</v>
      </c>
      <c r="Q1205" s="212">
        <f t="shared" si="480"/>
        <v>5.3000000000000007</v>
      </c>
      <c r="R1205" s="212">
        <v>6.4999999999999991</v>
      </c>
      <c r="S1205" s="213">
        <f t="shared" si="481"/>
        <v>81.538461538461561</v>
      </c>
    </row>
    <row r="1206" spans="1:19" ht="13.5" customHeight="1" thickBot="1" x14ac:dyDescent="0.2">
      <c r="A1206" s="209"/>
      <c r="B1206" s="194"/>
      <c r="C1206" s="380"/>
      <c r="D1206" s="206" t="s">
        <v>77</v>
      </c>
      <c r="E1206" s="214">
        <v>0.1</v>
      </c>
      <c r="F1206" s="214">
        <v>0.4</v>
      </c>
      <c r="G1206" s="214">
        <v>0.7</v>
      </c>
      <c r="H1206" s="214">
        <v>1.4</v>
      </c>
      <c r="I1206" s="214">
        <v>1.8</v>
      </c>
      <c r="J1206" s="214">
        <v>1.2</v>
      </c>
      <c r="K1206" s="214">
        <v>0.6</v>
      </c>
      <c r="L1206" s="214">
        <v>0.2</v>
      </c>
      <c r="M1206" s="214">
        <v>0.2</v>
      </c>
      <c r="N1206" s="214">
        <v>0.2</v>
      </c>
      <c r="O1206" s="214">
        <v>0.2</v>
      </c>
      <c r="P1206" s="214">
        <v>0.2</v>
      </c>
      <c r="Q1206" s="214">
        <f t="shared" si="480"/>
        <v>7.2</v>
      </c>
      <c r="R1206" s="214">
        <v>6.8999999999999986</v>
      </c>
      <c r="S1206" s="215">
        <f t="shared" si="481"/>
        <v>104.34782608695654</v>
      </c>
    </row>
    <row r="1207" spans="1:19" ht="13.5" customHeight="1" x14ac:dyDescent="0.15">
      <c r="A1207" s="209"/>
      <c r="B1207" s="194"/>
      <c r="C1207" s="378" t="s">
        <v>227</v>
      </c>
      <c r="D1207" s="200" t="s">
        <v>72</v>
      </c>
      <c r="E1207" s="210">
        <v>2.7</v>
      </c>
      <c r="F1207" s="210">
        <v>9.9</v>
      </c>
      <c r="G1207" s="210">
        <v>15.7</v>
      </c>
      <c r="H1207" s="210">
        <v>27.3</v>
      </c>
      <c r="I1207" s="210">
        <v>37</v>
      </c>
      <c r="J1207" s="210">
        <v>27.2</v>
      </c>
      <c r="K1207" s="210">
        <v>11.8</v>
      </c>
      <c r="L1207" s="210">
        <v>1.4</v>
      </c>
      <c r="M1207" s="210">
        <v>1.5</v>
      </c>
      <c r="N1207" s="210">
        <v>2.9</v>
      </c>
      <c r="O1207" s="210">
        <v>9.9</v>
      </c>
      <c r="P1207" s="210">
        <v>1.7</v>
      </c>
      <c r="Q1207" s="210">
        <f t="shared" si="480"/>
        <v>149</v>
      </c>
      <c r="R1207" s="210">
        <v>164.3</v>
      </c>
      <c r="S1207" s="211">
        <f>IF(Q1207=0,"－",Q1207/R1207*100)</f>
        <v>90.687766281192935</v>
      </c>
    </row>
    <row r="1208" spans="1:19" ht="13.5" customHeight="1" x14ac:dyDescent="0.15">
      <c r="A1208" s="209"/>
      <c r="B1208" s="194"/>
      <c r="C1208" s="379"/>
      <c r="D1208" s="203" t="s">
        <v>73</v>
      </c>
      <c r="E1208" s="212">
        <v>1.7</v>
      </c>
      <c r="F1208" s="212">
        <v>6.1</v>
      </c>
      <c r="G1208" s="212">
        <v>9.6</v>
      </c>
      <c r="H1208" s="212">
        <v>16.7</v>
      </c>
      <c r="I1208" s="212">
        <v>22.6</v>
      </c>
      <c r="J1208" s="212">
        <v>16.600000000000001</v>
      </c>
      <c r="K1208" s="212">
        <v>7.2</v>
      </c>
      <c r="L1208" s="212">
        <v>0.9</v>
      </c>
      <c r="M1208" s="212">
        <v>0.9</v>
      </c>
      <c r="N1208" s="212">
        <v>1.8</v>
      </c>
      <c r="O1208" s="212">
        <v>6</v>
      </c>
      <c r="P1208" s="212">
        <v>1</v>
      </c>
      <c r="Q1208" s="212">
        <f t="shared" si="480"/>
        <v>91.100000000000009</v>
      </c>
      <c r="R1208" s="212">
        <v>100.3</v>
      </c>
      <c r="S1208" s="213">
        <f t="shared" si="481"/>
        <v>90.82751744765703</v>
      </c>
    </row>
    <row r="1209" spans="1:19" ht="13.5" customHeight="1" x14ac:dyDescent="0.15">
      <c r="A1209" s="209"/>
      <c r="B1209" s="194"/>
      <c r="C1209" s="379"/>
      <c r="D1209" s="203" t="s">
        <v>74</v>
      </c>
      <c r="E1209" s="212">
        <f t="shared" ref="E1209:P1209" si="484">+E1207-E1208</f>
        <v>1.0000000000000002</v>
      </c>
      <c r="F1209" s="212">
        <f t="shared" si="484"/>
        <v>3.8000000000000007</v>
      </c>
      <c r="G1209" s="212">
        <f t="shared" si="484"/>
        <v>6.1</v>
      </c>
      <c r="H1209" s="212">
        <f t="shared" si="484"/>
        <v>10.600000000000001</v>
      </c>
      <c r="I1209" s="212">
        <f t="shared" si="484"/>
        <v>14.399999999999999</v>
      </c>
      <c r="J1209" s="212">
        <f t="shared" si="484"/>
        <v>10.599999999999998</v>
      </c>
      <c r="K1209" s="212">
        <f t="shared" si="484"/>
        <v>4.6000000000000005</v>
      </c>
      <c r="L1209" s="212">
        <f t="shared" si="484"/>
        <v>0.49999999999999989</v>
      </c>
      <c r="M1209" s="212">
        <f t="shared" si="484"/>
        <v>0.6</v>
      </c>
      <c r="N1209" s="212">
        <f t="shared" si="484"/>
        <v>1.0999999999999999</v>
      </c>
      <c r="O1209" s="212">
        <f t="shared" si="484"/>
        <v>3.9000000000000004</v>
      </c>
      <c r="P1209" s="212">
        <f t="shared" si="484"/>
        <v>0.7</v>
      </c>
      <c r="Q1209" s="212">
        <f t="shared" si="480"/>
        <v>57.900000000000006</v>
      </c>
      <c r="R1209" s="212">
        <v>64</v>
      </c>
      <c r="S1209" s="213">
        <f t="shared" si="481"/>
        <v>90.468750000000014</v>
      </c>
    </row>
    <row r="1210" spans="1:19" ht="13.5" customHeight="1" x14ac:dyDescent="0.15">
      <c r="A1210" s="209"/>
      <c r="B1210" s="194"/>
      <c r="C1210" s="379"/>
      <c r="D1210" s="203" t="s">
        <v>75</v>
      </c>
      <c r="E1210" s="212">
        <f t="shared" ref="E1210:P1210" si="485">+E1207-E1211</f>
        <v>2.2000000000000002</v>
      </c>
      <c r="F1210" s="212">
        <f t="shared" si="485"/>
        <v>8.7000000000000011</v>
      </c>
      <c r="G1210" s="212">
        <f t="shared" si="485"/>
        <v>14.1</v>
      </c>
      <c r="H1210" s="212">
        <f t="shared" si="485"/>
        <v>25.1</v>
      </c>
      <c r="I1210" s="212">
        <f t="shared" si="485"/>
        <v>31.9</v>
      </c>
      <c r="J1210" s="212">
        <f t="shared" si="485"/>
        <v>24.5</v>
      </c>
      <c r="K1210" s="212">
        <f t="shared" si="485"/>
        <v>10.5</v>
      </c>
      <c r="L1210" s="212">
        <f t="shared" si="485"/>
        <v>0.89999999999999991</v>
      </c>
      <c r="M1210" s="212">
        <f t="shared" si="485"/>
        <v>0.9</v>
      </c>
      <c r="N1210" s="212">
        <f t="shared" si="485"/>
        <v>2.2999999999999998</v>
      </c>
      <c r="O1210" s="212">
        <f t="shared" si="485"/>
        <v>9.2000000000000011</v>
      </c>
      <c r="P1210" s="212">
        <f t="shared" si="485"/>
        <v>1.2</v>
      </c>
      <c r="Q1210" s="212">
        <f t="shared" si="480"/>
        <v>131.5</v>
      </c>
      <c r="R1210" s="212">
        <v>145.19999999999999</v>
      </c>
      <c r="S1210" s="213">
        <f t="shared" si="481"/>
        <v>90.564738292011029</v>
      </c>
    </row>
    <row r="1211" spans="1:19" ht="13.5" customHeight="1" x14ac:dyDescent="0.15">
      <c r="A1211" s="209"/>
      <c r="B1211" s="194"/>
      <c r="C1211" s="379"/>
      <c r="D1211" s="203" t="s">
        <v>76</v>
      </c>
      <c r="E1211" s="212">
        <v>0.5</v>
      </c>
      <c r="F1211" s="212">
        <v>1.2</v>
      </c>
      <c r="G1211" s="212">
        <v>1.6</v>
      </c>
      <c r="H1211" s="212">
        <v>2.2000000000000002</v>
      </c>
      <c r="I1211" s="212">
        <v>5.0999999999999996</v>
      </c>
      <c r="J1211" s="212">
        <v>2.7</v>
      </c>
      <c r="K1211" s="212">
        <v>1.3</v>
      </c>
      <c r="L1211" s="212">
        <v>0.5</v>
      </c>
      <c r="M1211" s="212">
        <v>0.6</v>
      </c>
      <c r="N1211" s="212">
        <v>0.6</v>
      </c>
      <c r="O1211" s="212">
        <v>0.7</v>
      </c>
      <c r="P1211" s="212">
        <v>0.5</v>
      </c>
      <c r="Q1211" s="212">
        <f t="shared" si="480"/>
        <v>17.5</v>
      </c>
      <c r="R1211" s="212">
        <v>19.100000000000001</v>
      </c>
      <c r="S1211" s="213">
        <f t="shared" si="481"/>
        <v>91.623036649214654</v>
      </c>
    </row>
    <row r="1212" spans="1:19" ht="13.5" customHeight="1" thickBot="1" x14ac:dyDescent="0.2">
      <c r="A1212" s="209"/>
      <c r="B1212" s="194"/>
      <c r="C1212" s="380"/>
      <c r="D1212" s="206" t="s">
        <v>77</v>
      </c>
      <c r="E1212" s="214">
        <v>0.8</v>
      </c>
      <c r="F1212" s="214">
        <v>1.7</v>
      </c>
      <c r="G1212" s="214">
        <v>2.1</v>
      </c>
      <c r="H1212" s="214">
        <v>4.0999999999999996</v>
      </c>
      <c r="I1212" s="214">
        <v>7.3</v>
      </c>
      <c r="J1212" s="214">
        <v>3.7</v>
      </c>
      <c r="K1212" s="214">
        <v>1.9</v>
      </c>
      <c r="L1212" s="214">
        <v>0.8</v>
      </c>
      <c r="M1212" s="214">
        <v>0.9</v>
      </c>
      <c r="N1212" s="214">
        <v>0.9</v>
      </c>
      <c r="O1212" s="214">
        <v>1</v>
      </c>
      <c r="P1212" s="214">
        <v>0.8</v>
      </c>
      <c r="Q1212" s="214">
        <f t="shared" si="480"/>
        <v>25.999999999999996</v>
      </c>
      <c r="R1212" s="214">
        <v>27.400000000000006</v>
      </c>
      <c r="S1212" s="215">
        <f t="shared" si="481"/>
        <v>94.890510948905074</v>
      </c>
    </row>
    <row r="1213" spans="1:19" ht="13.5" customHeight="1" x14ac:dyDescent="0.15">
      <c r="A1213" s="209"/>
      <c r="B1213" s="194"/>
      <c r="C1213" s="378" t="s">
        <v>228</v>
      </c>
      <c r="D1213" s="200" t="s">
        <v>72</v>
      </c>
      <c r="E1213" s="210">
        <v>31.5</v>
      </c>
      <c r="F1213" s="210">
        <v>86.1</v>
      </c>
      <c r="G1213" s="210">
        <v>87.4</v>
      </c>
      <c r="H1213" s="210">
        <v>128.6</v>
      </c>
      <c r="I1213" s="210">
        <v>167.6</v>
      </c>
      <c r="J1213" s="210">
        <v>130</v>
      </c>
      <c r="K1213" s="210">
        <v>96.8</v>
      </c>
      <c r="L1213" s="210">
        <v>37.799999999999997</v>
      </c>
      <c r="M1213" s="210">
        <v>35.799999999999997</v>
      </c>
      <c r="N1213" s="210">
        <v>45.4</v>
      </c>
      <c r="O1213" s="210">
        <v>52.1</v>
      </c>
      <c r="P1213" s="210">
        <v>41.3</v>
      </c>
      <c r="Q1213" s="210">
        <f t="shared" si="480"/>
        <v>940.39999999999986</v>
      </c>
      <c r="R1213" s="210">
        <v>860.9</v>
      </c>
      <c r="S1213" s="211">
        <f t="shared" si="481"/>
        <v>109.23452201184804</v>
      </c>
    </row>
    <row r="1214" spans="1:19" ht="13.5" customHeight="1" x14ac:dyDescent="0.15">
      <c r="A1214" s="209"/>
      <c r="B1214" s="194"/>
      <c r="C1214" s="379"/>
      <c r="D1214" s="203" t="s">
        <v>73</v>
      </c>
      <c r="E1214" s="212">
        <v>10</v>
      </c>
      <c r="F1214" s="212">
        <v>41.5</v>
      </c>
      <c r="G1214" s="212">
        <v>64.7</v>
      </c>
      <c r="H1214" s="212">
        <v>82.5</v>
      </c>
      <c r="I1214" s="212">
        <v>131.4</v>
      </c>
      <c r="J1214" s="212">
        <v>82</v>
      </c>
      <c r="K1214" s="212">
        <v>61</v>
      </c>
      <c r="L1214" s="212">
        <v>13.1</v>
      </c>
      <c r="M1214" s="212">
        <v>9.1</v>
      </c>
      <c r="N1214" s="212">
        <v>8.9</v>
      </c>
      <c r="O1214" s="212">
        <v>17.5</v>
      </c>
      <c r="P1214" s="212">
        <v>10.8</v>
      </c>
      <c r="Q1214" s="212">
        <f t="shared" si="480"/>
        <v>532.5</v>
      </c>
      <c r="R1214" s="212">
        <v>507.79999999999995</v>
      </c>
      <c r="S1214" s="213">
        <f t="shared" si="481"/>
        <v>104.86411973217804</v>
      </c>
    </row>
    <row r="1215" spans="1:19" ht="13.5" customHeight="1" x14ac:dyDescent="0.15">
      <c r="A1215" s="209"/>
      <c r="B1215" s="194"/>
      <c r="C1215" s="379"/>
      <c r="D1215" s="203" t="s">
        <v>74</v>
      </c>
      <c r="E1215" s="212">
        <f t="shared" ref="E1215:P1215" si="486">+E1213-E1214</f>
        <v>21.5</v>
      </c>
      <c r="F1215" s="212">
        <f t="shared" si="486"/>
        <v>44.599999999999994</v>
      </c>
      <c r="G1215" s="212">
        <f t="shared" si="486"/>
        <v>22.700000000000003</v>
      </c>
      <c r="H1215" s="212">
        <f t="shared" si="486"/>
        <v>46.099999999999994</v>
      </c>
      <c r="I1215" s="212">
        <f t="shared" si="486"/>
        <v>36.199999999999989</v>
      </c>
      <c r="J1215" s="212">
        <f t="shared" si="486"/>
        <v>48</v>
      </c>
      <c r="K1215" s="212">
        <f t="shared" si="486"/>
        <v>35.799999999999997</v>
      </c>
      <c r="L1215" s="212">
        <f t="shared" si="486"/>
        <v>24.699999999999996</v>
      </c>
      <c r="M1215" s="212">
        <f t="shared" si="486"/>
        <v>26.699999999999996</v>
      </c>
      <c r="N1215" s="212">
        <f t="shared" si="486"/>
        <v>36.5</v>
      </c>
      <c r="O1215" s="212">
        <f t="shared" si="486"/>
        <v>34.6</v>
      </c>
      <c r="P1215" s="212">
        <f t="shared" si="486"/>
        <v>30.499999999999996</v>
      </c>
      <c r="Q1215" s="212">
        <f t="shared" si="480"/>
        <v>407.9</v>
      </c>
      <c r="R1215" s="212">
        <v>353.1</v>
      </c>
      <c r="S1215" s="213">
        <f t="shared" si="481"/>
        <v>115.51968280940241</v>
      </c>
    </row>
    <row r="1216" spans="1:19" ht="13.5" customHeight="1" x14ac:dyDescent="0.15">
      <c r="A1216" s="209"/>
      <c r="B1216" s="194"/>
      <c r="C1216" s="379"/>
      <c r="D1216" s="203" t="s">
        <v>75</v>
      </c>
      <c r="E1216" s="212">
        <f t="shared" ref="E1216:P1216" si="487">+E1213-E1217</f>
        <v>23.9</v>
      </c>
      <c r="F1216" s="212">
        <f t="shared" si="487"/>
        <v>67.199999999999989</v>
      </c>
      <c r="G1216" s="212">
        <f t="shared" si="487"/>
        <v>63.7</v>
      </c>
      <c r="H1216" s="212">
        <f t="shared" si="487"/>
        <v>99.199999999999989</v>
      </c>
      <c r="I1216" s="212">
        <f t="shared" si="487"/>
        <v>131.5</v>
      </c>
      <c r="J1216" s="212">
        <f t="shared" si="487"/>
        <v>98.9</v>
      </c>
      <c r="K1216" s="212">
        <f t="shared" si="487"/>
        <v>75.3</v>
      </c>
      <c r="L1216" s="212">
        <f t="shared" si="487"/>
        <v>27.599999999999998</v>
      </c>
      <c r="M1216" s="212">
        <f t="shared" si="487"/>
        <v>29.099999999999998</v>
      </c>
      <c r="N1216" s="212">
        <f t="shared" si="487"/>
        <v>36.9</v>
      </c>
      <c r="O1216" s="212">
        <f t="shared" si="487"/>
        <v>44</v>
      </c>
      <c r="P1216" s="212">
        <f t="shared" si="487"/>
        <v>34.9</v>
      </c>
      <c r="Q1216" s="212">
        <f t="shared" si="480"/>
        <v>732.19999999999993</v>
      </c>
      <c r="R1216" s="212">
        <v>620.5</v>
      </c>
      <c r="S1216" s="213">
        <f t="shared" si="481"/>
        <v>118.00161160354551</v>
      </c>
    </row>
    <row r="1217" spans="1:19" ht="13.5" customHeight="1" x14ac:dyDescent="0.15">
      <c r="A1217" s="209"/>
      <c r="B1217" s="216"/>
      <c r="C1217" s="379"/>
      <c r="D1217" s="203" t="s">
        <v>76</v>
      </c>
      <c r="E1217" s="212">
        <v>7.6</v>
      </c>
      <c r="F1217" s="212">
        <v>18.899999999999999</v>
      </c>
      <c r="G1217" s="212">
        <v>23.7</v>
      </c>
      <c r="H1217" s="212">
        <v>29.4</v>
      </c>
      <c r="I1217" s="212">
        <v>36.1</v>
      </c>
      <c r="J1217" s="212">
        <v>31.1</v>
      </c>
      <c r="K1217" s="212">
        <v>21.5</v>
      </c>
      <c r="L1217" s="212">
        <v>10.199999999999999</v>
      </c>
      <c r="M1217" s="212">
        <v>6.7</v>
      </c>
      <c r="N1217" s="212">
        <v>8.5</v>
      </c>
      <c r="O1217" s="212">
        <v>8.1</v>
      </c>
      <c r="P1217" s="212">
        <v>6.4</v>
      </c>
      <c r="Q1217" s="212">
        <f t="shared" si="480"/>
        <v>208.19999999999996</v>
      </c>
      <c r="R1217" s="212">
        <v>240.4</v>
      </c>
      <c r="S1217" s="213">
        <f t="shared" si="481"/>
        <v>86.605657237936754</v>
      </c>
    </row>
    <row r="1218" spans="1:19" ht="13.5" customHeight="1" thickBot="1" x14ac:dyDescent="0.2">
      <c r="A1218" s="209"/>
      <c r="B1218" s="216"/>
      <c r="C1218" s="380"/>
      <c r="D1218" s="206" t="s">
        <v>77</v>
      </c>
      <c r="E1218" s="214">
        <v>9.3000000000000007</v>
      </c>
      <c r="F1218" s="214">
        <v>19.8</v>
      </c>
      <c r="G1218" s="214">
        <v>25</v>
      </c>
      <c r="H1218" s="214">
        <v>30.8</v>
      </c>
      <c r="I1218" s="214">
        <v>37.700000000000003</v>
      </c>
      <c r="J1218" s="214">
        <v>32.299999999999997</v>
      </c>
      <c r="K1218" s="214">
        <v>23.5</v>
      </c>
      <c r="L1218" s="214">
        <v>11.1</v>
      </c>
      <c r="M1218" s="214">
        <v>7.7</v>
      </c>
      <c r="N1218" s="214">
        <v>9.6999999999999993</v>
      </c>
      <c r="O1218" s="214">
        <v>9.4</v>
      </c>
      <c r="P1218" s="214">
        <v>7.3</v>
      </c>
      <c r="Q1218" s="214">
        <f t="shared" si="480"/>
        <v>223.6</v>
      </c>
      <c r="R1218" s="214">
        <v>263.20000000000005</v>
      </c>
      <c r="S1218" s="215">
        <f t="shared" si="481"/>
        <v>84.954407294832805</v>
      </c>
    </row>
    <row r="1219" spans="1:19" ht="13.5" customHeight="1" x14ac:dyDescent="0.15">
      <c r="A1219" s="209"/>
      <c r="B1219" s="216"/>
      <c r="C1219" s="378" t="s">
        <v>229</v>
      </c>
      <c r="D1219" s="200" t="s">
        <v>72</v>
      </c>
      <c r="E1219" s="210">
        <v>9.1999999999999993</v>
      </c>
      <c r="F1219" s="210">
        <v>24.3</v>
      </c>
      <c r="G1219" s="210">
        <v>14.7</v>
      </c>
      <c r="H1219" s="210">
        <v>25.9</v>
      </c>
      <c r="I1219" s="210">
        <v>42.3</v>
      </c>
      <c r="J1219" s="210">
        <v>18.8</v>
      </c>
      <c r="K1219" s="210">
        <v>4</v>
      </c>
      <c r="L1219" s="210">
        <v>3.6</v>
      </c>
      <c r="M1219" s="210">
        <v>3.3</v>
      </c>
      <c r="N1219" s="210">
        <v>4.3</v>
      </c>
      <c r="O1219" s="210">
        <v>3.5</v>
      </c>
      <c r="P1219" s="210">
        <v>4.2</v>
      </c>
      <c r="Q1219" s="210">
        <f t="shared" si="480"/>
        <v>158.1</v>
      </c>
      <c r="R1219" s="210">
        <v>169.79999999999998</v>
      </c>
      <c r="S1219" s="211">
        <f t="shared" si="481"/>
        <v>93.109540636042411</v>
      </c>
    </row>
    <row r="1220" spans="1:19" ht="13.5" customHeight="1" x14ac:dyDescent="0.15">
      <c r="A1220" s="209"/>
      <c r="B1220" s="216"/>
      <c r="C1220" s="379"/>
      <c r="D1220" s="203" t="s">
        <v>73</v>
      </c>
      <c r="E1220" s="212">
        <v>1.4</v>
      </c>
      <c r="F1220" s="212">
        <v>3</v>
      </c>
      <c r="G1220" s="212">
        <v>4.2</v>
      </c>
      <c r="H1220" s="212">
        <v>7.1</v>
      </c>
      <c r="I1220" s="212">
        <v>9.1</v>
      </c>
      <c r="J1220" s="212">
        <v>4.7</v>
      </c>
      <c r="K1220" s="212">
        <v>0.3</v>
      </c>
      <c r="L1220" s="212">
        <v>0.1</v>
      </c>
      <c r="M1220" s="212">
        <v>0.1</v>
      </c>
      <c r="N1220" s="212">
        <v>0.2</v>
      </c>
      <c r="O1220" s="212">
        <v>0.6</v>
      </c>
      <c r="P1220" s="212">
        <v>0.2</v>
      </c>
      <c r="Q1220" s="212">
        <f t="shared" si="480"/>
        <v>31.000000000000004</v>
      </c>
      <c r="R1220" s="212">
        <v>36.5</v>
      </c>
      <c r="S1220" s="213">
        <f t="shared" si="481"/>
        <v>84.93150684931507</v>
      </c>
    </row>
    <row r="1221" spans="1:19" ht="13.5" customHeight="1" x14ac:dyDescent="0.15">
      <c r="A1221" s="209"/>
      <c r="B1221" s="216"/>
      <c r="C1221" s="379"/>
      <c r="D1221" s="203" t="s">
        <v>74</v>
      </c>
      <c r="E1221" s="212">
        <f t="shared" ref="E1221:P1221" si="488">+E1219-E1220</f>
        <v>7.7999999999999989</v>
      </c>
      <c r="F1221" s="212">
        <f t="shared" si="488"/>
        <v>21.3</v>
      </c>
      <c r="G1221" s="212">
        <f t="shared" si="488"/>
        <v>10.5</v>
      </c>
      <c r="H1221" s="212">
        <f t="shared" si="488"/>
        <v>18.799999999999997</v>
      </c>
      <c r="I1221" s="212">
        <f t="shared" si="488"/>
        <v>33.199999999999996</v>
      </c>
      <c r="J1221" s="212">
        <f t="shared" si="488"/>
        <v>14.100000000000001</v>
      </c>
      <c r="K1221" s="212">
        <f t="shared" si="488"/>
        <v>3.7</v>
      </c>
      <c r="L1221" s="212">
        <f t="shared" si="488"/>
        <v>3.5</v>
      </c>
      <c r="M1221" s="212">
        <f t="shared" si="488"/>
        <v>3.1999999999999997</v>
      </c>
      <c r="N1221" s="212">
        <f t="shared" si="488"/>
        <v>4.0999999999999996</v>
      </c>
      <c r="O1221" s="212">
        <f t="shared" si="488"/>
        <v>2.9</v>
      </c>
      <c r="P1221" s="212">
        <f t="shared" si="488"/>
        <v>4</v>
      </c>
      <c r="Q1221" s="212">
        <f t="shared" si="480"/>
        <v>127.1</v>
      </c>
      <c r="R1221" s="212">
        <v>133.29999999999998</v>
      </c>
      <c r="S1221" s="213">
        <f t="shared" si="481"/>
        <v>95.348837209302332</v>
      </c>
    </row>
    <row r="1222" spans="1:19" ht="13.5" customHeight="1" x14ac:dyDescent="0.15">
      <c r="A1222" s="209"/>
      <c r="B1222" s="216"/>
      <c r="C1222" s="379"/>
      <c r="D1222" s="203" t="s">
        <v>75</v>
      </c>
      <c r="E1222" s="212">
        <f t="shared" ref="E1222:P1222" si="489">+E1219-E1223</f>
        <v>8.1</v>
      </c>
      <c r="F1222" s="212">
        <f t="shared" si="489"/>
        <v>23.2</v>
      </c>
      <c r="G1222" s="212">
        <f t="shared" si="489"/>
        <v>13.299999999999999</v>
      </c>
      <c r="H1222" s="212">
        <f t="shared" si="489"/>
        <v>24.4</v>
      </c>
      <c r="I1222" s="212">
        <f t="shared" si="489"/>
        <v>40.599999999999994</v>
      </c>
      <c r="J1222" s="212">
        <f t="shared" si="489"/>
        <v>17.5</v>
      </c>
      <c r="K1222" s="212">
        <f t="shared" si="489"/>
        <v>3</v>
      </c>
      <c r="L1222" s="212">
        <f t="shared" si="489"/>
        <v>2.9000000000000004</v>
      </c>
      <c r="M1222" s="212">
        <f t="shared" si="489"/>
        <v>2.6999999999999997</v>
      </c>
      <c r="N1222" s="212">
        <f t="shared" si="489"/>
        <v>3.4</v>
      </c>
      <c r="O1222" s="212">
        <f t="shared" si="489"/>
        <v>2.8</v>
      </c>
      <c r="P1222" s="212">
        <f t="shared" si="489"/>
        <v>3.4000000000000004</v>
      </c>
      <c r="Q1222" s="212">
        <f t="shared" si="480"/>
        <v>145.30000000000001</v>
      </c>
      <c r="R1222" s="212">
        <v>157.5</v>
      </c>
      <c r="S1222" s="213">
        <f t="shared" si="481"/>
        <v>92.253968253968267</v>
      </c>
    </row>
    <row r="1223" spans="1:19" ht="13.5" customHeight="1" x14ac:dyDescent="0.15">
      <c r="A1223" s="209"/>
      <c r="B1223" s="216"/>
      <c r="C1223" s="379"/>
      <c r="D1223" s="203" t="s">
        <v>76</v>
      </c>
      <c r="E1223" s="212">
        <v>1.1000000000000001</v>
      </c>
      <c r="F1223" s="212">
        <v>1.1000000000000001</v>
      </c>
      <c r="G1223" s="212">
        <v>1.4</v>
      </c>
      <c r="H1223" s="212">
        <v>1.5</v>
      </c>
      <c r="I1223" s="212">
        <v>1.7</v>
      </c>
      <c r="J1223" s="212">
        <v>1.3</v>
      </c>
      <c r="K1223" s="212">
        <v>1</v>
      </c>
      <c r="L1223" s="212">
        <v>0.7</v>
      </c>
      <c r="M1223" s="212">
        <v>0.6</v>
      </c>
      <c r="N1223" s="212">
        <v>0.9</v>
      </c>
      <c r="O1223" s="212">
        <v>0.7</v>
      </c>
      <c r="P1223" s="212">
        <v>0.8</v>
      </c>
      <c r="Q1223" s="212">
        <f t="shared" si="480"/>
        <v>12.799999999999999</v>
      </c>
      <c r="R1223" s="212">
        <v>12.3</v>
      </c>
      <c r="S1223" s="213">
        <f t="shared" si="481"/>
        <v>104.06504065040649</v>
      </c>
    </row>
    <row r="1224" spans="1:19" ht="13.5" customHeight="1" thickBot="1" x14ac:dyDescent="0.2">
      <c r="A1224" s="209"/>
      <c r="B1224" s="216"/>
      <c r="C1224" s="380"/>
      <c r="D1224" s="206" t="s">
        <v>77</v>
      </c>
      <c r="E1224" s="214">
        <v>1.1000000000000001</v>
      </c>
      <c r="F1224" s="214">
        <v>1.1000000000000001</v>
      </c>
      <c r="G1224" s="214">
        <v>1.4</v>
      </c>
      <c r="H1224" s="214">
        <v>1.5</v>
      </c>
      <c r="I1224" s="214">
        <v>1.7</v>
      </c>
      <c r="J1224" s="214">
        <v>1.3</v>
      </c>
      <c r="K1224" s="214">
        <v>1.1000000000000001</v>
      </c>
      <c r="L1224" s="214">
        <v>0.7</v>
      </c>
      <c r="M1224" s="214">
        <v>1</v>
      </c>
      <c r="N1224" s="214">
        <v>1</v>
      </c>
      <c r="O1224" s="214">
        <v>0.9</v>
      </c>
      <c r="P1224" s="214">
        <v>0.9</v>
      </c>
      <c r="Q1224" s="214">
        <f t="shared" si="480"/>
        <v>13.7</v>
      </c>
      <c r="R1224" s="214">
        <v>12.3</v>
      </c>
      <c r="S1224" s="215">
        <f t="shared" si="481"/>
        <v>111.3821138211382</v>
      </c>
    </row>
    <row r="1225" spans="1:19" ht="13.5" customHeight="1" x14ac:dyDescent="0.15">
      <c r="A1225" s="209"/>
      <c r="B1225" s="216"/>
      <c r="C1225" s="378" t="s">
        <v>230</v>
      </c>
      <c r="D1225" s="200" t="s">
        <v>72</v>
      </c>
      <c r="E1225" s="210">
        <v>57</v>
      </c>
      <c r="F1225" s="210">
        <v>101.4</v>
      </c>
      <c r="G1225" s="210">
        <v>70.099999999999994</v>
      </c>
      <c r="H1225" s="210">
        <v>84.2</v>
      </c>
      <c r="I1225" s="210">
        <v>118.6</v>
      </c>
      <c r="J1225" s="210">
        <v>96.8</v>
      </c>
      <c r="K1225" s="210">
        <v>74.7</v>
      </c>
      <c r="L1225" s="210">
        <v>54.6</v>
      </c>
      <c r="M1225" s="210">
        <v>38.299999999999997</v>
      </c>
      <c r="N1225" s="210">
        <v>37.200000000000003</v>
      </c>
      <c r="O1225" s="210">
        <v>37.4</v>
      </c>
      <c r="P1225" s="210">
        <v>28</v>
      </c>
      <c r="Q1225" s="210">
        <f t="shared" si="480"/>
        <v>798.3</v>
      </c>
      <c r="R1225" s="210">
        <v>729.7</v>
      </c>
      <c r="S1225" s="211">
        <f t="shared" si="481"/>
        <v>109.40112374948608</v>
      </c>
    </row>
    <row r="1226" spans="1:19" ht="13.5" customHeight="1" x14ac:dyDescent="0.15">
      <c r="A1226" s="209"/>
      <c r="B1226" s="216"/>
      <c r="C1226" s="379"/>
      <c r="D1226" s="203" t="s">
        <v>73</v>
      </c>
      <c r="E1226" s="212">
        <v>0.4</v>
      </c>
      <c r="F1226" s="212">
        <v>0.6</v>
      </c>
      <c r="G1226" s="212">
        <v>0.6</v>
      </c>
      <c r="H1226" s="212">
        <v>0.8</v>
      </c>
      <c r="I1226" s="212">
        <v>1</v>
      </c>
      <c r="J1226" s="212">
        <v>1.1000000000000001</v>
      </c>
      <c r="K1226" s="212">
        <v>1</v>
      </c>
      <c r="L1226" s="212">
        <v>0.8</v>
      </c>
      <c r="M1226" s="212">
        <v>0.6</v>
      </c>
      <c r="N1226" s="212">
        <v>0.5</v>
      </c>
      <c r="O1226" s="212">
        <v>0.4</v>
      </c>
      <c r="P1226" s="212">
        <v>0.4</v>
      </c>
      <c r="Q1226" s="212">
        <f t="shared" si="480"/>
        <v>8.1999999999999993</v>
      </c>
      <c r="R1226" s="212">
        <v>11.999999999999998</v>
      </c>
      <c r="S1226" s="213">
        <f t="shared" si="481"/>
        <v>68.333333333333329</v>
      </c>
    </row>
    <row r="1227" spans="1:19" ht="13.5" customHeight="1" x14ac:dyDescent="0.15">
      <c r="A1227" s="209"/>
      <c r="B1227" s="216"/>
      <c r="C1227" s="379"/>
      <c r="D1227" s="203" t="s">
        <v>74</v>
      </c>
      <c r="E1227" s="212">
        <f t="shared" ref="E1227:P1227" si="490">+E1225-E1226</f>
        <v>56.6</v>
      </c>
      <c r="F1227" s="212">
        <f t="shared" si="490"/>
        <v>100.80000000000001</v>
      </c>
      <c r="G1227" s="212">
        <f t="shared" si="490"/>
        <v>69.5</v>
      </c>
      <c r="H1227" s="212">
        <f t="shared" si="490"/>
        <v>83.4</v>
      </c>
      <c r="I1227" s="212">
        <f t="shared" si="490"/>
        <v>117.6</v>
      </c>
      <c r="J1227" s="212">
        <f t="shared" si="490"/>
        <v>95.7</v>
      </c>
      <c r="K1227" s="212">
        <f t="shared" si="490"/>
        <v>73.7</v>
      </c>
      <c r="L1227" s="212">
        <f t="shared" si="490"/>
        <v>53.800000000000004</v>
      </c>
      <c r="M1227" s="212">
        <f t="shared" si="490"/>
        <v>37.699999999999996</v>
      </c>
      <c r="N1227" s="212">
        <f t="shared" si="490"/>
        <v>36.700000000000003</v>
      </c>
      <c r="O1227" s="212">
        <f t="shared" si="490"/>
        <v>37</v>
      </c>
      <c r="P1227" s="212">
        <f t="shared" si="490"/>
        <v>27.6</v>
      </c>
      <c r="Q1227" s="212">
        <f t="shared" si="480"/>
        <v>790.10000000000014</v>
      </c>
      <c r="R1227" s="212">
        <v>717.7</v>
      </c>
      <c r="S1227" s="213">
        <f t="shared" si="481"/>
        <v>110.08778040964194</v>
      </c>
    </row>
    <row r="1228" spans="1:19" ht="13.5" customHeight="1" x14ac:dyDescent="0.15">
      <c r="A1228" s="209"/>
      <c r="B1228" s="194"/>
      <c r="C1228" s="379"/>
      <c r="D1228" s="203" t="s">
        <v>75</v>
      </c>
      <c r="E1228" s="212">
        <f t="shared" ref="E1228:P1228" si="491">+E1225-E1229</f>
        <v>56.6</v>
      </c>
      <c r="F1228" s="212">
        <f t="shared" si="491"/>
        <v>100.80000000000001</v>
      </c>
      <c r="G1228" s="212">
        <f t="shared" si="491"/>
        <v>69.5</v>
      </c>
      <c r="H1228" s="212">
        <f t="shared" si="491"/>
        <v>83.4</v>
      </c>
      <c r="I1228" s="212">
        <f t="shared" si="491"/>
        <v>117.6</v>
      </c>
      <c r="J1228" s="212">
        <f t="shared" si="491"/>
        <v>95.7</v>
      </c>
      <c r="K1228" s="212">
        <f t="shared" si="491"/>
        <v>73.7</v>
      </c>
      <c r="L1228" s="212">
        <f t="shared" si="491"/>
        <v>53.800000000000004</v>
      </c>
      <c r="M1228" s="212">
        <f t="shared" si="491"/>
        <v>37.699999999999996</v>
      </c>
      <c r="N1228" s="212">
        <f t="shared" si="491"/>
        <v>36.700000000000003</v>
      </c>
      <c r="O1228" s="212">
        <f t="shared" si="491"/>
        <v>37</v>
      </c>
      <c r="P1228" s="212">
        <f t="shared" si="491"/>
        <v>27.6</v>
      </c>
      <c r="Q1228" s="212">
        <f t="shared" si="480"/>
        <v>790.10000000000014</v>
      </c>
      <c r="R1228" s="212">
        <v>717.6</v>
      </c>
      <c r="S1228" s="213">
        <f t="shared" si="481"/>
        <v>110.10312151616502</v>
      </c>
    </row>
    <row r="1229" spans="1:19" ht="13.5" customHeight="1" x14ac:dyDescent="0.15">
      <c r="A1229" s="209"/>
      <c r="B1229" s="194"/>
      <c r="C1229" s="379"/>
      <c r="D1229" s="203" t="s">
        <v>76</v>
      </c>
      <c r="E1229" s="212">
        <v>0.4</v>
      </c>
      <c r="F1229" s="212">
        <v>0.6</v>
      </c>
      <c r="G1229" s="212">
        <v>0.6</v>
      </c>
      <c r="H1229" s="212">
        <v>0.8</v>
      </c>
      <c r="I1229" s="212">
        <v>1</v>
      </c>
      <c r="J1229" s="212">
        <v>1.1000000000000001</v>
      </c>
      <c r="K1229" s="212">
        <v>1</v>
      </c>
      <c r="L1229" s="212">
        <v>0.8</v>
      </c>
      <c r="M1229" s="212">
        <v>0.6</v>
      </c>
      <c r="N1229" s="212">
        <v>0.5</v>
      </c>
      <c r="O1229" s="212">
        <v>0.4</v>
      </c>
      <c r="P1229" s="212">
        <v>0.4</v>
      </c>
      <c r="Q1229" s="212">
        <f t="shared" si="480"/>
        <v>8.1999999999999993</v>
      </c>
      <c r="R1229" s="212">
        <v>12.1</v>
      </c>
      <c r="S1229" s="213">
        <f t="shared" si="481"/>
        <v>67.768595041322314</v>
      </c>
    </row>
    <row r="1230" spans="1:19" ht="13.5" customHeight="1" thickBot="1" x14ac:dyDescent="0.2">
      <c r="A1230" s="209"/>
      <c r="B1230" s="194"/>
      <c r="C1230" s="380"/>
      <c r="D1230" s="206" t="s">
        <v>77</v>
      </c>
      <c r="E1230" s="214">
        <v>0.4</v>
      </c>
      <c r="F1230" s="214">
        <v>0.6</v>
      </c>
      <c r="G1230" s="214">
        <v>0.6</v>
      </c>
      <c r="H1230" s="214">
        <v>0.8</v>
      </c>
      <c r="I1230" s="214">
        <v>1</v>
      </c>
      <c r="J1230" s="214">
        <v>1.1000000000000001</v>
      </c>
      <c r="K1230" s="214">
        <v>1</v>
      </c>
      <c r="L1230" s="214">
        <v>0.8</v>
      </c>
      <c r="M1230" s="214">
        <v>0.6</v>
      </c>
      <c r="N1230" s="214">
        <v>0.5</v>
      </c>
      <c r="O1230" s="214">
        <v>0.4</v>
      </c>
      <c r="P1230" s="214">
        <v>0.4</v>
      </c>
      <c r="Q1230" s="214">
        <f t="shared" si="480"/>
        <v>8.1999999999999993</v>
      </c>
      <c r="R1230" s="214">
        <v>12.1</v>
      </c>
      <c r="S1230" s="215">
        <f t="shared" si="481"/>
        <v>67.768595041322314</v>
      </c>
    </row>
    <row r="1231" spans="1:19" ht="13.5" customHeight="1" x14ac:dyDescent="0.15">
      <c r="A1231" s="209"/>
      <c r="B1231" s="369" t="s">
        <v>344</v>
      </c>
      <c r="C1231" s="371"/>
      <c r="D1231" s="200" t="s">
        <v>72</v>
      </c>
      <c r="E1231" s="210">
        <f t="shared" ref="E1231:R1231" si="492">+E1237+E1243+E1249+E1258+E1264</f>
        <v>42.7</v>
      </c>
      <c r="F1231" s="210">
        <f t="shared" si="492"/>
        <v>147.6</v>
      </c>
      <c r="G1231" s="210">
        <f t="shared" si="492"/>
        <v>177.5</v>
      </c>
      <c r="H1231" s="210">
        <f t="shared" si="492"/>
        <v>258.5</v>
      </c>
      <c r="I1231" s="210">
        <f t="shared" si="492"/>
        <v>458.80000000000007</v>
      </c>
      <c r="J1231" s="210">
        <f t="shared" si="492"/>
        <v>430.2</v>
      </c>
      <c r="K1231" s="210">
        <f t="shared" si="492"/>
        <v>168.2</v>
      </c>
      <c r="L1231" s="210">
        <f t="shared" si="492"/>
        <v>40.700000000000003</v>
      </c>
      <c r="M1231" s="210">
        <f t="shared" si="492"/>
        <v>22.4</v>
      </c>
      <c r="N1231" s="210">
        <f t="shared" si="492"/>
        <v>51.9</v>
      </c>
      <c r="O1231" s="210">
        <f t="shared" si="492"/>
        <v>79.600000000000009</v>
      </c>
      <c r="P1231" s="210">
        <f t="shared" si="492"/>
        <v>27.099999999999998</v>
      </c>
      <c r="Q1231" s="210">
        <f t="shared" si="492"/>
        <v>1905.1999999999998</v>
      </c>
      <c r="R1231" s="210">
        <f t="shared" si="492"/>
        <v>1827.4999999999995</v>
      </c>
      <c r="S1231" s="211">
        <f t="shared" ref="S1231:S1254" si="493">IF(Q1231=0,"－",Q1231/R1231*100)</f>
        <v>104.25170998632012</v>
      </c>
    </row>
    <row r="1232" spans="1:19" ht="13.5" customHeight="1" x14ac:dyDescent="0.15">
      <c r="A1232" s="209"/>
      <c r="B1232" s="372"/>
      <c r="C1232" s="374"/>
      <c r="D1232" s="203" t="s">
        <v>73</v>
      </c>
      <c r="E1232" s="212">
        <f t="shared" ref="E1232:Q1236" si="494">+E1238+E1244+E1250+E1259+E1265</f>
        <v>11.899999999999999</v>
      </c>
      <c r="F1232" s="212">
        <f t="shared" si="494"/>
        <v>44.3</v>
      </c>
      <c r="G1232" s="212">
        <f t="shared" si="494"/>
        <v>65.900000000000006</v>
      </c>
      <c r="H1232" s="212">
        <f t="shared" si="494"/>
        <v>111.5</v>
      </c>
      <c r="I1232" s="212">
        <f t="shared" si="494"/>
        <v>186.10000000000002</v>
      </c>
      <c r="J1232" s="212">
        <f t="shared" si="494"/>
        <v>198.3</v>
      </c>
      <c r="K1232" s="212">
        <f t="shared" si="494"/>
        <v>49.9</v>
      </c>
      <c r="L1232" s="212">
        <f t="shared" si="494"/>
        <v>14.4</v>
      </c>
      <c r="M1232" s="212">
        <f t="shared" si="494"/>
        <v>6.8999999999999995</v>
      </c>
      <c r="N1232" s="212">
        <f t="shared" si="494"/>
        <v>11.2</v>
      </c>
      <c r="O1232" s="212">
        <f t="shared" si="494"/>
        <v>14.899999999999999</v>
      </c>
      <c r="P1232" s="212">
        <f t="shared" si="494"/>
        <v>8.6</v>
      </c>
      <c r="Q1232" s="212">
        <f t="shared" si="494"/>
        <v>723.9</v>
      </c>
      <c r="R1232" s="212">
        <f>+R1238+R1244+R1250+R1259+R1265</f>
        <v>667.69999999999993</v>
      </c>
      <c r="S1232" s="213">
        <f t="shared" si="493"/>
        <v>108.41695372173132</v>
      </c>
    </row>
    <row r="1233" spans="1:19" ht="13.5" customHeight="1" x14ac:dyDescent="0.15">
      <c r="A1233" s="209"/>
      <c r="B1233" s="372"/>
      <c r="C1233" s="374"/>
      <c r="D1233" s="203" t="s">
        <v>74</v>
      </c>
      <c r="E1233" s="212">
        <f t="shared" si="494"/>
        <v>30.8</v>
      </c>
      <c r="F1233" s="212">
        <f t="shared" si="494"/>
        <v>103.30000000000001</v>
      </c>
      <c r="G1233" s="212">
        <f t="shared" si="494"/>
        <v>111.60000000000001</v>
      </c>
      <c r="H1233" s="212">
        <f t="shared" si="494"/>
        <v>147</v>
      </c>
      <c r="I1233" s="212">
        <f t="shared" si="494"/>
        <v>272.70000000000005</v>
      </c>
      <c r="J1233" s="212">
        <f t="shared" si="494"/>
        <v>231.9</v>
      </c>
      <c r="K1233" s="212">
        <f t="shared" si="494"/>
        <v>118.29999999999998</v>
      </c>
      <c r="L1233" s="212">
        <f t="shared" si="494"/>
        <v>26.300000000000004</v>
      </c>
      <c r="M1233" s="212">
        <f t="shared" si="494"/>
        <v>15.499999999999998</v>
      </c>
      <c r="N1233" s="212">
        <f t="shared" si="494"/>
        <v>40.700000000000003</v>
      </c>
      <c r="O1233" s="212">
        <f t="shared" si="494"/>
        <v>64.7</v>
      </c>
      <c r="P1233" s="212">
        <f t="shared" si="494"/>
        <v>18.500000000000004</v>
      </c>
      <c r="Q1233" s="212">
        <f t="shared" si="494"/>
        <v>1181.3000000000002</v>
      </c>
      <c r="R1233" s="212">
        <f>+R1239+R1245+R1251+R1260+R1266</f>
        <v>1159.8000000000002</v>
      </c>
      <c r="S1233" s="213">
        <f t="shared" si="493"/>
        <v>101.85376789101571</v>
      </c>
    </row>
    <row r="1234" spans="1:19" ht="13.5" customHeight="1" x14ac:dyDescent="0.15">
      <c r="A1234" s="209"/>
      <c r="B1234" s="372"/>
      <c r="C1234" s="374"/>
      <c r="D1234" s="203" t="s">
        <v>75</v>
      </c>
      <c r="E1234" s="212">
        <f t="shared" si="494"/>
        <v>34.6</v>
      </c>
      <c r="F1234" s="212">
        <f t="shared" si="494"/>
        <v>135.5</v>
      </c>
      <c r="G1234" s="212">
        <f t="shared" si="494"/>
        <v>161.9</v>
      </c>
      <c r="H1234" s="212">
        <f t="shared" si="494"/>
        <v>233.70000000000002</v>
      </c>
      <c r="I1234" s="212">
        <f t="shared" si="494"/>
        <v>409.1</v>
      </c>
      <c r="J1234" s="212">
        <f t="shared" si="494"/>
        <v>401.6</v>
      </c>
      <c r="K1234" s="212">
        <f t="shared" si="494"/>
        <v>149.80000000000001</v>
      </c>
      <c r="L1234" s="212">
        <f t="shared" si="494"/>
        <v>28.4</v>
      </c>
      <c r="M1234" s="212">
        <f t="shared" si="494"/>
        <v>11.999999999999998</v>
      </c>
      <c r="N1234" s="212">
        <f t="shared" si="494"/>
        <v>41.800000000000004</v>
      </c>
      <c r="O1234" s="212">
        <f t="shared" si="494"/>
        <v>63.900000000000006</v>
      </c>
      <c r="P1234" s="212">
        <f t="shared" si="494"/>
        <v>16.7</v>
      </c>
      <c r="Q1234" s="212">
        <f t="shared" si="494"/>
        <v>1689</v>
      </c>
      <c r="R1234" s="212">
        <f>+R1240+R1246+R1252+R1261+R1267</f>
        <v>1627.7999999999997</v>
      </c>
      <c r="S1234" s="213">
        <f t="shared" si="493"/>
        <v>103.75967563582751</v>
      </c>
    </row>
    <row r="1235" spans="1:19" ht="13.5" customHeight="1" x14ac:dyDescent="0.15">
      <c r="A1235" s="209"/>
      <c r="B1235" s="372"/>
      <c r="C1235" s="374"/>
      <c r="D1235" s="203" t="s">
        <v>76</v>
      </c>
      <c r="E1235" s="212">
        <f t="shared" si="494"/>
        <v>8.1</v>
      </c>
      <c r="F1235" s="212">
        <f t="shared" si="494"/>
        <v>12.100000000000001</v>
      </c>
      <c r="G1235" s="212">
        <f t="shared" si="494"/>
        <v>15.6</v>
      </c>
      <c r="H1235" s="212">
        <f t="shared" si="494"/>
        <v>24.799999999999997</v>
      </c>
      <c r="I1235" s="212">
        <f t="shared" si="494"/>
        <v>49.7</v>
      </c>
      <c r="J1235" s="212">
        <f t="shared" si="494"/>
        <v>28.6</v>
      </c>
      <c r="K1235" s="212">
        <f t="shared" si="494"/>
        <v>18.399999999999999</v>
      </c>
      <c r="L1235" s="212">
        <f t="shared" si="494"/>
        <v>12.3</v>
      </c>
      <c r="M1235" s="212">
        <f t="shared" si="494"/>
        <v>10.4</v>
      </c>
      <c r="N1235" s="212">
        <f t="shared" si="494"/>
        <v>10.1</v>
      </c>
      <c r="O1235" s="212">
        <f t="shared" si="494"/>
        <v>15.7</v>
      </c>
      <c r="P1235" s="212">
        <f t="shared" si="494"/>
        <v>10.4</v>
      </c>
      <c r="Q1235" s="212">
        <f t="shared" si="494"/>
        <v>216.2</v>
      </c>
      <c r="R1235" s="212">
        <f>+R1241+R1247+R1253+R1262+R1268</f>
        <v>199.7</v>
      </c>
      <c r="S1235" s="213">
        <f t="shared" si="493"/>
        <v>108.26239359038559</v>
      </c>
    </row>
    <row r="1236" spans="1:19" ht="13.5" customHeight="1" thickBot="1" x14ac:dyDescent="0.2">
      <c r="A1236" s="209"/>
      <c r="B1236" s="372"/>
      <c r="C1236" s="377"/>
      <c r="D1236" s="206" t="s">
        <v>77</v>
      </c>
      <c r="E1236" s="214">
        <f t="shared" si="494"/>
        <v>10.399999999999999</v>
      </c>
      <c r="F1236" s="214">
        <f t="shared" si="494"/>
        <v>15.399999999999999</v>
      </c>
      <c r="G1236" s="214">
        <f t="shared" si="494"/>
        <v>19.7</v>
      </c>
      <c r="H1236" s="214">
        <f t="shared" si="494"/>
        <v>31.1</v>
      </c>
      <c r="I1236" s="214">
        <f t="shared" si="494"/>
        <v>59</v>
      </c>
      <c r="J1236" s="214">
        <f t="shared" si="494"/>
        <v>34.299999999999997</v>
      </c>
      <c r="K1236" s="214">
        <f t="shared" si="494"/>
        <v>23.4</v>
      </c>
      <c r="L1236" s="214">
        <f t="shared" si="494"/>
        <v>16.7</v>
      </c>
      <c r="M1236" s="214">
        <f t="shared" si="494"/>
        <v>14.899999999999999</v>
      </c>
      <c r="N1236" s="214">
        <f t="shared" si="494"/>
        <v>13.100000000000001</v>
      </c>
      <c r="O1236" s="214">
        <f t="shared" si="494"/>
        <v>18.799999999999997</v>
      </c>
      <c r="P1236" s="214">
        <f t="shared" si="494"/>
        <v>13.3</v>
      </c>
      <c r="Q1236" s="214">
        <f t="shared" si="494"/>
        <v>270.10000000000002</v>
      </c>
      <c r="R1236" s="214">
        <f>+R1242+R1248+R1254+R1263+R1269</f>
        <v>261.60000000000002</v>
      </c>
      <c r="S1236" s="215">
        <f t="shared" si="493"/>
        <v>103.24923547400611</v>
      </c>
    </row>
    <row r="1237" spans="1:19" ht="13.5" customHeight="1" x14ac:dyDescent="0.15">
      <c r="A1237" s="209"/>
      <c r="B1237" s="209"/>
      <c r="C1237" s="378" t="s">
        <v>231</v>
      </c>
      <c r="D1237" s="200" t="s">
        <v>72</v>
      </c>
      <c r="E1237" s="210">
        <v>15.9</v>
      </c>
      <c r="F1237" s="210">
        <v>28.9</v>
      </c>
      <c r="G1237" s="210">
        <v>25.9</v>
      </c>
      <c r="H1237" s="210">
        <v>41</v>
      </c>
      <c r="I1237" s="210">
        <v>55.5</v>
      </c>
      <c r="J1237" s="210">
        <v>132.80000000000001</v>
      </c>
      <c r="K1237" s="304">
        <v>30.7</v>
      </c>
      <c r="L1237" s="304">
        <v>13.3</v>
      </c>
      <c r="M1237" s="304">
        <v>8.5</v>
      </c>
      <c r="N1237" s="304">
        <v>21.3</v>
      </c>
      <c r="O1237" s="304">
        <v>9</v>
      </c>
      <c r="P1237" s="304">
        <v>10.8</v>
      </c>
      <c r="Q1237" s="210">
        <f t="shared" ref="Q1237:Q1254" si="495">SUM(E1237:P1237)</f>
        <v>393.6</v>
      </c>
      <c r="R1237" s="210">
        <v>351.09999999999997</v>
      </c>
      <c r="S1237" s="211">
        <f t="shared" si="493"/>
        <v>112.10481344346341</v>
      </c>
    </row>
    <row r="1238" spans="1:19" ht="13.5" customHeight="1" x14ac:dyDescent="0.15">
      <c r="A1238" s="209"/>
      <c r="B1238" s="194"/>
      <c r="C1238" s="379"/>
      <c r="D1238" s="203" t="s">
        <v>73</v>
      </c>
      <c r="E1238" s="212">
        <v>3.4</v>
      </c>
      <c r="F1238" s="212">
        <v>10.3</v>
      </c>
      <c r="G1238" s="212">
        <v>12.2</v>
      </c>
      <c r="H1238" s="212">
        <v>20.9</v>
      </c>
      <c r="I1238" s="212">
        <v>29.9</v>
      </c>
      <c r="J1238" s="212">
        <v>75</v>
      </c>
      <c r="K1238" s="305">
        <v>12.5</v>
      </c>
      <c r="L1238" s="305">
        <v>5.5</v>
      </c>
      <c r="M1238" s="305">
        <v>3.4</v>
      </c>
      <c r="N1238" s="305">
        <v>7.5</v>
      </c>
      <c r="O1238" s="305">
        <v>3.9</v>
      </c>
      <c r="P1238" s="305">
        <v>3.6</v>
      </c>
      <c r="Q1238" s="212">
        <f t="shared" si="495"/>
        <v>188.1</v>
      </c>
      <c r="R1238" s="212">
        <v>149.40000000000003</v>
      </c>
      <c r="S1238" s="213">
        <f t="shared" si="493"/>
        <v>125.9036144578313</v>
      </c>
    </row>
    <row r="1239" spans="1:19" ht="13.5" customHeight="1" x14ac:dyDescent="0.15">
      <c r="A1239" s="209"/>
      <c r="B1239" s="194"/>
      <c r="C1239" s="379"/>
      <c r="D1239" s="203" t="s">
        <v>74</v>
      </c>
      <c r="E1239" s="212">
        <f t="shared" ref="E1239:P1239" si="496">+E1237-E1238</f>
        <v>12.5</v>
      </c>
      <c r="F1239" s="212">
        <f t="shared" si="496"/>
        <v>18.599999999999998</v>
      </c>
      <c r="G1239" s="212">
        <f t="shared" si="496"/>
        <v>13.7</v>
      </c>
      <c r="H1239" s="212">
        <f t="shared" si="496"/>
        <v>20.100000000000001</v>
      </c>
      <c r="I1239" s="212">
        <f t="shared" si="496"/>
        <v>25.6</v>
      </c>
      <c r="J1239" s="212">
        <f t="shared" si="496"/>
        <v>57.800000000000011</v>
      </c>
      <c r="K1239" s="305">
        <f t="shared" si="496"/>
        <v>18.2</v>
      </c>
      <c r="L1239" s="305">
        <f t="shared" si="496"/>
        <v>7.8000000000000007</v>
      </c>
      <c r="M1239" s="305">
        <f t="shared" si="496"/>
        <v>5.0999999999999996</v>
      </c>
      <c r="N1239" s="305">
        <f t="shared" si="496"/>
        <v>13.8</v>
      </c>
      <c r="O1239" s="305">
        <f t="shared" si="496"/>
        <v>5.0999999999999996</v>
      </c>
      <c r="P1239" s="305">
        <f t="shared" si="496"/>
        <v>7.2000000000000011</v>
      </c>
      <c r="Q1239" s="212">
        <f t="shared" si="495"/>
        <v>205.5</v>
      </c>
      <c r="R1239" s="212">
        <v>201.7</v>
      </c>
      <c r="S1239" s="213">
        <f t="shared" si="493"/>
        <v>101.88398611799703</v>
      </c>
    </row>
    <row r="1240" spans="1:19" ht="13.5" customHeight="1" x14ac:dyDescent="0.15">
      <c r="A1240" s="209"/>
      <c r="B1240" s="194"/>
      <c r="C1240" s="379"/>
      <c r="D1240" s="203" t="s">
        <v>75</v>
      </c>
      <c r="E1240" s="212">
        <f t="shared" ref="E1240:P1240" si="497">+E1237-E1241</f>
        <v>13.3</v>
      </c>
      <c r="F1240" s="212">
        <f t="shared" si="497"/>
        <v>24</v>
      </c>
      <c r="G1240" s="212">
        <f t="shared" si="497"/>
        <v>20.799999999999997</v>
      </c>
      <c r="H1240" s="212">
        <f t="shared" si="497"/>
        <v>30</v>
      </c>
      <c r="I1240" s="212">
        <f t="shared" si="497"/>
        <v>40.1</v>
      </c>
      <c r="J1240" s="212">
        <f t="shared" si="497"/>
        <v>122.9</v>
      </c>
      <c r="K1240" s="305">
        <f t="shared" si="497"/>
        <v>25.4</v>
      </c>
      <c r="L1240" s="305">
        <f t="shared" si="497"/>
        <v>9.3000000000000007</v>
      </c>
      <c r="M1240" s="305">
        <f t="shared" si="497"/>
        <v>5</v>
      </c>
      <c r="N1240" s="305">
        <f t="shared" si="497"/>
        <v>18.900000000000002</v>
      </c>
      <c r="O1240" s="305">
        <f t="shared" si="497"/>
        <v>6</v>
      </c>
      <c r="P1240" s="305">
        <f t="shared" si="497"/>
        <v>7.4</v>
      </c>
      <c r="Q1240" s="212">
        <f t="shared" si="495"/>
        <v>323.09999999999997</v>
      </c>
      <c r="R1240" s="212">
        <v>286.40000000000003</v>
      </c>
      <c r="S1240" s="213">
        <f t="shared" si="493"/>
        <v>112.81424581005584</v>
      </c>
    </row>
    <row r="1241" spans="1:19" ht="13.5" customHeight="1" x14ac:dyDescent="0.15">
      <c r="A1241" s="209"/>
      <c r="B1241" s="194"/>
      <c r="C1241" s="379"/>
      <c r="D1241" s="203" t="s">
        <v>76</v>
      </c>
      <c r="E1241" s="212">
        <v>2.6</v>
      </c>
      <c r="F1241" s="212">
        <v>4.9000000000000004</v>
      </c>
      <c r="G1241" s="212">
        <v>5.0999999999999996</v>
      </c>
      <c r="H1241" s="212">
        <v>11</v>
      </c>
      <c r="I1241" s="212">
        <v>15.4</v>
      </c>
      <c r="J1241" s="212">
        <v>9.9</v>
      </c>
      <c r="K1241" s="305">
        <v>5.3</v>
      </c>
      <c r="L1241" s="305">
        <v>4</v>
      </c>
      <c r="M1241" s="305">
        <v>3.5</v>
      </c>
      <c r="N1241" s="305">
        <v>2.4</v>
      </c>
      <c r="O1241" s="305">
        <v>3</v>
      </c>
      <c r="P1241" s="305">
        <v>3.4</v>
      </c>
      <c r="Q1241" s="212">
        <f t="shared" si="495"/>
        <v>70.5</v>
      </c>
      <c r="R1241" s="212">
        <v>64.7</v>
      </c>
      <c r="S1241" s="213">
        <f t="shared" si="493"/>
        <v>108.96445131375579</v>
      </c>
    </row>
    <row r="1242" spans="1:19" ht="13.5" customHeight="1" thickBot="1" x14ac:dyDescent="0.2">
      <c r="A1242" s="209"/>
      <c r="B1242" s="194"/>
      <c r="C1242" s="380"/>
      <c r="D1242" s="206" t="s">
        <v>77</v>
      </c>
      <c r="E1242" s="214">
        <v>3.4</v>
      </c>
      <c r="F1242" s="214">
        <v>5.9</v>
      </c>
      <c r="G1242" s="214">
        <v>6</v>
      </c>
      <c r="H1242" s="214">
        <v>13.1</v>
      </c>
      <c r="I1242" s="214">
        <v>19</v>
      </c>
      <c r="J1242" s="214">
        <v>11.8</v>
      </c>
      <c r="K1242" s="306">
        <v>6.7</v>
      </c>
      <c r="L1242" s="306">
        <v>5.6</v>
      </c>
      <c r="M1242" s="306">
        <v>4.5</v>
      </c>
      <c r="N1242" s="306">
        <v>3.3</v>
      </c>
      <c r="O1242" s="306">
        <v>3.8</v>
      </c>
      <c r="P1242" s="306">
        <v>4.5</v>
      </c>
      <c r="Q1242" s="214">
        <f t="shared" si="495"/>
        <v>87.6</v>
      </c>
      <c r="R1242" s="214">
        <v>90.1</v>
      </c>
      <c r="S1242" s="215">
        <f t="shared" si="493"/>
        <v>97.225305216426193</v>
      </c>
    </row>
    <row r="1243" spans="1:19" ht="13.5" customHeight="1" x14ac:dyDescent="0.15">
      <c r="A1243" s="209"/>
      <c r="B1243" s="194"/>
      <c r="C1243" s="378" t="s">
        <v>232</v>
      </c>
      <c r="D1243" s="200" t="s">
        <v>72</v>
      </c>
      <c r="E1243" s="210">
        <v>5.2</v>
      </c>
      <c r="F1243" s="210">
        <v>24.7</v>
      </c>
      <c r="G1243" s="210">
        <v>50.1</v>
      </c>
      <c r="H1243" s="210">
        <v>36.6</v>
      </c>
      <c r="I1243" s="210">
        <v>53.7</v>
      </c>
      <c r="J1243" s="210">
        <v>74.400000000000006</v>
      </c>
      <c r="K1243" s="304">
        <v>14.3</v>
      </c>
      <c r="L1243" s="304">
        <v>4.9000000000000004</v>
      </c>
      <c r="M1243" s="304">
        <v>2.1</v>
      </c>
      <c r="N1243" s="304">
        <v>2.7</v>
      </c>
      <c r="O1243" s="304">
        <v>3.6</v>
      </c>
      <c r="P1243" s="304">
        <v>3.2</v>
      </c>
      <c r="Q1243" s="210">
        <f t="shared" si="495"/>
        <v>275.5</v>
      </c>
      <c r="R1243" s="210">
        <v>307.29999999999995</v>
      </c>
      <c r="S1243" s="211">
        <f t="shared" si="493"/>
        <v>89.651806052717234</v>
      </c>
    </row>
    <row r="1244" spans="1:19" ht="13.5" customHeight="1" x14ac:dyDescent="0.15">
      <c r="A1244" s="209"/>
      <c r="B1244" s="194"/>
      <c r="C1244" s="379"/>
      <c r="D1244" s="203" t="s">
        <v>73</v>
      </c>
      <c r="E1244" s="212">
        <v>2.2999999999999998</v>
      </c>
      <c r="F1244" s="212">
        <v>8.6</v>
      </c>
      <c r="G1244" s="212">
        <v>15.4</v>
      </c>
      <c r="H1244" s="212">
        <v>19.2</v>
      </c>
      <c r="I1244" s="212">
        <v>29.3</v>
      </c>
      <c r="J1244" s="212">
        <v>34</v>
      </c>
      <c r="K1244" s="307">
        <v>7.7</v>
      </c>
      <c r="L1244" s="307">
        <v>2.2999999999999998</v>
      </c>
      <c r="M1244" s="307">
        <v>0.9</v>
      </c>
      <c r="N1244" s="307">
        <v>1.1000000000000001</v>
      </c>
      <c r="O1244" s="307">
        <v>1.8</v>
      </c>
      <c r="P1244" s="307">
        <v>1.4</v>
      </c>
      <c r="Q1244" s="212">
        <f t="shared" si="495"/>
        <v>124</v>
      </c>
      <c r="R1244" s="212">
        <v>123</v>
      </c>
      <c r="S1244" s="213">
        <f t="shared" si="493"/>
        <v>100.8130081300813</v>
      </c>
    </row>
    <row r="1245" spans="1:19" ht="13.5" customHeight="1" x14ac:dyDescent="0.15">
      <c r="A1245" s="209"/>
      <c r="B1245" s="194"/>
      <c r="C1245" s="379"/>
      <c r="D1245" s="203" t="s">
        <v>74</v>
      </c>
      <c r="E1245" s="212">
        <f t="shared" ref="E1245:P1245" si="498">+E1243-E1244</f>
        <v>2.9000000000000004</v>
      </c>
      <c r="F1245" s="212">
        <f t="shared" si="498"/>
        <v>16.100000000000001</v>
      </c>
      <c r="G1245" s="212">
        <f t="shared" si="498"/>
        <v>34.700000000000003</v>
      </c>
      <c r="H1245" s="212">
        <f t="shared" si="498"/>
        <v>17.400000000000002</v>
      </c>
      <c r="I1245" s="212">
        <f t="shared" si="498"/>
        <v>24.400000000000002</v>
      </c>
      <c r="J1245" s="212">
        <f t="shared" si="498"/>
        <v>40.400000000000006</v>
      </c>
      <c r="K1245" s="305">
        <f t="shared" si="498"/>
        <v>6.6000000000000005</v>
      </c>
      <c r="L1245" s="305">
        <f t="shared" si="498"/>
        <v>2.6000000000000005</v>
      </c>
      <c r="M1245" s="305">
        <f t="shared" si="498"/>
        <v>1.2000000000000002</v>
      </c>
      <c r="N1245" s="305">
        <f t="shared" si="498"/>
        <v>1.6</v>
      </c>
      <c r="O1245" s="305">
        <f t="shared" si="498"/>
        <v>1.8</v>
      </c>
      <c r="P1245" s="305">
        <f t="shared" si="498"/>
        <v>1.8000000000000003</v>
      </c>
      <c r="Q1245" s="212">
        <f t="shared" si="495"/>
        <v>151.50000000000003</v>
      </c>
      <c r="R1245" s="212">
        <v>184.3</v>
      </c>
      <c r="S1245" s="213">
        <f t="shared" si="493"/>
        <v>82.202930005425941</v>
      </c>
    </row>
    <row r="1246" spans="1:19" ht="13.5" customHeight="1" x14ac:dyDescent="0.15">
      <c r="A1246" s="209"/>
      <c r="B1246" s="194"/>
      <c r="C1246" s="379"/>
      <c r="D1246" s="203" t="s">
        <v>75</v>
      </c>
      <c r="E1246" s="212">
        <f t="shared" ref="E1246:P1246" si="499">+E1243-E1247</f>
        <v>4.5</v>
      </c>
      <c r="F1246" s="212">
        <f t="shared" si="499"/>
        <v>23.5</v>
      </c>
      <c r="G1246" s="212">
        <f t="shared" si="499"/>
        <v>48.5</v>
      </c>
      <c r="H1246" s="212">
        <f t="shared" si="499"/>
        <v>34.700000000000003</v>
      </c>
      <c r="I1246" s="212">
        <f t="shared" si="499"/>
        <v>51.7</v>
      </c>
      <c r="J1246" s="212">
        <f t="shared" si="499"/>
        <v>72.400000000000006</v>
      </c>
      <c r="K1246" s="305">
        <f t="shared" si="499"/>
        <v>12.8</v>
      </c>
      <c r="L1246" s="305">
        <f t="shared" si="499"/>
        <v>3.9000000000000004</v>
      </c>
      <c r="M1246" s="305">
        <f t="shared" si="499"/>
        <v>1.3</v>
      </c>
      <c r="N1246" s="305">
        <f t="shared" si="499"/>
        <v>2</v>
      </c>
      <c r="O1246" s="305">
        <f t="shared" si="499"/>
        <v>2.7</v>
      </c>
      <c r="P1246" s="305">
        <f t="shared" si="499"/>
        <v>2.6</v>
      </c>
      <c r="Q1246" s="212">
        <f t="shared" si="495"/>
        <v>260.60000000000008</v>
      </c>
      <c r="R1246" s="212">
        <v>291.19999999999993</v>
      </c>
      <c r="S1246" s="213">
        <f t="shared" si="493"/>
        <v>89.491758241758291</v>
      </c>
    </row>
    <row r="1247" spans="1:19" ht="13.5" customHeight="1" x14ac:dyDescent="0.15">
      <c r="A1247" s="209"/>
      <c r="B1247" s="194"/>
      <c r="C1247" s="379"/>
      <c r="D1247" s="203" t="s">
        <v>76</v>
      </c>
      <c r="E1247" s="212">
        <v>0.7</v>
      </c>
      <c r="F1247" s="212">
        <v>1.2</v>
      </c>
      <c r="G1247" s="212">
        <v>1.6</v>
      </c>
      <c r="H1247" s="212">
        <v>1.9</v>
      </c>
      <c r="I1247" s="212">
        <v>2</v>
      </c>
      <c r="J1247" s="212">
        <v>2</v>
      </c>
      <c r="K1247" s="305">
        <v>1.5</v>
      </c>
      <c r="L1247" s="305">
        <v>1</v>
      </c>
      <c r="M1247" s="305">
        <v>0.8</v>
      </c>
      <c r="N1247" s="305">
        <v>0.7</v>
      </c>
      <c r="O1247" s="305">
        <v>0.9</v>
      </c>
      <c r="P1247" s="305">
        <v>0.6</v>
      </c>
      <c r="Q1247" s="212">
        <f t="shared" si="495"/>
        <v>14.9</v>
      </c>
      <c r="R1247" s="212">
        <v>16.100000000000001</v>
      </c>
      <c r="S1247" s="213">
        <f t="shared" si="493"/>
        <v>92.546583850931668</v>
      </c>
    </row>
    <row r="1248" spans="1:19" ht="13.5" customHeight="1" thickBot="1" x14ac:dyDescent="0.2">
      <c r="A1248" s="209"/>
      <c r="B1248" s="194"/>
      <c r="C1248" s="380"/>
      <c r="D1248" s="206" t="s">
        <v>77</v>
      </c>
      <c r="E1248" s="214">
        <v>1.2</v>
      </c>
      <c r="F1248" s="214">
        <v>2.1</v>
      </c>
      <c r="G1248" s="214">
        <v>2.8</v>
      </c>
      <c r="H1248" s="214">
        <v>3.4</v>
      </c>
      <c r="I1248" s="214">
        <v>5</v>
      </c>
      <c r="J1248" s="214">
        <v>2.9</v>
      </c>
      <c r="K1248" s="306">
        <v>2.5</v>
      </c>
      <c r="L1248" s="306">
        <v>1.9</v>
      </c>
      <c r="M1248" s="306">
        <v>1.8</v>
      </c>
      <c r="N1248" s="306">
        <v>1.6</v>
      </c>
      <c r="O1248" s="306">
        <v>1.9</v>
      </c>
      <c r="P1248" s="306">
        <v>1.2</v>
      </c>
      <c r="Q1248" s="214">
        <f t="shared" si="495"/>
        <v>28.299999999999997</v>
      </c>
      <c r="R1248" s="214">
        <v>31.800000000000004</v>
      </c>
      <c r="S1248" s="215">
        <f t="shared" si="493"/>
        <v>88.993710691823878</v>
      </c>
    </row>
    <row r="1249" spans="1:19" ht="13.5" customHeight="1" x14ac:dyDescent="0.15">
      <c r="A1249" s="209"/>
      <c r="B1249" s="194"/>
      <c r="C1249" s="378" t="s">
        <v>233</v>
      </c>
      <c r="D1249" s="200" t="s">
        <v>72</v>
      </c>
      <c r="E1249" s="210">
        <v>6.7</v>
      </c>
      <c r="F1249" s="210">
        <v>28</v>
      </c>
      <c r="G1249" s="210">
        <v>23</v>
      </c>
      <c r="H1249" s="210">
        <v>48.2</v>
      </c>
      <c r="I1249" s="210">
        <v>97.9</v>
      </c>
      <c r="J1249" s="210">
        <v>49.7</v>
      </c>
      <c r="K1249" s="304">
        <v>22.5</v>
      </c>
      <c r="L1249" s="304">
        <v>9.4</v>
      </c>
      <c r="M1249" s="304">
        <v>5.0999999999999996</v>
      </c>
      <c r="N1249" s="304">
        <v>5.7</v>
      </c>
      <c r="O1249" s="304">
        <v>32.6</v>
      </c>
      <c r="P1249" s="304">
        <v>6.9</v>
      </c>
      <c r="Q1249" s="210">
        <f t="shared" si="495"/>
        <v>335.7</v>
      </c>
      <c r="R1249" s="210">
        <v>317.59999999999997</v>
      </c>
      <c r="S1249" s="211">
        <f t="shared" si="493"/>
        <v>105.69899244332494</v>
      </c>
    </row>
    <row r="1250" spans="1:19" ht="13.5" customHeight="1" x14ac:dyDescent="0.15">
      <c r="A1250" s="209"/>
      <c r="B1250" s="194"/>
      <c r="C1250" s="379"/>
      <c r="D1250" s="203" t="s">
        <v>73</v>
      </c>
      <c r="E1250" s="212">
        <v>1.1000000000000001</v>
      </c>
      <c r="F1250" s="212">
        <v>8.3000000000000007</v>
      </c>
      <c r="G1250" s="212">
        <v>8.8000000000000007</v>
      </c>
      <c r="H1250" s="212">
        <v>16.899999999999999</v>
      </c>
      <c r="I1250" s="212">
        <v>37.6</v>
      </c>
      <c r="J1250" s="212">
        <v>17.100000000000001</v>
      </c>
      <c r="K1250" s="305">
        <v>9.9</v>
      </c>
      <c r="L1250" s="305">
        <v>2.6</v>
      </c>
      <c r="M1250" s="305">
        <v>1.3</v>
      </c>
      <c r="N1250" s="305">
        <v>1.1000000000000001</v>
      </c>
      <c r="O1250" s="305">
        <v>3.5</v>
      </c>
      <c r="P1250" s="305">
        <v>1.2</v>
      </c>
      <c r="Q1250" s="212">
        <f t="shared" si="495"/>
        <v>109.4</v>
      </c>
      <c r="R1250" s="212">
        <v>92.59999999999998</v>
      </c>
      <c r="S1250" s="213">
        <f t="shared" si="493"/>
        <v>118.14254859611235</v>
      </c>
    </row>
    <row r="1251" spans="1:19" ht="13.5" customHeight="1" x14ac:dyDescent="0.15">
      <c r="A1251" s="209"/>
      <c r="B1251" s="194"/>
      <c r="C1251" s="379"/>
      <c r="D1251" s="203" t="s">
        <v>74</v>
      </c>
      <c r="E1251" s="212">
        <f t="shared" ref="E1251:P1251" si="500">+E1249-E1250</f>
        <v>5.6</v>
      </c>
      <c r="F1251" s="212">
        <f t="shared" si="500"/>
        <v>19.7</v>
      </c>
      <c r="G1251" s="212">
        <f t="shared" si="500"/>
        <v>14.2</v>
      </c>
      <c r="H1251" s="212">
        <f t="shared" si="500"/>
        <v>31.300000000000004</v>
      </c>
      <c r="I1251" s="212">
        <f t="shared" si="500"/>
        <v>60.300000000000004</v>
      </c>
      <c r="J1251" s="212">
        <f t="shared" si="500"/>
        <v>32.6</v>
      </c>
      <c r="K1251" s="305">
        <f t="shared" si="500"/>
        <v>12.6</v>
      </c>
      <c r="L1251" s="305">
        <f t="shared" si="500"/>
        <v>6.8000000000000007</v>
      </c>
      <c r="M1251" s="305">
        <f t="shared" si="500"/>
        <v>3.8</v>
      </c>
      <c r="N1251" s="305">
        <f t="shared" si="500"/>
        <v>4.5999999999999996</v>
      </c>
      <c r="O1251" s="305">
        <f t="shared" si="500"/>
        <v>29.1</v>
      </c>
      <c r="P1251" s="305">
        <f t="shared" si="500"/>
        <v>5.7</v>
      </c>
      <c r="Q1251" s="212">
        <f t="shared" si="495"/>
        <v>226.3</v>
      </c>
      <c r="R1251" s="212">
        <v>225</v>
      </c>
      <c r="S1251" s="213">
        <f t="shared" si="493"/>
        <v>100.57777777777778</v>
      </c>
    </row>
    <row r="1252" spans="1:19" ht="13.5" customHeight="1" x14ac:dyDescent="0.15">
      <c r="A1252" s="209"/>
      <c r="B1252" s="194"/>
      <c r="C1252" s="379"/>
      <c r="D1252" s="203" t="s">
        <v>75</v>
      </c>
      <c r="E1252" s="212">
        <f t="shared" ref="E1252:P1252" si="501">+E1249-E1253</f>
        <v>4.3000000000000007</v>
      </c>
      <c r="F1252" s="212">
        <f t="shared" si="501"/>
        <v>24.8</v>
      </c>
      <c r="G1252" s="212">
        <f t="shared" si="501"/>
        <v>19.100000000000001</v>
      </c>
      <c r="H1252" s="212">
        <f t="shared" si="501"/>
        <v>43.2</v>
      </c>
      <c r="I1252" s="212">
        <f t="shared" si="501"/>
        <v>92.4</v>
      </c>
      <c r="J1252" s="212">
        <f t="shared" si="501"/>
        <v>44.7</v>
      </c>
      <c r="K1252" s="305">
        <f t="shared" si="501"/>
        <v>17.7</v>
      </c>
      <c r="L1252" s="305">
        <f t="shared" si="501"/>
        <v>5.9</v>
      </c>
      <c r="M1252" s="305">
        <f t="shared" si="501"/>
        <v>1.8999999999999995</v>
      </c>
      <c r="N1252" s="305">
        <f t="shared" si="501"/>
        <v>2.9000000000000004</v>
      </c>
      <c r="O1252" s="305">
        <f t="shared" si="501"/>
        <v>29.700000000000003</v>
      </c>
      <c r="P1252" s="305">
        <f t="shared" si="501"/>
        <v>4</v>
      </c>
      <c r="Q1252" s="212">
        <f t="shared" si="495"/>
        <v>290.59999999999997</v>
      </c>
      <c r="R1252" s="212">
        <v>270.2</v>
      </c>
      <c r="S1252" s="213">
        <f t="shared" si="493"/>
        <v>107.54996299037749</v>
      </c>
    </row>
    <row r="1253" spans="1:19" ht="13.5" customHeight="1" x14ac:dyDescent="0.15">
      <c r="A1253" s="209"/>
      <c r="B1253" s="194"/>
      <c r="C1253" s="379"/>
      <c r="D1253" s="203" t="s">
        <v>76</v>
      </c>
      <c r="E1253" s="212">
        <v>2.4</v>
      </c>
      <c r="F1253" s="212">
        <v>3.2</v>
      </c>
      <c r="G1253" s="212">
        <v>3.9</v>
      </c>
      <c r="H1253" s="212">
        <v>5</v>
      </c>
      <c r="I1253" s="212">
        <v>5.5</v>
      </c>
      <c r="J1253" s="212">
        <v>5</v>
      </c>
      <c r="K1253" s="305">
        <v>4.8</v>
      </c>
      <c r="L1253" s="305">
        <v>3.5</v>
      </c>
      <c r="M1253" s="305">
        <v>3.2</v>
      </c>
      <c r="N1253" s="305">
        <v>2.8</v>
      </c>
      <c r="O1253" s="305">
        <v>2.9</v>
      </c>
      <c r="P1253" s="305">
        <v>2.9</v>
      </c>
      <c r="Q1253" s="212">
        <f t="shared" si="495"/>
        <v>45.099999999999994</v>
      </c>
      <c r="R1253" s="212">
        <v>47.400000000000006</v>
      </c>
      <c r="S1253" s="213">
        <f t="shared" si="493"/>
        <v>95.147679324894497</v>
      </c>
    </row>
    <row r="1254" spans="1:19" ht="13.5" customHeight="1" thickBot="1" x14ac:dyDescent="0.2">
      <c r="A1254" s="209"/>
      <c r="B1254" s="194"/>
      <c r="C1254" s="380"/>
      <c r="D1254" s="206" t="s">
        <v>77</v>
      </c>
      <c r="E1254" s="214">
        <v>3.1</v>
      </c>
      <c r="F1254" s="214">
        <v>4.0999999999999996</v>
      </c>
      <c r="G1254" s="214">
        <v>5.0999999999999996</v>
      </c>
      <c r="H1254" s="214">
        <v>6.1</v>
      </c>
      <c r="I1254" s="214">
        <v>6.7</v>
      </c>
      <c r="J1254" s="214">
        <v>6.1</v>
      </c>
      <c r="K1254" s="306">
        <v>6</v>
      </c>
      <c r="L1254" s="306">
        <v>4.5999999999999996</v>
      </c>
      <c r="M1254" s="306">
        <v>4.0999999999999996</v>
      </c>
      <c r="N1254" s="306">
        <v>3.5</v>
      </c>
      <c r="O1254" s="306">
        <v>3.7</v>
      </c>
      <c r="P1254" s="306">
        <v>3.6</v>
      </c>
      <c r="Q1254" s="214">
        <f t="shared" si="495"/>
        <v>56.7</v>
      </c>
      <c r="R1254" s="214">
        <v>57.800000000000004</v>
      </c>
      <c r="S1254" s="215">
        <f t="shared" si="493"/>
        <v>98.096885813148788</v>
      </c>
    </row>
    <row r="1255" spans="1:19" ht="18.75" customHeight="1" x14ac:dyDescent="0.2">
      <c r="A1255" s="308" t="str">
        <f>$A$1</f>
        <v>５　平成27年度市町村別・月別観光入込客数</v>
      </c>
    </row>
    <row r="1256" spans="1:19" ht="13.5" customHeight="1" thickBot="1" x14ac:dyDescent="0.2">
      <c r="S1256" s="195" t="s">
        <v>372</v>
      </c>
    </row>
    <row r="1257" spans="1:19" ht="13.5" customHeight="1" thickBot="1" x14ac:dyDescent="0.2">
      <c r="A1257" s="196" t="s">
        <v>58</v>
      </c>
      <c r="B1257" s="196" t="s">
        <v>355</v>
      </c>
      <c r="C1257" s="196" t="s">
        <v>59</v>
      </c>
      <c r="D1257" s="197" t="s">
        <v>60</v>
      </c>
      <c r="E1257" s="198" t="s">
        <v>61</v>
      </c>
      <c r="F1257" s="198" t="s">
        <v>62</v>
      </c>
      <c r="G1257" s="198" t="s">
        <v>63</v>
      </c>
      <c r="H1257" s="198" t="s">
        <v>64</v>
      </c>
      <c r="I1257" s="198" t="s">
        <v>65</v>
      </c>
      <c r="J1257" s="198" t="s">
        <v>66</v>
      </c>
      <c r="K1257" s="198" t="s">
        <v>67</v>
      </c>
      <c r="L1257" s="198" t="s">
        <v>68</v>
      </c>
      <c r="M1257" s="198" t="s">
        <v>69</v>
      </c>
      <c r="N1257" s="198" t="s">
        <v>36</v>
      </c>
      <c r="O1257" s="198" t="s">
        <v>37</v>
      </c>
      <c r="P1257" s="198" t="s">
        <v>38</v>
      </c>
      <c r="Q1257" s="198" t="s">
        <v>356</v>
      </c>
      <c r="R1257" s="198" t="str">
        <f>$R$3</f>
        <v>26年度</v>
      </c>
      <c r="S1257" s="199" t="s">
        <v>71</v>
      </c>
    </row>
    <row r="1258" spans="1:19" ht="13.5" customHeight="1" x14ac:dyDescent="0.15">
      <c r="A1258" s="209"/>
      <c r="B1258" s="194"/>
      <c r="C1258" s="378" t="s">
        <v>234</v>
      </c>
      <c r="D1258" s="200" t="s">
        <v>72</v>
      </c>
      <c r="E1258" s="210">
        <v>5.9</v>
      </c>
      <c r="F1258" s="210">
        <v>25</v>
      </c>
      <c r="G1258" s="210">
        <v>26.1</v>
      </c>
      <c r="H1258" s="210">
        <v>40.1</v>
      </c>
      <c r="I1258" s="210">
        <v>89.8</v>
      </c>
      <c r="J1258" s="210">
        <v>73.099999999999994</v>
      </c>
      <c r="K1258" s="304">
        <v>29.7</v>
      </c>
      <c r="L1258" s="304">
        <v>6.5</v>
      </c>
      <c r="M1258" s="304">
        <v>2.4</v>
      </c>
      <c r="N1258" s="304">
        <v>18.100000000000001</v>
      </c>
      <c r="O1258" s="304">
        <v>25.5</v>
      </c>
      <c r="P1258" s="304">
        <v>2.9</v>
      </c>
      <c r="Q1258" s="210">
        <f t="shared" ref="Q1258:Q1269" si="502">SUM(E1258:P1258)</f>
        <v>345.09999999999997</v>
      </c>
      <c r="R1258" s="210">
        <v>330.9</v>
      </c>
      <c r="S1258" s="211">
        <f t="shared" ref="S1258:S1269" si="503">IF(Q1258=0,"－",Q1258/R1258*100)</f>
        <v>104.29132668479903</v>
      </c>
    </row>
    <row r="1259" spans="1:19" ht="13.5" customHeight="1" x14ac:dyDescent="0.15">
      <c r="A1259" s="209"/>
      <c r="B1259" s="194"/>
      <c r="C1259" s="379"/>
      <c r="D1259" s="203" t="s">
        <v>73</v>
      </c>
      <c r="E1259" s="212">
        <v>3.3</v>
      </c>
      <c r="F1259" s="212">
        <v>7.6</v>
      </c>
      <c r="G1259" s="212">
        <v>11.6</v>
      </c>
      <c r="H1259" s="212">
        <v>20.399999999999999</v>
      </c>
      <c r="I1259" s="212">
        <v>34.9</v>
      </c>
      <c r="J1259" s="212">
        <v>38.4</v>
      </c>
      <c r="K1259" s="305">
        <v>12.9</v>
      </c>
      <c r="L1259" s="305">
        <v>2.5</v>
      </c>
      <c r="M1259" s="305">
        <v>0.6</v>
      </c>
      <c r="N1259" s="305">
        <v>0.5</v>
      </c>
      <c r="O1259" s="305">
        <v>2</v>
      </c>
      <c r="P1259" s="305">
        <v>1.4</v>
      </c>
      <c r="Q1259" s="212">
        <f t="shared" si="502"/>
        <v>136.1</v>
      </c>
      <c r="R1259" s="212">
        <v>134.9</v>
      </c>
      <c r="S1259" s="213">
        <f t="shared" si="503"/>
        <v>100.88954781319495</v>
      </c>
    </row>
    <row r="1260" spans="1:19" ht="13.5" customHeight="1" x14ac:dyDescent="0.15">
      <c r="A1260" s="209"/>
      <c r="B1260" s="194"/>
      <c r="C1260" s="379"/>
      <c r="D1260" s="203" t="s">
        <v>74</v>
      </c>
      <c r="E1260" s="212">
        <f t="shared" ref="E1260:P1260" si="504">+E1258-E1259</f>
        <v>2.6000000000000005</v>
      </c>
      <c r="F1260" s="212">
        <f t="shared" si="504"/>
        <v>17.399999999999999</v>
      </c>
      <c r="G1260" s="212">
        <f t="shared" si="504"/>
        <v>14.500000000000002</v>
      </c>
      <c r="H1260" s="212">
        <f t="shared" si="504"/>
        <v>19.700000000000003</v>
      </c>
      <c r="I1260" s="212">
        <f t="shared" si="504"/>
        <v>54.9</v>
      </c>
      <c r="J1260" s="212">
        <f t="shared" si="504"/>
        <v>34.699999999999996</v>
      </c>
      <c r="K1260" s="305">
        <f t="shared" si="504"/>
        <v>16.799999999999997</v>
      </c>
      <c r="L1260" s="305">
        <f t="shared" si="504"/>
        <v>4</v>
      </c>
      <c r="M1260" s="305">
        <f t="shared" si="504"/>
        <v>1.7999999999999998</v>
      </c>
      <c r="N1260" s="305">
        <f t="shared" si="504"/>
        <v>17.600000000000001</v>
      </c>
      <c r="O1260" s="305">
        <f t="shared" si="504"/>
        <v>23.5</v>
      </c>
      <c r="P1260" s="305">
        <f t="shared" si="504"/>
        <v>1.5</v>
      </c>
      <c r="Q1260" s="212">
        <f t="shared" si="502"/>
        <v>208.99999999999997</v>
      </c>
      <c r="R1260" s="212">
        <v>196</v>
      </c>
      <c r="S1260" s="213">
        <f t="shared" si="503"/>
        <v>106.63265306122447</v>
      </c>
    </row>
    <row r="1261" spans="1:19" ht="13.5" customHeight="1" x14ac:dyDescent="0.15">
      <c r="A1261" s="209"/>
      <c r="B1261" s="194"/>
      <c r="C1261" s="379"/>
      <c r="D1261" s="203" t="s">
        <v>75</v>
      </c>
      <c r="E1261" s="212">
        <f t="shared" ref="E1261:P1261" si="505">+E1258-E1262</f>
        <v>5.6000000000000005</v>
      </c>
      <c r="F1261" s="212">
        <f t="shared" si="505"/>
        <v>24.5</v>
      </c>
      <c r="G1261" s="212">
        <f t="shared" si="505"/>
        <v>25.200000000000003</v>
      </c>
      <c r="H1261" s="212">
        <f t="shared" si="505"/>
        <v>39.200000000000003</v>
      </c>
      <c r="I1261" s="212">
        <f t="shared" si="505"/>
        <v>88.5</v>
      </c>
      <c r="J1261" s="212">
        <f t="shared" si="505"/>
        <v>71.8</v>
      </c>
      <c r="K1261" s="305">
        <f t="shared" si="505"/>
        <v>28.599999999999998</v>
      </c>
      <c r="L1261" s="305">
        <f t="shared" si="505"/>
        <v>6.2</v>
      </c>
      <c r="M1261" s="305">
        <f t="shared" si="505"/>
        <v>2.1999999999999997</v>
      </c>
      <c r="N1261" s="305">
        <f t="shared" si="505"/>
        <v>17.700000000000003</v>
      </c>
      <c r="O1261" s="305">
        <f t="shared" si="505"/>
        <v>25</v>
      </c>
      <c r="P1261" s="305">
        <f t="shared" si="505"/>
        <v>2.5</v>
      </c>
      <c r="Q1261" s="212">
        <f t="shared" si="502"/>
        <v>337</v>
      </c>
      <c r="R1261" s="212">
        <v>323.29999999999995</v>
      </c>
      <c r="S1261" s="213">
        <f t="shared" si="503"/>
        <v>104.23755026291373</v>
      </c>
    </row>
    <row r="1262" spans="1:19" ht="13.5" customHeight="1" x14ac:dyDescent="0.15">
      <c r="A1262" s="209"/>
      <c r="B1262" s="194"/>
      <c r="C1262" s="379"/>
      <c r="D1262" s="203" t="s">
        <v>76</v>
      </c>
      <c r="E1262" s="212">
        <v>0.3</v>
      </c>
      <c r="F1262" s="212">
        <v>0.5</v>
      </c>
      <c r="G1262" s="212">
        <v>0.9</v>
      </c>
      <c r="H1262" s="212">
        <v>0.9</v>
      </c>
      <c r="I1262" s="212">
        <v>1.3</v>
      </c>
      <c r="J1262" s="212">
        <v>1.3</v>
      </c>
      <c r="K1262" s="305">
        <v>1.1000000000000001</v>
      </c>
      <c r="L1262" s="305">
        <v>0.3</v>
      </c>
      <c r="M1262" s="305">
        <v>0.2</v>
      </c>
      <c r="N1262" s="305">
        <v>0.4</v>
      </c>
      <c r="O1262" s="305">
        <v>0.5</v>
      </c>
      <c r="P1262" s="305">
        <v>0.4</v>
      </c>
      <c r="Q1262" s="212">
        <f t="shared" si="502"/>
        <v>8.1000000000000014</v>
      </c>
      <c r="R1262" s="212">
        <v>7.6</v>
      </c>
      <c r="S1262" s="213">
        <f t="shared" si="503"/>
        <v>106.57894736842108</v>
      </c>
    </row>
    <row r="1263" spans="1:19" ht="13.5" customHeight="1" thickBot="1" x14ac:dyDescent="0.2">
      <c r="A1263" s="209"/>
      <c r="B1263" s="194"/>
      <c r="C1263" s="380"/>
      <c r="D1263" s="206" t="s">
        <v>77</v>
      </c>
      <c r="E1263" s="214">
        <v>0.6</v>
      </c>
      <c r="F1263" s="214">
        <v>1</v>
      </c>
      <c r="G1263" s="214">
        <v>1.7</v>
      </c>
      <c r="H1263" s="214">
        <v>1.8</v>
      </c>
      <c r="I1263" s="214">
        <v>2.4</v>
      </c>
      <c r="J1263" s="214">
        <v>2.9</v>
      </c>
      <c r="K1263" s="306">
        <v>1.7</v>
      </c>
      <c r="L1263" s="306">
        <v>1.1000000000000001</v>
      </c>
      <c r="M1263" s="306">
        <v>0.7</v>
      </c>
      <c r="N1263" s="306">
        <v>0.9</v>
      </c>
      <c r="O1263" s="306">
        <v>1</v>
      </c>
      <c r="P1263" s="306">
        <v>0.8</v>
      </c>
      <c r="Q1263" s="214">
        <f t="shared" si="502"/>
        <v>16.599999999999998</v>
      </c>
      <c r="R1263" s="214">
        <v>16.7</v>
      </c>
      <c r="S1263" s="215">
        <f t="shared" si="503"/>
        <v>99.401197604790411</v>
      </c>
    </row>
    <row r="1264" spans="1:19" ht="13.5" customHeight="1" x14ac:dyDescent="0.15">
      <c r="A1264" s="209"/>
      <c r="B1264" s="194"/>
      <c r="C1264" s="378" t="s">
        <v>235</v>
      </c>
      <c r="D1264" s="200" t="s">
        <v>72</v>
      </c>
      <c r="E1264" s="210">
        <v>9</v>
      </c>
      <c r="F1264" s="210">
        <v>41</v>
      </c>
      <c r="G1264" s="210">
        <v>52.4</v>
      </c>
      <c r="H1264" s="210">
        <v>92.6</v>
      </c>
      <c r="I1264" s="210">
        <v>161.9</v>
      </c>
      <c r="J1264" s="210">
        <v>100.2</v>
      </c>
      <c r="K1264" s="304">
        <v>71</v>
      </c>
      <c r="L1264" s="304">
        <v>6.6</v>
      </c>
      <c r="M1264" s="304">
        <v>4.3</v>
      </c>
      <c r="N1264" s="304">
        <v>4.0999999999999996</v>
      </c>
      <c r="O1264" s="304">
        <v>8.9</v>
      </c>
      <c r="P1264" s="304">
        <v>3.3</v>
      </c>
      <c r="Q1264" s="210">
        <f t="shared" si="502"/>
        <v>555.29999999999984</v>
      </c>
      <c r="R1264" s="210">
        <v>520.6</v>
      </c>
      <c r="S1264" s="211">
        <f t="shared" si="503"/>
        <v>106.66538609296961</v>
      </c>
    </row>
    <row r="1265" spans="1:19" ht="13.5" customHeight="1" x14ac:dyDescent="0.15">
      <c r="A1265" s="209"/>
      <c r="B1265" s="194"/>
      <c r="C1265" s="379"/>
      <c r="D1265" s="203" t="s">
        <v>73</v>
      </c>
      <c r="E1265" s="212">
        <v>1.8</v>
      </c>
      <c r="F1265" s="212">
        <v>9.5</v>
      </c>
      <c r="G1265" s="212">
        <v>17.899999999999999</v>
      </c>
      <c r="H1265" s="212">
        <v>34.1</v>
      </c>
      <c r="I1265" s="212">
        <v>54.4</v>
      </c>
      <c r="J1265" s="212">
        <v>33.799999999999997</v>
      </c>
      <c r="K1265" s="305">
        <v>6.9</v>
      </c>
      <c r="L1265" s="305">
        <v>1.5</v>
      </c>
      <c r="M1265" s="305">
        <v>0.7</v>
      </c>
      <c r="N1265" s="305">
        <v>1</v>
      </c>
      <c r="O1265" s="305">
        <v>3.7</v>
      </c>
      <c r="P1265" s="305">
        <v>1</v>
      </c>
      <c r="Q1265" s="212">
        <f t="shared" si="502"/>
        <v>166.29999999999998</v>
      </c>
      <c r="R1265" s="212">
        <v>167.79999999999998</v>
      </c>
      <c r="S1265" s="213">
        <f t="shared" si="503"/>
        <v>99.106078665077462</v>
      </c>
    </row>
    <row r="1266" spans="1:19" ht="13.5" customHeight="1" x14ac:dyDescent="0.15">
      <c r="A1266" s="209"/>
      <c r="B1266" s="194"/>
      <c r="C1266" s="379"/>
      <c r="D1266" s="203" t="s">
        <v>74</v>
      </c>
      <c r="E1266" s="212">
        <f t="shared" ref="E1266:P1266" si="506">+E1264-E1265</f>
        <v>7.2</v>
      </c>
      <c r="F1266" s="212">
        <f t="shared" si="506"/>
        <v>31.5</v>
      </c>
      <c r="G1266" s="212">
        <f t="shared" si="506"/>
        <v>34.5</v>
      </c>
      <c r="H1266" s="212">
        <f t="shared" si="506"/>
        <v>58.499999999999993</v>
      </c>
      <c r="I1266" s="212">
        <f t="shared" si="506"/>
        <v>107.5</v>
      </c>
      <c r="J1266" s="212">
        <f t="shared" si="506"/>
        <v>66.400000000000006</v>
      </c>
      <c r="K1266" s="305">
        <f t="shared" si="506"/>
        <v>64.099999999999994</v>
      </c>
      <c r="L1266" s="305">
        <f t="shared" si="506"/>
        <v>5.0999999999999996</v>
      </c>
      <c r="M1266" s="305">
        <f t="shared" si="506"/>
        <v>3.5999999999999996</v>
      </c>
      <c r="N1266" s="305">
        <f t="shared" si="506"/>
        <v>3.0999999999999996</v>
      </c>
      <c r="O1266" s="305">
        <f t="shared" si="506"/>
        <v>5.2</v>
      </c>
      <c r="P1266" s="305">
        <f t="shared" si="506"/>
        <v>2.2999999999999998</v>
      </c>
      <c r="Q1266" s="212">
        <f t="shared" si="502"/>
        <v>389.00000000000011</v>
      </c>
      <c r="R1266" s="212">
        <v>352.80000000000007</v>
      </c>
      <c r="S1266" s="213">
        <f t="shared" si="503"/>
        <v>110.26077097505672</v>
      </c>
    </row>
    <row r="1267" spans="1:19" ht="13.5" customHeight="1" x14ac:dyDescent="0.15">
      <c r="A1267" s="209"/>
      <c r="B1267" s="194"/>
      <c r="C1267" s="379"/>
      <c r="D1267" s="203" t="s">
        <v>75</v>
      </c>
      <c r="E1267" s="212">
        <f t="shared" ref="E1267:P1267" si="507">+E1264-E1268</f>
        <v>6.9</v>
      </c>
      <c r="F1267" s="212">
        <f t="shared" si="507"/>
        <v>38.700000000000003</v>
      </c>
      <c r="G1267" s="212">
        <f t="shared" si="507"/>
        <v>48.3</v>
      </c>
      <c r="H1267" s="212">
        <f t="shared" si="507"/>
        <v>86.6</v>
      </c>
      <c r="I1267" s="212">
        <f t="shared" si="507"/>
        <v>136.4</v>
      </c>
      <c r="J1267" s="212">
        <f t="shared" si="507"/>
        <v>89.8</v>
      </c>
      <c r="K1267" s="305">
        <f t="shared" si="507"/>
        <v>65.3</v>
      </c>
      <c r="L1267" s="305">
        <f t="shared" si="507"/>
        <v>3.0999999999999996</v>
      </c>
      <c r="M1267" s="305">
        <f t="shared" si="507"/>
        <v>1.5999999999999996</v>
      </c>
      <c r="N1267" s="305">
        <f t="shared" si="507"/>
        <v>0.29999999999999982</v>
      </c>
      <c r="O1267" s="305">
        <f t="shared" si="507"/>
        <v>0.5</v>
      </c>
      <c r="P1267" s="305">
        <f t="shared" si="507"/>
        <v>0.19999999999999973</v>
      </c>
      <c r="Q1267" s="212">
        <f t="shared" si="502"/>
        <v>477.70000000000005</v>
      </c>
      <c r="R1267" s="212">
        <v>456.69999999999993</v>
      </c>
      <c r="S1267" s="213">
        <f t="shared" si="503"/>
        <v>104.59820451061969</v>
      </c>
    </row>
    <row r="1268" spans="1:19" ht="13.5" customHeight="1" x14ac:dyDescent="0.15">
      <c r="A1268" s="209"/>
      <c r="B1268" s="194"/>
      <c r="C1268" s="379"/>
      <c r="D1268" s="203" t="s">
        <v>76</v>
      </c>
      <c r="E1268" s="212">
        <v>2.1</v>
      </c>
      <c r="F1268" s="212">
        <v>2.2999999999999998</v>
      </c>
      <c r="G1268" s="212">
        <v>4.0999999999999996</v>
      </c>
      <c r="H1268" s="212">
        <v>6</v>
      </c>
      <c r="I1268" s="212">
        <v>25.5</v>
      </c>
      <c r="J1268" s="212">
        <v>10.4</v>
      </c>
      <c r="K1268" s="305">
        <v>5.7</v>
      </c>
      <c r="L1268" s="305">
        <v>3.5</v>
      </c>
      <c r="M1268" s="305">
        <v>2.7</v>
      </c>
      <c r="N1268" s="305">
        <v>3.8</v>
      </c>
      <c r="O1268" s="305">
        <v>8.4</v>
      </c>
      <c r="P1268" s="305">
        <v>3.1</v>
      </c>
      <c r="Q1268" s="212">
        <f t="shared" si="502"/>
        <v>77.600000000000009</v>
      </c>
      <c r="R1268" s="212">
        <v>63.899999999999991</v>
      </c>
      <c r="S1268" s="213">
        <f t="shared" si="503"/>
        <v>121.43974960876372</v>
      </c>
    </row>
    <row r="1269" spans="1:19" ht="13.5" customHeight="1" thickBot="1" x14ac:dyDescent="0.2">
      <c r="A1269" s="263"/>
      <c r="B1269" s="221"/>
      <c r="C1269" s="380"/>
      <c r="D1269" s="206" t="s">
        <v>77</v>
      </c>
      <c r="E1269" s="214">
        <v>2.1</v>
      </c>
      <c r="F1269" s="214">
        <v>2.2999999999999998</v>
      </c>
      <c r="G1269" s="214">
        <v>4.0999999999999996</v>
      </c>
      <c r="H1269" s="214">
        <v>6.7</v>
      </c>
      <c r="I1269" s="214">
        <v>25.9</v>
      </c>
      <c r="J1269" s="214">
        <v>10.6</v>
      </c>
      <c r="K1269" s="306">
        <v>6.5</v>
      </c>
      <c r="L1269" s="306">
        <v>3.5</v>
      </c>
      <c r="M1269" s="306">
        <v>3.8</v>
      </c>
      <c r="N1269" s="306">
        <v>3.8</v>
      </c>
      <c r="O1269" s="306">
        <v>8.4</v>
      </c>
      <c r="P1269" s="306">
        <v>3.2</v>
      </c>
      <c r="Q1269" s="214">
        <f t="shared" si="502"/>
        <v>80.900000000000006</v>
      </c>
      <c r="R1269" s="214">
        <v>65.199999999999989</v>
      </c>
      <c r="S1269" s="215">
        <f t="shared" si="503"/>
        <v>124.07975460122702</v>
      </c>
    </row>
    <row r="1271" spans="1:19" ht="13.5" customHeight="1" x14ac:dyDescent="0.15">
      <c r="A1271" s="194">
        <v>1</v>
      </c>
      <c r="B1271" s="192">
        <v>2</v>
      </c>
      <c r="C1271" s="194">
        <v>3</v>
      </c>
      <c r="D1271" s="192">
        <v>4</v>
      </c>
      <c r="E1271" s="194">
        <v>5</v>
      </c>
      <c r="F1271" s="192">
        <v>6</v>
      </c>
      <c r="G1271" s="194">
        <v>7</v>
      </c>
      <c r="H1271" s="192">
        <v>8</v>
      </c>
      <c r="I1271" s="194">
        <v>9</v>
      </c>
      <c r="J1271" s="192">
        <v>10</v>
      </c>
      <c r="K1271" s="194">
        <v>11</v>
      </c>
      <c r="L1271" s="192">
        <v>12</v>
      </c>
      <c r="M1271" s="194">
        <v>13</v>
      </c>
      <c r="N1271" s="192">
        <v>14</v>
      </c>
      <c r="O1271" s="194">
        <v>15</v>
      </c>
      <c r="P1271" s="192">
        <v>16</v>
      </c>
      <c r="Q1271" s="194">
        <v>17</v>
      </c>
      <c r="R1271" s="192">
        <v>18</v>
      </c>
      <c r="S1271" s="194">
        <v>19</v>
      </c>
    </row>
  </sheetData>
  <mergeCells count="200">
    <mergeCell ref="B1231:C1236"/>
    <mergeCell ref="C1264:C1269"/>
    <mergeCell ref="C1237:C1242"/>
    <mergeCell ref="C1243:C1248"/>
    <mergeCell ref="C1249:C1254"/>
    <mergeCell ref="C1258:C1263"/>
    <mergeCell ref="C1207:C1212"/>
    <mergeCell ref="C1213:C1218"/>
    <mergeCell ref="C1219:C1224"/>
    <mergeCell ref="C1225:C1230"/>
    <mergeCell ref="C1180:C1185"/>
    <mergeCell ref="C1186:C1191"/>
    <mergeCell ref="C1192:C1197"/>
    <mergeCell ref="C1201:C1206"/>
    <mergeCell ref="C1156:C1161"/>
    <mergeCell ref="C1162:C1167"/>
    <mergeCell ref="A1168:C1173"/>
    <mergeCell ref="B1174:C1179"/>
    <mergeCell ref="C1129:C1134"/>
    <mergeCell ref="C1135:C1140"/>
    <mergeCell ref="C1144:C1149"/>
    <mergeCell ref="C1150:C1155"/>
    <mergeCell ref="C1105:C1110"/>
    <mergeCell ref="C1111:C1116"/>
    <mergeCell ref="C1117:C1122"/>
    <mergeCell ref="C1123:C1128"/>
    <mergeCell ref="C1078:C1083"/>
    <mergeCell ref="C1087:C1092"/>
    <mergeCell ref="C1093:C1098"/>
    <mergeCell ref="C1099:C1104"/>
    <mergeCell ref="C1054:C1059"/>
    <mergeCell ref="C1060:C1065"/>
    <mergeCell ref="C1066:C1071"/>
    <mergeCell ref="C1072:C1077"/>
    <mergeCell ref="A1036:C1041"/>
    <mergeCell ref="B1042:C1047"/>
    <mergeCell ref="C1048:C1053"/>
    <mergeCell ref="C1030:C1035"/>
    <mergeCell ref="C1003:C1008"/>
    <mergeCell ref="C1009:C1014"/>
    <mergeCell ref="C1015:C1020"/>
    <mergeCell ref="C1021:C1026"/>
    <mergeCell ref="C946:C951"/>
    <mergeCell ref="C952:C957"/>
    <mergeCell ref="C958:C963"/>
    <mergeCell ref="C997:C1002"/>
    <mergeCell ref="C991:C996"/>
    <mergeCell ref="C964:C969"/>
    <mergeCell ref="C973:C978"/>
    <mergeCell ref="C979:C984"/>
    <mergeCell ref="C985:C990"/>
    <mergeCell ref="C940:C945"/>
    <mergeCell ref="C889:C894"/>
    <mergeCell ref="C895:C900"/>
    <mergeCell ref="C901:C906"/>
    <mergeCell ref="A907:C912"/>
    <mergeCell ref="B916:C921"/>
    <mergeCell ref="C922:C927"/>
    <mergeCell ref="C928:C933"/>
    <mergeCell ref="C934:C939"/>
    <mergeCell ref="C865:C870"/>
    <mergeCell ref="C871:C876"/>
    <mergeCell ref="C877:C882"/>
    <mergeCell ref="C883:C888"/>
    <mergeCell ref="C850:C855"/>
    <mergeCell ref="B838:C843"/>
    <mergeCell ref="C844:C849"/>
    <mergeCell ref="C859:C864"/>
    <mergeCell ref="C814:C819"/>
    <mergeCell ref="C820:C825"/>
    <mergeCell ref="C826:C831"/>
    <mergeCell ref="C832:C837"/>
    <mergeCell ref="C787:C792"/>
    <mergeCell ref="C793:C798"/>
    <mergeCell ref="C802:C807"/>
    <mergeCell ref="C808:C813"/>
    <mergeCell ref="C757:C762"/>
    <mergeCell ref="C763:C768"/>
    <mergeCell ref="C769:C774"/>
    <mergeCell ref="B781:C786"/>
    <mergeCell ref="C730:C735"/>
    <mergeCell ref="C736:C741"/>
    <mergeCell ref="C745:C750"/>
    <mergeCell ref="C751:C756"/>
    <mergeCell ref="C775:C780"/>
    <mergeCell ref="C706:C711"/>
    <mergeCell ref="C712:C717"/>
    <mergeCell ref="C718:C723"/>
    <mergeCell ref="C724:C729"/>
    <mergeCell ref="C679:C684"/>
    <mergeCell ref="C688:C693"/>
    <mergeCell ref="C694:C699"/>
    <mergeCell ref="C700:C705"/>
    <mergeCell ref="C655:C660"/>
    <mergeCell ref="C661:C666"/>
    <mergeCell ref="C667:C672"/>
    <mergeCell ref="C673:C678"/>
    <mergeCell ref="C433:C438"/>
    <mergeCell ref="C427:C432"/>
    <mergeCell ref="B439:C444"/>
    <mergeCell ref="C445:C450"/>
    <mergeCell ref="B631:C636"/>
    <mergeCell ref="C637:C642"/>
    <mergeCell ref="C643:C648"/>
    <mergeCell ref="C649:C654"/>
    <mergeCell ref="C478:C483"/>
    <mergeCell ref="A622:C627"/>
    <mergeCell ref="C604:C609"/>
    <mergeCell ref="C616:C621"/>
    <mergeCell ref="C610:C615"/>
    <mergeCell ref="C586:C591"/>
    <mergeCell ref="C592:C597"/>
    <mergeCell ref="C598:C603"/>
    <mergeCell ref="C541:C546"/>
    <mergeCell ref="C547:C552"/>
    <mergeCell ref="C580:C585"/>
    <mergeCell ref="C553:C558"/>
    <mergeCell ref="C559:C564"/>
    <mergeCell ref="C565:C570"/>
    <mergeCell ref="B574:C579"/>
    <mergeCell ref="C535:C540"/>
    <mergeCell ref="C508:C513"/>
    <mergeCell ref="C523:C528"/>
    <mergeCell ref="C529:C534"/>
    <mergeCell ref="C451:C456"/>
    <mergeCell ref="C460:C465"/>
    <mergeCell ref="C466:C471"/>
    <mergeCell ref="C472:C477"/>
    <mergeCell ref="C502:C507"/>
    <mergeCell ref="C517:C522"/>
    <mergeCell ref="C421:C426"/>
    <mergeCell ref="C403:C408"/>
    <mergeCell ref="C409:C414"/>
    <mergeCell ref="C415:C420"/>
    <mergeCell ref="C154:C159"/>
    <mergeCell ref="C160:C165"/>
    <mergeCell ref="C166:C171"/>
    <mergeCell ref="B364:C369"/>
    <mergeCell ref="C370:C375"/>
    <mergeCell ref="C376:C381"/>
    <mergeCell ref="C382:C387"/>
    <mergeCell ref="C388:C393"/>
    <mergeCell ref="C394:C399"/>
    <mergeCell ref="C358:C363"/>
    <mergeCell ref="C142:C147"/>
    <mergeCell ref="C148:C153"/>
    <mergeCell ref="C103:C108"/>
    <mergeCell ref="C109:C114"/>
    <mergeCell ref="C118:C123"/>
    <mergeCell ref="C124:C129"/>
    <mergeCell ref="C352:C357"/>
    <mergeCell ref="C331:C336"/>
    <mergeCell ref="C337:C342"/>
    <mergeCell ref="C346:C351"/>
    <mergeCell ref="C238:C243"/>
    <mergeCell ref="C244:C249"/>
    <mergeCell ref="C28:C33"/>
    <mergeCell ref="C34:C39"/>
    <mergeCell ref="C40:C45"/>
    <mergeCell ref="C46:C51"/>
    <mergeCell ref="C52:C57"/>
    <mergeCell ref="C61:C66"/>
    <mergeCell ref="C325:C330"/>
    <mergeCell ref="C301:C306"/>
    <mergeCell ref="C307:C312"/>
    <mergeCell ref="C313:C318"/>
    <mergeCell ref="C319:C324"/>
    <mergeCell ref="C91:C96"/>
    <mergeCell ref="C97:C102"/>
    <mergeCell ref="C274:C279"/>
    <mergeCell ref="C280:C285"/>
    <mergeCell ref="C289:C294"/>
    <mergeCell ref="C295:C300"/>
    <mergeCell ref="C250:C255"/>
    <mergeCell ref="C256:C261"/>
    <mergeCell ref="C262:C267"/>
    <mergeCell ref="C268:C273"/>
    <mergeCell ref="B232:C237"/>
    <mergeCell ref="C130:C135"/>
    <mergeCell ref="C136:C141"/>
    <mergeCell ref="A4:C9"/>
    <mergeCell ref="C484:C489"/>
    <mergeCell ref="A490:C495"/>
    <mergeCell ref="B496:C501"/>
    <mergeCell ref="C211:C216"/>
    <mergeCell ref="C217:C222"/>
    <mergeCell ref="A10:C15"/>
    <mergeCell ref="B175:C180"/>
    <mergeCell ref="C181:C186"/>
    <mergeCell ref="C187:C192"/>
    <mergeCell ref="C67:C72"/>
    <mergeCell ref="C73:C78"/>
    <mergeCell ref="C79:C84"/>
    <mergeCell ref="C85:C90"/>
    <mergeCell ref="C223:C228"/>
    <mergeCell ref="C193:C198"/>
    <mergeCell ref="C199:C204"/>
    <mergeCell ref="C205:C210"/>
    <mergeCell ref="B16:C21"/>
    <mergeCell ref="C22:C27"/>
  </mergeCells>
  <phoneticPr fontId="3"/>
  <pageMargins left="0.82677165354330717" right="0.39370078740157483" top="0.53" bottom="0.59055118110236227" header="0.51181102362204722" footer="0.35433070866141736"/>
  <pageSetup paperSize="9" scale="72" firstPageNumber="6" orientation="landscape" useFirstPageNumber="1" r:id="rId1"/>
  <headerFooter alignWithMargins="0">
    <oddFooter>&amp;C&amp;P</oddFooter>
  </headerFooter>
  <rowBreaks count="1" manualBreakCount="1">
    <brk id="5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4"/>
  </sheetPr>
  <dimension ref="A1:X41"/>
  <sheetViews>
    <sheetView view="pageBreakPreview" zoomScale="70" zoomScaleNormal="100" zoomScaleSheetLayoutView="70" workbookViewId="0">
      <pane xSplit="2" ySplit="4" topLeftCell="C5" activePane="bottomRight" state="frozen"/>
      <selection activeCell="N11" sqref="N11"/>
      <selection pane="topRight" activeCell="N11" sqref="N11"/>
      <selection pane="bottomLeft" activeCell="N11" sqref="N11"/>
      <selection pane="bottomRight" activeCell="C2" sqref="C2"/>
    </sheetView>
  </sheetViews>
  <sheetFormatPr defaultColWidth="8.625" defaultRowHeight="13.5" customHeight="1" x14ac:dyDescent="0.15"/>
  <cols>
    <col min="1" max="1" width="8.375" style="64" customWidth="1"/>
    <col min="2" max="2" width="10.25" style="64" customWidth="1"/>
    <col min="3" max="3" width="9.375" style="64" customWidth="1"/>
    <col min="4" max="4" width="8.625" style="64" customWidth="1"/>
    <col min="5" max="5" width="9.375" style="64" customWidth="1"/>
    <col min="6" max="20" width="8.625" style="64" customWidth="1"/>
    <col min="21" max="21" width="9.125" style="64" customWidth="1"/>
    <col min="22" max="22" width="10.125" style="64" customWidth="1"/>
    <col min="23" max="23" width="9.875" style="64" customWidth="1"/>
    <col min="24" max="25" width="9.25" style="64" customWidth="1"/>
    <col min="26" max="16384" width="8.625" style="64"/>
  </cols>
  <sheetData>
    <row r="1" spans="1:24" ht="18.75" x14ac:dyDescent="0.15">
      <c r="A1" s="63" t="s">
        <v>411</v>
      </c>
    </row>
    <row r="2" spans="1:24" ht="14.25" thickBot="1" x14ac:dyDescent="0.2">
      <c r="X2" s="65" t="s">
        <v>146</v>
      </c>
    </row>
    <row r="3" spans="1:24" ht="20.25" customHeight="1" x14ac:dyDescent="0.15">
      <c r="A3" s="399" t="s">
        <v>237</v>
      </c>
      <c r="B3" s="390" t="s">
        <v>238</v>
      </c>
      <c r="C3" s="396" t="s">
        <v>239</v>
      </c>
      <c r="D3" s="397"/>
      <c r="E3" s="397"/>
      <c r="F3" s="397"/>
      <c r="G3" s="397"/>
      <c r="H3" s="397"/>
      <c r="I3" s="397"/>
      <c r="J3" s="397"/>
      <c r="K3" s="401"/>
      <c r="L3" s="401"/>
      <c r="M3" s="402"/>
      <c r="N3" s="396" t="s">
        <v>240</v>
      </c>
      <c r="O3" s="397"/>
      <c r="P3" s="397"/>
      <c r="Q3" s="398"/>
      <c r="R3" s="390" t="s">
        <v>241</v>
      </c>
      <c r="S3" s="390"/>
      <c r="T3" s="394" t="s">
        <v>318</v>
      </c>
      <c r="U3" s="390" t="s">
        <v>319</v>
      </c>
      <c r="V3" s="390" t="s">
        <v>242</v>
      </c>
      <c r="W3" s="386" t="s">
        <v>402</v>
      </c>
      <c r="X3" s="388" t="s">
        <v>41</v>
      </c>
    </row>
    <row r="4" spans="1:24" ht="20.25" customHeight="1" thickBot="1" x14ac:dyDescent="0.2">
      <c r="A4" s="400"/>
      <c r="B4" s="391"/>
      <c r="C4" s="309" t="s">
        <v>243</v>
      </c>
      <c r="D4" s="309" t="s">
        <v>244</v>
      </c>
      <c r="E4" s="309" t="s">
        <v>245</v>
      </c>
      <c r="F4" s="309" t="s">
        <v>246</v>
      </c>
      <c r="G4" s="310" t="s">
        <v>247</v>
      </c>
      <c r="H4" s="310" t="s">
        <v>314</v>
      </c>
      <c r="I4" s="309" t="s">
        <v>315</v>
      </c>
      <c r="J4" s="309" t="s">
        <v>316</v>
      </c>
      <c r="K4" s="309" t="s">
        <v>396</v>
      </c>
      <c r="L4" s="309" t="s">
        <v>397</v>
      </c>
      <c r="M4" s="309" t="s">
        <v>398</v>
      </c>
      <c r="N4" s="309" t="s">
        <v>248</v>
      </c>
      <c r="O4" s="309" t="s">
        <v>249</v>
      </c>
      <c r="P4" s="309" t="s">
        <v>250</v>
      </c>
      <c r="Q4" s="309" t="s">
        <v>251</v>
      </c>
      <c r="R4" s="309" t="s">
        <v>317</v>
      </c>
      <c r="S4" s="309" t="s">
        <v>252</v>
      </c>
      <c r="T4" s="395"/>
      <c r="U4" s="391"/>
      <c r="V4" s="391"/>
      <c r="W4" s="387"/>
      <c r="X4" s="389"/>
    </row>
    <row r="5" spans="1:24" ht="20.25" customHeight="1" x14ac:dyDescent="0.15">
      <c r="A5" s="392" t="s">
        <v>26</v>
      </c>
      <c r="B5" s="66" t="s">
        <v>253</v>
      </c>
      <c r="C5" s="69">
        <v>68444</v>
      </c>
      <c r="D5" s="69">
        <v>22135</v>
      </c>
      <c r="E5" s="69">
        <v>95599</v>
      </c>
      <c r="F5" s="69">
        <v>22594</v>
      </c>
      <c r="G5" s="69">
        <v>6990</v>
      </c>
      <c r="H5" s="69">
        <v>5277</v>
      </c>
      <c r="I5" s="69">
        <v>22954</v>
      </c>
      <c r="J5" s="69">
        <v>79</v>
      </c>
      <c r="K5" s="69">
        <v>1887</v>
      </c>
      <c r="L5" s="69">
        <v>1791</v>
      </c>
      <c r="M5" s="69">
        <v>246</v>
      </c>
      <c r="N5" s="69">
        <v>420</v>
      </c>
      <c r="O5" s="69">
        <v>709</v>
      </c>
      <c r="P5" s="69">
        <v>260</v>
      </c>
      <c r="Q5" s="69">
        <v>230</v>
      </c>
      <c r="R5" s="69">
        <v>3194</v>
      </c>
      <c r="S5" s="69">
        <v>519</v>
      </c>
      <c r="T5" s="69">
        <v>2191</v>
      </c>
      <c r="U5" s="69">
        <v>6304</v>
      </c>
      <c r="V5" s="69">
        <f>SUM(C5:U5)</f>
        <v>261823</v>
      </c>
      <c r="W5" s="69">
        <v>164633</v>
      </c>
      <c r="X5" s="70">
        <f>V5/W5*100</f>
        <v>159.03433697982786</v>
      </c>
    </row>
    <row r="6" spans="1:24" ht="20.25" customHeight="1" x14ac:dyDescent="0.15">
      <c r="A6" s="393"/>
      <c r="B6" s="71" t="s">
        <v>254</v>
      </c>
      <c r="C6" s="72">
        <v>79140</v>
      </c>
      <c r="D6" s="72">
        <v>24040</v>
      </c>
      <c r="E6" s="72">
        <v>99765</v>
      </c>
      <c r="F6" s="72">
        <v>29825</v>
      </c>
      <c r="G6" s="72">
        <v>8598</v>
      </c>
      <c r="H6" s="72">
        <v>6177</v>
      </c>
      <c r="I6" s="72">
        <v>28347</v>
      </c>
      <c r="J6" s="72">
        <v>137</v>
      </c>
      <c r="K6" s="72">
        <v>2329</v>
      </c>
      <c r="L6" s="72">
        <v>2453</v>
      </c>
      <c r="M6" s="72">
        <v>288</v>
      </c>
      <c r="N6" s="72">
        <v>752</v>
      </c>
      <c r="O6" s="72">
        <v>1214</v>
      </c>
      <c r="P6" s="72">
        <v>412</v>
      </c>
      <c r="Q6" s="72">
        <v>356</v>
      </c>
      <c r="R6" s="72">
        <v>4338</v>
      </c>
      <c r="S6" s="72">
        <v>724</v>
      </c>
      <c r="T6" s="72">
        <v>4541</v>
      </c>
      <c r="U6" s="72">
        <v>8528</v>
      </c>
      <c r="V6" s="72">
        <f t="shared" ref="V6:V16" si="0">SUM(C6:U6)</f>
        <v>301964</v>
      </c>
      <c r="W6" s="72">
        <v>193162</v>
      </c>
      <c r="X6" s="73">
        <f t="shared" ref="X6:X34" si="1">V6/W6*100</f>
        <v>156.32681376254129</v>
      </c>
    </row>
    <row r="7" spans="1:24" ht="20.25" customHeight="1" x14ac:dyDescent="0.15">
      <c r="A7" s="393" t="s">
        <v>27</v>
      </c>
      <c r="B7" s="71" t="s">
        <v>253</v>
      </c>
      <c r="C7" s="72">
        <v>72840</v>
      </c>
      <c r="D7" s="72">
        <v>26616</v>
      </c>
      <c r="E7" s="72">
        <v>112692</v>
      </c>
      <c r="F7" s="72">
        <v>33860</v>
      </c>
      <c r="G7" s="72">
        <v>20595</v>
      </c>
      <c r="H7" s="72">
        <v>11055</v>
      </c>
      <c r="I7" s="72">
        <v>35392</v>
      </c>
      <c r="J7" s="72">
        <v>264</v>
      </c>
      <c r="K7" s="72">
        <v>5303</v>
      </c>
      <c r="L7" s="72">
        <v>1185</v>
      </c>
      <c r="M7" s="72">
        <v>95</v>
      </c>
      <c r="N7" s="72">
        <v>621</v>
      </c>
      <c r="O7" s="72">
        <v>589</v>
      </c>
      <c r="P7" s="72">
        <v>457</v>
      </c>
      <c r="Q7" s="72">
        <v>386</v>
      </c>
      <c r="R7" s="72">
        <v>5438</v>
      </c>
      <c r="S7" s="72">
        <v>748</v>
      </c>
      <c r="T7" s="72">
        <v>1918</v>
      </c>
      <c r="U7" s="72">
        <v>8721</v>
      </c>
      <c r="V7" s="72">
        <f t="shared" si="0"/>
        <v>338775</v>
      </c>
      <c r="W7" s="72">
        <v>235066</v>
      </c>
      <c r="X7" s="73">
        <f t="shared" si="1"/>
        <v>144.11909846596276</v>
      </c>
    </row>
    <row r="8" spans="1:24" ht="20.25" customHeight="1" x14ac:dyDescent="0.15">
      <c r="A8" s="393"/>
      <c r="B8" s="71" t="s">
        <v>254</v>
      </c>
      <c r="C8" s="72">
        <v>82475</v>
      </c>
      <c r="D8" s="72">
        <v>29671</v>
      </c>
      <c r="E8" s="72">
        <v>120069</v>
      </c>
      <c r="F8" s="72">
        <v>42437</v>
      </c>
      <c r="G8" s="72">
        <v>23735</v>
      </c>
      <c r="H8" s="72">
        <v>12905</v>
      </c>
      <c r="I8" s="72">
        <v>42854</v>
      </c>
      <c r="J8" s="72">
        <v>368</v>
      </c>
      <c r="K8" s="72">
        <v>6029</v>
      </c>
      <c r="L8" s="72">
        <v>1634</v>
      </c>
      <c r="M8" s="72">
        <v>116</v>
      </c>
      <c r="N8" s="72">
        <v>1002</v>
      </c>
      <c r="O8" s="72">
        <v>847</v>
      </c>
      <c r="P8" s="72">
        <v>715</v>
      </c>
      <c r="Q8" s="72">
        <v>543</v>
      </c>
      <c r="R8" s="72">
        <v>6802</v>
      </c>
      <c r="S8" s="72">
        <v>1035</v>
      </c>
      <c r="T8" s="72">
        <v>2690</v>
      </c>
      <c r="U8" s="72">
        <v>10835</v>
      </c>
      <c r="V8" s="72">
        <f t="shared" si="0"/>
        <v>386762</v>
      </c>
      <c r="W8" s="72">
        <v>268937</v>
      </c>
      <c r="X8" s="73">
        <f t="shared" si="1"/>
        <v>143.81137589844462</v>
      </c>
    </row>
    <row r="9" spans="1:24" ht="20.25" customHeight="1" x14ac:dyDescent="0.15">
      <c r="A9" s="393" t="s">
        <v>28</v>
      </c>
      <c r="B9" s="71" t="s">
        <v>253</v>
      </c>
      <c r="C9" s="72">
        <v>77551</v>
      </c>
      <c r="D9" s="72">
        <v>28191</v>
      </c>
      <c r="E9" s="72">
        <v>111063</v>
      </c>
      <c r="F9" s="72">
        <v>33505</v>
      </c>
      <c r="G9" s="72">
        <v>25055</v>
      </c>
      <c r="H9" s="72">
        <v>7982</v>
      </c>
      <c r="I9" s="72">
        <v>20764</v>
      </c>
      <c r="J9" s="72">
        <v>184</v>
      </c>
      <c r="K9" s="72">
        <v>1625</v>
      </c>
      <c r="L9" s="72">
        <v>517</v>
      </c>
      <c r="M9" s="72">
        <v>136</v>
      </c>
      <c r="N9" s="72">
        <v>1068</v>
      </c>
      <c r="O9" s="72">
        <v>624</v>
      </c>
      <c r="P9" s="72">
        <v>440</v>
      </c>
      <c r="Q9" s="72">
        <v>778</v>
      </c>
      <c r="R9" s="72">
        <v>5390</v>
      </c>
      <c r="S9" s="72">
        <v>1384</v>
      </c>
      <c r="T9" s="72">
        <v>1697</v>
      </c>
      <c r="U9" s="72">
        <v>10370</v>
      </c>
      <c r="V9" s="72">
        <f t="shared" si="0"/>
        <v>328324</v>
      </c>
      <c r="W9" s="72">
        <v>225584</v>
      </c>
      <c r="X9" s="73">
        <f t="shared" si="1"/>
        <v>145.54401021349034</v>
      </c>
    </row>
    <row r="10" spans="1:24" ht="20.25" customHeight="1" x14ac:dyDescent="0.15">
      <c r="A10" s="393"/>
      <c r="B10" s="71" t="s">
        <v>254</v>
      </c>
      <c r="C10" s="72">
        <v>90632</v>
      </c>
      <c r="D10" s="72">
        <v>33043</v>
      </c>
      <c r="E10" s="72">
        <v>119044</v>
      </c>
      <c r="F10" s="72">
        <v>42425</v>
      </c>
      <c r="G10" s="72">
        <v>30620</v>
      </c>
      <c r="H10" s="72">
        <v>9053</v>
      </c>
      <c r="I10" s="72">
        <v>25618</v>
      </c>
      <c r="J10" s="72">
        <v>265</v>
      </c>
      <c r="K10" s="72">
        <v>2037</v>
      </c>
      <c r="L10" s="72">
        <v>725</v>
      </c>
      <c r="M10" s="72">
        <v>183</v>
      </c>
      <c r="N10" s="72">
        <v>1594</v>
      </c>
      <c r="O10" s="72">
        <v>957</v>
      </c>
      <c r="P10" s="72">
        <v>597</v>
      </c>
      <c r="Q10" s="72">
        <v>1097</v>
      </c>
      <c r="R10" s="72">
        <v>7179</v>
      </c>
      <c r="S10" s="72">
        <v>1672</v>
      </c>
      <c r="T10" s="72">
        <v>2545</v>
      </c>
      <c r="U10" s="72">
        <v>13092</v>
      </c>
      <c r="V10" s="72">
        <f t="shared" si="0"/>
        <v>382378</v>
      </c>
      <c r="W10" s="72">
        <v>260314</v>
      </c>
      <c r="X10" s="73">
        <f t="shared" si="1"/>
        <v>146.89106233241392</v>
      </c>
    </row>
    <row r="11" spans="1:24" ht="20.25" customHeight="1" x14ac:dyDescent="0.15">
      <c r="A11" s="393" t="s">
        <v>29</v>
      </c>
      <c r="B11" s="71" t="s">
        <v>253</v>
      </c>
      <c r="C11" s="72">
        <v>132653</v>
      </c>
      <c r="D11" s="72">
        <v>56713</v>
      </c>
      <c r="E11" s="72">
        <v>156091</v>
      </c>
      <c r="F11" s="72">
        <v>58707</v>
      </c>
      <c r="G11" s="72">
        <v>21395</v>
      </c>
      <c r="H11" s="72">
        <v>17005</v>
      </c>
      <c r="I11" s="72">
        <v>38418</v>
      </c>
      <c r="J11" s="72">
        <v>253</v>
      </c>
      <c r="K11" s="72">
        <v>6057</v>
      </c>
      <c r="L11" s="72">
        <v>1041</v>
      </c>
      <c r="M11" s="72">
        <v>397</v>
      </c>
      <c r="N11" s="72">
        <v>1045</v>
      </c>
      <c r="O11" s="72">
        <v>1087</v>
      </c>
      <c r="P11" s="72">
        <v>1048</v>
      </c>
      <c r="Q11" s="72">
        <v>585</v>
      </c>
      <c r="R11" s="72">
        <v>8577</v>
      </c>
      <c r="S11" s="72">
        <v>1064</v>
      </c>
      <c r="T11" s="72">
        <v>1921</v>
      </c>
      <c r="U11" s="72">
        <v>18012</v>
      </c>
      <c r="V11" s="72">
        <f t="shared" si="0"/>
        <v>522069</v>
      </c>
      <c r="W11" s="72">
        <v>425584</v>
      </c>
      <c r="X11" s="73">
        <f t="shared" si="1"/>
        <v>122.67120004511447</v>
      </c>
    </row>
    <row r="12" spans="1:24" ht="20.25" customHeight="1" x14ac:dyDescent="0.15">
      <c r="A12" s="393"/>
      <c r="B12" s="71" t="s">
        <v>254</v>
      </c>
      <c r="C12" s="72">
        <v>156874</v>
      </c>
      <c r="D12" s="72">
        <v>70141</v>
      </c>
      <c r="E12" s="72">
        <v>169627</v>
      </c>
      <c r="F12" s="72">
        <v>76660</v>
      </c>
      <c r="G12" s="72">
        <v>24907</v>
      </c>
      <c r="H12" s="72">
        <v>18971</v>
      </c>
      <c r="I12" s="72">
        <v>46097</v>
      </c>
      <c r="J12" s="72">
        <v>347</v>
      </c>
      <c r="K12" s="72">
        <v>7412</v>
      </c>
      <c r="L12" s="72">
        <v>1461</v>
      </c>
      <c r="M12" s="72">
        <v>514</v>
      </c>
      <c r="N12" s="72">
        <v>1638</v>
      </c>
      <c r="O12" s="72">
        <v>1551</v>
      </c>
      <c r="P12" s="72">
        <v>1450</v>
      </c>
      <c r="Q12" s="72">
        <v>830</v>
      </c>
      <c r="R12" s="72">
        <v>11210</v>
      </c>
      <c r="S12" s="72">
        <v>1509</v>
      </c>
      <c r="T12" s="72">
        <v>3120</v>
      </c>
      <c r="U12" s="72">
        <v>22491</v>
      </c>
      <c r="V12" s="72">
        <f t="shared" si="0"/>
        <v>616810</v>
      </c>
      <c r="W12" s="72">
        <v>497756</v>
      </c>
      <c r="X12" s="73">
        <f t="shared" si="1"/>
        <v>123.91814463311341</v>
      </c>
    </row>
    <row r="13" spans="1:24" ht="20.25" customHeight="1" x14ac:dyDescent="0.15">
      <c r="A13" s="393" t="s">
        <v>30</v>
      </c>
      <c r="B13" s="71" t="s">
        <v>253</v>
      </c>
      <c r="C13" s="72">
        <v>124193</v>
      </c>
      <c r="D13" s="72">
        <v>75795</v>
      </c>
      <c r="E13" s="72">
        <v>122084</v>
      </c>
      <c r="F13" s="72">
        <v>45847</v>
      </c>
      <c r="G13" s="72">
        <v>8096</v>
      </c>
      <c r="H13" s="72">
        <v>2826</v>
      </c>
      <c r="I13" s="72">
        <v>14629</v>
      </c>
      <c r="J13" s="72">
        <v>138</v>
      </c>
      <c r="K13" s="72">
        <v>574</v>
      </c>
      <c r="L13" s="72">
        <v>468</v>
      </c>
      <c r="M13" s="72">
        <v>121</v>
      </c>
      <c r="N13" s="72">
        <v>1594</v>
      </c>
      <c r="O13" s="72">
        <v>1135</v>
      </c>
      <c r="P13" s="72">
        <v>1152</v>
      </c>
      <c r="Q13" s="72">
        <v>854</v>
      </c>
      <c r="R13" s="72">
        <v>4330</v>
      </c>
      <c r="S13" s="72">
        <v>963</v>
      </c>
      <c r="T13" s="72">
        <v>1763</v>
      </c>
      <c r="U13" s="72">
        <v>14032</v>
      </c>
      <c r="V13" s="72">
        <f t="shared" si="0"/>
        <v>420594</v>
      </c>
      <c r="W13" s="72">
        <v>309983</v>
      </c>
      <c r="X13" s="73">
        <f t="shared" si="1"/>
        <v>135.68292454747518</v>
      </c>
    </row>
    <row r="14" spans="1:24" ht="20.25" customHeight="1" x14ac:dyDescent="0.15">
      <c r="A14" s="393"/>
      <c r="B14" s="71" t="s">
        <v>254</v>
      </c>
      <c r="C14" s="72">
        <v>147959</v>
      </c>
      <c r="D14" s="72">
        <v>92246</v>
      </c>
      <c r="E14" s="72">
        <v>131954</v>
      </c>
      <c r="F14" s="72">
        <v>59131</v>
      </c>
      <c r="G14" s="72">
        <v>10275</v>
      </c>
      <c r="H14" s="72">
        <v>3483</v>
      </c>
      <c r="I14" s="72">
        <v>18026</v>
      </c>
      <c r="J14" s="72">
        <v>212</v>
      </c>
      <c r="K14" s="72">
        <v>721</v>
      </c>
      <c r="L14" s="72">
        <v>588</v>
      </c>
      <c r="M14" s="72">
        <v>155</v>
      </c>
      <c r="N14" s="72">
        <v>2367</v>
      </c>
      <c r="O14" s="72">
        <v>1743</v>
      </c>
      <c r="P14" s="72">
        <v>1670</v>
      </c>
      <c r="Q14" s="72">
        <v>1279</v>
      </c>
      <c r="R14" s="72">
        <v>6155</v>
      </c>
      <c r="S14" s="72">
        <v>1347</v>
      </c>
      <c r="T14" s="72">
        <v>2793</v>
      </c>
      <c r="U14" s="72">
        <v>18555</v>
      </c>
      <c r="V14" s="72">
        <f t="shared" si="0"/>
        <v>500659</v>
      </c>
      <c r="W14" s="72">
        <v>365025</v>
      </c>
      <c r="X14" s="73">
        <f t="shared" si="1"/>
        <v>137.15745496883775</v>
      </c>
    </row>
    <row r="15" spans="1:24" ht="20.25" customHeight="1" x14ac:dyDescent="0.15">
      <c r="A15" s="393" t="s">
        <v>31</v>
      </c>
      <c r="B15" s="71" t="s">
        <v>253</v>
      </c>
      <c r="C15" s="72">
        <v>80021</v>
      </c>
      <c r="D15" s="72">
        <v>29220</v>
      </c>
      <c r="E15" s="72">
        <v>120566</v>
      </c>
      <c r="F15" s="72">
        <v>27765</v>
      </c>
      <c r="G15" s="72">
        <v>9084</v>
      </c>
      <c r="H15" s="72">
        <v>4960</v>
      </c>
      <c r="I15" s="72">
        <v>7033</v>
      </c>
      <c r="J15" s="72">
        <v>112</v>
      </c>
      <c r="K15" s="72">
        <v>636</v>
      </c>
      <c r="L15" s="72">
        <v>573</v>
      </c>
      <c r="M15" s="72">
        <v>219</v>
      </c>
      <c r="N15" s="72">
        <v>964</v>
      </c>
      <c r="O15" s="72">
        <v>722</v>
      </c>
      <c r="P15" s="72">
        <v>519</v>
      </c>
      <c r="Q15" s="72">
        <v>440</v>
      </c>
      <c r="R15" s="72">
        <v>3574</v>
      </c>
      <c r="S15" s="72">
        <v>648</v>
      </c>
      <c r="T15" s="72">
        <v>1511</v>
      </c>
      <c r="U15" s="72">
        <v>8868</v>
      </c>
      <c r="V15" s="72">
        <f t="shared" si="0"/>
        <v>297435</v>
      </c>
      <c r="W15" s="72">
        <v>211283</v>
      </c>
      <c r="X15" s="73">
        <f t="shared" si="1"/>
        <v>140.77564214820879</v>
      </c>
    </row>
    <row r="16" spans="1:24" ht="20.25" customHeight="1" thickBot="1" x14ac:dyDescent="0.2">
      <c r="A16" s="405"/>
      <c r="B16" s="88" t="s">
        <v>254</v>
      </c>
      <c r="C16" s="89">
        <v>92260</v>
      </c>
      <c r="D16" s="89">
        <v>34594</v>
      </c>
      <c r="E16" s="89">
        <v>129887</v>
      </c>
      <c r="F16" s="89">
        <v>34139</v>
      </c>
      <c r="G16" s="89">
        <v>11183</v>
      </c>
      <c r="H16" s="89">
        <v>5894</v>
      </c>
      <c r="I16" s="89">
        <v>8557</v>
      </c>
      <c r="J16" s="89">
        <v>145</v>
      </c>
      <c r="K16" s="89">
        <v>789</v>
      </c>
      <c r="L16" s="89">
        <v>749</v>
      </c>
      <c r="M16" s="89">
        <v>338</v>
      </c>
      <c r="N16" s="89">
        <v>1591</v>
      </c>
      <c r="O16" s="89">
        <v>1136</v>
      </c>
      <c r="P16" s="89">
        <v>655</v>
      </c>
      <c r="Q16" s="89">
        <v>658</v>
      </c>
      <c r="R16" s="89">
        <v>4789</v>
      </c>
      <c r="S16" s="89">
        <v>909</v>
      </c>
      <c r="T16" s="89">
        <v>2201</v>
      </c>
      <c r="U16" s="89">
        <v>11180</v>
      </c>
      <c r="V16" s="89">
        <f t="shared" si="0"/>
        <v>341654</v>
      </c>
      <c r="W16" s="89">
        <v>239816</v>
      </c>
      <c r="X16" s="90">
        <f t="shared" si="1"/>
        <v>142.4650565433499</v>
      </c>
    </row>
    <row r="17" spans="1:24" ht="20.25" customHeight="1" x14ac:dyDescent="0.15">
      <c r="A17" s="392" t="s">
        <v>255</v>
      </c>
      <c r="B17" s="66" t="s">
        <v>253</v>
      </c>
      <c r="C17" s="69">
        <f t="shared" ref="C17:R17" si="2">C5+C7+C9+C11+C13+C15</f>
        <v>555702</v>
      </c>
      <c r="D17" s="69">
        <f t="shared" si="2"/>
        <v>238670</v>
      </c>
      <c r="E17" s="69">
        <f t="shared" si="2"/>
        <v>718095</v>
      </c>
      <c r="F17" s="69">
        <f t="shared" si="2"/>
        <v>222278</v>
      </c>
      <c r="G17" s="69">
        <f t="shared" si="2"/>
        <v>91215</v>
      </c>
      <c r="H17" s="69">
        <f t="shared" si="2"/>
        <v>49105</v>
      </c>
      <c r="I17" s="69">
        <f t="shared" si="2"/>
        <v>139190</v>
      </c>
      <c r="J17" s="69">
        <f t="shared" si="2"/>
        <v>1030</v>
      </c>
      <c r="K17" s="69">
        <f t="shared" ref="K17:M18" si="3">K5+K7+K9+K11+K13+K15</f>
        <v>16082</v>
      </c>
      <c r="L17" s="69">
        <f t="shared" si="3"/>
        <v>5575</v>
      </c>
      <c r="M17" s="69">
        <f t="shared" si="3"/>
        <v>1214</v>
      </c>
      <c r="N17" s="69">
        <f t="shared" si="2"/>
        <v>5712</v>
      </c>
      <c r="O17" s="69">
        <f t="shared" si="2"/>
        <v>4866</v>
      </c>
      <c r="P17" s="69">
        <f t="shared" si="2"/>
        <v>3876</v>
      </c>
      <c r="Q17" s="69">
        <f t="shared" si="2"/>
        <v>3273</v>
      </c>
      <c r="R17" s="69">
        <f t="shared" si="2"/>
        <v>30503</v>
      </c>
      <c r="S17" s="69">
        <f t="shared" ref="S17:V18" si="4">S5+S7+S9+S11+S13+S15</f>
        <v>5326</v>
      </c>
      <c r="T17" s="69">
        <f t="shared" si="4"/>
        <v>11001</v>
      </c>
      <c r="U17" s="69">
        <f t="shared" si="4"/>
        <v>66307</v>
      </c>
      <c r="V17" s="69">
        <f t="shared" si="4"/>
        <v>2169020</v>
      </c>
      <c r="W17" s="69">
        <f t="shared" ref="W17" si="5">W5+W7+W9+W11+W13+W15</f>
        <v>1572133</v>
      </c>
      <c r="X17" s="70">
        <f t="shared" si="1"/>
        <v>137.96669874622566</v>
      </c>
    </row>
    <row r="18" spans="1:24" ht="20.25" customHeight="1" thickBot="1" x14ac:dyDescent="0.2">
      <c r="A18" s="404"/>
      <c r="B18" s="67" t="s">
        <v>254</v>
      </c>
      <c r="C18" s="74">
        <f t="shared" ref="C18:R18" si="6">C6+C8+C10+C12+C14+C16</f>
        <v>649340</v>
      </c>
      <c r="D18" s="74">
        <f t="shared" si="6"/>
        <v>283735</v>
      </c>
      <c r="E18" s="74">
        <f t="shared" si="6"/>
        <v>770346</v>
      </c>
      <c r="F18" s="74">
        <f t="shared" si="6"/>
        <v>284617</v>
      </c>
      <c r="G18" s="74">
        <f t="shared" si="6"/>
        <v>109318</v>
      </c>
      <c r="H18" s="74">
        <f t="shared" si="6"/>
        <v>56483</v>
      </c>
      <c r="I18" s="74">
        <f t="shared" si="6"/>
        <v>169499</v>
      </c>
      <c r="J18" s="74">
        <f t="shared" si="6"/>
        <v>1474</v>
      </c>
      <c r="K18" s="74">
        <f t="shared" si="3"/>
        <v>19317</v>
      </c>
      <c r="L18" s="74">
        <f t="shared" si="3"/>
        <v>7610</v>
      </c>
      <c r="M18" s="74">
        <f t="shared" si="3"/>
        <v>1594</v>
      </c>
      <c r="N18" s="74">
        <f t="shared" si="6"/>
        <v>8944</v>
      </c>
      <c r="O18" s="74">
        <f t="shared" si="6"/>
        <v>7448</v>
      </c>
      <c r="P18" s="74">
        <f t="shared" si="6"/>
        <v>5499</v>
      </c>
      <c r="Q18" s="74">
        <f t="shared" si="6"/>
        <v>4763</v>
      </c>
      <c r="R18" s="74">
        <f t="shared" si="6"/>
        <v>40473</v>
      </c>
      <c r="S18" s="74">
        <f t="shared" si="4"/>
        <v>7196</v>
      </c>
      <c r="T18" s="74">
        <f t="shared" si="4"/>
        <v>17890</v>
      </c>
      <c r="U18" s="74">
        <f t="shared" si="4"/>
        <v>84681</v>
      </c>
      <c r="V18" s="74">
        <f t="shared" si="4"/>
        <v>2530227</v>
      </c>
      <c r="W18" s="74">
        <f t="shared" ref="W18" si="7">W6+W8+W10+W12+W14+W16</f>
        <v>1825010</v>
      </c>
      <c r="X18" s="75">
        <f t="shared" si="1"/>
        <v>138.64181566128403</v>
      </c>
    </row>
    <row r="19" spans="1:24" ht="20.25" customHeight="1" x14ac:dyDescent="0.15">
      <c r="A19" s="403" t="s">
        <v>67</v>
      </c>
      <c r="B19" s="91" t="s">
        <v>253</v>
      </c>
      <c r="C19" s="79">
        <v>93922</v>
      </c>
      <c r="D19" s="79">
        <v>33588</v>
      </c>
      <c r="E19" s="79">
        <v>155088</v>
      </c>
      <c r="F19" s="79">
        <v>39839</v>
      </c>
      <c r="G19" s="79">
        <v>14711</v>
      </c>
      <c r="H19" s="79">
        <v>13365</v>
      </c>
      <c r="I19" s="79">
        <v>21282</v>
      </c>
      <c r="J19" s="79">
        <v>161</v>
      </c>
      <c r="K19" s="79">
        <v>1165</v>
      </c>
      <c r="L19" s="79">
        <v>1882</v>
      </c>
      <c r="M19" s="79">
        <v>438</v>
      </c>
      <c r="N19" s="79">
        <v>773</v>
      </c>
      <c r="O19" s="79">
        <v>921</v>
      </c>
      <c r="P19" s="79">
        <v>466</v>
      </c>
      <c r="Q19" s="79">
        <v>486</v>
      </c>
      <c r="R19" s="79">
        <v>6920</v>
      </c>
      <c r="S19" s="79">
        <v>952</v>
      </c>
      <c r="T19" s="79">
        <v>2254</v>
      </c>
      <c r="U19" s="79">
        <v>9300</v>
      </c>
      <c r="V19" s="79">
        <f t="shared" ref="V19:V30" si="8">SUM(C19:U19)</f>
        <v>397513</v>
      </c>
      <c r="W19" s="79">
        <v>302074</v>
      </c>
      <c r="X19" s="80">
        <f t="shared" si="1"/>
        <v>131.59457616345665</v>
      </c>
    </row>
    <row r="20" spans="1:24" ht="20.25" customHeight="1" x14ac:dyDescent="0.15">
      <c r="A20" s="393"/>
      <c r="B20" s="71" t="s">
        <v>254</v>
      </c>
      <c r="C20" s="72">
        <v>110490</v>
      </c>
      <c r="D20" s="72">
        <v>38930</v>
      </c>
      <c r="E20" s="72">
        <v>165566</v>
      </c>
      <c r="F20" s="72">
        <v>48246</v>
      </c>
      <c r="G20" s="72">
        <v>17223</v>
      </c>
      <c r="H20" s="72">
        <v>15483</v>
      </c>
      <c r="I20" s="72">
        <v>25532</v>
      </c>
      <c r="J20" s="72">
        <v>343</v>
      </c>
      <c r="K20" s="72">
        <v>1423</v>
      </c>
      <c r="L20" s="72">
        <v>2397</v>
      </c>
      <c r="M20" s="72">
        <v>710</v>
      </c>
      <c r="N20" s="72">
        <v>1210</v>
      </c>
      <c r="O20" s="72">
        <v>1252</v>
      </c>
      <c r="P20" s="72">
        <v>635</v>
      </c>
      <c r="Q20" s="72">
        <v>686</v>
      </c>
      <c r="R20" s="72">
        <v>8969</v>
      </c>
      <c r="S20" s="72">
        <v>1261</v>
      </c>
      <c r="T20" s="72">
        <v>2849</v>
      </c>
      <c r="U20" s="72">
        <v>11182</v>
      </c>
      <c r="V20" s="72">
        <f t="shared" si="8"/>
        <v>454387</v>
      </c>
      <c r="W20" s="72">
        <v>341369</v>
      </c>
      <c r="X20" s="73">
        <f t="shared" si="1"/>
        <v>133.10728273510483</v>
      </c>
    </row>
    <row r="21" spans="1:24" ht="20.25" customHeight="1" x14ac:dyDescent="0.15">
      <c r="A21" s="393" t="s">
        <v>68</v>
      </c>
      <c r="B21" s="71" t="s">
        <v>253</v>
      </c>
      <c r="C21" s="72">
        <v>72532</v>
      </c>
      <c r="D21" s="72">
        <v>32115</v>
      </c>
      <c r="E21" s="72">
        <v>97981</v>
      </c>
      <c r="F21" s="72">
        <v>24376</v>
      </c>
      <c r="G21" s="72">
        <v>10827</v>
      </c>
      <c r="H21" s="72">
        <v>12311</v>
      </c>
      <c r="I21" s="72">
        <v>12786</v>
      </c>
      <c r="J21" s="72">
        <v>122</v>
      </c>
      <c r="K21" s="72">
        <v>1340</v>
      </c>
      <c r="L21" s="72">
        <v>1231</v>
      </c>
      <c r="M21" s="72">
        <v>208</v>
      </c>
      <c r="N21" s="72">
        <v>620</v>
      </c>
      <c r="O21" s="72">
        <v>365</v>
      </c>
      <c r="P21" s="72">
        <v>196</v>
      </c>
      <c r="Q21" s="72">
        <v>401</v>
      </c>
      <c r="R21" s="72">
        <v>3082</v>
      </c>
      <c r="S21" s="72">
        <v>630</v>
      </c>
      <c r="T21" s="72">
        <v>1466</v>
      </c>
      <c r="U21" s="72">
        <v>5345</v>
      </c>
      <c r="V21" s="72">
        <f t="shared" si="8"/>
        <v>277934</v>
      </c>
      <c r="W21" s="72">
        <v>235798</v>
      </c>
      <c r="X21" s="73">
        <f t="shared" si="1"/>
        <v>117.86953239637316</v>
      </c>
    </row>
    <row r="22" spans="1:24" ht="20.25" customHeight="1" x14ac:dyDescent="0.15">
      <c r="A22" s="393"/>
      <c r="B22" s="71" t="s">
        <v>254</v>
      </c>
      <c r="C22" s="72">
        <v>84062</v>
      </c>
      <c r="D22" s="72">
        <v>37191</v>
      </c>
      <c r="E22" s="72">
        <v>104732</v>
      </c>
      <c r="F22" s="72">
        <v>29924</v>
      </c>
      <c r="G22" s="72">
        <v>13263</v>
      </c>
      <c r="H22" s="72">
        <v>15425</v>
      </c>
      <c r="I22" s="72">
        <v>17924</v>
      </c>
      <c r="J22" s="72">
        <v>182</v>
      </c>
      <c r="K22" s="72">
        <v>1773</v>
      </c>
      <c r="L22" s="72">
        <v>1763</v>
      </c>
      <c r="M22" s="72">
        <v>305</v>
      </c>
      <c r="N22" s="72">
        <v>994</v>
      </c>
      <c r="O22" s="72">
        <v>489</v>
      </c>
      <c r="P22" s="72">
        <v>293</v>
      </c>
      <c r="Q22" s="72">
        <v>512</v>
      </c>
      <c r="R22" s="72">
        <v>4303</v>
      </c>
      <c r="S22" s="72">
        <v>851</v>
      </c>
      <c r="T22" s="72">
        <v>2347</v>
      </c>
      <c r="U22" s="72">
        <v>7590</v>
      </c>
      <c r="V22" s="72">
        <f t="shared" si="8"/>
        <v>323923</v>
      </c>
      <c r="W22" s="72">
        <v>267231</v>
      </c>
      <c r="X22" s="73">
        <f t="shared" si="1"/>
        <v>121.21460459302999</v>
      </c>
    </row>
    <row r="23" spans="1:24" ht="20.25" customHeight="1" x14ac:dyDescent="0.15">
      <c r="A23" s="393" t="s">
        <v>69</v>
      </c>
      <c r="B23" s="71" t="s">
        <v>253</v>
      </c>
      <c r="C23" s="72">
        <v>112304</v>
      </c>
      <c r="D23" s="72">
        <v>51876</v>
      </c>
      <c r="E23" s="72">
        <v>137796</v>
      </c>
      <c r="F23" s="72">
        <v>58616</v>
      </c>
      <c r="G23" s="72">
        <v>61327</v>
      </c>
      <c r="H23" s="72">
        <v>37467</v>
      </c>
      <c r="I23" s="72">
        <v>27040</v>
      </c>
      <c r="J23" s="72">
        <v>459</v>
      </c>
      <c r="K23" s="72">
        <v>9693</v>
      </c>
      <c r="L23" s="72">
        <v>3561</v>
      </c>
      <c r="M23" s="72">
        <v>430</v>
      </c>
      <c r="N23" s="72">
        <v>690</v>
      </c>
      <c r="O23" s="72">
        <v>1258</v>
      </c>
      <c r="P23" s="72">
        <v>408</v>
      </c>
      <c r="Q23" s="72">
        <v>288</v>
      </c>
      <c r="R23" s="72">
        <v>5077</v>
      </c>
      <c r="S23" s="72">
        <v>1185</v>
      </c>
      <c r="T23" s="72">
        <v>8426</v>
      </c>
      <c r="U23" s="72">
        <v>15675</v>
      </c>
      <c r="V23" s="72">
        <f t="shared" si="8"/>
        <v>533576</v>
      </c>
      <c r="W23" s="72">
        <v>419012</v>
      </c>
      <c r="X23" s="73">
        <f t="shared" si="1"/>
        <v>127.34146038776932</v>
      </c>
    </row>
    <row r="24" spans="1:24" ht="20.25" customHeight="1" x14ac:dyDescent="0.15">
      <c r="A24" s="393"/>
      <c r="B24" s="71" t="s">
        <v>254</v>
      </c>
      <c r="C24" s="72">
        <v>139045</v>
      </c>
      <c r="D24" s="72">
        <v>62060</v>
      </c>
      <c r="E24" s="72">
        <v>154741</v>
      </c>
      <c r="F24" s="72">
        <v>94160</v>
      </c>
      <c r="G24" s="72">
        <v>97992</v>
      </c>
      <c r="H24" s="72">
        <v>48360</v>
      </c>
      <c r="I24" s="72">
        <v>36405</v>
      </c>
      <c r="J24" s="72">
        <v>648</v>
      </c>
      <c r="K24" s="72">
        <v>13359</v>
      </c>
      <c r="L24" s="72">
        <v>5124</v>
      </c>
      <c r="M24" s="72">
        <v>526</v>
      </c>
      <c r="N24" s="72">
        <v>1118</v>
      </c>
      <c r="O24" s="72">
        <v>3011</v>
      </c>
      <c r="P24" s="72">
        <v>774</v>
      </c>
      <c r="Q24" s="72">
        <v>602</v>
      </c>
      <c r="R24" s="72">
        <v>8612</v>
      </c>
      <c r="S24" s="72">
        <v>1923</v>
      </c>
      <c r="T24" s="72">
        <v>25152</v>
      </c>
      <c r="U24" s="72">
        <v>30343</v>
      </c>
      <c r="V24" s="72">
        <f t="shared" si="8"/>
        <v>723955</v>
      </c>
      <c r="W24" s="72">
        <v>559376</v>
      </c>
      <c r="X24" s="73">
        <f t="shared" si="1"/>
        <v>129.42189153628328</v>
      </c>
    </row>
    <row r="25" spans="1:24" ht="20.25" customHeight="1" x14ac:dyDescent="0.15">
      <c r="A25" s="393" t="s">
        <v>36</v>
      </c>
      <c r="B25" s="71" t="s">
        <v>253</v>
      </c>
      <c r="C25" s="72">
        <v>162901</v>
      </c>
      <c r="D25" s="72">
        <v>75896</v>
      </c>
      <c r="E25" s="72">
        <v>145523</v>
      </c>
      <c r="F25" s="72">
        <v>46664</v>
      </c>
      <c r="G25" s="72">
        <v>9602</v>
      </c>
      <c r="H25" s="72">
        <v>9629</v>
      </c>
      <c r="I25" s="72">
        <v>26661</v>
      </c>
      <c r="J25" s="72">
        <v>143</v>
      </c>
      <c r="K25" s="72">
        <v>4792</v>
      </c>
      <c r="L25" s="72">
        <v>1194</v>
      </c>
      <c r="M25" s="72">
        <v>177</v>
      </c>
      <c r="N25" s="72">
        <v>1284</v>
      </c>
      <c r="O25" s="72">
        <v>1975</v>
      </c>
      <c r="P25" s="72">
        <v>756</v>
      </c>
      <c r="Q25" s="72">
        <v>673</v>
      </c>
      <c r="R25" s="72">
        <v>8006</v>
      </c>
      <c r="S25" s="72">
        <v>1755</v>
      </c>
      <c r="T25" s="72">
        <v>30030</v>
      </c>
      <c r="U25" s="72">
        <v>20043</v>
      </c>
      <c r="V25" s="72">
        <f t="shared" si="8"/>
        <v>547704</v>
      </c>
      <c r="W25" s="72">
        <v>365745</v>
      </c>
      <c r="X25" s="73">
        <f t="shared" si="1"/>
        <v>149.75023582003854</v>
      </c>
    </row>
    <row r="26" spans="1:24" ht="20.25" customHeight="1" x14ac:dyDescent="0.15">
      <c r="A26" s="393"/>
      <c r="B26" s="71" t="s">
        <v>254</v>
      </c>
      <c r="C26" s="72">
        <v>199182</v>
      </c>
      <c r="D26" s="72">
        <v>89361</v>
      </c>
      <c r="E26" s="72">
        <v>165725</v>
      </c>
      <c r="F26" s="72">
        <v>74606</v>
      </c>
      <c r="G26" s="72">
        <v>16462</v>
      </c>
      <c r="H26" s="72">
        <v>13598</v>
      </c>
      <c r="I26" s="72">
        <v>35372</v>
      </c>
      <c r="J26" s="72">
        <v>268</v>
      </c>
      <c r="K26" s="72">
        <v>6867</v>
      </c>
      <c r="L26" s="72">
        <v>1798</v>
      </c>
      <c r="M26" s="72">
        <v>244</v>
      </c>
      <c r="N26" s="72">
        <v>1715</v>
      </c>
      <c r="O26" s="72">
        <v>5104</v>
      </c>
      <c r="P26" s="72">
        <v>1379</v>
      </c>
      <c r="Q26" s="72">
        <v>1444</v>
      </c>
      <c r="R26" s="72">
        <v>15779</v>
      </c>
      <c r="S26" s="72">
        <v>3584</v>
      </c>
      <c r="T26" s="72">
        <v>117241</v>
      </c>
      <c r="U26" s="72">
        <v>38586</v>
      </c>
      <c r="V26" s="72">
        <f t="shared" si="8"/>
        <v>788315</v>
      </c>
      <c r="W26" s="72">
        <v>537760</v>
      </c>
      <c r="X26" s="73">
        <f t="shared" si="1"/>
        <v>146.59234602796786</v>
      </c>
    </row>
    <row r="27" spans="1:24" ht="20.25" customHeight="1" x14ac:dyDescent="0.15">
      <c r="A27" s="393" t="s">
        <v>37</v>
      </c>
      <c r="B27" s="71" t="s">
        <v>253</v>
      </c>
      <c r="C27" s="72">
        <v>196661</v>
      </c>
      <c r="D27" s="72">
        <v>73068</v>
      </c>
      <c r="E27" s="72">
        <v>163218</v>
      </c>
      <c r="F27" s="72">
        <v>72419</v>
      </c>
      <c r="G27" s="72">
        <v>14326</v>
      </c>
      <c r="H27" s="72">
        <v>15488</v>
      </c>
      <c r="I27" s="72">
        <v>31648</v>
      </c>
      <c r="J27" s="72">
        <v>467</v>
      </c>
      <c r="K27" s="72">
        <v>2632</v>
      </c>
      <c r="L27" s="72">
        <v>2138</v>
      </c>
      <c r="M27" s="72">
        <v>429</v>
      </c>
      <c r="N27" s="72">
        <v>873</v>
      </c>
      <c r="O27" s="72">
        <v>3251</v>
      </c>
      <c r="P27" s="72">
        <v>1212</v>
      </c>
      <c r="Q27" s="72">
        <v>1086</v>
      </c>
      <c r="R27" s="72">
        <v>14196</v>
      </c>
      <c r="S27" s="72">
        <v>2016</v>
      </c>
      <c r="T27" s="72">
        <v>22427</v>
      </c>
      <c r="U27" s="72">
        <v>21276</v>
      </c>
      <c r="V27" s="72">
        <f t="shared" si="8"/>
        <v>638831</v>
      </c>
      <c r="W27" s="72">
        <v>542952</v>
      </c>
      <c r="X27" s="73">
        <f t="shared" si="1"/>
        <v>117.6588354034979</v>
      </c>
    </row>
    <row r="28" spans="1:24" ht="20.25" customHeight="1" x14ac:dyDescent="0.15">
      <c r="A28" s="393"/>
      <c r="B28" s="71" t="s">
        <v>254</v>
      </c>
      <c r="C28" s="72">
        <v>242041</v>
      </c>
      <c r="D28" s="72">
        <v>86680</v>
      </c>
      <c r="E28" s="72">
        <v>183264</v>
      </c>
      <c r="F28" s="72">
        <v>108982</v>
      </c>
      <c r="G28" s="72">
        <v>23998</v>
      </c>
      <c r="H28" s="72">
        <v>19593</v>
      </c>
      <c r="I28" s="72">
        <v>41482</v>
      </c>
      <c r="J28" s="72">
        <v>611</v>
      </c>
      <c r="K28" s="72">
        <v>3419</v>
      </c>
      <c r="L28" s="72">
        <v>3342</v>
      </c>
      <c r="M28" s="72">
        <v>710</v>
      </c>
      <c r="N28" s="72">
        <v>1298</v>
      </c>
      <c r="O28" s="72">
        <v>7588</v>
      </c>
      <c r="P28" s="72">
        <v>2381</v>
      </c>
      <c r="Q28" s="72">
        <v>2105</v>
      </c>
      <c r="R28" s="72">
        <v>23862</v>
      </c>
      <c r="S28" s="72">
        <v>3720</v>
      </c>
      <c r="T28" s="72">
        <v>68358</v>
      </c>
      <c r="U28" s="72">
        <v>38801</v>
      </c>
      <c r="V28" s="72">
        <f t="shared" si="8"/>
        <v>862235</v>
      </c>
      <c r="W28" s="72">
        <v>736080</v>
      </c>
      <c r="X28" s="73">
        <f t="shared" si="1"/>
        <v>117.13876209107706</v>
      </c>
    </row>
    <row r="29" spans="1:24" ht="20.25" customHeight="1" x14ac:dyDescent="0.15">
      <c r="A29" s="393" t="s">
        <v>38</v>
      </c>
      <c r="B29" s="71" t="s">
        <v>253</v>
      </c>
      <c r="C29" s="72">
        <v>76568</v>
      </c>
      <c r="D29" s="72">
        <v>35994</v>
      </c>
      <c r="E29" s="72">
        <v>118361</v>
      </c>
      <c r="F29" s="72">
        <v>30783</v>
      </c>
      <c r="G29" s="72">
        <v>11323</v>
      </c>
      <c r="H29" s="72">
        <v>12574</v>
      </c>
      <c r="I29" s="72">
        <v>30810</v>
      </c>
      <c r="J29" s="72">
        <v>266</v>
      </c>
      <c r="K29" s="72">
        <v>2753</v>
      </c>
      <c r="L29" s="72">
        <v>3606</v>
      </c>
      <c r="M29" s="72">
        <v>214</v>
      </c>
      <c r="N29" s="72">
        <v>586</v>
      </c>
      <c r="O29" s="72">
        <v>1579</v>
      </c>
      <c r="P29" s="72">
        <v>382</v>
      </c>
      <c r="Q29" s="72">
        <v>371</v>
      </c>
      <c r="R29" s="72">
        <v>5800</v>
      </c>
      <c r="S29" s="72">
        <v>1041</v>
      </c>
      <c r="T29" s="72">
        <v>9449</v>
      </c>
      <c r="U29" s="72">
        <v>9535</v>
      </c>
      <c r="V29" s="72">
        <f t="shared" si="8"/>
        <v>351995</v>
      </c>
      <c r="W29" s="72">
        <v>328046</v>
      </c>
      <c r="X29" s="73">
        <f t="shared" si="1"/>
        <v>107.30050053955848</v>
      </c>
    </row>
    <row r="30" spans="1:24" ht="20.25" customHeight="1" thickBot="1" x14ac:dyDescent="0.2">
      <c r="A30" s="405"/>
      <c r="B30" s="88" t="s">
        <v>254</v>
      </c>
      <c r="C30" s="89">
        <v>91686</v>
      </c>
      <c r="D30" s="89">
        <v>44105</v>
      </c>
      <c r="E30" s="89">
        <v>131562</v>
      </c>
      <c r="F30" s="89">
        <v>51675</v>
      </c>
      <c r="G30" s="89">
        <v>22774</v>
      </c>
      <c r="H30" s="89">
        <v>17374</v>
      </c>
      <c r="I30" s="89">
        <v>40323</v>
      </c>
      <c r="J30" s="89">
        <v>392</v>
      </c>
      <c r="K30" s="89">
        <v>4101</v>
      </c>
      <c r="L30" s="89">
        <v>5036</v>
      </c>
      <c r="M30" s="89">
        <v>289</v>
      </c>
      <c r="N30" s="89">
        <v>912</v>
      </c>
      <c r="O30" s="89">
        <v>3701</v>
      </c>
      <c r="P30" s="89">
        <v>711</v>
      </c>
      <c r="Q30" s="89">
        <v>648</v>
      </c>
      <c r="R30" s="89">
        <v>10523</v>
      </c>
      <c r="S30" s="89">
        <v>1704</v>
      </c>
      <c r="T30" s="89">
        <v>30086</v>
      </c>
      <c r="U30" s="89">
        <v>20717</v>
      </c>
      <c r="V30" s="89">
        <f t="shared" si="8"/>
        <v>478319</v>
      </c>
      <c r="W30" s="89">
        <v>434197</v>
      </c>
      <c r="X30" s="90">
        <f t="shared" si="1"/>
        <v>110.16174685684148</v>
      </c>
    </row>
    <row r="31" spans="1:24" ht="20.25" customHeight="1" x14ac:dyDescent="0.15">
      <c r="A31" s="392" t="s">
        <v>70</v>
      </c>
      <c r="B31" s="66" t="s">
        <v>253</v>
      </c>
      <c r="C31" s="69">
        <f>C19+C21+C23+C25+C27+C29</f>
        <v>714888</v>
      </c>
      <c r="D31" s="69">
        <f t="shared" ref="D31:N31" si="9">D19+D21+D23+D25+D27+D29</f>
        <v>302537</v>
      </c>
      <c r="E31" s="69">
        <f t="shared" si="9"/>
        <v>817967</v>
      </c>
      <c r="F31" s="69">
        <f t="shared" si="9"/>
        <v>272697</v>
      </c>
      <c r="G31" s="69">
        <f t="shared" si="9"/>
        <v>122116</v>
      </c>
      <c r="H31" s="69">
        <f t="shared" si="9"/>
        <v>100834</v>
      </c>
      <c r="I31" s="69">
        <f t="shared" si="9"/>
        <v>150227</v>
      </c>
      <c r="J31" s="69">
        <f t="shared" si="9"/>
        <v>1618</v>
      </c>
      <c r="K31" s="69">
        <f t="shared" ref="K31:M32" si="10">K19+K21+K23+K25+K27+K29</f>
        <v>22375</v>
      </c>
      <c r="L31" s="69">
        <f t="shared" si="10"/>
        <v>13612</v>
      </c>
      <c r="M31" s="69">
        <f t="shared" si="10"/>
        <v>1896</v>
      </c>
      <c r="N31" s="69">
        <f t="shared" si="9"/>
        <v>4826</v>
      </c>
      <c r="O31" s="69">
        <f t="shared" ref="O31:S32" si="11">O19+O21+O23+O25+O27+O29</f>
        <v>9349</v>
      </c>
      <c r="P31" s="69">
        <f t="shared" si="11"/>
        <v>3420</v>
      </c>
      <c r="Q31" s="69">
        <f t="shared" si="11"/>
        <v>3305</v>
      </c>
      <c r="R31" s="69">
        <f t="shared" si="11"/>
        <v>43081</v>
      </c>
      <c r="S31" s="69">
        <f t="shared" si="11"/>
        <v>7579</v>
      </c>
      <c r="T31" s="69">
        <f t="shared" ref="T31:V32" si="12">T19+T21+T23+T25+T27+T29</f>
        <v>74052</v>
      </c>
      <c r="U31" s="69">
        <f t="shared" si="12"/>
        <v>81174</v>
      </c>
      <c r="V31" s="69">
        <f t="shared" si="12"/>
        <v>2747553</v>
      </c>
      <c r="W31" s="69">
        <f t="shared" ref="W31" si="13">W19+W21+W23+W25+W27+W29</f>
        <v>2193627</v>
      </c>
      <c r="X31" s="70">
        <f t="shared" si="1"/>
        <v>125.25160385060904</v>
      </c>
    </row>
    <row r="32" spans="1:24" ht="20.25" customHeight="1" thickBot="1" x14ac:dyDescent="0.2">
      <c r="A32" s="404"/>
      <c r="B32" s="67" t="s">
        <v>254</v>
      </c>
      <c r="C32" s="74">
        <f>C20+C22+C24+C26+C28+C30</f>
        <v>866506</v>
      </c>
      <c r="D32" s="74">
        <f t="shared" ref="D32:N32" si="14">D20+D22+D24+D26+D28+D30</f>
        <v>358327</v>
      </c>
      <c r="E32" s="74">
        <f t="shared" si="14"/>
        <v>905590</v>
      </c>
      <c r="F32" s="74">
        <f t="shared" si="14"/>
        <v>407593</v>
      </c>
      <c r="G32" s="74">
        <f t="shared" si="14"/>
        <v>191712</v>
      </c>
      <c r="H32" s="74">
        <f t="shared" si="14"/>
        <v>129833</v>
      </c>
      <c r="I32" s="74">
        <f t="shared" si="14"/>
        <v>197038</v>
      </c>
      <c r="J32" s="74">
        <f t="shared" si="14"/>
        <v>2444</v>
      </c>
      <c r="K32" s="74">
        <f t="shared" si="10"/>
        <v>30942</v>
      </c>
      <c r="L32" s="74">
        <f t="shared" si="10"/>
        <v>19460</v>
      </c>
      <c r="M32" s="74">
        <f t="shared" si="10"/>
        <v>2784</v>
      </c>
      <c r="N32" s="74">
        <f t="shared" si="14"/>
        <v>7247</v>
      </c>
      <c r="O32" s="74">
        <f t="shared" si="11"/>
        <v>21145</v>
      </c>
      <c r="P32" s="74">
        <f t="shared" si="11"/>
        <v>6173</v>
      </c>
      <c r="Q32" s="74">
        <f t="shared" si="11"/>
        <v>5997</v>
      </c>
      <c r="R32" s="74">
        <f t="shared" si="11"/>
        <v>72048</v>
      </c>
      <c r="S32" s="74">
        <f t="shared" si="11"/>
        <v>13043</v>
      </c>
      <c r="T32" s="74">
        <f t="shared" si="12"/>
        <v>246033</v>
      </c>
      <c r="U32" s="74">
        <f t="shared" si="12"/>
        <v>147219</v>
      </c>
      <c r="V32" s="74">
        <f t="shared" si="12"/>
        <v>3631134</v>
      </c>
      <c r="W32" s="74">
        <f t="shared" ref="W32" si="15">W20+W22+W24+W26+W28+W30</f>
        <v>2876013</v>
      </c>
      <c r="X32" s="75">
        <f t="shared" si="1"/>
        <v>126.25582707727676</v>
      </c>
    </row>
    <row r="33" spans="1:24" ht="20.25" customHeight="1" x14ac:dyDescent="0.15">
      <c r="A33" s="403" t="s">
        <v>256</v>
      </c>
      <c r="B33" s="91" t="s">
        <v>253</v>
      </c>
      <c r="C33" s="79">
        <f t="shared" ref="C33:V33" si="16">C17+C31</f>
        <v>1270590</v>
      </c>
      <c r="D33" s="79">
        <f t="shared" si="16"/>
        <v>541207</v>
      </c>
      <c r="E33" s="79">
        <f t="shared" si="16"/>
        <v>1536062</v>
      </c>
      <c r="F33" s="79">
        <f t="shared" si="16"/>
        <v>494975</v>
      </c>
      <c r="G33" s="79">
        <f t="shared" si="16"/>
        <v>213331</v>
      </c>
      <c r="H33" s="79">
        <f t="shared" si="16"/>
        <v>149939</v>
      </c>
      <c r="I33" s="79">
        <f t="shared" si="16"/>
        <v>289417</v>
      </c>
      <c r="J33" s="79">
        <f t="shared" si="16"/>
        <v>2648</v>
      </c>
      <c r="K33" s="79">
        <f t="shared" ref="K33:M34" si="17">K17+K31</f>
        <v>38457</v>
      </c>
      <c r="L33" s="79">
        <f t="shared" si="17"/>
        <v>19187</v>
      </c>
      <c r="M33" s="79">
        <f t="shared" si="17"/>
        <v>3110</v>
      </c>
      <c r="N33" s="79">
        <f t="shared" si="16"/>
        <v>10538</v>
      </c>
      <c r="O33" s="79">
        <f t="shared" si="16"/>
        <v>14215</v>
      </c>
      <c r="P33" s="79">
        <f t="shared" si="16"/>
        <v>7296</v>
      </c>
      <c r="Q33" s="79">
        <f t="shared" si="16"/>
        <v>6578</v>
      </c>
      <c r="R33" s="79">
        <f t="shared" si="16"/>
        <v>73584</v>
      </c>
      <c r="S33" s="79">
        <f t="shared" si="16"/>
        <v>12905</v>
      </c>
      <c r="T33" s="79">
        <f t="shared" si="16"/>
        <v>85053</v>
      </c>
      <c r="U33" s="79">
        <f t="shared" si="16"/>
        <v>147481</v>
      </c>
      <c r="V33" s="79">
        <f t="shared" si="16"/>
        <v>4916573</v>
      </c>
      <c r="W33" s="79">
        <f t="shared" ref="W33" si="18">W17+W31</f>
        <v>3765760</v>
      </c>
      <c r="X33" s="80">
        <f t="shared" si="1"/>
        <v>130.55991353670973</v>
      </c>
    </row>
    <row r="34" spans="1:24" ht="20.25" customHeight="1" thickBot="1" x14ac:dyDescent="0.2">
      <c r="A34" s="404"/>
      <c r="B34" s="67" t="s">
        <v>254</v>
      </c>
      <c r="C34" s="74">
        <f t="shared" ref="C34:V34" si="19">C18+C32</f>
        <v>1515846</v>
      </c>
      <c r="D34" s="74">
        <f t="shared" si="19"/>
        <v>642062</v>
      </c>
      <c r="E34" s="74">
        <f t="shared" si="19"/>
        <v>1675936</v>
      </c>
      <c r="F34" s="74">
        <f t="shared" si="19"/>
        <v>692210</v>
      </c>
      <c r="G34" s="74">
        <f t="shared" si="19"/>
        <v>301030</v>
      </c>
      <c r="H34" s="74">
        <f t="shared" si="19"/>
        <v>186316</v>
      </c>
      <c r="I34" s="74">
        <f t="shared" si="19"/>
        <v>366537</v>
      </c>
      <c r="J34" s="74">
        <f t="shared" si="19"/>
        <v>3918</v>
      </c>
      <c r="K34" s="74">
        <f t="shared" si="17"/>
        <v>50259</v>
      </c>
      <c r="L34" s="74">
        <f t="shared" si="17"/>
        <v>27070</v>
      </c>
      <c r="M34" s="74">
        <f t="shared" si="17"/>
        <v>4378</v>
      </c>
      <c r="N34" s="74">
        <f t="shared" si="19"/>
        <v>16191</v>
      </c>
      <c r="O34" s="74">
        <f t="shared" si="19"/>
        <v>28593</v>
      </c>
      <c r="P34" s="74">
        <f t="shared" si="19"/>
        <v>11672</v>
      </c>
      <c r="Q34" s="74">
        <f t="shared" si="19"/>
        <v>10760</v>
      </c>
      <c r="R34" s="74">
        <f t="shared" si="19"/>
        <v>112521</v>
      </c>
      <c r="S34" s="74">
        <f t="shared" si="19"/>
        <v>20239</v>
      </c>
      <c r="T34" s="74">
        <f t="shared" si="19"/>
        <v>263923</v>
      </c>
      <c r="U34" s="74">
        <f t="shared" si="19"/>
        <v>231900</v>
      </c>
      <c r="V34" s="74">
        <f t="shared" si="19"/>
        <v>6161361</v>
      </c>
      <c r="W34" s="74">
        <f t="shared" ref="W34" si="20">W18+W32</f>
        <v>4701023</v>
      </c>
      <c r="X34" s="75">
        <f t="shared" si="1"/>
        <v>131.06425984301714</v>
      </c>
    </row>
    <row r="35" spans="1:24" ht="20.25" customHeight="1" thickBot="1" x14ac:dyDescent="0.2">
      <c r="B35" s="76"/>
    </row>
    <row r="36" spans="1:24" ht="20.25" customHeight="1" x14ac:dyDescent="0.15">
      <c r="A36" s="392" t="s">
        <v>257</v>
      </c>
      <c r="B36" s="66" t="s">
        <v>253</v>
      </c>
      <c r="C36" s="77">
        <f t="shared" ref="C36:I37" si="21">C33/C38*100</f>
        <v>169.17019939499809</v>
      </c>
      <c r="D36" s="77">
        <f t="shared" si="21"/>
        <v>150.9041024082444</v>
      </c>
      <c r="E36" s="77">
        <f t="shared" si="21"/>
        <v>109.52665147901359</v>
      </c>
      <c r="F36" s="77">
        <f t="shared" si="21"/>
        <v>122.24804516737716</v>
      </c>
      <c r="G36" s="77">
        <f t="shared" si="21"/>
        <v>115.54952524875016</v>
      </c>
      <c r="H36" s="77">
        <f t="shared" si="21"/>
        <v>154.45845437501288</v>
      </c>
      <c r="I36" s="77">
        <f t="shared" si="21"/>
        <v>120.4213250560671</v>
      </c>
      <c r="J36" s="77">
        <f>J33/J38*100</f>
        <v>124.78793590951933</v>
      </c>
      <c r="K36" s="317">
        <f t="shared" ref="K36:M37" si="22">IF(K38=0,"- ",K33/K38*100)</f>
        <v>135.98656294200848</v>
      </c>
      <c r="L36" s="317">
        <f t="shared" si="22"/>
        <v>226.10181475371198</v>
      </c>
      <c r="M36" s="317">
        <f t="shared" si="22"/>
        <v>181.87134502923976</v>
      </c>
      <c r="N36" s="77">
        <f t="shared" ref="N36:S36" si="23">N33/N38*100</f>
        <v>82.780832678711704</v>
      </c>
      <c r="O36" s="77">
        <f t="shared" si="23"/>
        <v>128.46814279258925</v>
      </c>
      <c r="P36" s="77">
        <f t="shared" si="23"/>
        <v>121.55948017327557</v>
      </c>
      <c r="Q36" s="77">
        <f t="shared" si="23"/>
        <v>126.62175168431185</v>
      </c>
      <c r="R36" s="77">
        <f t="shared" si="23"/>
        <v>126.60484162350957</v>
      </c>
      <c r="S36" s="77">
        <f t="shared" si="23"/>
        <v>133.000103060909</v>
      </c>
      <c r="T36" s="77">
        <f t="shared" ref="T36:V37" si="24">T33/T38*100</f>
        <v>118.9768769146838</v>
      </c>
      <c r="U36" s="77">
        <f t="shared" si="24"/>
        <v>131.96105976145526</v>
      </c>
      <c r="V36" s="70">
        <f t="shared" si="24"/>
        <v>130.55991353670973</v>
      </c>
    </row>
    <row r="37" spans="1:24" ht="20.25" customHeight="1" thickBot="1" x14ac:dyDescent="0.2">
      <c r="A37" s="404"/>
      <c r="B37" s="67" t="s">
        <v>254</v>
      </c>
      <c r="C37" s="93">
        <f t="shared" si="21"/>
        <v>168.98102783453783</v>
      </c>
      <c r="D37" s="93">
        <f t="shared" si="21"/>
        <v>149.05952983456453</v>
      </c>
      <c r="E37" s="93">
        <f t="shared" si="21"/>
        <v>110.37447749585256</v>
      </c>
      <c r="F37" s="93">
        <f t="shared" si="21"/>
        <v>123.40090989474885</v>
      </c>
      <c r="G37" s="93">
        <f t="shared" si="21"/>
        <v>120.3835894728844</v>
      </c>
      <c r="H37" s="93">
        <f t="shared" si="21"/>
        <v>154.46270166304654</v>
      </c>
      <c r="I37" s="93">
        <f t="shared" si="21"/>
        <v>121.48692945851798</v>
      </c>
      <c r="J37" s="93">
        <f>J34/J39*100</f>
        <v>120.29474976972674</v>
      </c>
      <c r="K37" s="318">
        <f t="shared" si="22"/>
        <v>132.36153906928971</v>
      </c>
      <c r="L37" s="318">
        <f t="shared" si="22"/>
        <v>217.51707513057451</v>
      </c>
      <c r="M37" s="318">
        <f t="shared" si="22"/>
        <v>166.40060813378943</v>
      </c>
      <c r="N37" s="93">
        <f t="shared" ref="N37:S37" si="25">N34/N39*100</f>
        <v>70.904313553755202</v>
      </c>
      <c r="O37" s="93">
        <f t="shared" si="25"/>
        <v>128.01880456682338</v>
      </c>
      <c r="P37" s="93">
        <f t="shared" si="25"/>
        <v>118.75063587343575</v>
      </c>
      <c r="Q37" s="93">
        <f t="shared" si="25"/>
        <v>127.12665406427222</v>
      </c>
      <c r="R37" s="93">
        <f t="shared" si="25"/>
        <v>126.58454269321633</v>
      </c>
      <c r="S37" s="93">
        <f t="shared" si="25"/>
        <v>119.39708571765676</v>
      </c>
      <c r="T37" s="93">
        <f t="shared" si="24"/>
        <v>118.14450064908904</v>
      </c>
      <c r="U37" s="93">
        <f t="shared" si="24"/>
        <v>134.44335580819646</v>
      </c>
      <c r="V37" s="75">
        <f t="shared" si="24"/>
        <v>131.06425984301714</v>
      </c>
    </row>
    <row r="38" spans="1:24" ht="20.25" customHeight="1" x14ac:dyDescent="0.15">
      <c r="A38" s="403" t="s">
        <v>402</v>
      </c>
      <c r="B38" s="91" t="s">
        <v>253</v>
      </c>
      <c r="C38" s="79">
        <v>751072</v>
      </c>
      <c r="D38" s="79">
        <v>358643</v>
      </c>
      <c r="E38" s="79">
        <v>1402455</v>
      </c>
      <c r="F38" s="79">
        <v>404894</v>
      </c>
      <c r="G38" s="79">
        <v>184623</v>
      </c>
      <c r="H38" s="79">
        <v>97074</v>
      </c>
      <c r="I38" s="79">
        <v>240337</v>
      </c>
      <c r="J38" s="190">
        <v>2122</v>
      </c>
      <c r="K38" s="322">
        <v>28280</v>
      </c>
      <c r="L38" s="322">
        <v>8486</v>
      </c>
      <c r="M38" s="322">
        <v>1710</v>
      </c>
      <c r="N38" s="79">
        <v>12730</v>
      </c>
      <c r="O38" s="79">
        <v>11065</v>
      </c>
      <c r="P38" s="79">
        <v>6002</v>
      </c>
      <c r="Q38" s="79">
        <v>5195</v>
      </c>
      <c r="R38" s="79">
        <v>58121</v>
      </c>
      <c r="S38" s="79">
        <v>9703</v>
      </c>
      <c r="T38" s="79">
        <v>71487</v>
      </c>
      <c r="U38" s="79">
        <v>111761</v>
      </c>
      <c r="V38" s="92">
        <v>3765760</v>
      </c>
    </row>
    <row r="39" spans="1:24" ht="20.25" customHeight="1" thickBot="1" x14ac:dyDescent="0.2">
      <c r="A39" s="404"/>
      <c r="B39" s="67" t="s">
        <v>254</v>
      </c>
      <c r="C39" s="74">
        <v>897051</v>
      </c>
      <c r="D39" s="74">
        <v>430742</v>
      </c>
      <c r="E39" s="74">
        <v>1518409</v>
      </c>
      <c r="F39" s="74">
        <v>560944</v>
      </c>
      <c r="G39" s="74">
        <v>250059</v>
      </c>
      <c r="H39" s="74">
        <v>120622</v>
      </c>
      <c r="I39" s="74">
        <v>301709</v>
      </c>
      <c r="J39" s="191">
        <v>3257</v>
      </c>
      <c r="K39" s="323">
        <v>37971</v>
      </c>
      <c r="L39" s="323">
        <v>12445</v>
      </c>
      <c r="M39" s="323">
        <v>2631</v>
      </c>
      <c r="N39" s="74">
        <v>22835</v>
      </c>
      <c r="O39" s="74">
        <v>22335</v>
      </c>
      <c r="P39" s="74">
        <v>9829</v>
      </c>
      <c r="Q39" s="74">
        <v>8464</v>
      </c>
      <c r="R39" s="74">
        <v>88890</v>
      </c>
      <c r="S39" s="74">
        <v>16951</v>
      </c>
      <c r="T39" s="74">
        <v>223390</v>
      </c>
      <c r="U39" s="74">
        <v>172489</v>
      </c>
      <c r="V39" s="78">
        <v>4701023</v>
      </c>
    </row>
    <row r="40" spans="1:24" ht="20.25" customHeight="1" x14ac:dyDescent="0.15">
      <c r="A40" s="62"/>
      <c r="B40" s="61"/>
      <c r="C40" s="64" t="s">
        <v>415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</row>
    <row r="41" spans="1:24" ht="20.25" customHeight="1" x14ac:dyDescent="0.15"/>
  </sheetData>
  <mergeCells count="27">
    <mergeCell ref="A7:A8"/>
    <mergeCell ref="A25:A26"/>
    <mergeCell ref="A27:A28"/>
    <mergeCell ref="A38:A39"/>
    <mergeCell ref="A29:A30"/>
    <mergeCell ref="A31:A32"/>
    <mergeCell ref="A33:A34"/>
    <mergeCell ref="A36:A37"/>
    <mergeCell ref="A23:A24"/>
    <mergeCell ref="A9:A10"/>
    <mergeCell ref="A11:A12"/>
    <mergeCell ref="A13:A14"/>
    <mergeCell ref="A15:A16"/>
    <mergeCell ref="A17:A18"/>
    <mergeCell ref="A19:A20"/>
    <mergeCell ref="A21:A22"/>
    <mergeCell ref="W3:W4"/>
    <mergeCell ref="X3:X4"/>
    <mergeCell ref="U3:U4"/>
    <mergeCell ref="V3:V4"/>
    <mergeCell ref="A5:A6"/>
    <mergeCell ref="R3:S3"/>
    <mergeCell ref="T3:T4"/>
    <mergeCell ref="N3:Q3"/>
    <mergeCell ref="A3:A4"/>
    <mergeCell ref="B3:B4"/>
    <mergeCell ref="C3:M3"/>
  </mergeCells>
  <phoneticPr fontId="3"/>
  <pageMargins left="0.47244094488188981" right="0.39370078740157483" top="0.86614173228346458" bottom="0.59055118110236227" header="0.51181102362204722" footer="0.35433070866141736"/>
  <pageSetup paperSize="9" scale="65" firstPageNumber="29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34"/>
  </sheetPr>
  <dimension ref="A1:Y128"/>
  <sheetViews>
    <sheetView view="pageBreakPreview" topLeftCell="B1" zoomScale="70" zoomScaleNormal="70" zoomScaleSheetLayoutView="70" workbookViewId="0">
      <pane xSplit="4" ySplit="4" topLeftCell="F5" activePane="bottomRight" state="frozen"/>
      <selection activeCell="N11" sqref="N11"/>
      <selection pane="topRight" activeCell="N11" sqref="N11"/>
      <selection pane="bottomLeft" activeCell="N11" sqref="N11"/>
      <selection pane="bottomRight" activeCell="F2" sqref="F2"/>
    </sheetView>
  </sheetViews>
  <sheetFormatPr defaultColWidth="8.625" defaultRowHeight="13.5" customHeight="1" x14ac:dyDescent="0.15"/>
  <cols>
    <col min="1" max="1" width="4.875" customWidth="1"/>
    <col min="2" max="2" width="6.875" customWidth="1"/>
    <col min="3" max="3" width="3.625" customWidth="1"/>
    <col min="4" max="4" width="7.25" customWidth="1"/>
    <col min="5" max="5" width="9.5" customWidth="1"/>
    <col min="6" max="6" width="10.25" customWidth="1"/>
    <col min="7" max="7" width="8.875" customWidth="1"/>
    <col min="8" max="8" width="9.625" customWidth="1"/>
    <col min="9" max="12" width="8.875" customWidth="1"/>
    <col min="13" max="16" width="8.375" customWidth="1"/>
    <col min="17" max="22" width="8.5" customWidth="1"/>
    <col min="23" max="24" width="9.125" customWidth="1"/>
    <col min="25" max="25" width="9.25" customWidth="1"/>
    <col min="26" max="26" width="8.25" customWidth="1"/>
  </cols>
  <sheetData>
    <row r="1" spans="1:25" ht="21.75" customHeight="1" x14ac:dyDescent="0.2">
      <c r="A1" t="s">
        <v>390</v>
      </c>
      <c r="B1" s="1" t="s">
        <v>412</v>
      </c>
    </row>
    <row r="2" spans="1:25" ht="13.5" customHeight="1" thickBot="1" x14ac:dyDescent="0.2">
      <c r="Y2" s="10" t="s">
        <v>236</v>
      </c>
    </row>
    <row r="3" spans="1:25" ht="13.5" customHeight="1" x14ac:dyDescent="0.15">
      <c r="B3" s="366" t="s">
        <v>24</v>
      </c>
      <c r="C3" s="411" t="s">
        <v>355</v>
      </c>
      <c r="D3" s="411"/>
      <c r="E3" s="411" t="s">
        <v>238</v>
      </c>
      <c r="F3" s="396" t="s">
        <v>239</v>
      </c>
      <c r="G3" s="397"/>
      <c r="H3" s="397"/>
      <c r="I3" s="397"/>
      <c r="J3" s="397"/>
      <c r="K3" s="397"/>
      <c r="L3" s="397"/>
      <c r="M3" s="397"/>
      <c r="N3" s="401"/>
      <c r="O3" s="401"/>
      <c r="P3" s="402"/>
      <c r="Q3" s="396" t="s">
        <v>240</v>
      </c>
      <c r="R3" s="397"/>
      <c r="S3" s="397"/>
      <c r="T3" s="398"/>
      <c r="U3" s="390" t="s">
        <v>241</v>
      </c>
      <c r="V3" s="390"/>
      <c r="W3" s="394" t="s">
        <v>318</v>
      </c>
      <c r="X3" s="390" t="s">
        <v>319</v>
      </c>
      <c r="Y3" s="388" t="s">
        <v>242</v>
      </c>
    </row>
    <row r="4" spans="1:25" ht="13.5" customHeight="1" thickBot="1" x14ac:dyDescent="0.2">
      <c r="B4" s="368"/>
      <c r="C4" s="412"/>
      <c r="D4" s="412"/>
      <c r="E4" s="412"/>
      <c r="F4" s="67" t="s">
        <v>243</v>
      </c>
      <c r="G4" s="67" t="s">
        <v>244</v>
      </c>
      <c r="H4" s="67" t="s">
        <v>245</v>
      </c>
      <c r="I4" s="67" t="s">
        <v>246</v>
      </c>
      <c r="J4" s="68" t="s">
        <v>247</v>
      </c>
      <c r="K4" s="68" t="s">
        <v>314</v>
      </c>
      <c r="L4" s="67" t="s">
        <v>315</v>
      </c>
      <c r="M4" s="67" t="s">
        <v>316</v>
      </c>
      <c r="N4" s="309" t="s">
        <v>399</v>
      </c>
      <c r="O4" s="309" t="s">
        <v>397</v>
      </c>
      <c r="P4" s="309" t="s">
        <v>398</v>
      </c>
      <c r="Q4" s="309" t="s">
        <v>248</v>
      </c>
      <c r="R4" s="309" t="s">
        <v>249</v>
      </c>
      <c r="S4" s="309" t="s">
        <v>250</v>
      </c>
      <c r="T4" s="309" t="s">
        <v>251</v>
      </c>
      <c r="U4" s="309" t="s">
        <v>317</v>
      </c>
      <c r="V4" s="309" t="s">
        <v>252</v>
      </c>
      <c r="W4" s="395"/>
      <c r="X4" s="391"/>
      <c r="Y4" s="389"/>
    </row>
    <row r="5" spans="1:25" ht="13.5" customHeight="1" x14ac:dyDescent="0.15">
      <c r="B5" s="339" t="s">
        <v>16</v>
      </c>
      <c r="C5" s="414"/>
      <c r="D5" s="406"/>
      <c r="E5" s="151" t="s">
        <v>253</v>
      </c>
      <c r="F5" s="41">
        <f>F11+F17+F23+F29+F35</f>
        <v>924659</v>
      </c>
      <c r="G5" s="41">
        <f t="shared" ref="G5:Y5" si="0">G11+G17+G23+G29+G35</f>
        <v>486850</v>
      </c>
      <c r="H5" s="41">
        <f t="shared" si="0"/>
        <v>896451</v>
      </c>
      <c r="I5" s="41">
        <f t="shared" si="0"/>
        <v>358843</v>
      </c>
      <c r="J5" s="41">
        <f t="shared" si="0"/>
        <v>143151</v>
      </c>
      <c r="K5" s="41">
        <f t="shared" si="0"/>
        <v>115397</v>
      </c>
      <c r="L5" s="41">
        <f t="shared" si="0"/>
        <v>229773</v>
      </c>
      <c r="M5" s="41">
        <f t="shared" si="0"/>
        <v>2113</v>
      </c>
      <c r="N5" s="41">
        <f t="shared" ref="N5:P8" si="1">N11+N17+N23+N29+N35</f>
        <v>27080</v>
      </c>
      <c r="O5" s="41">
        <f t="shared" si="1"/>
        <v>15859</v>
      </c>
      <c r="P5" s="41">
        <f t="shared" si="1"/>
        <v>2450</v>
      </c>
      <c r="Q5" s="41">
        <f t="shared" si="0"/>
        <v>8275</v>
      </c>
      <c r="R5" s="41">
        <f t="shared" si="0"/>
        <v>10926</v>
      </c>
      <c r="S5" s="41">
        <f t="shared" si="0"/>
        <v>4526</v>
      </c>
      <c r="T5" s="41">
        <f t="shared" si="0"/>
        <v>4460</v>
      </c>
      <c r="U5" s="41">
        <f t="shared" si="0"/>
        <v>56581</v>
      </c>
      <c r="V5" s="41">
        <f t="shared" si="0"/>
        <v>9742</v>
      </c>
      <c r="W5" s="41">
        <f t="shared" si="0"/>
        <v>71992</v>
      </c>
      <c r="X5" s="41">
        <f t="shared" si="0"/>
        <v>100156</v>
      </c>
      <c r="Y5" s="42">
        <f t="shared" si="0"/>
        <v>3469284</v>
      </c>
    </row>
    <row r="6" spans="1:25" ht="13.5" customHeight="1" x14ac:dyDescent="0.15">
      <c r="B6" s="340"/>
      <c r="C6" s="415"/>
      <c r="D6" s="407"/>
      <c r="E6" s="23" t="s">
        <v>254</v>
      </c>
      <c r="F6" s="40">
        <f>F12+F18+F24+F30+F36</f>
        <v>1117902</v>
      </c>
      <c r="G6" s="40">
        <f t="shared" ref="G6:Y6" si="2">G12+G18+G24+G30+G36</f>
        <v>575121</v>
      </c>
      <c r="H6" s="40">
        <f t="shared" si="2"/>
        <v>989056</v>
      </c>
      <c r="I6" s="40">
        <f t="shared" si="2"/>
        <v>523368</v>
      </c>
      <c r="J6" s="40">
        <f t="shared" si="2"/>
        <v>214123</v>
      </c>
      <c r="K6" s="40">
        <f t="shared" si="2"/>
        <v>147190</v>
      </c>
      <c r="L6" s="40">
        <f t="shared" si="2"/>
        <v>300030</v>
      </c>
      <c r="M6" s="40">
        <f t="shared" si="2"/>
        <v>3158</v>
      </c>
      <c r="N6" s="40">
        <f t="shared" si="1"/>
        <v>37852</v>
      </c>
      <c r="O6" s="40">
        <f t="shared" si="1"/>
        <v>23278</v>
      </c>
      <c r="P6" s="40">
        <f t="shared" si="1"/>
        <v>3459</v>
      </c>
      <c r="Q6" s="40">
        <f t="shared" si="2"/>
        <v>12277</v>
      </c>
      <c r="R6" s="40">
        <f t="shared" si="2"/>
        <v>23792</v>
      </c>
      <c r="S6" s="40">
        <f t="shared" si="2"/>
        <v>7599</v>
      </c>
      <c r="T6" s="40">
        <f t="shared" si="2"/>
        <v>7678</v>
      </c>
      <c r="U6" s="40">
        <f t="shared" si="2"/>
        <v>89031</v>
      </c>
      <c r="V6" s="40">
        <f t="shared" si="2"/>
        <v>16338</v>
      </c>
      <c r="W6" s="40">
        <f t="shared" si="2"/>
        <v>221386</v>
      </c>
      <c r="X6" s="40">
        <f t="shared" si="2"/>
        <v>161706</v>
      </c>
      <c r="Y6" s="43">
        <f t="shared" si="2"/>
        <v>4474344</v>
      </c>
    </row>
    <row r="7" spans="1:25" ht="13.5" customHeight="1" x14ac:dyDescent="0.15">
      <c r="B7" s="38"/>
      <c r="C7" s="11"/>
      <c r="D7" s="408" t="s">
        <v>402</v>
      </c>
      <c r="E7" s="23" t="s">
        <v>253</v>
      </c>
      <c r="F7" s="40">
        <f t="shared" ref="F7:Y7" si="3">F13+F19+F25+F31+F37</f>
        <v>581297</v>
      </c>
      <c r="G7" s="40">
        <f t="shared" si="3"/>
        <v>320853</v>
      </c>
      <c r="H7" s="40">
        <f t="shared" si="3"/>
        <v>814062</v>
      </c>
      <c r="I7" s="40">
        <f t="shared" si="3"/>
        <v>295782</v>
      </c>
      <c r="J7" s="40">
        <f t="shared" si="3"/>
        <v>128956</v>
      </c>
      <c r="K7" s="40">
        <f t="shared" si="3"/>
        <v>72707</v>
      </c>
      <c r="L7" s="40">
        <f t="shared" si="3"/>
        <v>187326</v>
      </c>
      <c r="M7" s="40">
        <f t="shared" si="3"/>
        <v>1778</v>
      </c>
      <c r="N7" s="316">
        <f t="shared" si="1"/>
        <v>19511</v>
      </c>
      <c r="O7" s="316">
        <f t="shared" si="1"/>
        <v>6557</v>
      </c>
      <c r="P7" s="316">
        <f t="shared" si="1"/>
        <v>1362</v>
      </c>
      <c r="Q7" s="40">
        <f t="shared" si="3"/>
        <v>9592</v>
      </c>
      <c r="R7" s="40">
        <f t="shared" si="3"/>
        <v>9009</v>
      </c>
      <c r="S7" s="40">
        <f t="shared" si="3"/>
        <v>3943</v>
      </c>
      <c r="T7" s="40">
        <f t="shared" si="3"/>
        <v>3727</v>
      </c>
      <c r="U7" s="40">
        <f t="shared" si="3"/>
        <v>46024</v>
      </c>
      <c r="V7" s="40">
        <f t="shared" si="3"/>
        <v>7412</v>
      </c>
      <c r="W7" s="40">
        <f t="shared" si="3"/>
        <v>59242</v>
      </c>
      <c r="X7" s="40">
        <f t="shared" si="3"/>
        <v>78545</v>
      </c>
      <c r="Y7" s="43">
        <f t="shared" si="3"/>
        <v>2647685</v>
      </c>
    </row>
    <row r="8" spans="1:25" ht="13.5" customHeight="1" x14ac:dyDescent="0.15">
      <c r="B8" s="38"/>
      <c r="C8" s="11"/>
      <c r="D8" s="408"/>
      <c r="E8" s="23" t="s">
        <v>254</v>
      </c>
      <c r="F8" s="40">
        <f t="shared" ref="F8:Y8" si="4">F14+F20+F26+F32+F38</f>
        <v>703103</v>
      </c>
      <c r="G8" s="40">
        <f t="shared" si="4"/>
        <v>382704</v>
      </c>
      <c r="H8" s="40">
        <f t="shared" si="4"/>
        <v>898557</v>
      </c>
      <c r="I8" s="40">
        <f t="shared" si="4"/>
        <v>429142</v>
      </c>
      <c r="J8" s="40">
        <f t="shared" si="4"/>
        <v>181701</v>
      </c>
      <c r="K8" s="40">
        <f t="shared" si="4"/>
        <v>93138</v>
      </c>
      <c r="L8" s="40">
        <f t="shared" si="4"/>
        <v>243694</v>
      </c>
      <c r="M8" s="40">
        <f t="shared" si="4"/>
        <v>2713</v>
      </c>
      <c r="N8" s="316">
        <f t="shared" si="1"/>
        <v>28558</v>
      </c>
      <c r="O8" s="316">
        <f t="shared" si="1"/>
        <v>10052</v>
      </c>
      <c r="P8" s="316">
        <f t="shared" si="1"/>
        <v>2048</v>
      </c>
      <c r="Q8" s="40">
        <f t="shared" si="4"/>
        <v>17180</v>
      </c>
      <c r="R8" s="40">
        <f t="shared" si="4"/>
        <v>19267</v>
      </c>
      <c r="S8" s="40">
        <f t="shared" si="4"/>
        <v>6615</v>
      </c>
      <c r="T8" s="40">
        <f t="shared" si="4"/>
        <v>6174</v>
      </c>
      <c r="U8" s="40">
        <f t="shared" si="4"/>
        <v>72710</v>
      </c>
      <c r="V8" s="40">
        <f t="shared" si="4"/>
        <v>13818</v>
      </c>
      <c r="W8" s="40">
        <f t="shared" si="4"/>
        <v>189487</v>
      </c>
      <c r="X8" s="40">
        <f t="shared" si="4"/>
        <v>130012</v>
      </c>
      <c r="Y8" s="43">
        <f t="shared" si="4"/>
        <v>3430673</v>
      </c>
    </row>
    <row r="9" spans="1:25" ht="13.5" customHeight="1" x14ac:dyDescent="0.15">
      <c r="B9" s="38"/>
      <c r="C9" s="11"/>
      <c r="D9" s="409" t="s">
        <v>41</v>
      </c>
      <c r="E9" s="23" t="s">
        <v>253</v>
      </c>
      <c r="F9" s="24">
        <f>IF(F7=0,"- ",F5/F7*100)</f>
        <v>159.06825598618261</v>
      </c>
      <c r="G9" s="24">
        <f t="shared" ref="G9:Y9" si="5">IF(G7=0,"- ",G5/G7*100)</f>
        <v>151.73615331631621</v>
      </c>
      <c r="H9" s="24">
        <f t="shared" si="5"/>
        <v>110.12072790524554</v>
      </c>
      <c r="I9" s="24">
        <f t="shared" si="5"/>
        <v>121.32009385290519</v>
      </c>
      <c r="J9" s="24">
        <f t="shared" si="5"/>
        <v>111.00763050963118</v>
      </c>
      <c r="K9" s="24">
        <f t="shared" si="5"/>
        <v>158.71511683881883</v>
      </c>
      <c r="L9" s="24">
        <f t="shared" si="5"/>
        <v>122.6594279491368</v>
      </c>
      <c r="M9" s="186">
        <f t="shared" si="5"/>
        <v>118.8413948256468</v>
      </c>
      <c r="N9" s="186">
        <f t="shared" ref="N9:P10" si="6">IF(N7=0,"- ",N5/N7*100)</f>
        <v>138.7935011019425</v>
      </c>
      <c r="O9" s="186">
        <f t="shared" si="6"/>
        <v>241.86365716028669</v>
      </c>
      <c r="P9" s="186">
        <f t="shared" si="6"/>
        <v>179.88252569750367</v>
      </c>
      <c r="Q9" s="186">
        <f t="shared" si="5"/>
        <v>86.269808173477898</v>
      </c>
      <c r="R9" s="186">
        <f t="shared" si="5"/>
        <v>121.27872127872128</v>
      </c>
      <c r="S9" s="186">
        <f t="shared" si="5"/>
        <v>114.78569617042859</v>
      </c>
      <c r="T9" s="186">
        <f t="shared" si="5"/>
        <v>119.66729272873624</v>
      </c>
      <c r="U9" s="186">
        <f t="shared" si="5"/>
        <v>122.93803233095777</v>
      </c>
      <c r="V9" s="186">
        <f t="shared" si="5"/>
        <v>131.43550998381005</v>
      </c>
      <c r="W9" s="186">
        <f t="shared" si="5"/>
        <v>121.52189325140948</v>
      </c>
      <c r="X9" s="186">
        <f t="shared" si="5"/>
        <v>127.51416385511489</v>
      </c>
      <c r="Y9" s="188">
        <f t="shared" si="5"/>
        <v>131.03084392592018</v>
      </c>
    </row>
    <row r="10" spans="1:25" ht="13.5" customHeight="1" thickBot="1" x14ac:dyDescent="0.2">
      <c r="B10" s="38"/>
      <c r="C10" s="37"/>
      <c r="D10" s="410"/>
      <c r="E10" s="29" t="s">
        <v>254</v>
      </c>
      <c r="F10" s="26">
        <f>IF(F8=0,"- ",F6/F8*100)</f>
        <v>158.99548145861985</v>
      </c>
      <c r="G10" s="26">
        <f t="shared" ref="G10:Y10" si="7">IF(G8=0,"- ",G6/G8*100)</f>
        <v>150.27828295497304</v>
      </c>
      <c r="H10" s="26">
        <f t="shared" si="7"/>
        <v>110.0715925645229</v>
      </c>
      <c r="I10" s="26">
        <f t="shared" si="7"/>
        <v>121.95683480060214</v>
      </c>
      <c r="J10" s="26">
        <f t="shared" si="7"/>
        <v>117.84360020032911</v>
      </c>
      <c r="K10" s="26">
        <f t="shared" si="7"/>
        <v>158.03431467285102</v>
      </c>
      <c r="L10" s="26">
        <f t="shared" si="7"/>
        <v>123.11751622936961</v>
      </c>
      <c r="M10" s="187">
        <f t="shared" si="7"/>
        <v>116.40250645042389</v>
      </c>
      <c r="N10" s="187">
        <f t="shared" si="6"/>
        <v>132.54429581903494</v>
      </c>
      <c r="O10" s="187">
        <f t="shared" si="6"/>
        <v>231.5758058097891</v>
      </c>
      <c r="P10" s="187">
        <f t="shared" si="6"/>
        <v>168.896484375</v>
      </c>
      <c r="Q10" s="187">
        <f t="shared" si="7"/>
        <v>71.461001164144349</v>
      </c>
      <c r="R10" s="187">
        <f t="shared" si="7"/>
        <v>123.48575284164633</v>
      </c>
      <c r="S10" s="187">
        <f t="shared" si="7"/>
        <v>114.87528344671203</v>
      </c>
      <c r="T10" s="187">
        <f t="shared" si="7"/>
        <v>124.36022027858762</v>
      </c>
      <c r="U10" s="187">
        <f t="shared" si="7"/>
        <v>122.44670609269701</v>
      </c>
      <c r="V10" s="187">
        <f t="shared" si="7"/>
        <v>118.23708206686929</v>
      </c>
      <c r="W10" s="187">
        <f t="shared" si="7"/>
        <v>116.83440024909359</v>
      </c>
      <c r="X10" s="187">
        <f t="shared" si="7"/>
        <v>124.37774974617727</v>
      </c>
      <c r="Y10" s="189">
        <f t="shared" si="7"/>
        <v>130.42175689726184</v>
      </c>
    </row>
    <row r="11" spans="1:25" ht="13.5" customHeight="1" x14ac:dyDescent="0.15">
      <c r="B11" s="413"/>
      <c r="C11" s="339" t="s">
        <v>0</v>
      </c>
      <c r="D11" s="406"/>
      <c r="E11" s="151" t="s">
        <v>253</v>
      </c>
      <c r="F11" s="41">
        <f>'41～47頁'!E8</f>
        <v>10268</v>
      </c>
      <c r="G11" s="41">
        <f>'41～47頁'!F8</f>
        <v>1030</v>
      </c>
      <c r="H11" s="41">
        <f>'41～47頁'!G8</f>
        <v>14957</v>
      </c>
      <c r="I11" s="41">
        <f>'41～47頁'!H8</f>
        <v>558</v>
      </c>
      <c r="J11" s="41">
        <f>'41～47頁'!I8</f>
        <v>1706</v>
      </c>
      <c r="K11" s="41">
        <f>'41～47頁'!J8</f>
        <v>590</v>
      </c>
      <c r="L11" s="41">
        <f>'41～47頁'!K8</f>
        <v>3695</v>
      </c>
      <c r="M11" s="41">
        <f>'41～47頁'!L8</f>
        <v>9</v>
      </c>
      <c r="N11" s="41">
        <f>'41～47頁'!M8</f>
        <v>82</v>
      </c>
      <c r="O11" s="41">
        <f>'41～47頁'!N8</f>
        <v>19</v>
      </c>
      <c r="P11" s="41">
        <f>'41～47頁'!O8</f>
        <v>7</v>
      </c>
      <c r="Q11" s="41">
        <f>'41～47頁'!P8</f>
        <v>8</v>
      </c>
      <c r="R11" s="41">
        <f>'41～47頁'!Q8</f>
        <v>21</v>
      </c>
      <c r="S11" s="41">
        <f>'41～47頁'!R8</f>
        <v>0</v>
      </c>
      <c r="T11" s="41">
        <f>'41～47頁'!S8</f>
        <v>13</v>
      </c>
      <c r="U11" s="41">
        <f>'41～47頁'!T8</f>
        <v>48</v>
      </c>
      <c r="V11" s="41">
        <f>'41～47頁'!U8</f>
        <v>1</v>
      </c>
      <c r="W11" s="41">
        <f>'41～47頁'!V8</f>
        <v>45</v>
      </c>
      <c r="X11" s="41">
        <f>'41～47頁'!W8</f>
        <v>176</v>
      </c>
      <c r="Y11" s="42">
        <f>SUM(F11:X11)</f>
        <v>33233</v>
      </c>
    </row>
    <row r="12" spans="1:25" ht="13.5" customHeight="1" x14ac:dyDescent="0.15">
      <c r="B12" s="413"/>
      <c r="C12" s="340"/>
      <c r="D12" s="407"/>
      <c r="E12" s="23" t="s">
        <v>254</v>
      </c>
      <c r="F12" s="40">
        <f>'41～47頁'!E9</f>
        <v>10403</v>
      </c>
      <c r="G12" s="40">
        <f>'41～47頁'!F9</f>
        <v>2104</v>
      </c>
      <c r="H12" s="40">
        <f>'41～47頁'!G9</f>
        <v>14984</v>
      </c>
      <c r="I12" s="40">
        <f>'41～47頁'!H9</f>
        <v>570</v>
      </c>
      <c r="J12" s="40">
        <f>'41～47頁'!I9</f>
        <v>1722</v>
      </c>
      <c r="K12" s="40">
        <f>'41～47頁'!J9</f>
        <v>622</v>
      </c>
      <c r="L12" s="40">
        <f>'41～47頁'!K9</f>
        <v>3849</v>
      </c>
      <c r="M12" s="40">
        <f>'41～47頁'!L9</f>
        <v>9</v>
      </c>
      <c r="N12" s="40">
        <f>'41～47頁'!M9</f>
        <v>82</v>
      </c>
      <c r="O12" s="40">
        <f>'41～47頁'!N9</f>
        <v>30</v>
      </c>
      <c r="P12" s="40">
        <f>'41～47頁'!O9</f>
        <v>36</v>
      </c>
      <c r="Q12" s="40">
        <f>'41～47頁'!P9</f>
        <v>8</v>
      </c>
      <c r="R12" s="40">
        <f>'41～47頁'!Q9</f>
        <v>32</v>
      </c>
      <c r="S12" s="40">
        <f>'41～47頁'!R9</f>
        <v>0</v>
      </c>
      <c r="T12" s="40">
        <f>'41～47頁'!S9</f>
        <v>30</v>
      </c>
      <c r="U12" s="40">
        <f>'41～47頁'!T9</f>
        <v>99</v>
      </c>
      <c r="V12" s="40">
        <f>'41～47頁'!U9</f>
        <v>1</v>
      </c>
      <c r="W12" s="40">
        <f>'41～47頁'!V9</f>
        <v>45</v>
      </c>
      <c r="X12" s="40">
        <f>'41～47頁'!W9</f>
        <v>619</v>
      </c>
      <c r="Y12" s="43">
        <f>SUM(F12:X12)</f>
        <v>35245</v>
      </c>
    </row>
    <row r="13" spans="1:25" ht="13.5" customHeight="1" x14ac:dyDescent="0.15">
      <c r="B13" s="35"/>
      <c r="C13" s="38"/>
      <c r="D13" s="408" t="str">
        <f>$D$7</f>
        <v>26年度</v>
      </c>
      <c r="E13" s="23" t="s">
        <v>253</v>
      </c>
      <c r="F13" s="40">
        <v>3564</v>
      </c>
      <c r="G13" s="40">
        <v>363</v>
      </c>
      <c r="H13" s="40">
        <v>13771</v>
      </c>
      <c r="I13" s="40">
        <v>1026</v>
      </c>
      <c r="J13" s="40">
        <v>2078</v>
      </c>
      <c r="K13" s="40">
        <v>1695</v>
      </c>
      <c r="L13" s="40">
        <v>3589</v>
      </c>
      <c r="M13" s="40">
        <v>3</v>
      </c>
      <c r="N13" s="316">
        <v>155</v>
      </c>
      <c r="O13" s="316">
        <v>4</v>
      </c>
      <c r="P13" s="316">
        <v>0</v>
      </c>
      <c r="Q13" s="40">
        <v>6</v>
      </c>
      <c r="R13" s="40">
        <v>9</v>
      </c>
      <c r="S13" s="40">
        <v>0</v>
      </c>
      <c r="T13" s="40">
        <v>12</v>
      </c>
      <c r="U13" s="40">
        <v>43</v>
      </c>
      <c r="V13" s="40">
        <v>7</v>
      </c>
      <c r="W13" s="40">
        <v>6</v>
      </c>
      <c r="X13" s="40">
        <v>174</v>
      </c>
      <c r="Y13" s="43">
        <f>SUM(F13:X13)</f>
        <v>26505</v>
      </c>
    </row>
    <row r="14" spans="1:25" ht="13.5" customHeight="1" x14ac:dyDescent="0.15">
      <c r="B14" s="35"/>
      <c r="C14" s="38"/>
      <c r="D14" s="408"/>
      <c r="E14" s="23" t="s">
        <v>254</v>
      </c>
      <c r="F14" s="40">
        <v>3578</v>
      </c>
      <c r="G14" s="40">
        <v>777</v>
      </c>
      <c r="H14" s="40">
        <v>13772</v>
      </c>
      <c r="I14" s="40">
        <v>1026</v>
      </c>
      <c r="J14" s="40">
        <v>2078</v>
      </c>
      <c r="K14" s="40">
        <v>1695</v>
      </c>
      <c r="L14" s="40">
        <v>3589</v>
      </c>
      <c r="M14" s="40">
        <v>3</v>
      </c>
      <c r="N14" s="316">
        <v>155</v>
      </c>
      <c r="O14" s="316">
        <v>12</v>
      </c>
      <c r="P14" s="316">
        <v>0</v>
      </c>
      <c r="Q14" s="40">
        <v>6</v>
      </c>
      <c r="R14" s="40">
        <v>15</v>
      </c>
      <c r="S14" s="40">
        <v>0</v>
      </c>
      <c r="T14" s="40">
        <v>31</v>
      </c>
      <c r="U14" s="40">
        <v>60</v>
      </c>
      <c r="V14" s="40">
        <v>9</v>
      </c>
      <c r="W14" s="40">
        <v>6</v>
      </c>
      <c r="X14" s="40">
        <v>575</v>
      </c>
      <c r="Y14" s="43">
        <f>SUM(F14:X14)</f>
        <v>27387</v>
      </c>
    </row>
    <row r="15" spans="1:25" ht="13.5" customHeight="1" x14ac:dyDescent="0.15">
      <c r="B15" s="35"/>
      <c r="C15" s="38"/>
      <c r="D15" s="409" t="s">
        <v>41</v>
      </c>
      <c r="E15" s="23" t="s">
        <v>253</v>
      </c>
      <c r="F15" s="24">
        <f>IF(F13=0,"- ",F11/F13*100)</f>
        <v>288.10325476992142</v>
      </c>
      <c r="G15" s="24">
        <f t="shared" ref="G15:Y15" si="8">IF(G13=0,"- ",G11/G13*100)</f>
        <v>283.74655647382923</v>
      </c>
      <c r="H15" s="24">
        <f t="shared" si="8"/>
        <v>108.61230121269334</v>
      </c>
      <c r="I15" s="24">
        <f t="shared" si="8"/>
        <v>54.385964912280706</v>
      </c>
      <c r="J15" s="24">
        <f t="shared" si="8"/>
        <v>82.098171318575552</v>
      </c>
      <c r="K15" s="24">
        <f t="shared" si="8"/>
        <v>34.80825958702065</v>
      </c>
      <c r="L15" s="24">
        <f t="shared" si="8"/>
        <v>102.95346893285038</v>
      </c>
      <c r="M15" s="186">
        <f t="shared" si="8"/>
        <v>300</v>
      </c>
      <c r="N15" s="186">
        <f t="shared" ref="N15:P16" si="9">IF(N13=0,"- ",N11/N13*100)</f>
        <v>52.903225806451616</v>
      </c>
      <c r="O15" s="186">
        <f t="shared" si="9"/>
        <v>475</v>
      </c>
      <c r="P15" s="186" t="str">
        <f t="shared" si="9"/>
        <v xml:space="preserve">- </v>
      </c>
      <c r="Q15" s="186">
        <f t="shared" si="8"/>
        <v>133.33333333333331</v>
      </c>
      <c r="R15" s="186">
        <f t="shared" si="8"/>
        <v>233.33333333333334</v>
      </c>
      <c r="S15" s="186" t="str">
        <f t="shared" si="8"/>
        <v xml:space="preserve">- </v>
      </c>
      <c r="T15" s="186">
        <f t="shared" si="8"/>
        <v>108.33333333333333</v>
      </c>
      <c r="U15" s="186">
        <f t="shared" si="8"/>
        <v>111.62790697674419</v>
      </c>
      <c r="V15" s="186">
        <f t="shared" si="8"/>
        <v>14.285714285714285</v>
      </c>
      <c r="W15" s="186">
        <f t="shared" si="8"/>
        <v>750</v>
      </c>
      <c r="X15" s="186">
        <f t="shared" si="8"/>
        <v>101.14942528735634</v>
      </c>
      <c r="Y15" s="188">
        <f t="shared" si="8"/>
        <v>125.38388983210716</v>
      </c>
    </row>
    <row r="16" spans="1:25" ht="13.5" customHeight="1" thickBot="1" x14ac:dyDescent="0.2">
      <c r="B16" s="35"/>
      <c r="C16" s="44"/>
      <c r="D16" s="410"/>
      <c r="E16" s="29" t="s">
        <v>254</v>
      </c>
      <c r="F16" s="26">
        <f>IF(F14=0,"- ",F12/F14*100)</f>
        <v>290.74902179988823</v>
      </c>
      <c r="G16" s="26">
        <f t="shared" ref="G16:Y16" si="10">IF(G14=0,"- ",G12/G14*100)</f>
        <v>270.78507078507079</v>
      </c>
      <c r="H16" s="26">
        <f t="shared" si="10"/>
        <v>108.80046471100783</v>
      </c>
      <c r="I16" s="26">
        <f t="shared" si="10"/>
        <v>55.555555555555557</v>
      </c>
      <c r="J16" s="26">
        <f t="shared" si="10"/>
        <v>82.868142444658318</v>
      </c>
      <c r="K16" s="26">
        <f t="shared" si="10"/>
        <v>36.696165191740413</v>
      </c>
      <c r="L16" s="26">
        <f t="shared" si="10"/>
        <v>107.24435775982168</v>
      </c>
      <c r="M16" s="187">
        <f t="shared" si="10"/>
        <v>300</v>
      </c>
      <c r="N16" s="187">
        <f t="shared" si="9"/>
        <v>52.903225806451616</v>
      </c>
      <c r="O16" s="187">
        <f t="shared" si="9"/>
        <v>250</v>
      </c>
      <c r="P16" s="187" t="str">
        <f t="shared" si="9"/>
        <v xml:space="preserve">- </v>
      </c>
      <c r="Q16" s="187">
        <f t="shared" si="10"/>
        <v>133.33333333333331</v>
      </c>
      <c r="R16" s="187">
        <f t="shared" si="10"/>
        <v>213.33333333333334</v>
      </c>
      <c r="S16" s="187" t="str">
        <f t="shared" si="10"/>
        <v xml:space="preserve">- </v>
      </c>
      <c r="T16" s="187">
        <f t="shared" si="10"/>
        <v>96.774193548387103</v>
      </c>
      <c r="U16" s="187">
        <f t="shared" si="10"/>
        <v>165</v>
      </c>
      <c r="V16" s="187">
        <f t="shared" si="10"/>
        <v>11.111111111111111</v>
      </c>
      <c r="W16" s="187">
        <f t="shared" si="10"/>
        <v>750</v>
      </c>
      <c r="X16" s="187">
        <f t="shared" si="10"/>
        <v>107.65217391304347</v>
      </c>
      <c r="Y16" s="189">
        <f t="shared" si="10"/>
        <v>128.69244532077261</v>
      </c>
    </row>
    <row r="17" spans="2:25" ht="13.5" customHeight="1" x14ac:dyDescent="0.15">
      <c r="B17" s="413"/>
      <c r="C17" s="339" t="s">
        <v>320</v>
      </c>
      <c r="D17" s="406"/>
      <c r="E17" s="151" t="s">
        <v>253</v>
      </c>
      <c r="F17" s="41">
        <f>'41～47頁'!E58</f>
        <v>612511</v>
      </c>
      <c r="G17" s="41">
        <f>'41～47頁'!F58</f>
        <v>284462</v>
      </c>
      <c r="H17" s="41">
        <f>'41～47頁'!G58</f>
        <v>471402</v>
      </c>
      <c r="I17" s="41">
        <f>'41～47頁'!H58</f>
        <v>219412</v>
      </c>
      <c r="J17" s="41">
        <f>'41～47頁'!I58</f>
        <v>78735</v>
      </c>
      <c r="K17" s="41">
        <f>'41～47頁'!J58</f>
        <v>70602</v>
      </c>
      <c r="L17" s="41">
        <f>'41～47頁'!K58</f>
        <v>149099</v>
      </c>
      <c r="M17" s="41">
        <f>'41～47頁'!L58</f>
        <v>1526</v>
      </c>
      <c r="N17" s="41">
        <f>'41～47頁'!M58</f>
        <v>17617</v>
      </c>
      <c r="O17" s="41">
        <f>'41～47頁'!N58</f>
        <v>11892</v>
      </c>
      <c r="P17" s="41">
        <f>'41～47頁'!O58</f>
        <v>1463</v>
      </c>
      <c r="Q17" s="41">
        <f>'41～47頁'!P58</f>
        <v>6014</v>
      </c>
      <c r="R17" s="41">
        <f>'41～47頁'!Q58</f>
        <v>5366</v>
      </c>
      <c r="S17" s="41">
        <f>'41～47頁'!R58</f>
        <v>2923</v>
      </c>
      <c r="T17" s="41">
        <f>'41～47頁'!S58</f>
        <v>2865</v>
      </c>
      <c r="U17" s="41">
        <f>'41～47頁'!T58</f>
        <v>39351</v>
      </c>
      <c r="V17" s="41">
        <f>'41～47頁'!U58</f>
        <v>6455</v>
      </c>
      <c r="W17" s="41">
        <f>'41～47頁'!V58</f>
        <v>19886</v>
      </c>
      <c r="X17" s="41">
        <f>'41～47頁'!W58</f>
        <v>51163</v>
      </c>
      <c r="Y17" s="42">
        <f>SUM(F17:X17)</f>
        <v>2052744</v>
      </c>
    </row>
    <row r="18" spans="2:25" ht="13.5" customHeight="1" x14ac:dyDescent="0.15">
      <c r="B18" s="413"/>
      <c r="C18" s="340"/>
      <c r="D18" s="407"/>
      <c r="E18" s="23" t="s">
        <v>254</v>
      </c>
      <c r="F18" s="40">
        <f>'41～47頁'!E59</f>
        <v>764393</v>
      </c>
      <c r="G18" s="40">
        <f>'41～47頁'!F59</f>
        <v>340590</v>
      </c>
      <c r="H18" s="40">
        <f>'41～47頁'!G59</f>
        <v>539118</v>
      </c>
      <c r="I18" s="40">
        <f>'41～47頁'!H59</f>
        <v>298631</v>
      </c>
      <c r="J18" s="40">
        <f>'41～47頁'!I59</f>
        <v>106789</v>
      </c>
      <c r="K18" s="40">
        <f>'41～47頁'!J59</f>
        <v>92411</v>
      </c>
      <c r="L18" s="40">
        <f>'41～47頁'!K59</f>
        <v>206501</v>
      </c>
      <c r="M18" s="40">
        <f>'41～47頁'!L59</f>
        <v>2389</v>
      </c>
      <c r="N18" s="40">
        <f>'41～47頁'!M59</f>
        <v>24545</v>
      </c>
      <c r="O18" s="40">
        <f>'41～47頁'!N59</f>
        <v>17360</v>
      </c>
      <c r="P18" s="40">
        <f>'41～47頁'!O59</f>
        <v>2187</v>
      </c>
      <c r="Q18" s="40">
        <f>'41～47頁'!P59</f>
        <v>8510</v>
      </c>
      <c r="R18" s="40">
        <f>'41～47頁'!Q59</f>
        <v>7640</v>
      </c>
      <c r="S18" s="40">
        <f>'41～47頁'!R59</f>
        <v>4117</v>
      </c>
      <c r="T18" s="40">
        <f>'41～47頁'!S59</f>
        <v>3888</v>
      </c>
      <c r="U18" s="40">
        <f>'41～47頁'!T59</f>
        <v>53163</v>
      </c>
      <c r="V18" s="40">
        <f>'41～47頁'!U59</f>
        <v>9221</v>
      </c>
      <c r="W18" s="40">
        <f>'41～47頁'!V59</f>
        <v>27212</v>
      </c>
      <c r="X18" s="40">
        <f>'41～47頁'!W59</f>
        <v>71242</v>
      </c>
      <c r="Y18" s="43">
        <f>SUM(F18:X18)</f>
        <v>2579907</v>
      </c>
    </row>
    <row r="19" spans="2:25" ht="13.5" customHeight="1" x14ac:dyDescent="0.15">
      <c r="B19" s="35"/>
      <c r="C19" s="38"/>
      <c r="D19" s="408" t="str">
        <f>$D$7</f>
        <v>26年度</v>
      </c>
      <c r="E19" s="23" t="s">
        <v>253</v>
      </c>
      <c r="F19" s="40">
        <v>360681</v>
      </c>
      <c r="G19" s="40">
        <v>183590</v>
      </c>
      <c r="H19" s="40">
        <v>433112</v>
      </c>
      <c r="I19" s="40">
        <v>184604</v>
      </c>
      <c r="J19" s="40">
        <v>70695</v>
      </c>
      <c r="K19" s="40">
        <v>41711</v>
      </c>
      <c r="L19" s="40">
        <v>110703</v>
      </c>
      <c r="M19" s="40">
        <v>1515</v>
      </c>
      <c r="N19" s="316">
        <v>11656</v>
      </c>
      <c r="O19" s="316">
        <v>4618</v>
      </c>
      <c r="P19" s="316">
        <v>997</v>
      </c>
      <c r="Q19" s="40">
        <v>6735</v>
      </c>
      <c r="R19" s="40">
        <v>5148</v>
      </c>
      <c r="S19" s="40">
        <v>2803</v>
      </c>
      <c r="T19" s="40">
        <v>2883</v>
      </c>
      <c r="U19" s="40">
        <v>34246</v>
      </c>
      <c r="V19" s="40">
        <v>5019</v>
      </c>
      <c r="W19" s="40">
        <v>17346</v>
      </c>
      <c r="X19" s="40">
        <v>51555</v>
      </c>
      <c r="Y19" s="43">
        <f>SUM(F19:X19)</f>
        <v>1529617</v>
      </c>
    </row>
    <row r="20" spans="2:25" ht="13.5" customHeight="1" x14ac:dyDescent="0.15">
      <c r="B20" s="35"/>
      <c r="C20" s="38"/>
      <c r="D20" s="408"/>
      <c r="E20" s="23" t="s">
        <v>254</v>
      </c>
      <c r="F20" s="40">
        <v>453094</v>
      </c>
      <c r="G20" s="40">
        <v>219932</v>
      </c>
      <c r="H20" s="40">
        <v>497529</v>
      </c>
      <c r="I20" s="40">
        <v>252088</v>
      </c>
      <c r="J20" s="40">
        <v>92283</v>
      </c>
      <c r="K20" s="40">
        <v>53480</v>
      </c>
      <c r="L20" s="40">
        <v>154103</v>
      </c>
      <c r="M20" s="40">
        <v>2207</v>
      </c>
      <c r="N20" s="316">
        <v>16599</v>
      </c>
      <c r="O20" s="316">
        <v>6841</v>
      </c>
      <c r="P20" s="316">
        <v>1568</v>
      </c>
      <c r="Q20" s="40">
        <v>11006</v>
      </c>
      <c r="R20" s="40">
        <v>7148</v>
      </c>
      <c r="S20" s="40">
        <v>3917</v>
      </c>
      <c r="T20" s="40">
        <v>4023</v>
      </c>
      <c r="U20" s="40">
        <v>46762</v>
      </c>
      <c r="V20" s="40">
        <v>7375</v>
      </c>
      <c r="W20" s="40">
        <v>23889</v>
      </c>
      <c r="X20" s="40">
        <v>71921</v>
      </c>
      <c r="Y20" s="43">
        <f>SUM(F20:X20)</f>
        <v>1925765</v>
      </c>
    </row>
    <row r="21" spans="2:25" ht="13.5" customHeight="1" x14ac:dyDescent="0.15">
      <c r="B21" s="35"/>
      <c r="C21" s="38"/>
      <c r="D21" s="409" t="s">
        <v>41</v>
      </c>
      <c r="E21" s="23" t="s">
        <v>253</v>
      </c>
      <c r="F21" s="24">
        <f>IF(F19=0,"- ",F17/F19*100)</f>
        <v>169.82070028640265</v>
      </c>
      <c r="G21" s="24">
        <f t="shared" ref="G21:Y21" si="11">IF(G19=0,"- ",G17/G19*100)</f>
        <v>154.94416907238957</v>
      </c>
      <c r="H21" s="24">
        <f t="shared" si="11"/>
        <v>108.84066938805668</v>
      </c>
      <c r="I21" s="24">
        <f t="shared" si="11"/>
        <v>118.85549608892549</v>
      </c>
      <c r="J21" s="24">
        <f t="shared" si="11"/>
        <v>111.37279864205389</v>
      </c>
      <c r="K21" s="24">
        <f t="shared" si="11"/>
        <v>169.26470235669248</v>
      </c>
      <c r="L21" s="24">
        <f t="shared" si="11"/>
        <v>134.68379357379655</v>
      </c>
      <c r="M21" s="186">
        <f t="shared" si="11"/>
        <v>100.72607260726072</v>
      </c>
      <c r="N21" s="186">
        <f t="shared" ref="N21:P22" si="12">IF(N19=0,"- ",N17/N19*100)</f>
        <v>151.14104323953327</v>
      </c>
      <c r="O21" s="186">
        <f t="shared" si="12"/>
        <v>257.51407535729754</v>
      </c>
      <c r="P21" s="186">
        <f t="shared" si="12"/>
        <v>146.74022066198594</v>
      </c>
      <c r="Q21" s="186">
        <f t="shared" si="11"/>
        <v>89.294729027468449</v>
      </c>
      <c r="R21" s="186">
        <f t="shared" si="11"/>
        <v>104.23465423465423</v>
      </c>
      <c r="S21" s="186">
        <f t="shared" si="11"/>
        <v>104.28112736353907</v>
      </c>
      <c r="T21" s="186">
        <f t="shared" si="11"/>
        <v>99.375650364203949</v>
      </c>
      <c r="U21" s="186">
        <f t="shared" si="11"/>
        <v>114.90685043508731</v>
      </c>
      <c r="V21" s="186">
        <f t="shared" si="11"/>
        <v>128.61127714684199</v>
      </c>
      <c r="W21" s="186">
        <f t="shared" si="11"/>
        <v>114.64314539375071</v>
      </c>
      <c r="X21" s="186">
        <f t="shared" si="11"/>
        <v>99.239646978954511</v>
      </c>
      <c r="Y21" s="188">
        <f t="shared" si="11"/>
        <v>134.1998683330533</v>
      </c>
    </row>
    <row r="22" spans="2:25" ht="13.5" customHeight="1" thickBot="1" x14ac:dyDescent="0.2">
      <c r="B22" s="35"/>
      <c r="C22" s="44"/>
      <c r="D22" s="410"/>
      <c r="E22" s="29" t="s">
        <v>254</v>
      </c>
      <c r="F22" s="26">
        <f>IF(F20=0,"- ",F18/F20*100)</f>
        <v>168.70516934675808</v>
      </c>
      <c r="G22" s="26">
        <f t="shared" ref="G22:Y22" si="13">IF(G20=0,"- ",G18/G20*100)</f>
        <v>154.86150264627247</v>
      </c>
      <c r="H22" s="26">
        <f t="shared" si="13"/>
        <v>108.35911072520396</v>
      </c>
      <c r="I22" s="26">
        <f t="shared" si="13"/>
        <v>118.46299704864968</v>
      </c>
      <c r="J22" s="26">
        <f t="shared" si="13"/>
        <v>115.71903817604543</v>
      </c>
      <c r="K22" s="26">
        <f t="shared" si="13"/>
        <v>172.79543754674646</v>
      </c>
      <c r="L22" s="26">
        <f t="shared" si="13"/>
        <v>134.00193377156836</v>
      </c>
      <c r="M22" s="187">
        <f t="shared" si="13"/>
        <v>108.2464884458541</v>
      </c>
      <c r="N22" s="187">
        <f t="shared" si="12"/>
        <v>147.87035363576121</v>
      </c>
      <c r="O22" s="187">
        <f t="shared" si="12"/>
        <v>253.76406958047068</v>
      </c>
      <c r="P22" s="187">
        <f t="shared" si="12"/>
        <v>139.47704081632654</v>
      </c>
      <c r="Q22" s="187">
        <f t="shared" si="13"/>
        <v>77.321461021261129</v>
      </c>
      <c r="R22" s="187">
        <f t="shared" si="13"/>
        <v>106.88304420817012</v>
      </c>
      <c r="S22" s="187">
        <f t="shared" si="13"/>
        <v>105.10594842992084</v>
      </c>
      <c r="T22" s="187">
        <f t="shared" si="13"/>
        <v>96.644295302013433</v>
      </c>
      <c r="U22" s="187">
        <f t="shared" si="13"/>
        <v>113.68846499294298</v>
      </c>
      <c r="V22" s="187">
        <f t="shared" si="13"/>
        <v>125.03050847457627</v>
      </c>
      <c r="W22" s="187">
        <f t="shared" si="13"/>
        <v>113.91016785968438</v>
      </c>
      <c r="X22" s="187">
        <f t="shared" si="13"/>
        <v>99.055908566343632</v>
      </c>
      <c r="Y22" s="189">
        <f t="shared" si="13"/>
        <v>133.9679036642581</v>
      </c>
    </row>
    <row r="23" spans="2:25" ht="13.5" customHeight="1" x14ac:dyDescent="0.15">
      <c r="B23" s="413"/>
      <c r="C23" s="339" t="s">
        <v>321</v>
      </c>
      <c r="D23" s="406"/>
      <c r="E23" s="151" t="s">
        <v>253</v>
      </c>
      <c r="F23" s="41">
        <f>'41～47頁'!E80</f>
        <v>84253</v>
      </c>
      <c r="G23" s="41">
        <f>'41～47頁'!F80</f>
        <v>42588</v>
      </c>
      <c r="H23" s="41">
        <f>'41～47頁'!G80</f>
        <v>60272</v>
      </c>
      <c r="I23" s="41">
        <f>'41～47頁'!H80</f>
        <v>69499</v>
      </c>
      <c r="J23" s="41">
        <f>'41～47頁'!I80</f>
        <v>32935</v>
      </c>
      <c r="K23" s="41">
        <f>'41～47頁'!J80</f>
        <v>18043</v>
      </c>
      <c r="L23" s="41">
        <f>'41～47頁'!K80</f>
        <v>34581</v>
      </c>
      <c r="M23" s="41">
        <f>'41～47頁'!L80</f>
        <v>198</v>
      </c>
      <c r="N23" s="41">
        <f>'41～47頁'!M80</f>
        <v>4076</v>
      </c>
      <c r="O23" s="41">
        <f>'41～47頁'!N80</f>
        <v>1904</v>
      </c>
      <c r="P23" s="41">
        <f>'41～47頁'!O80</f>
        <v>317</v>
      </c>
      <c r="Q23" s="41">
        <f>'41～47頁'!P80</f>
        <v>984</v>
      </c>
      <c r="R23" s="41">
        <f>'41～47頁'!Q80</f>
        <v>4930</v>
      </c>
      <c r="S23" s="41">
        <f>'41～47頁'!R80</f>
        <v>1150</v>
      </c>
      <c r="T23" s="41">
        <f>'41～47頁'!S80</f>
        <v>1351</v>
      </c>
      <c r="U23" s="41">
        <f>'41～47頁'!T80</f>
        <v>12265</v>
      </c>
      <c r="V23" s="41">
        <f>'41～47頁'!U80</f>
        <v>2501</v>
      </c>
      <c r="W23" s="41">
        <f>'41～47頁'!V80</f>
        <v>49827</v>
      </c>
      <c r="X23" s="41">
        <f>'41～47頁'!W80</f>
        <v>19863</v>
      </c>
      <c r="Y23" s="42">
        <f>SUM(F23:X23)</f>
        <v>441537</v>
      </c>
    </row>
    <row r="24" spans="2:25" ht="13.5" customHeight="1" x14ac:dyDescent="0.15">
      <c r="B24" s="413"/>
      <c r="C24" s="340"/>
      <c r="D24" s="407"/>
      <c r="E24" s="23" t="s">
        <v>254</v>
      </c>
      <c r="F24" s="40">
        <f>'41～47頁'!E81</f>
        <v>111618</v>
      </c>
      <c r="G24" s="40">
        <f>'41～47頁'!F81</f>
        <v>70112</v>
      </c>
      <c r="H24" s="40">
        <f>'41～47頁'!G81</f>
        <v>80544</v>
      </c>
      <c r="I24" s="40">
        <f>'41～47頁'!H81</f>
        <v>149496</v>
      </c>
      <c r="J24" s="40">
        <f>'41～47頁'!I81</f>
        <v>74684</v>
      </c>
      <c r="K24" s="40">
        <f>'41～47頁'!J81</f>
        <v>27599</v>
      </c>
      <c r="L24" s="40">
        <f>'41～47頁'!K81</f>
        <v>46315</v>
      </c>
      <c r="M24" s="40">
        <f>'41～47頁'!L81</f>
        <v>379</v>
      </c>
      <c r="N24" s="40">
        <f>'41～47頁'!M81</f>
        <v>7765</v>
      </c>
      <c r="O24" s="40">
        <f>'41～47頁'!N81</f>
        <v>3768</v>
      </c>
      <c r="P24" s="40">
        <f>'41～47頁'!O81</f>
        <v>544</v>
      </c>
      <c r="Q24" s="40">
        <f>'41～47頁'!P81</f>
        <v>2158</v>
      </c>
      <c r="R24" s="40">
        <f>'41～47頁'!Q81</f>
        <v>15037</v>
      </c>
      <c r="S24" s="40">
        <f>'41～47頁'!R81</f>
        <v>2721</v>
      </c>
      <c r="T24" s="40">
        <f>'41～47頁'!S81</f>
        <v>3413</v>
      </c>
      <c r="U24" s="40">
        <f>'41～47頁'!T81</f>
        <v>30235</v>
      </c>
      <c r="V24" s="40">
        <f>'41～47頁'!U81</f>
        <v>6190</v>
      </c>
      <c r="W24" s="40">
        <f>'41～47頁'!V81</f>
        <v>191621</v>
      </c>
      <c r="X24" s="40">
        <f>'41～47頁'!W81</f>
        <v>59365</v>
      </c>
      <c r="Y24" s="43">
        <f>SUM(F24:X24)</f>
        <v>883564</v>
      </c>
    </row>
    <row r="25" spans="2:25" ht="13.5" customHeight="1" x14ac:dyDescent="0.15">
      <c r="B25" s="35"/>
      <c r="C25" s="38"/>
      <c r="D25" s="408" t="str">
        <f>$D$7</f>
        <v>26年度</v>
      </c>
      <c r="E25" s="23" t="s">
        <v>253</v>
      </c>
      <c r="F25" s="40">
        <v>57778</v>
      </c>
      <c r="G25" s="40">
        <v>31059</v>
      </c>
      <c r="H25" s="40">
        <v>49504</v>
      </c>
      <c r="I25" s="40">
        <v>55770</v>
      </c>
      <c r="J25" s="40">
        <v>26405</v>
      </c>
      <c r="K25" s="40">
        <v>10252</v>
      </c>
      <c r="L25" s="40">
        <v>30915</v>
      </c>
      <c r="M25" s="40">
        <v>170</v>
      </c>
      <c r="N25" s="316">
        <v>2915</v>
      </c>
      <c r="O25" s="316">
        <v>577</v>
      </c>
      <c r="P25" s="316">
        <v>26</v>
      </c>
      <c r="Q25" s="40">
        <v>2166</v>
      </c>
      <c r="R25" s="40">
        <v>3352</v>
      </c>
      <c r="S25" s="40">
        <v>762</v>
      </c>
      <c r="T25" s="40">
        <v>602</v>
      </c>
      <c r="U25" s="40">
        <v>8488</v>
      </c>
      <c r="V25" s="40">
        <v>1827</v>
      </c>
      <c r="W25" s="40">
        <v>40234</v>
      </c>
      <c r="X25" s="40">
        <v>15991</v>
      </c>
      <c r="Y25" s="43">
        <f>SUM(F25:X25)</f>
        <v>338793</v>
      </c>
    </row>
    <row r="26" spans="2:25" ht="13.5" customHeight="1" x14ac:dyDescent="0.15">
      <c r="B26" s="35"/>
      <c r="C26" s="38"/>
      <c r="D26" s="408"/>
      <c r="E26" s="23" t="s">
        <v>254</v>
      </c>
      <c r="F26" s="40">
        <v>75988</v>
      </c>
      <c r="G26" s="40">
        <v>53764</v>
      </c>
      <c r="H26" s="40">
        <v>67443</v>
      </c>
      <c r="I26" s="40">
        <v>115789</v>
      </c>
      <c r="J26" s="40">
        <v>56296</v>
      </c>
      <c r="K26" s="40">
        <v>17638</v>
      </c>
      <c r="L26" s="40">
        <v>42941</v>
      </c>
      <c r="M26" s="40">
        <v>410</v>
      </c>
      <c r="N26" s="316">
        <v>6676</v>
      </c>
      <c r="O26" s="316">
        <v>1729</v>
      </c>
      <c r="P26" s="316">
        <v>123</v>
      </c>
      <c r="Q26" s="40">
        <v>5095</v>
      </c>
      <c r="R26" s="40">
        <v>11355</v>
      </c>
      <c r="S26" s="40">
        <v>2092</v>
      </c>
      <c r="T26" s="40">
        <v>1817</v>
      </c>
      <c r="U26" s="40">
        <v>22061</v>
      </c>
      <c r="V26" s="40">
        <v>5552</v>
      </c>
      <c r="W26" s="40">
        <v>163568</v>
      </c>
      <c r="X26" s="40">
        <v>45192</v>
      </c>
      <c r="Y26" s="43">
        <f>SUM(F26:X26)</f>
        <v>695529</v>
      </c>
    </row>
    <row r="27" spans="2:25" ht="13.5" customHeight="1" x14ac:dyDescent="0.15">
      <c r="B27" s="35"/>
      <c r="C27" s="38"/>
      <c r="D27" s="409" t="s">
        <v>41</v>
      </c>
      <c r="E27" s="23" t="s">
        <v>253</v>
      </c>
      <c r="F27" s="24">
        <f>IF(F25=0,"- ",F23/F25*100)</f>
        <v>145.8219391463879</v>
      </c>
      <c r="G27" s="24">
        <f t="shared" ref="G27:Y27" si="14">IF(G25=0,"- ",G23/G25*100)</f>
        <v>137.11967545638944</v>
      </c>
      <c r="H27" s="24">
        <f t="shared" si="14"/>
        <v>121.75177763413056</v>
      </c>
      <c r="I27" s="24">
        <f t="shared" si="14"/>
        <v>124.61717769410076</v>
      </c>
      <c r="J27" s="24">
        <f t="shared" si="14"/>
        <v>124.73016474152622</v>
      </c>
      <c r="K27" s="24">
        <f t="shared" si="14"/>
        <v>175.99492781896217</v>
      </c>
      <c r="L27" s="24">
        <f t="shared" si="14"/>
        <v>111.85832120329937</v>
      </c>
      <c r="M27" s="186">
        <f t="shared" si="14"/>
        <v>116.47058823529413</v>
      </c>
      <c r="N27" s="186">
        <f t="shared" ref="N27:P28" si="15">IF(N25=0,"- ",N23/N25*100)</f>
        <v>139.82847341337907</v>
      </c>
      <c r="O27" s="186">
        <f t="shared" si="15"/>
        <v>329.9826689774697</v>
      </c>
      <c r="P27" s="186">
        <f t="shared" si="15"/>
        <v>1219.2307692307691</v>
      </c>
      <c r="Q27" s="186">
        <f t="shared" si="14"/>
        <v>45.429362880886423</v>
      </c>
      <c r="R27" s="186">
        <f t="shared" si="14"/>
        <v>147.0763723150358</v>
      </c>
      <c r="S27" s="186">
        <f t="shared" si="14"/>
        <v>150.91863517060366</v>
      </c>
      <c r="T27" s="186">
        <f t="shared" si="14"/>
        <v>224.41860465116278</v>
      </c>
      <c r="U27" s="186">
        <f t="shared" si="14"/>
        <v>144.4981149858624</v>
      </c>
      <c r="V27" s="186">
        <f t="shared" si="14"/>
        <v>136.89107827038862</v>
      </c>
      <c r="W27" s="186">
        <f t="shared" si="14"/>
        <v>123.84301834269525</v>
      </c>
      <c r="X27" s="186">
        <f t="shared" si="14"/>
        <v>124.21362016134074</v>
      </c>
      <c r="Y27" s="188">
        <f t="shared" si="14"/>
        <v>130.32648254243742</v>
      </c>
    </row>
    <row r="28" spans="2:25" ht="13.5" customHeight="1" thickBot="1" x14ac:dyDescent="0.2">
      <c r="B28" s="35"/>
      <c r="C28" s="44"/>
      <c r="D28" s="410"/>
      <c r="E28" s="29" t="s">
        <v>254</v>
      </c>
      <c r="F28" s="26">
        <f>IF(F26=0,"- ",F24/F26*100)</f>
        <v>146.88898247091646</v>
      </c>
      <c r="G28" s="26">
        <f t="shared" ref="G28:Y28" si="16">IF(G26=0,"- ",G24/G26*100)</f>
        <v>130.4069637675768</v>
      </c>
      <c r="H28" s="26">
        <f t="shared" si="16"/>
        <v>119.42529246919622</v>
      </c>
      <c r="I28" s="26">
        <f t="shared" si="16"/>
        <v>129.11070999835908</v>
      </c>
      <c r="J28" s="26">
        <f t="shared" si="16"/>
        <v>132.66306664771921</v>
      </c>
      <c r="K28" s="26">
        <f t="shared" si="16"/>
        <v>156.4746569905885</v>
      </c>
      <c r="L28" s="26">
        <f t="shared" si="16"/>
        <v>107.85729256421601</v>
      </c>
      <c r="M28" s="187">
        <f t="shared" si="16"/>
        <v>92.439024390243901</v>
      </c>
      <c r="N28" s="187">
        <f t="shared" si="15"/>
        <v>116.31216297183941</v>
      </c>
      <c r="O28" s="187">
        <f t="shared" si="15"/>
        <v>217.92943898207056</v>
      </c>
      <c r="P28" s="187">
        <f t="shared" si="15"/>
        <v>442.27642276422768</v>
      </c>
      <c r="Q28" s="187">
        <f t="shared" si="16"/>
        <v>42.355250245338567</v>
      </c>
      <c r="R28" s="187">
        <f t="shared" si="16"/>
        <v>132.42624394539851</v>
      </c>
      <c r="S28" s="187">
        <f t="shared" si="16"/>
        <v>130.06692160611854</v>
      </c>
      <c r="T28" s="187">
        <f t="shared" si="16"/>
        <v>187.83709411117226</v>
      </c>
      <c r="U28" s="187">
        <f t="shared" si="16"/>
        <v>137.05181088799239</v>
      </c>
      <c r="V28" s="187">
        <f t="shared" si="16"/>
        <v>111.49135446685878</v>
      </c>
      <c r="W28" s="187">
        <f t="shared" si="16"/>
        <v>117.15066516678078</v>
      </c>
      <c r="X28" s="187">
        <f t="shared" si="16"/>
        <v>131.3617454416711</v>
      </c>
      <c r="Y28" s="189">
        <f t="shared" si="16"/>
        <v>127.03481810248027</v>
      </c>
    </row>
    <row r="29" spans="2:25" ht="13.5" customHeight="1" x14ac:dyDescent="0.15">
      <c r="B29" s="413"/>
      <c r="C29" s="339" t="s">
        <v>260</v>
      </c>
      <c r="D29" s="406"/>
      <c r="E29" s="151" t="s">
        <v>253</v>
      </c>
      <c r="F29" s="41">
        <f>'41～47頁'!E122</f>
        <v>217498</v>
      </c>
      <c r="G29" s="41">
        <f>'41～47頁'!F122</f>
        <v>158595</v>
      </c>
      <c r="H29" s="41">
        <f>'41～47頁'!G122</f>
        <v>349719</v>
      </c>
      <c r="I29" s="41">
        <f>'41～47頁'!H122</f>
        <v>69318</v>
      </c>
      <c r="J29" s="41">
        <f>'41～47頁'!I122</f>
        <v>29762</v>
      </c>
      <c r="K29" s="41">
        <f>'41～47頁'!J122</f>
        <v>26157</v>
      </c>
      <c r="L29" s="41">
        <f>'41～47頁'!K122</f>
        <v>42088</v>
      </c>
      <c r="M29" s="41">
        <f>'41～47頁'!L122</f>
        <v>379</v>
      </c>
      <c r="N29" s="41">
        <f>'41～47頁'!M122</f>
        <v>5303</v>
      </c>
      <c r="O29" s="41">
        <f>'41～47頁'!N122</f>
        <v>2037</v>
      </c>
      <c r="P29" s="41">
        <f>'41～47頁'!O122</f>
        <v>661</v>
      </c>
      <c r="Q29" s="41">
        <f>'41～47頁'!P122</f>
        <v>1256</v>
      </c>
      <c r="R29" s="41">
        <f>'41～47頁'!Q122</f>
        <v>593</v>
      </c>
      <c r="S29" s="41">
        <f>'41～47頁'!R122</f>
        <v>439</v>
      </c>
      <c r="T29" s="41">
        <f>'41～47頁'!S122</f>
        <v>230</v>
      </c>
      <c r="U29" s="41">
        <f>'41～47頁'!T122</f>
        <v>4872</v>
      </c>
      <c r="V29" s="41">
        <f>'41～47頁'!U122</f>
        <v>779</v>
      </c>
      <c r="W29" s="41">
        <f>'41～47頁'!V122</f>
        <v>2220</v>
      </c>
      <c r="X29" s="41">
        <f>'41～47頁'!W122</f>
        <v>28900</v>
      </c>
      <c r="Y29" s="42">
        <f>SUM(F29:X29)</f>
        <v>940806</v>
      </c>
    </row>
    <row r="30" spans="2:25" ht="13.5" customHeight="1" x14ac:dyDescent="0.15">
      <c r="B30" s="413"/>
      <c r="C30" s="340"/>
      <c r="D30" s="407"/>
      <c r="E30" s="23" t="s">
        <v>254</v>
      </c>
      <c r="F30" s="40">
        <f>'41～47頁'!E123</f>
        <v>231324</v>
      </c>
      <c r="G30" s="40">
        <f>'41～47頁'!F123</f>
        <v>162134</v>
      </c>
      <c r="H30" s="40">
        <f>'41～47頁'!G123</f>
        <v>354283</v>
      </c>
      <c r="I30" s="40">
        <f>'41～47頁'!H123</f>
        <v>74604</v>
      </c>
      <c r="J30" s="40">
        <f>'41～47頁'!I123</f>
        <v>30915</v>
      </c>
      <c r="K30" s="40">
        <f>'41～47頁'!J123</f>
        <v>26553</v>
      </c>
      <c r="L30" s="40">
        <f>'41～47頁'!K123</f>
        <v>43001</v>
      </c>
      <c r="M30" s="40">
        <f>'41～47頁'!L123</f>
        <v>380</v>
      </c>
      <c r="N30" s="40">
        <f>'41～47頁'!M123</f>
        <v>5454</v>
      </c>
      <c r="O30" s="40">
        <f>'41～47頁'!N123</f>
        <v>2113</v>
      </c>
      <c r="P30" s="40">
        <f>'41～47頁'!O123</f>
        <v>688</v>
      </c>
      <c r="Q30" s="40">
        <f>'41～47頁'!P123</f>
        <v>1588</v>
      </c>
      <c r="R30" s="40">
        <f>'41～47頁'!Q123</f>
        <v>1062</v>
      </c>
      <c r="S30" s="40">
        <f>'41～47頁'!R123</f>
        <v>745</v>
      </c>
      <c r="T30" s="40">
        <f>'41～47頁'!S123</f>
        <v>342</v>
      </c>
      <c r="U30" s="40">
        <f>'41～47頁'!T123</f>
        <v>5456</v>
      </c>
      <c r="V30" s="40">
        <f>'41～47頁'!U123</f>
        <v>920</v>
      </c>
      <c r="W30" s="40">
        <f>'41～47頁'!V123</f>
        <v>2489</v>
      </c>
      <c r="X30" s="40">
        <f>'41～47頁'!W123</f>
        <v>30283</v>
      </c>
      <c r="Y30" s="43">
        <f>SUM(F30:X30)</f>
        <v>974334</v>
      </c>
    </row>
    <row r="31" spans="2:25" ht="13.5" customHeight="1" x14ac:dyDescent="0.15">
      <c r="B31" s="35"/>
      <c r="C31" s="38"/>
      <c r="D31" s="408" t="str">
        <f>$D$7</f>
        <v>26年度</v>
      </c>
      <c r="E31" s="23" t="s">
        <v>253</v>
      </c>
      <c r="F31" s="40">
        <v>159114</v>
      </c>
      <c r="G31" s="40">
        <v>105704</v>
      </c>
      <c r="H31" s="40">
        <v>317633</v>
      </c>
      <c r="I31" s="40">
        <v>54322</v>
      </c>
      <c r="J31" s="40">
        <v>29745</v>
      </c>
      <c r="K31" s="40">
        <v>19048</v>
      </c>
      <c r="L31" s="40">
        <v>41607</v>
      </c>
      <c r="M31" s="40">
        <v>89</v>
      </c>
      <c r="N31" s="316">
        <v>4785</v>
      </c>
      <c r="O31" s="316">
        <v>1358</v>
      </c>
      <c r="P31" s="316">
        <v>338</v>
      </c>
      <c r="Q31" s="40">
        <v>678</v>
      </c>
      <c r="R31" s="40">
        <v>477</v>
      </c>
      <c r="S31" s="40">
        <v>368</v>
      </c>
      <c r="T31" s="40">
        <v>228</v>
      </c>
      <c r="U31" s="40">
        <v>3208</v>
      </c>
      <c r="V31" s="40">
        <v>557</v>
      </c>
      <c r="W31" s="40">
        <v>1630</v>
      </c>
      <c r="X31" s="40">
        <v>10748</v>
      </c>
      <c r="Y31" s="43">
        <f>SUM(F31:X31)</f>
        <v>751637</v>
      </c>
    </row>
    <row r="32" spans="2:25" ht="13.5" customHeight="1" x14ac:dyDescent="0.15">
      <c r="B32" s="35"/>
      <c r="C32" s="38"/>
      <c r="D32" s="408"/>
      <c r="E32" s="23" t="s">
        <v>254</v>
      </c>
      <c r="F32" s="40">
        <v>170256</v>
      </c>
      <c r="G32" s="40">
        <v>108032</v>
      </c>
      <c r="H32" s="40">
        <v>319742</v>
      </c>
      <c r="I32" s="40">
        <v>60159</v>
      </c>
      <c r="J32" s="40">
        <v>31003</v>
      </c>
      <c r="K32" s="40">
        <v>20324</v>
      </c>
      <c r="L32" s="40">
        <v>42532</v>
      </c>
      <c r="M32" s="40">
        <v>92</v>
      </c>
      <c r="N32" s="316">
        <v>5128</v>
      </c>
      <c r="O32" s="316">
        <v>1470</v>
      </c>
      <c r="P32" s="316">
        <v>356</v>
      </c>
      <c r="Q32" s="40">
        <v>1066</v>
      </c>
      <c r="R32" s="40">
        <v>726</v>
      </c>
      <c r="S32" s="40">
        <v>592</v>
      </c>
      <c r="T32" s="40">
        <v>301</v>
      </c>
      <c r="U32" s="40">
        <v>3779</v>
      </c>
      <c r="V32" s="40">
        <v>880</v>
      </c>
      <c r="W32" s="40">
        <v>1998</v>
      </c>
      <c r="X32" s="40">
        <v>12137</v>
      </c>
      <c r="Y32" s="43">
        <f>SUM(F32:X32)</f>
        <v>780573</v>
      </c>
    </row>
    <row r="33" spans="2:25" ht="13.5" customHeight="1" x14ac:dyDescent="0.15">
      <c r="B33" s="35"/>
      <c r="C33" s="38"/>
      <c r="D33" s="409" t="s">
        <v>41</v>
      </c>
      <c r="E33" s="23" t="s">
        <v>253</v>
      </c>
      <c r="F33" s="24">
        <f>IF(F31=0,"- ",F29/F31*100)</f>
        <v>136.69318853149315</v>
      </c>
      <c r="G33" s="24">
        <f t="shared" ref="G33:Y33" si="17">IF(G31=0,"- ",G29/G31*100)</f>
        <v>150.03689548172255</v>
      </c>
      <c r="H33" s="24">
        <f t="shared" si="17"/>
        <v>110.10159523727067</v>
      </c>
      <c r="I33" s="24">
        <f t="shared" si="17"/>
        <v>127.60575825632341</v>
      </c>
      <c r="J33" s="24">
        <f t="shared" si="17"/>
        <v>100.05715246259876</v>
      </c>
      <c r="K33" s="24">
        <f t="shared" si="17"/>
        <v>137.32150356992861</v>
      </c>
      <c r="L33" s="24">
        <f t="shared" si="17"/>
        <v>101.1560554714351</v>
      </c>
      <c r="M33" s="186">
        <f t="shared" si="17"/>
        <v>425.84269662921355</v>
      </c>
      <c r="N33" s="186">
        <f t="shared" ref="N33:P34" si="18">IF(N31=0,"- ",N29/N31*100)</f>
        <v>110.82549634273772</v>
      </c>
      <c r="O33" s="186">
        <f t="shared" si="18"/>
        <v>150</v>
      </c>
      <c r="P33" s="186">
        <f t="shared" si="18"/>
        <v>195.5621301775148</v>
      </c>
      <c r="Q33" s="186">
        <f t="shared" si="17"/>
        <v>185.25073746312682</v>
      </c>
      <c r="R33" s="186">
        <f t="shared" si="17"/>
        <v>124.31865828092243</v>
      </c>
      <c r="S33" s="186">
        <f t="shared" si="17"/>
        <v>119.29347826086956</v>
      </c>
      <c r="T33" s="186">
        <f t="shared" si="17"/>
        <v>100.87719298245614</v>
      </c>
      <c r="U33" s="186">
        <f t="shared" si="17"/>
        <v>151.87032418952617</v>
      </c>
      <c r="V33" s="186">
        <f t="shared" si="17"/>
        <v>139.85637342908439</v>
      </c>
      <c r="W33" s="186">
        <f t="shared" si="17"/>
        <v>136.19631901840489</v>
      </c>
      <c r="X33" s="186">
        <f t="shared" si="17"/>
        <v>268.88723483438781</v>
      </c>
      <c r="Y33" s="188">
        <f t="shared" si="17"/>
        <v>125.16760084987833</v>
      </c>
    </row>
    <row r="34" spans="2:25" ht="13.5" customHeight="1" thickBot="1" x14ac:dyDescent="0.2">
      <c r="B34" s="35"/>
      <c r="C34" s="44"/>
      <c r="D34" s="410"/>
      <c r="E34" s="29" t="s">
        <v>254</v>
      </c>
      <c r="F34" s="26">
        <f>IF(F32=0,"- ",F30/F32*100)</f>
        <v>135.86833944178179</v>
      </c>
      <c r="G34" s="26">
        <f t="shared" ref="G34:Y34" si="19">IF(G32=0,"- ",G30/G32*100)</f>
        <v>150.07960604265404</v>
      </c>
      <c r="H34" s="26">
        <f t="shared" si="19"/>
        <v>110.80277223511456</v>
      </c>
      <c r="I34" s="26">
        <f t="shared" si="19"/>
        <v>124.01136986984491</v>
      </c>
      <c r="J34" s="26">
        <f t="shared" si="19"/>
        <v>99.716156500983772</v>
      </c>
      <c r="K34" s="26">
        <f t="shared" si="19"/>
        <v>130.64849439086794</v>
      </c>
      <c r="L34" s="26">
        <f t="shared" si="19"/>
        <v>101.1026991441738</v>
      </c>
      <c r="M34" s="187">
        <f t="shared" si="19"/>
        <v>413.04347826086951</v>
      </c>
      <c r="N34" s="187">
        <f t="shared" si="18"/>
        <v>106.3572542901716</v>
      </c>
      <c r="O34" s="187">
        <f t="shared" si="18"/>
        <v>143.74149659863946</v>
      </c>
      <c r="P34" s="187">
        <f t="shared" si="18"/>
        <v>193.25842696629215</v>
      </c>
      <c r="Q34" s="187">
        <f t="shared" si="19"/>
        <v>148.96810506566604</v>
      </c>
      <c r="R34" s="187">
        <f t="shared" si="19"/>
        <v>146.28099173553719</v>
      </c>
      <c r="S34" s="187">
        <f t="shared" si="19"/>
        <v>125.84459459459461</v>
      </c>
      <c r="T34" s="187">
        <f t="shared" si="19"/>
        <v>113.62126245847175</v>
      </c>
      <c r="U34" s="187">
        <f t="shared" si="19"/>
        <v>144.37681926435567</v>
      </c>
      <c r="V34" s="187">
        <f t="shared" si="19"/>
        <v>104.54545454545455</v>
      </c>
      <c r="W34" s="187">
        <f t="shared" si="19"/>
        <v>124.57457457457457</v>
      </c>
      <c r="X34" s="187">
        <f t="shared" si="19"/>
        <v>249.50976353299828</v>
      </c>
      <c r="Y34" s="189">
        <f t="shared" si="19"/>
        <v>124.82291854829721</v>
      </c>
    </row>
    <row r="35" spans="2:25" ht="13.5" customHeight="1" x14ac:dyDescent="0.15">
      <c r="B35" s="413"/>
      <c r="C35" s="339" t="s">
        <v>261</v>
      </c>
      <c r="D35" s="406"/>
      <c r="E35" s="151" t="s">
        <v>253</v>
      </c>
      <c r="F35" s="41">
        <f>'41～47頁'!E150</f>
        <v>129</v>
      </c>
      <c r="G35" s="41">
        <f>'41～47頁'!F150</f>
        <v>175</v>
      </c>
      <c r="H35" s="41">
        <f>'41～47頁'!G150</f>
        <v>101</v>
      </c>
      <c r="I35" s="41">
        <f>'41～47頁'!H150</f>
        <v>56</v>
      </c>
      <c r="J35" s="41">
        <f>'41～47頁'!I150</f>
        <v>13</v>
      </c>
      <c r="K35" s="41">
        <f>'41～47頁'!J150</f>
        <v>5</v>
      </c>
      <c r="L35" s="41">
        <f>'41～47頁'!K150</f>
        <v>310</v>
      </c>
      <c r="M35" s="41">
        <f>'41～47頁'!L150</f>
        <v>1</v>
      </c>
      <c r="N35" s="41">
        <f>'41～47頁'!M150</f>
        <v>2</v>
      </c>
      <c r="O35" s="41">
        <f>'41～47頁'!N150</f>
        <v>7</v>
      </c>
      <c r="P35" s="41">
        <f>'41～47頁'!O150</f>
        <v>2</v>
      </c>
      <c r="Q35" s="41">
        <f>'41～47頁'!P150</f>
        <v>13</v>
      </c>
      <c r="R35" s="41">
        <f>'41～47頁'!Q150</f>
        <v>16</v>
      </c>
      <c r="S35" s="41">
        <f>'41～47頁'!R150</f>
        <v>14</v>
      </c>
      <c r="T35" s="41">
        <f>'41～47頁'!S150</f>
        <v>1</v>
      </c>
      <c r="U35" s="41">
        <f>'41～47頁'!T150</f>
        <v>45</v>
      </c>
      <c r="V35" s="41">
        <f>'41～47頁'!U150</f>
        <v>6</v>
      </c>
      <c r="W35" s="41">
        <f>'41～47頁'!V150</f>
        <v>14</v>
      </c>
      <c r="X35" s="41">
        <f>'41～47頁'!W150</f>
        <v>54</v>
      </c>
      <c r="Y35" s="42">
        <f>SUM(F35:X35)</f>
        <v>964</v>
      </c>
    </row>
    <row r="36" spans="2:25" ht="13.5" customHeight="1" x14ac:dyDescent="0.15">
      <c r="B36" s="413"/>
      <c r="C36" s="340"/>
      <c r="D36" s="407"/>
      <c r="E36" s="23" t="s">
        <v>254</v>
      </c>
      <c r="F36" s="40">
        <f>'41～47頁'!E151</f>
        <v>164</v>
      </c>
      <c r="G36" s="40">
        <f>'41～47頁'!F151</f>
        <v>181</v>
      </c>
      <c r="H36" s="40">
        <f>'41～47頁'!G151</f>
        <v>127</v>
      </c>
      <c r="I36" s="40">
        <f>'41～47頁'!H151</f>
        <v>67</v>
      </c>
      <c r="J36" s="40">
        <f>'41～47頁'!I151</f>
        <v>13</v>
      </c>
      <c r="K36" s="40">
        <f>'41～47頁'!J151</f>
        <v>5</v>
      </c>
      <c r="L36" s="40">
        <f>'41～47頁'!K151</f>
        <v>364</v>
      </c>
      <c r="M36" s="40">
        <f>'41～47頁'!L151</f>
        <v>1</v>
      </c>
      <c r="N36" s="40">
        <f>'41～47頁'!M151</f>
        <v>6</v>
      </c>
      <c r="O36" s="40">
        <f>'41～47頁'!N151</f>
        <v>7</v>
      </c>
      <c r="P36" s="40">
        <f>'41～47頁'!O151</f>
        <v>4</v>
      </c>
      <c r="Q36" s="40">
        <f>'41～47頁'!P151</f>
        <v>13</v>
      </c>
      <c r="R36" s="40">
        <f>'41～47頁'!Q151</f>
        <v>21</v>
      </c>
      <c r="S36" s="40">
        <f>'41～47頁'!R151</f>
        <v>16</v>
      </c>
      <c r="T36" s="40">
        <f>'41～47頁'!S151</f>
        <v>5</v>
      </c>
      <c r="U36" s="40">
        <f>'41～47頁'!T151</f>
        <v>78</v>
      </c>
      <c r="V36" s="40">
        <f>'41～47頁'!U151</f>
        <v>6</v>
      </c>
      <c r="W36" s="40">
        <f>'41～47頁'!V151</f>
        <v>19</v>
      </c>
      <c r="X36" s="40">
        <f>'41～47頁'!W151</f>
        <v>197</v>
      </c>
      <c r="Y36" s="43">
        <f>SUM(F36:X36)</f>
        <v>1294</v>
      </c>
    </row>
    <row r="37" spans="2:25" ht="13.5" customHeight="1" x14ac:dyDescent="0.15">
      <c r="B37" s="35"/>
      <c r="C37" s="38"/>
      <c r="D37" s="408" t="str">
        <f>$D$7</f>
        <v>26年度</v>
      </c>
      <c r="E37" s="23" t="s">
        <v>253</v>
      </c>
      <c r="F37" s="40">
        <v>160</v>
      </c>
      <c r="G37" s="40">
        <v>137</v>
      </c>
      <c r="H37" s="40">
        <v>42</v>
      </c>
      <c r="I37" s="40">
        <v>60</v>
      </c>
      <c r="J37" s="40">
        <v>33</v>
      </c>
      <c r="K37" s="40">
        <v>1</v>
      </c>
      <c r="L37" s="40">
        <v>512</v>
      </c>
      <c r="M37" s="40">
        <v>1</v>
      </c>
      <c r="N37" s="316">
        <v>0</v>
      </c>
      <c r="O37" s="316">
        <v>0</v>
      </c>
      <c r="P37" s="316">
        <v>1</v>
      </c>
      <c r="Q37" s="40">
        <v>7</v>
      </c>
      <c r="R37" s="40">
        <v>23</v>
      </c>
      <c r="S37" s="40">
        <v>10</v>
      </c>
      <c r="T37" s="40">
        <v>2</v>
      </c>
      <c r="U37" s="40">
        <v>39</v>
      </c>
      <c r="V37" s="40">
        <v>2</v>
      </c>
      <c r="W37" s="40">
        <v>26</v>
      </c>
      <c r="X37" s="40">
        <v>77</v>
      </c>
      <c r="Y37" s="43">
        <f>SUM(F37:X37)</f>
        <v>1133</v>
      </c>
    </row>
    <row r="38" spans="2:25" ht="13.5" customHeight="1" x14ac:dyDescent="0.15">
      <c r="B38" s="35"/>
      <c r="C38" s="38"/>
      <c r="D38" s="408"/>
      <c r="E38" s="23" t="s">
        <v>254</v>
      </c>
      <c r="F38" s="40">
        <v>187</v>
      </c>
      <c r="G38" s="40">
        <v>199</v>
      </c>
      <c r="H38" s="40">
        <v>71</v>
      </c>
      <c r="I38" s="40">
        <v>80</v>
      </c>
      <c r="J38" s="40">
        <v>41</v>
      </c>
      <c r="K38" s="40">
        <v>1</v>
      </c>
      <c r="L38" s="40">
        <v>529</v>
      </c>
      <c r="M38" s="40">
        <v>1</v>
      </c>
      <c r="N38" s="316">
        <v>0</v>
      </c>
      <c r="O38" s="316">
        <v>0</v>
      </c>
      <c r="P38" s="316">
        <v>1</v>
      </c>
      <c r="Q38" s="40">
        <v>7</v>
      </c>
      <c r="R38" s="40">
        <v>23</v>
      </c>
      <c r="S38" s="40">
        <v>14</v>
      </c>
      <c r="T38" s="40">
        <v>2</v>
      </c>
      <c r="U38" s="40">
        <v>48</v>
      </c>
      <c r="V38" s="40">
        <v>2</v>
      </c>
      <c r="W38" s="40">
        <v>26</v>
      </c>
      <c r="X38" s="40">
        <v>187</v>
      </c>
      <c r="Y38" s="43">
        <f>SUM(F38:X38)</f>
        <v>1419</v>
      </c>
    </row>
    <row r="39" spans="2:25" ht="13.5" customHeight="1" x14ac:dyDescent="0.15">
      <c r="B39" s="35"/>
      <c r="C39" s="38"/>
      <c r="D39" s="409" t="s">
        <v>41</v>
      </c>
      <c r="E39" s="23" t="s">
        <v>253</v>
      </c>
      <c r="F39" s="24">
        <f>IF(F37=0,"- ",F35/F37*100)</f>
        <v>80.625</v>
      </c>
      <c r="G39" s="24">
        <f t="shared" ref="G39:Y39" si="20">IF(G37=0,"- ",G35/G37*100)</f>
        <v>127.73722627737227</v>
      </c>
      <c r="H39" s="24">
        <f t="shared" si="20"/>
        <v>240.47619047619045</v>
      </c>
      <c r="I39" s="24">
        <f t="shared" si="20"/>
        <v>93.333333333333329</v>
      </c>
      <c r="J39" s="24">
        <f t="shared" si="20"/>
        <v>39.393939393939391</v>
      </c>
      <c r="K39" s="24">
        <f t="shared" si="20"/>
        <v>500</v>
      </c>
      <c r="L39" s="24">
        <f t="shared" si="20"/>
        <v>60.546875</v>
      </c>
      <c r="M39" s="186">
        <f t="shared" si="20"/>
        <v>100</v>
      </c>
      <c r="N39" s="186" t="str">
        <f t="shared" ref="N39:P40" si="21">IF(N37=0,"- ",N35/N37*100)</f>
        <v xml:space="preserve">- </v>
      </c>
      <c r="O39" s="186" t="str">
        <f t="shared" si="21"/>
        <v xml:space="preserve">- </v>
      </c>
      <c r="P39" s="186">
        <f t="shared" si="21"/>
        <v>200</v>
      </c>
      <c r="Q39" s="186">
        <f t="shared" si="20"/>
        <v>185.71428571428572</v>
      </c>
      <c r="R39" s="186">
        <f t="shared" si="20"/>
        <v>69.565217391304344</v>
      </c>
      <c r="S39" s="186">
        <f t="shared" si="20"/>
        <v>140</v>
      </c>
      <c r="T39" s="186">
        <f t="shared" si="20"/>
        <v>50</v>
      </c>
      <c r="U39" s="186">
        <f t="shared" si="20"/>
        <v>115.38461538461537</v>
      </c>
      <c r="V39" s="186">
        <f t="shared" si="20"/>
        <v>300</v>
      </c>
      <c r="W39" s="186">
        <f t="shared" si="20"/>
        <v>53.846153846153847</v>
      </c>
      <c r="X39" s="186">
        <f t="shared" si="20"/>
        <v>70.129870129870127</v>
      </c>
      <c r="Y39" s="188">
        <f t="shared" si="20"/>
        <v>85.083848190644304</v>
      </c>
    </row>
    <row r="40" spans="2:25" ht="13.5" customHeight="1" thickBot="1" x14ac:dyDescent="0.2">
      <c r="B40" s="36"/>
      <c r="C40" s="44"/>
      <c r="D40" s="410"/>
      <c r="E40" s="29" t="s">
        <v>254</v>
      </c>
      <c r="F40" s="26">
        <f>IF(F38=0,"- ",F36/F38*100)</f>
        <v>87.700534759358277</v>
      </c>
      <c r="G40" s="26">
        <f t="shared" ref="G40:Y40" si="22">IF(G38=0,"- ",G36/G38*100)</f>
        <v>90.954773869346738</v>
      </c>
      <c r="H40" s="26">
        <f t="shared" si="22"/>
        <v>178.87323943661971</v>
      </c>
      <c r="I40" s="26">
        <f t="shared" si="22"/>
        <v>83.75</v>
      </c>
      <c r="J40" s="26">
        <f t="shared" si="22"/>
        <v>31.707317073170731</v>
      </c>
      <c r="K40" s="26">
        <f t="shared" si="22"/>
        <v>500</v>
      </c>
      <c r="L40" s="26">
        <f t="shared" si="22"/>
        <v>68.809073724007561</v>
      </c>
      <c r="M40" s="187">
        <f t="shared" si="22"/>
        <v>100</v>
      </c>
      <c r="N40" s="187" t="str">
        <f t="shared" si="21"/>
        <v xml:space="preserve">- </v>
      </c>
      <c r="O40" s="187" t="str">
        <f t="shared" si="21"/>
        <v xml:space="preserve">- </v>
      </c>
      <c r="P40" s="187">
        <f t="shared" si="21"/>
        <v>400</v>
      </c>
      <c r="Q40" s="187">
        <f t="shared" si="22"/>
        <v>185.71428571428572</v>
      </c>
      <c r="R40" s="187">
        <f t="shared" si="22"/>
        <v>91.304347826086953</v>
      </c>
      <c r="S40" s="187">
        <f t="shared" si="22"/>
        <v>114.28571428571428</v>
      </c>
      <c r="T40" s="187">
        <f t="shared" si="22"/>
        <v>250</v>
      </c>
      <c r="U40" s="187">
        <f t="shared" si="22"/>
        <v>162.5</v>
      </c>
      <c r="V40" s="187">
        <f t="shared" si="22"/>
        <v>300</v>
      </c>
      <c r="W40" s="187">
        <f t="shared" si="22"/>
        <v>73.076923076923066</v>
      </c>
      <c r="X40" s="187">
        <f t="shared" si="22"/>
        <v>105.3475935828877</v>
      </c>
      <c r="Y40" s="189">
        <f t="shared" si="22"/>
        <v>91.190979563072588</v>
      </c>
    </row>
    <row r="41" spans="2:25" ht="13.5" customHeight="1" x14ac:dyDescent="0.15">
      <c r="B41" s="339" t="s">
        <v>15</v>
      </c>
      <c r="C41" s="414"/>
      <c r="D41" s="406"/>
      <c r="E41" s="151" t="s">
        <v>253</v>
      </c>
      <c r="F41" s="41">
        <f>F47+F53</f>
        <v>116023</v>
      </c>
      <c r="G41" s="41">
        <f t="shared" ref="G41:Y41" si="23">G47+G53</f>
        <v>23798</v>
      </c>
      <c r="H41" s="41">
        <f t="shared" si="23"/>
        <v>243112</v>
      </c>
      <c r="I41" s="41">
        <f t="shared" si="23"/>
        <v>14370</v>
      </c>
      <c r="J41" s="41">
        <f t="shared" si="23"/>
        <v>12699</v>
      </c>
      <c r="K41" s="41">
        <f t="shared" si="23"/>
        <v>10141</v>
      </c>
      <c r="L41" s="41">
        <f t="shared" si="23"/>
        <v>11732</v>
      </c>
      <c r="M41" s="41">
        <f t="shared" si="23"/>
        <v>159</v>
      </c>
      <c r="N41" s="41">
        <f t="shared" ref="N41:P44" si="24">N47+N53</f>
        <v>4360</v>
      </c>
      <c r="O41" s="41">
        <f t="shared" si="24"/>
        <v>421</v>
      </c>
      <c r="P41" s="41">
        <f t="shared" si="24"/>
        <v>138</v>
      </c>
      <c r="Q41" s="41">
        <f t="shared" si="23"/>
        <v>124</v>
      </c>
      <c r="R41" s="41">
        <f t="shared" si="23"/>
        <v>655</v>
      </c>
      <c r="S41" s="41">
        <f t="shared" si="23"/>
        <v>426</v>
      </c>
      <c r="T41" s="41">
        <f t="shared" si="23"/>
        <v>207</v>
      </c>
      <c r="U41" s="41">
        <f t="shared" si="23"/>
        <v>4444</v>
      </c>
      <c r="V41" s="41">
        <f t="shared" si="23"/>
        <v>1413</v>
      </c>
      <c r="W41" s="41">
        <f t="shared" si="23"/>
        <v>1609</v>
      </c>
      <c r="X41" s="41">
        <f t="shared" si="23"/>
        <v>8042</v>
      </c>
      <c r="Y41" s="42">
        <f t="shared" si="23"/>
        <v>453873</v>
      </c>
    </row>
    <row r="42" spans="2:25" ht="13.5" customHeight="1" x14ac:dyDescent="0.15">
      <c r="B42" s="340"/>
      <c r="C42" s="415"/>
      <c r="D42" s="407"/>
      <c r="E42" s="23" t="s">
        <v>254</v>
      </c>
      <c r="F42" s="40">
        <f>F48+F54</f>
        <v>121630</v>
      </c>
      <c r="G42" s="40">
        <f t="shared" ref="G42:Y42" si="25">G48+G54</f>
        <v>24738</v>
      </c>
      <c r="H42" s="40">
        <f t="shared" si="25"/>
        <v>253656</v>
      </c>
      <c r="I42" s="40">
        <f t="shared" si="25"/>
        <v>15240</v>
      </c>
      <c r="J42" s="40">
        <f t="shared" si="25"/>
        <v>13735</v>
      </c>
      <c r="K42" s="40">
        <f t="shared" si="25"/>
        <v>10661</v>
      </c>
      <c r="L42" s="40">
        <f t="shared" si="25"/>
        <v>12711</v>
      </c>
      <c r="M42" s="40">
        <f t="shared" si="25"/>
        <v>240</v>
      </c>
      <c r="N42" s="40">
        <f t="shared" si="24"/>
        <v>4740</v>
      </c>
      <c r="O42" s="40">
        <f t="shared" si="24"/>
        <v>543</v>
      </c>
      <c r="P42" s="40">
        <f t="shared" si="24"/>
        <v>141</v>
      </c>
      <c r="Q42" s="40">
        <f t="shared" si="25"/>
        <v>194</v>
      </c>
      <c r="R42" s="40">
        <f t="shared" si="25"/>
        <v>731</v>
      </c>
      <c r="S42" s="40">
        <f t="shared" si="25"/>
        <v>475</v>
      </c>
      <c r="T42" s="40">
        <f t="shared" si="25"/>
        <v>277</v>
      </c>
      <c r="U42" s="40">
        <f t="shared" si="25"/>
        <v>5430</v>
      </c>
      <c r="V42" s="40">
        <f t="shared" si="25"/>
        <v>1505</v>
      </c>
      <c r="W42" s="40">
        <f t="shared" si="25"/>
        <v>1890</v>
      </c>
      <c r="X42" s="40">
        <f t="shared" si="25"/>
        <v>9566</v>
      </c>
      <c r="Y42" s="43">
        <f t="shared" si="25"/>
        <v>478103</v>
      </c>
    </row>
    <row r="43" spans="2:25" ht="13.5" customHeight="1" x14ac:dyDescent="0.15">
      <c r="B43" s="38"/>
      <c r="C43" s="11"/>
      <c r="D43" s="408" t="str">
        <f>$D$7</f>
        <v>26年度</v>
      </c>
      <c r="E43" s="23" t="s">
        <v>253</v>
      </c>
      <c r="F43" s="40">
        <f>F49+F55</f>
        <v>57893</v>
      </c>
      <c r="G43" s="40">
        <f t="shared" ref="G43:Y43" si="26">G49+G55</f>
        <v>14347</v>
      </c>
      <c r="H43" s="40">
        <f t="shared" si="26"/>
        <v>238577</v>
      </c>
      <c r="I43" s="40">
        <f t="shared" si="26"/>
        <v>13473</v>
      </c>
      <c r="J43" s="40">
        <f t="shared" si="26"/>
        <v>10685</v>
      </c>
      <c r="K43" s="40">
        <f t="shared" si="26"/>
        <v>5965</v>
      </c>
      <c r="L43" s="40">
        <f t="shared" si="26"/>
        <v>10336</v>
      </c>
      <c r="M43" s="40">
        <f t="shared" si="26"/>
        <v>92</v>
      </c>
      <c r="N43" s="316">
        <f t="shared" si="24"/>
        <v>2524</v>
      </c>
      <c r="O43" s="316">
        <f t="shared" si="24"/>
        <v>135</v>
      </c>
      <c r="P43" s="316">
        <f t="shared" si="24"/>
        <v>10</v>
      </c>
      <c r="Q43" s="40">
        <f t="shared" si="26"/>
        <v>104</v>
      </c>
      <c r="R43" s="40">
        <f t="shared" si="26"/>
        <v>451</v>
      </c>
      <c r="S43" s="40">
        <f t="shared" si="26"/>
        <v>319</v>
      </c>
      <c r="T43" s="40">
        <f t="shared" si="26"/>
        <v>279</v>
      </c>
      <c r="U43" s="40">
        <f t="shared" si="26"/>
        <v>3436</v>
      </c>
      <c r="V43" s="40">
        <f t="shared" si="26"/>
        <v>541</v>
      </c>
      <c r="W43" s="40">
        <f t="shared" si="26"/>
        <v>1430</v>
      </c>
      <c r="X43" s="40">
        <f t="shared" si="26"/>
        <v>8586</v>
      </c>
      <c r="Y43" s="43">
        <f t="shared" si="26"/>
        <v>369183</v>
      </c>
    </row>
    <row r="44" spans="2:25" ht="13.5" customHeight="1" x14ac:dyDescent="0.15">
      <c r="B44" s="38"/>
      <c r="C44" s="11"/>
      <c r="D44" s="408"/>
      <c r="E44" s="23" t="s">
        <v>254</v>
      </c>
      <c r="F44" s="40">
        <f>F50+F56</f>
        <v>62305</v>
      </c>
      <c r="G44" s="40">
        <f t="shared" ref="G44:Y44" si="27">G50+G56</f>
        <v>14958</v>
      </c>
      <c r="H44" s="40">
        <f t="shared" si="27"/>
        <v>242376</v>
      </c>
      <c r="I44" s="40">
        <f t="shared" si="27"/>
        <v>15475</v>
      </c>
      <c r="J44" s="40">
        <f t="shared" si="27"/>
        <v>12147</v>
      </c>
      <c r="K44" s="40">
        <f t="shared" si="27"/>
        <v>6541</v>
      </c>
      <c r="L44" s="40">
        <f t="shared" si="27"/>
        <v>12060</v>
      </c>
      <c r="M44" s="40">
        <f t="shared" si="27"/>
        <v>169</v>
      </c>
      <c r="N44" s="316">
        <f t="shared" si="24"/>
        <v>2754</v>
      </c>
      <c r="O44" s="316">
        <f t="shared" si="24"/>
        <v>262</v>
      </c>
      <c r="P44" s="316">
        <f t="shared" si="24"/>
        <v>21</v>
      </c>
      <c r="Q44" s="40">
        <f t="shared" si="27"/>
        <v>254</v>
      </c>
      <c r="R44" s="40">
        <f t="shared" si="27"/>
        <v>551</v>
      </c>
      <c r="S44" s="40">
        <f t="shared" si="27"/>
        <v>490</v>
      </c>
      <c r="T44" s="40">
        <f t="shared" si="27"/>
        <v>370</v>
      </c>
      <c r="U44" s="40">
        <f t="shared" si="27"/>
        <v>4171</v>
      </c>
      <c r="V44" s="40">
        <f t="shared" si="27"/>
        <v>647</v>
      </c>
      <c r="W44" s="40">
        <f t="shared" si="27"/>
        <v>1992</v>
      </c>
      <c r="X44" s="40">
        <f t="shared" si="27"/>
        <v>9589</v>
      </c>
      <c r="Y44" s="43">
        <f t="shared" si="27"/>
        <v>387132</v>
      </c>
    </row>
    <row r="45" spans="2:25" ht="13.5" customHeight="1" x14ac:dyDescent="0.15">
      <c r="B45" s="38"/>
      <c r="C45" s="11"/>
      <c r="D45" s="409" t="s">
        <v>41</v>
      </c>
      <c r="E45" s="23" t="s">
        <v>253</v>
      </c>
      <c r="F45" s="24">
        <f>IF(F43=0,"- ",F41/F43*100)</f>
        <v>200.40937591764117</v>
      </c>
      <c r="G45" s="24">
        <f t="shared" ref="G45:Y45" si="28">IF(G43=0,"- ",G41/G43*100)</f>
        <v>165.87439882902348</v>
      </c>
      <c r="H45" s="24">
        <f t="shared" si="28"/>
        <v>101.90085381239599</v>
      </c>
      <c r="I45" s="24">
        <f t="shared" si="28"/>
        <v>106.65775996437318</v>
      </c>
      <c r="J45" s="24">
        <f t="shared" si="28"/>
        <v>118.84885353299018</v>
      </c>
      <c r="K45" s="24">
        <f t="shared" si="28"/>
        <v>170.00838222967309</v>
      </c>
      <c r="L45" s="24">
        <f t="shared" si="28"/>
        <v>113.50619195046438</v>
      </c>
      <c r="M45" s="186">
        <f t="shared" si="28"/>
        <v>172.82608695652172</v>
      </c>
      <c r="N45" s="186">
        <f t="shared" ref="N45:P46" si="29">IF(N43=0,"- ",N41/N43*100)</f>
        <v>172.74167987321712</v>
      </c>
      <c r="O45" s="186">
        <f t="shared" si="29"/>
        <v>311.85185185185185</v>
      </c>
      <c r="P45" s="186">
        <f t="shared" si="29"/>
        <v>1380</v>
      </c>
      <c r="Q45" s="186">
        <f t="shared" si="28"/>
        <v>119.23076923076923</v>
      </c>
      <c r="R45" s="186">
        <f t="shared" si="28"/>
        <v>145.2328159645233</v>
      </c>
      <c r="S45" s="186">
        <f t="shared" si="28"/>
        <v>133.54231974921632</v>
      </c>
      <c r="T45" s="186">
        <f t="shared" si="28"/>
        <v>74.193548387096769</v>
      </c>
      <c r="U45" s="186">
        <f t="shared" si="28"/>
        <v>129.33643771827707</v>
      </c>
      <c r="V45" s="186">
        <f t="shared" si="28"/>
        <v>261.18299445471348</v>
      </c>
      <c r="W45" s="186">
        <f t="shared" si="28"/>
        <v>112.51748251748252</v>
      </c>
      <c r="X45" s="186">
        <f t="shared" si="28"/>
        <v>93.664104355928259</v>
      </c>
      <c r="Y45" s="188">
        <f t="shared" si="28"/>
        <v>122.93984284216771</v>
      </c>
    </row>
    <row r="46" spans="2:25" ht="13.5" customHeight="1" thickBot="1" x14ac:dyDescent="0.2">
      <c r="B46" s="38"/>
      <c r="C46" s="37"/>
      <c r="D46" s="410"/>
      <c r="E46" s="29" t="s">
        <v>254</v>
      </c>
      <c r="F46" s="26">
        <f>IF(F44=0,"- ",F42/F44*100)</f>
        <v>195.21707728111707</v>
      </c>
      <c r="G46" s="26">
        <f t="shared" ref="G46:Y46" si="30">IF(G44=0,"- ",G42/G44*100)</f>
        <v>165.38307260328921</v>
      </c>
      <c r="H46" s="26">
        <f t="shared" si="30"/>
        <v>104.65392613130014</v>
      </c>
      <c r="I46" s="26">
        <f t="shared" si="30"/>
        <v>98.481421647819062</v>
      </c>
      <c r="J46" s="26">
        <f t="shared" si="30"/>
        <v>113.07318679509343</v>
      </c>
      <c r="K46" s="26">
        <f t="shared" si="30"/>
        <v>162.98731080874484</v>
      </c>
      <c r="L46" s="26">
        <f t="shared" si="30"/>
        <v>105.39800995024875</v>
      </c>
      <c r="M46" s="187">
        <f t="shared" si="30"/>
        <v>142.01183431952663</v>
      </c>
      <c r="N46" s="187">
        <f t="shared" si="29"/>
        <v>172.11328976034858</v>
      </c>
      <c r="O46" s="187">
        <f t="shared" si="29"/>
        <v>207.25190839694659</v>
      </c>
      <c r="P46" s="187">
        <f t="shared" si="29"/>
        <v>671.42857142857144</v>
      </c>
      <c r="Q46" s="187">
        <f t="shared" si="30"/>
        <v>76.377952755905511</v>
      </c>
      <c r="R46" s="187">
        <f t="shared" si="30"/>
        <v>132.66787658802178</v>
      </c>
      <c r="S46" s="187">
        <f t="shared" si="30"/>
        <v>96.938775510204081</v>
      </c>
      <c r="T46" s="187">
        <f t="shared" si="30"/>
        <v>74.86486486486487</v>
      </c>
      <c r="U46" s="187">
        <f t="shared" si="30"/>
        <v>130.18460800767201</v>
      </c>
      <c r="V46" s="187">
        <f t="shared" si="30"/>
        <v>232.61205564142196</v>
      </c>
      <c r="W46" s="187">
        <f t="shared" si="30"/>
        <v>94.879518072289159</v>
      </c>
      <c r="X46" s="187">
        <f t="shared" si="30"/>
        <v>99.760141829179275</v>
      </c>
      <c r="Y46" s="189">
        <f t="shared" si="30"/>
        <v>123.49870328466777</v>
      </c>
    </row>
    <row r="47" spans="2:25" ht="13.5" customHeight="1" x14ac:dyDescent="0.15">
      <c r="B47" s="413"/>
      <c r="C47" s="339" t="s">
        <v>258</v>
      </c>
      <c r="D47" s="406"/>
      <c r="E47" s="151" t="s">
        <v>253</v>
      </c>
      <c r="F47" s="41">
        <f>'41～47頁'!E168</f>
        <v>115972</v>
      </c>
      <c r="G47" s="41">
        <f>'41～47頁'!F168</f>
        <v>23786</v>
      </c>
      <c r="H47" s="41">
        <f>'41～47頁'!G168</f>
        <v>243066</v>
      </c>
      <c r="I47" s="41">
        <f>'41～47頁'!H168</f>
        <v>14364</v>
      </c>
      <c r="J47" s="41">
        <f>'41～47頁'!I168</f>
        <v>12689</v>
      </c>
      <c r="K47" s="41">
        <f>'41～47頁'!J168</f>
        <v>10138</v>
      </c>
      <c r="L47" s="41">
        <f>'41～47頁'!K168</f>
        <v>11728</v>
      </c>
      <c r="M47" s="41">
        <f>'41～47頁'!L168</f>
        <v>154</v>
      </c>
      <c r="N47" s="41">
        <f>'41～47頁'!M168</f>
        <v>4360</v>
      </c>
      <c r="O47" s="41">
        <f>'41～47頁'!N168</f>
        <v>421</v>
      </c>
      <c r="P47" s="41">
        <f>'41～47頁'!O168</f>
        <v>138</v>
      </c>
      <c r="Q47" s="41">
        <f>'41～47頁'!P168</f>
        <v>121</v>
      </c>
      <c r="R47" s="41">
        <f>'41～47頁'!Q168</f>
        <v>655</v>
      </c>
      <c r="S47" s="41">
        <f>'41～47頁'!R168</f>
        <v>426</v>
      </c>
      <c r="T47" s="41">
        <f>'41～47頁'!S168</f>
        <v>204</v>
      </c>
      <c r="U47" s="41">
        <f>'41～47頁'!T168</f>
        <v>4420</v>
      </c>
      <c r="V47" s="41">
        <f>'41～47頁'!U168</f>
        <v>1410</v>
      </c>
      <c r="W47" s="41">
        <f>'41～47頁'!V168</f>
        <v>1607</v>
      </c>
      <c r="X47" s="41">
        <f>'41～47頁'!W168</f>
        <v>8026</v>
      </c>
      <c r="Y47" s="42">
        <f>SUM(F47:X47)</f>
        <v>453685</v>
      </c>
    </row>
    <row r="48" spans="2:25" ht="13.5" customHeight="1" x14ac:dyDescent="0.15">
      <c r="B48" s="413"/>
      <c r="C48" s="340"/>
      <c r="D48" s="407"/>
      <c r="E48" s="23" t="s">
        <v>254</v>
      </c>
      <c r="F48" s="40">
        <f>'41～47頁'!E169</f>
        <v>121579</v>
      </c>
      <c r="G48" s="40">
        <f>'41～47頁'!F169</f>
        <v>24724</v>
      </c>
      <c r="H48" s="40">
        <f>'41～47頁'!G169</f>
        <v>253604</v>
      </c>
      <c r="I48" s="40">
        <f>'41～47頁'!H169</f>
        <v>15234</v>
      </c>
      <c r="J48" s="40">
        <f>'41～47頁'!I169</f>
        <v>13725</v>
      </c>
      <c r="K48" s="40">
        <f>'41～47頁'!J169</f>
        <v>10656</v>
      </c>
      <c r="L48" s="40">
        <f>'41～47頁'!K169</f>
        <v>12707</v>
      </c>
      <c r="M48" s="40">
        <f>'41～47頁'!L169</f>
        <v>229</v>
      </c>
      <c r="N48" s="40">
        <f>'41～47頁'!M169</f>
        <v>4740</v>
      </c>
      <c r="O48" s="40">
        <f>'41～47頁'!N169</f>
        <v>543</v>
      </c>
      <c r="P48" s="40">
        <f>'41～47頁'!O169</f>
        <v>141</v>
      </c>
      <c r="Q48" s="40">
        <f>'41～47頁'!P169</f>
        <v>191</v>
      </c>
      <c r="R48" s="40">
        <f>'41～47頁'!Q169</f>
        <v>731</v>
      </c>
      <c r="S48" s="40">
        <f>'41～47頁'!R169</f>
        <v>475</v>
      </c>
      <c r="T48" s="40">
        <f>'41～47頁'!S169</f>
        <v>274</v>
      </c>
      <c r="U48" s="40">
        <f>'41～47頁'!T169</f>
        <v>5396</v>
      </c>
      <c r="V48" s="40">
        <f>'41～47頁'!U169</f>
        <v>1502</v>
      </c>
      <c r="W48" s="40">
        <f>'41～47頁'!V169</f>
        <v>1888</v>
      </c>
      <c r="X48" s="40">
        <f>'41～47頁'!W169</f>
        <v>9549</v>
      </c>
      <c r="Y48" s="43">
        <f>SUM(F48:X48)</f>
        <v>477888</v>
      </c>
    </row>
    <row r="49" spans="2:25" ht="13.5" customHeight="1" x14ac:dyDescent="0.15">
      <c r="B49" s="35"/>
      <c r="C49" s="38"/>
      <c r="D49" s="408" t="str">
        <f>$D$7</f>
        <v>26年度</v>
      </c>
      <c r="E49" s="23" t="s">
        <v>253</v>
      </c>
      <c r="F49" s="40">
        <v>57839</v>
      </c>
      <c r="G49" s="40">
        <v>14344</v>
      </c>
      <c r="H49" s="40">
        <v>238542</v>
      </c>
      <c r="I49" s="40">
        <v>13469</v>
      </c>
      <c r="J49" s="40">
        <v>10672</v>
      </c>
      <c r="K49" s="40">
        <v>5964</v>
      </c>
      <c r="L49" s="40">
        <v>10335</v>
      </c>
      <c r="M49" s="40">
        <v>92</v>
      </c>
      <c r="N49" s="316">
        <v>2524</v>
      </c>
      <c r="O49" s="316">
        <v>135</v>
      </c>
      <c r="P49" s="316">
        <v>10</v>
      </c>
      <c r="Q49" s="40">
        <v>100</v>
      </c>
      <c r="R49" s="40">
        <v>449</v>
      </c>
      <c r="S49" s="40">
        <v>317</v>
      </c>
      <c r="T49" s="40">
        <v>279</v>
      </c>
      <c r="U49" s="40">
        <v>3429</v>
      </c>
      <c r="V49" s="40">
        <v>541</v>
      </c>
      <c r="W49" s="40">
        <v>1429</v>
      </c>
      <c r="X49" s="40">
        <v>8574</v>
      </c>
      <c r="Y49" s="43">
        <f>SUM(F49:X49)</f>
        <v>369044</v>
      </c>
    </row>
    <row r="50" spans="2:25" ht="13.5" customHeight="1" x14ac:dyDescent="0.15">
      <c r="B50" s="35"/>
      <c r="C50" s="38"/>
      <c r="D50" s="408"/>
      <c r="E50" s="23" t="s">
        <v>254</v>
      </c>
      <c r="F50" s="40">
        <v>62248</v>
      </c>
      <c r="G50" s="40">
        <v>14955</v>
      </c>
      <c r="H50" s="40">
        <v>242337</v>
      </c>
      <c r="I50" s="40">
        <v>15471</v>
      </c>
      <c r="J50" s="40">
        <v>12134</v>
      </c>
      <c r="K50" s="40">
        <v>6540</v>
      </c>
      <c r="L50" s="40">
        <v>12058</v>
      </c>
      <c r="M50" s="40">
        <v>169</v>
      </c>
      <c r="N50" s="316">
        <v>2754</v>
      </c>
      <c r="O50" s="316">
        <v>262</v>
      </c>
      <c r="P50" s="316">
        <v>21</v>
      </c>
      <c r="Q50" s="40">
        <v>246</v>
      </c>
      <c r="R50" s="40">
        <v>547</v>
      </c>
      <c r="S50" s="40">
        <v>488</v>
      </c>
      <c r="T50" s="40">
        <v>370</v>
      </c>
      <c r="U50" s="40">
        <v>4163</v>
      </c>
      <c r="V50" s="40">
        <v>647</v>
      </c>
      <c r="W50" s="40">
        <v>1991</v>
      </c>
      <c r="X50" s="40">
        <v>9577</v>
      </c>
      <c r="Y50" s="43">
        <f>SUM(F50:X50)</f>
        <v>386978</v>
      </c>
    </row>
    <row r="51" spans="2:25" ht="13.5" customHeight="1" x14ac:dyDescent="0.15">
      <c r="B51" s="35"/>
      <c r="C51" s="38"/>
      <c r="D51" s="409" t="s">
        <v>41</v>
      </c>
      <c r="E51" s="23" t="s">
        <v>253</v>
      </c>
      <c r="F51" s="24">
        <f>IF(F49=0,"- ",F47/F49*100)</f>
        <v>200.50830754335308</v>
      </c>
      <c r="G51" s="24">
        <f t="shared" ref="G51:Y51" si="31">IF(G49=0,"- ",G47/G49*100)</f>
        <v>165.82543223647519</v>
      </c>
      <c r="H51" s="24">
        <f t="shared" si="31"/>
        <v>101.89652136730638</v>
      </c>
      <c r="I51" s="24">
        <f t="shared" si="31"/>
        <v>106.64488826193481</v>
      </c>
      <c r="J51" s="24">
        <f t="shared" si="31"/>
        <v>118.89992503748125</v>
      </c>
      <c r="K51" s="24">
        <f t="shared" si="31"/>
        <v>169.98658618376928</v>
      </c>
      <c r="L51" s="24">
        <f t="shared" si="31"/>
        <v>113.47847121432027</v>
      </c>
      <c r="M51" s="186">
        <f t="shared" si="31"/>
        <v>167.39130434782609</v>
      </c>
      <c r="N51" s="186">
        <f t="shared" ref="N51:P52" si="32">IF(N49=0,"- ",N47/N49*100)</f>
        <v>172.74167987321712</v>
      </c>
      <c r="O51" s="186">
        <f t="shared" si="32"/>
        <v>311.85185185185185</v>
      </c>
      <c r="P51" s="186">
        <f t="shared" si="32"/>
        <v>1380</v>
      </c>
      <c r="Q51" s="186">
        <f t="shared" si="31"/>
        <v>121</v>
      </c>
      <c r="R51" s="186">
        <f t="shared" si="31"/>
        <v>145.87973273942094</v>
      </c>
      <c r="S51" s="186">
        <f t="shared" si="31"/>
        <v>134.38485804416405</v>
      </c>
      <c r="T51" s="186">
        <f t="shared" si="31"/>
        <v>73.118279569892479</v>
      </c>
      <c r="U51" s="186">
        <f t="shared" si="31"/>
        <v>128.90055409740449</v>
      </c>
      <c r="V51" s="186">
        <f t="shared" si="31"/>
        <v>260.62846580406654</v>
      </c>
      <c r="W51" s="186">
        <f t="shared" si="31"/>
        <v>112.45626312106367</v>
      </c>
      <c r="X51" s="186">
        <f t="shared" si="31"/>
        <v>93.608584091439241</v>
      </c>
      <c r="Y51" s="188">
        <f t="shared" si="31"/>
        <v>122.93520555814483</v>
      </c>
    </row>
    <row r="52" spans="2:25" ht="13.5" customHeight="1" thickBot="1" x14ac:dyDescent="0.2">
      <c r="B52" s="35"/>
      <c r="C52" s="44"/>
      <c r="D52" s="410"/>
      <c r="E52" s="29" t="s">
        <v>254</v>
      </c>
      <c r="F52" s="26">
        <f>IF(F50=0,"- ",F48/F50*100)</f>
        <v>195.31390566765197</v>
      </c>
      <c r="G52" s="26">
        <f t="shared" ref="G52:Y52" si="33">IF(G50=0,"- ",G48/G50*100)</f>
        <v>165.3226345703778</v>
      </c>
      <c r="H52" s="26">
        <f t="shared" si="33"/>
        <v>104.64931067067762</v>
      </c>
      <c r="I52" s="26">
        <f t="shared" si="33"/>
        <v>98.468101609462863</v>
      </c>
      <c r="J52" s="26">
        <f t="shared" si="33"/>
        <v>113.11191692764133</v>
      </c>
      <c r="K52" s="26">
        <f t="shared" si="33"/>
        <v>162.93577981651376</v>
      </c>
      <c r="L52" s="26">
        <f t="shared" si="33"/>
        <v>105.3823187925029</v>
      </c>
      <c r="M52" s="187">
        <f t="shared" si="33"/>
        <v>135.50295857988166</v>
      </c>
      <c r="N52" s="187">
        <f t="shared" si="32"/>
        <v>172.11328976034858</v>
      </c>
      <c r="O52" s="187">
        <f t="shared" si="32"/>
        <v>207.25190839694659</v>
      </c>
      <c r="P52" s="187">
        <f t="shared" si="32"/>
        <v>671.42857142857144</v>
      </c>
      <c r="Q52" s="187">
        <f t="shared" si="33"/>
        <v>77.642276422764226</v>
      </c>
      <c r="R52" s="187">
        <f t="shared" si="33"/>
        <v>133.63802559414989</v>
      </c>
      <c r="S52" s="187">
        <f t="shared" si="33"/>
        <v>97.336065573770497</v>
      </c>
      <c r="T52" s="187">
        <f t="shared" si="33"/>
        <v>74.054054054054049</v>
      </c>
      <c r="U52" s="187">
        <f t="shared" si="33"/>
        <v>129.61806389622868</v>
      </c>
      <c r="V52" s="187">
        <f t="shared" si="33"/>
        <v>232.14837712519318</v>
      </c>
      <c r="W52" s="187">
        <f t="shared" si="33"/>
        <v>94.826720241084885</v>
      </c>
      <c r="X52" s="187">
        <f t="shared" si="33"/>
        <v>99.70763287041872</v>
      </c>
      <c r="Y52" s="189">
        <f t="shared" si="33"/>
        <v>123.49229155145771</v>
      </c>
    </row>
    <row r="53" spans="2:25" ht="13.5" customHeight="1" x14ac:dyDescent="0.15">
      <c r="B53" s="413"/>
      <c r="C53" s="339" t="s">
        <v>259</v>
      </c>
      <c r="D53" s="406"/>
      <c r="E53" s="151" t="s">
        <v>253</v>
      </c>
      <c r="F53" s="41">
        <f>'41～47頁'!E196</f>
        <v>51</v>
      </c>
      <c r="G53" s="41">
        <f>'41～47頁'!F196</f>
        <v>12</v>
      </c>
      <c r="H53" s="41">
        <f>'41～47頁'!G196</f>
        <v>46</v>
      </c>
      <c r="I53" s="41">
        <f>'41～47頁'!H196</f>
        <v>6</v>
      </c>
      <c r="J53" s="41">
        <f>'41～47頁'!I196</f>
        <v>10</v>
      </c>
      <c r="K53" s="41">
        <f>'41～47頁'!J196</f>
        <v>3</v>
      </c>
      <c r="L53" s="41">
        <f>'41～47頁'!K196</f>
        <v>4</v>
      </c>
      <c r="M53" s="41">
        <f>'41～47頁'!L196</f>
        <v>5</v>
      </c>
      <c r="N53" s="41">
        <f>'41～47頁'!M196</f>
        <v>0</v>
      </c>
      <c r="O53" s="41">
        <f>'41～47頁'!N196</f>
        <v>0</v>
      </c>
      <c r="P53" s="41">
        <f>'41～47頁'!O196</f>
        <v>0</v>
      </c>
      <c r="Q53" s="41">
        <f>'41～47頁'!P196</f>
        <v>3</v>
      </c>
      <c r="R53" s="41">
        <f>'41～47頁'!Q196</f>
        <v>0</v>
      </c>
      <c r="S53" s="41">
        <f>'41～47頁'!R196</f>
        <v>0</v>
      </c>
      <c r="T53" s="41">
        <f>'41～47頁'!S196</f>
        <v>3</v>
      </c>
      <c r="U53" s="41">
        <f>'41～47頁'!T196</f>
        <v>24</v>
      </c>
      <c r="V53" s="41">
        <f>'41～47頁'!U196</f>
        <v>3</v>
      </c>
      <c r="W53" s="41">
        <f>'41～47頁'!V196</f>
        <v>2</v>
      </c>
      <c r="X53" s="41">
        <f>'41～47頁'!W196</f>
        <v>16</v>
      </c>
      <c r="Y53" s="42">
        <f>SUM(F53:X53)</f>
        <v>188</v>
      </c>
    </row>
    <row r="54" spans="2:25" ht="13.5" customHeight="1" x14ac:dyDescent="0.15">
      <c r="B54" s="413"/>
      <c r="C54" s="340"/>
      <c r="D54" s="407"/>
      <c r="E54" s="23" t="s">
        <v>254</v>
      </c>
      <c r="F54" s="40">
        <f>'41～47頁'!E197</f>
        <v>51</v>
      </c>
      <c r="G54" s="40">
        <f>'41～47頁'!F197</f>
        <v>14</v>
      </c>
      <c r="H54" s="40">
        <f>'41～47頁'!G197</f>
        <v>52</v>
      </c>
      <c r="I54" s="40">
        <f>'41～47頁'!H197</f>
        <v>6</v>
      </c>
      <c r="J54" s="40">
        <f>'41～47頁'!I197</f>
        <v>10</v>
      </c>
      <c r="K54" s="40">
        <f>'41～47頁'!J197</f>
        <v>5</v>
      </c>
      <c r="L54" s="40">
        <f>'41～47頁'!K197</f>
        <v>4</v>
      </c>
      <c r="M54" s="40">
        <f>'41～47頁'!L197</f>
        <v>11</v>
      </c>
      <c r="N54" s="40">
        <f>'41～47頁'!M197</f>
        <v>0</v>
      </c>
      <c r="O54" s="40">
        <f>'41～47頁'!N197</f>
        <v>0</v>
      </c>
      <c r="P54" s="40">
        <f>'41～47頁'!O197</f>
        <v>0</v>
      </c>
      <c r="Q54" s="40">
        <f>'41～47頁'!P197</f>
        <v>3</v>
      </c>
      <c r="R54" s="40">
        <f>'41～47頁'!Q197</f>
        <v>0</v>
      </c>
      <c r="S54" s="40">
        <f>'41～47頁'!R197</f>
        <v>0</v>
      </c>
      <c r="T54" s="40">
        <f>'41～47頁'!S197</f>
        <v>3</v>
      </c>
      <c r="U54" s="40">
        <f>'41～47頁'!T197</f>
        <v>34</v>
      </c>
      <c r="V54" s="40">
        <f>'41～47頁'!U197</f>
        <v>3</v>
      </c>
      <c r="W54" s="40">
        <f>'41～47頁'!V197</f>
        <v>2</v>
      </c>
      <c r="X54" s="40">
        <f>'41～47頁'!W197</f>
        <v>17</v>
      </c>
      <c r="Y54" s="43">
        <f>SUM(F54:X54)</f>
        <v>215</v>
      </c>
    </row>
    <row r="55" spans="2:25" ht="13.5" customHeight="1" x14ac:dyDescent="0.15">
      <c r="B55" s="35"/>
      <c r="C55" s="38"/>
      <c r="D55" s="408" t="str">
        <f>$D$7</f>
        <v>26年度</v>
      </c>
      <c r="E55" s="23" t="s">
        <v>253</v>
      </c>
      <c r="F55" s="40">
        <v>54</v>
      </c>
      <c r="G55" s="40">
        <v>3</v>
      </c>
      <c r="H55" s="40">
        <v>35</v>
      </c>
      <c r="I55" s="40">
        <v>4</v>
      </c>
      <c r="J55" s="40">
        <v>13</v>
      </c>
      <c r="K55" s="40">
        <v>1</v>
      </c>
      <c r="L55" s="40">
        <v>1</v>
      </c>
      <c r="M55" s="40">
        <v>0</v>
      </c>
      <c r="N55" s="316">
        <v>0</v>
      </c>
      <c r="O55" s="316">
        <v>0</v>
      </c>
      <c r="P55" s="316">
        <v>0</v>
      </c>
      <c r="Q55" s="40">
        <v>4</v>
      </c>
      <c r="R55" s="40">
        <v>2</v>
      </c>
      <c r="S55" s="40">
        <v>2</v>
      </c>
      <c r="T55" s="40">
        <v>0</v>
      </c>
      <c r="U55" s="40">
        <v>7</v>
      </c>
      <c r="V55" s="40">
        <v>0</v>
      </c>
      <c r="W55" s="40">
        <v>1</v>
      </c>
      <c r="X55" s="40">
        <v>12</v>
      </c>
      <c r="Y55" s="43">
        <f>SUM(F55:X55)</f>
        <v>139</v>
      </c>
    </row>
    <row r="56" spans="2:25" ht="13.5" customHeight="1" x14ac:dyDescent="0.15">
      <c r="B56" s="35"/>
      <c r="C56" s="38"/>
      <c r="D56" s="408"/>
      <c r="E56" s="23" t="s">
        <v>254</v>
      </c>
      <c r="F56" s="40">
        <v>57</v>
      </c>
      <c r="G56" s="40">
        <v>3</v>
      </c>
      <c r="H56" s="40">
        <v>39</v>
      </c>
      <c r="I56" s="40">
        <v>4</v>
      </c>
      <c r="J56" s="40">
        <v>13</v>
      </c>
      <c r="K56" s="40">
        <v>1</v>
      </c>
      <c r="L56" s="40">
        <v>2</v>
      </c>
      <c r="M56" s="40">
        <v>0</v>
      </c>
      <c r="N56" s="316">
        <v>0</v>
      </c>
      <c r="O56" s="316">
        <v>0</v>
      </c>
      <c r="P56" s="316">
        <v>0</v>
      </c>
      <c r="Q56" s="40">
        <v>8</v>
      </c>
      <c r="R56" s="40">
        <v>4</v>
      </c>
      <c r="S56" s="40">
        <v>2</v>
      </c>
      <c r="T56" s="40">
        <v>0</v>
      </c>
      <c r="U56" s="40">
        <v>8</v>
      </c>
      <c r="V56" s="40">
        <v>0</v>
      </c>
      <c r="W56" s="40">
        <v>1</v>
      </c>
      <c r="X56" s="40">
        <v>12</v>
      </c>
      <c r="Y56" s="43">
        <f>SUM(F56:X56)</f>
        <v>154</v>
      </c>
    </row>
    <row r="57" spans="2:25" ht="13.5" customHeight="1" x14ac:dyDescent="0.15">
      <c r="B57" s="35"/>
      <c r="C57" s="38"/>
      <c r="D57" s="409" t="s">
        <v>41</v>
      </c>
      <c r="E57" s="23" t="s">
        <v>253</v>
      </c>
      <c r="F57" s="186">
        <f>IF(F55=0,"- ",F53/F55*100)</f>
        <v>94.444444444444443</v>
      </c>
      <c r="G57" s="186">
        <f t="shared" ref="G57:Y57" si="34">IF(G55=0,"- ",G53/G55*100)</f>
        <v>400</v>
      </c>
      <c r="H57" s="186">
        <f t="shared" si="34"/>
        <v>131.42857142857142</v>
      </c>
      <c r="I57" s="186">
        <f t="shared" si="34"/>
        <v>150</v>
      </c>
      <c r="J57" s="186">
        <f t="shared" si="34"/>
        <v>76.923076923076934</v>
      </c>
      <c r="K57" s="186">
        <f t="shared" si="34"/>
        <v>300</v>
      </c>
      <c r="L57" s="186">
        <f t="shared" si="34"/>
        <v>400</v>
      </c>
      <c r="M57" s="186" t="str">
        <f t="shared" si="34"/>
        <v xml:space="preserve">- </v>
      </c>
      <c r="N57" s="186" t="str">
        <f t="shared" ref="N57:P58" si="35">IF(N55=0,"- ",N53/N55*100)</f>
        <v xml:space="preserve">- </v>
      </c>
      <c r="O57" s="186" t="str">
        <f t="shared" si="35"/>
        <v xml:space="preserve">- </v>
      </c>
      <c r="P57" s="186" t="str">
        <f t="shared" si="35"/>
        <v xml:space="preserve">- </v>
      </c>
      <c r="Q57" s="186">
        <f t="shared" si="34"/>
        <v>75</v>
      </c>
      <c r="R57" s="186">
        <f t="shared" si="34"/>
        <v>0</v>
      </c>
      <c r="S57" s="186">
        <f t="shared" si="34"/>
        <v>0</v>
      </c>
      <c r="T57" s="186" t="str">
        <f t="shared" si="34"/>
        <v xml:space="preserve">- </v>
      </c>
      <c r="U57" s="186">
        <f t="shared" si="34"/>
        <v>342.85714285714283</v>
      </c>
      <c r="V57" s="186" t="str">
        <f t="shared" si="34"/>
        <v xml:space="preserve">- </v>
      </c>
      <c r="W57" s="186">
        <f t="shared" si="34"/>
        <v>200</v>
      </c>
      <c r="X57" s="186">
        <f t="shared" si="34"/>
        <v>133.33333333333331</v>
      </c>
      <c r="Y57" s="188">
        <f t="shared" si="34"/>
        <v>135.25179856115108</v>
      </c>
    </row>
    <row r="58" spans="2:25" ht="13.5" customHeight="1" thickBot="1" x14ac:dyDescent="0.2">
      <c r="B58" s="36"/>
      <c r="C58" s="44"/>
      <c r="D58" s="410"/>
      <c r="E58" s="29" t="s">
        <v>254</v>
      </c>
      <c r="F58" s="187">
        <f>IF(F56=0,"- ",F54/F56*100)</f>
        <v>89.473684210526315</v>
      </c>
      <c r="G58" s="187">
        <f t="shared" ref="G58:Y58" si="36">IF(G56=0,"- ",G54/G56*100)</f>
        <v>466.66666666666669</v>
      </c>
      <c r="H58" s="187">
        <f t="shared" si="36"/>
        <v>133.33333333333331</v>
      </c>
      <c r="I58" s="187">
        <f t="shared" si="36"/>
        <v>150</v>
      </c>
      <c r="J58" s="187">
        <f t="shared" si="36"/>
        <v>76.923076923076934</v>
      </c>
      <c r="K58" s="187">
        <f t="shared" si="36"/>
        <v>500</v>
      </c>
      <c r="L58" s="187">
        <f t="shared" si="36"/>
        <v>200</v>
      </c>
      <c r="M58" s="187" t="str">
        <f t="shared" si="36"/>
        <v xml:space="preserve">- </v>
      </c>
      <c r="N58" s="187" t="str">
        <f t="shared" si="35"/>
        <v xml:space="preserve">- </v>
      </c>
      <c r="O58" s="187" t="str">
        <f t="shared" si="35"/>
        <v xml:space="preserve">- </v>
      </c>
      <c r="P58" s="187" t="str">
        <f t="shared" si="35"/>
        <v xml:space="preserve">- </v>
      </c>
      <c r="Q58" s="187">
        <f t="shared" si="36"/>
        <v>37.5</v>
      </c>
      <c r="R58" s="187">
        <f t="shared" si="36"/>
        <v>0</v>
      </c>
      <c r="S58" s="187">
        <f t="shared" si="36"/>
        <v>0</v>
      </c>
      <c r="T58" s="187" t="str">
        <f t="shared" si="36"/>
        <v xml:space="preserve">- </v>
      </c>
      <c r="U58" s="187">
        <f t="shared" si="36"/>
        <v>425</v>
      </c>
      <c r="V58" s="187" t="str">
        <f t="shared" si="36"/>
        <v xml:space="preserve">- </v>
      </c>
      <c r="W58" s="187">
        <f t="shared" si="36"/>
        <v>200</v>
      </c>
      <c r="X58" s="187">
        <f t="shared" si="36"/>
        <v>141.66666666666669</v>
      </c>
      <c r="Y58" s="189">
        <f t="shared" si="36"/>
        <v>139.6103896103896</v>
      </c>
    </row>
    <row r="59" spans="2:25" s="11" customFormat="1" ht="13.5" customHeight="1" x14ac:dyDescent="0.15">
      <c r="D59" s="45"/>
      <c r="F59" s="34" t="s">
        <v>415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2:25" s="11" customFormat="1" ht="13.5" customHeight="1" x14ac:dyDescent="0.15">
      <c r="D60" s="45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2:25" s="11" customFormat="1" ht="13.5" customHeight="1" x14ac:dyDescent="0.15">
      <c r="D61" s="45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2:25" s="11" customFormat="1" ht="13.5" customHeight="1" x14ac:dyDescent="0.15">
      <c r="D62" s="45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5" s="11" customFormat="1" ht="13.5" customHeight="1" x14ac:dyDescent="0.15">
      <c r="D63" s="45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5" ht="21" customHeight="1" x14ac:dyDescent="0.2">
      <c r="B64" s="1" t="str">
        <f>B1</f>
        <v>２　平成27年度振興局別・国別訪日外国人宿泊者数（延べ人数）</v>
      </c>
    </row>
    <row r="65" spans="2:25" ht="13.5" customHeight="1" thickBot="1" x14ac:dyDescent="0.2">
      <c r="Y65" s="10" t="s">
        <v>236</v>
      </c>
    </row>
    <row r="66" spans="2:25" ht="13.5" customHeight="1" x14ac:dyDescent="0.15">
      <c r="B66" s="366" t="s">
        <v>24</v>
      </c>
      <c r="C66" s="411" t="s">
        <v>355</v>
      </c>
      <c r="D66" s="411"/>
      <c r="E66" s="411" t="s">
        <v>238</v>
      </c>
      <c r="F66" s="396" t="s">
        <v>239</v>
      </c>
      <c r="G66" s="397"/>
      <c r="H66" s="397"/>
      <c r="I66" s="397"/>
      <c r="J66" s="397"/>
      <c r="K66" s="397"/>
      <c r="L66" s="397"/>
      <c r="M66" s="397"/>
      <c r="N66" s="401"/>
      <c r="O66" s="401"/>
      <c r="P66" s="402"/>
      <c r="Q66" s="396" t="s">
        <v>240</v>
      </c>
      <c r="R66" s="397"/>
      <c r="S66" s="397"/>
      <c r="T66" s="398"/>
      <c r="U66" s="390" t="s">
        <v>241</v>
      </c>
      <c r="V66" s="390"/>
      <c r="W66" s="394" t="s">
        <v>318</v>
      </c>
      <c r="X66" s="390" t="s">
        <v>319</v>
      </c>
      <c r="Y66" s="388" t="s">
        <v>242</v>
      </c>
    </row>
    <row r="67" spans="2:25" ht="13.5" customHeight="1" thickBot="1" x14ac:dyDescent="0.2">
      <c r="B67" s="368"/>
      <c r="C67" s="412"/>
      <c r="D67" s="412"/>
      <c r="E67" s="412"/>
      <c r="F67" s="67" t="s">
        <v>243</v>
      </c>
      <c r="G67" s="67" t="s">
        <v>244</v>
      </c>
      <c r="H67" s="67" t="s">
        <v>245</v>
      </c>
      <c r="I67" s="67" t="s">
        <v>246</v>
      </c>
      <c r="J67" s="68" t="s">
        <v>247</v>
      </c>
      <c r="K67" s="68" t="s">
        <v>314</v>
      </c>
      <c r="L67" s="67" t="s">
        <v>315</v>
      </c>
      <c r="M67" s="67" t="s">
        <v>316</v>
      </c>
      <c r="N67" s="309" t="s">
        <v>399</v>
      </c>
      <c r="O67" s="309" t="s">
        <v>397</v>
      </c>
      <c r="P67" s="309" t="s">
        <v>398</v>
      </c>
      <c r="Q67" s="309" t="s">
        <v>248</v>
      </c>
      <c r="R67" s="309" t="s">
        <v>249</v>
      </c>
      <c r="S67" s="309" t="s">
        <v>250</v>
      </c>
      <c r="T67" s="309" t="s">
        <v>251</v>
      </c>
      <c r="U67" s="309" t="s">
        <v>317</v>
      </c>
      <c r="V67" s="309" t="s">
        <v>252</v>
      </c>
      <c r="W67" s="395"/>
      <c r="X67" s="391"/>
      <c r="Y67" s="389"/>
    </row>
    <row r="68" spans="2:25" ht="13.5" customHeight="1" x14ac:dyDescent="0.15">
      <c r="B68" s="339" t="s">
        <v>17</v>
      </c>
      <c r="C68" s="414"/>
      <c r="D68" s="406"/>
      <c r="E68" s="151" t="s">
        <v>253</v>
      </c>
      <c r="F68" s="41">
        <f>F74+F80+F86</f>
        <v>153453</v>
      </c>
      <c r="G68" s="41">
        <f t="shared" ref="G68:Y68" si="37">G74+G80+G86</f>
        <v>21114</v>
      </c>
      <c r="H68" s="41">
        <f t="shared" si="37"/>
        <v>221069</v>
      </c>
      <c r="I68" s="41">
        <f t="shared" si="37"/>
        <v>61083</v>
      </c>
      <c r="J68" s="41">
        <f t="shared" si="37"/>
        <v>31583</v>
      </c>
      <c r="K68" s="41">
        <f t="shared" si="37"/>
        <v>14048</v>
      </c>
      <c r="L68" s="41">
        <f t="shared" si="37"/>
        <v>38937</v>
      </c>
      <c r="M68" s="41">
        <f t="shared" si="37"/>
        <v>134</v>
      </c>
      <c r="N68" s="41">
        <f t="shared" ref="N68:P71" si="38">N74+N80+N86</f>
        <v>5055</v>
      </c>
      <c r="O68" s="41">
        <f t="shared" si="38"/>
        <v>2435</v>
      </c>
      <c r="P68" s="41">
        <f t="shared" si="38"/>
        <v>341</v>
      </c>
      <c r="Q68" s="41">
        <f t="shared" si="37"/>
        <v>1252</v>
      </c>
      <c r="R68" s="41">
        <f t="shared" si="37"/>
        <v>1234</v>
      </c>
      <c r="S68" s="41">
        <f t="shared" si="37"/>
        <v>1118</v>
      </c>
      <c r="T68" s="41">
        <f t="shared" si="37"/>
        <v>860</v>
      </c>
      <c r="U68" s="41">
        <f t="shared" si="37"/>
        <v>5798</v>
      </c>
      <c r="V68" s="41">
        <f t="shared" si="37"/>
        <v>1206</v>
      </c>
      <c r="W68" s="41">
        <f t="shared" si="37"/>
        <v>7155</v>
      </c>
      <c r="X68" s="41">
        <f t="shared" si="37"/>
        <v>25147</v>
      </c>
      <c r="Y68" s="42">
        <f t="shared" si="37"/>
        <v>593022</v>
      </c>
    </row>
    <row r="69" spans="2:25" ht="13.5" customHeight="1" x14ac:dyDescent="0.15">
      <c r="B69" s="340"/>
      <c r="C69" s="415"/>
      <c r="D69" s="407"/>
      <c r="E69" s="23" t="s">
        <v>254</v>
      </c>
      <c r="F69" s="40">
        <f>F75+F81+F87</f>
        <v>191700</v>
      </c>
      <c r="G69" s="40">
        <f t="shared" ref="G69:Y69" si="39">G75+G81+G87</f>
        <v>30094</v>
      </c>
      <c r="H69" s="40">
        <f t="shared" si="39"/>
        <v>249613</v>
      </c>
      <c r="I69" s="40">
        <f t="shared" si="39"/>
        <v>81014</v>
      </c>
      <c r="J69" s="40">
        <f t="shared" si="39"/>
        <v>37963</v>
      </c>
      <c r="K69" s="40">
        <f t="shared" si="39"/>
        <v>15673</v>
      </c>
      <c r="L69" s="40">
        <f t="shared" si="39"/>
        <v>43597</v>
      </c>
      <c r="M69" s="40">
        <f t="shared" si="39"/>
        <v>183</v>
      </c>
      <c r="N69" s="40">
        <f t="shared" si="38"/>
        <v>5458</v>
      </c>
      <c r="O69" s="40">
        <f t="shared" si="38"/>
        <v>2690</v>
      </c>
      <c r="P69" s="40">
        <f t="shared" si="38"/>
        <v>502</v>
      </c>
      <c r="Q69" s="40">
        <f t="shared" si="39"/>
        <v>2377</v>
      </c>
      <c r="R69" s="40">
        <f t="shared" si="39"/>
        <v>2115</v>
      </c>
      <c r="S69" s="40">
        <f t="shared" si="39"/>
        <v>1819</v>
      </c>
      <c r="T69" s="40">
        <f t="shared" si="39"/>
        <v>1343</v>
      </c>
      <c r="U69" s="40">
        <f t="shared" si="39"/>
        <v>9440</v>
      </c>
      <c r="V69" s="40">
        <f t="shared" si="39"/>
        <v>1725</v>
      </c>
      <c r="W69" s="40">
        <f t="shared" si="39"/>
        <v>24868</v>
      </c>
      <c r="X69" s="40">
        <f t="shared" si="39"/>
        <v>34702</v>
      </c>
      <c r="Y69" s="43">
        <f t="shared" si="39"/>
        <v>736876</v>
      </c>
    </row>
    <row r="70" spans="2:25" ht="13.5" customHeight="1" x14ac:dyDescent="0.15">
      <c r="B70" s="38"/>
      <c r="C70" s="11"/>
      <c r="D70" s="408" t="str">
        <f>$D$7</f>
        <v>26年度</v>
      </c>
      <c r="E70" s="23" t="s">
        <v>253</v>
      </c>
      <c r="F70" s="40">
        <f>F76+F82+F88</f>
        <v>71090</v>
      </c>
      <c r="G70" s="40">
        <f t="shared" ref="G70:Y70" si="40">G76+G82+G88</f>
        <v>14554</v>
      </c>
      <c r="H70" s="40">
        <f t="shared" si="40"/>
        <v>218234</v>
      </c>
      <c r="I70" s="40">
        <f t="shared" si="40"/>
        <v>45921</v>
      </c>
      <c r="J70" s="40">
        <f t="shared" si="40"/>
        <v>26298</v>
      </c>
      <c r="K70" s="40">
        <f t="shared" si="40"/>
        <v>10825</v>
      </c>
      <c r="L70" s="40">
        <f t="shared" si="40"/>
        <v>34460</v>
      </c>
      <c r="M70" s="40">
        <f t="shared" si="40"/>
        <v>167</v>
      </c>
      <c r="N70" s="316">
        <f t="shared" si="38"/>
        <v>4027</v>
      </c>
      <c r="O70" s="316">
        <f t="shared" si="38"/>
        <v>1083</v>
      </c>
      <c r="P70" s="316">
        <f t="shared" si="38"/>
        <v>155</v>
      </c>
      <c r="Q70" s="40">
        <f t="shared" si="40"/>
        <v>1432</v>
      </c>
      <c r="R70" s="40">
        <f t="shared" si="40"/>
        <v>734</v>
      </c>
      <c r="S70" s="40">
        <f t="shared" si="40"/>
        <v>898</v>
      </c>
      <c r="T70" s="40">
        <f t="shared" si="40"/>
        <v>564</v>
      </c>
      <c r="U70" s="40">
        <f t="shared" si="40"/>
        <v>3718</v>
      </c>
      <c r="V70" s="40">
        <f t="shared" si="40"/>
        <v>955</v>
      </c>
      <c r="W70" s="40">
        <f t="shared" si="40"/>
        <v>7844</v>
      </c>
      <c r="X70" s="40">
        <f t="shared" si="40"/>
        <v>16220</v>
      </c>
      <c r="Y70" s="43">
        <f t="shared" si="40"/>
        <v>459179</v>
      </c>
    </row>
    <row r="71" spans="2:25" ht="13.5" customHeight="1" x14ac:dyDescent="0.15">
      <c r="B71" s="38"/>
      <c r="C71" s="11"/>
      <c r="D71" s="408"/>
      <c r="E71" s="23" t="s">
        <v>254</v>
      </c>
      <c r="F71" s="40">
        <f>F77+F83+F89</f>
        <v>85257</v>
      </c>
      <c r="G71" s="40">
        <f t="shared" ref="G71:Y71" si="41">G77+G83+G89</f>
        <v>20933</v>
      </c>
      <c r="H71" s="40">
        <f t="shared" si="41"/>
        <v>237559</v>
      </c>
      <c r="I71" s="40">
        <f t="shared" si="41"/>
        <v>56147</v>
      </c>
      <c r="J71" s="40">
        <f t="shared" si="41"/>
        <v>29465</v>
      </c>
      <c r="K71" s="40">
        <f t="shared" si="41"/>
        <v>11600</v>
      </c>
      <c r="L71" s="40">
        <f t="shared" si="41"/>
        <v>36774</v>
      </c>
      <c r="M71" s="40">
        <f t="shared" si="41"/>
        <v>273</v>
      </c>
      <c r="N71" s="316">
        <f t="shared" si="38"/>
        <v>4432</v>
      </c>
      <c r="O71" s="316">
        <f t="shared" si="38"/>
        <v>1339</v>
      </c>
      <c r="P71" s="316">
        <f t="shared" si="38"/>
        <v>309</v>
      </c>
      <c r="Q71" s="40">
        <f t="shared" si="41"/>
        <v>2511</v>
      </c>
      <c r="R71" s="40">
        <f t="shared" si="41"/>
        <v>1192</v>
      </c>
      <c r="S71" s="40">
        <f t="shared" si="41"/>
        <v>1572</v>
      </c>
      <c r="T71" s="40">
        <f t="shared" si="41"/>
        <v>980</v>
      </c>
      <c r="U71" s="40">
        <f t="shared" si="41"/>
        <v>5964</v>
      </c>
      <c r="V71" s="40">
        <f t="shared" si="41"/>
        <v>1516</v>
      </c>
      <c r="W71" s="40">
        <f t="shared" si="41"/>
        <v>19281</v>
      </c>
      <c r="X71" s="40">
        <f t="shared" si="41"/>
        <v>22716</v>
      </c>
      <c r="Y71" s="43">
        <f t="shared" si="41"/>
        <v>539820</v>
      </c>
    </row>
    <row r="72" spans="2:25" ht="13.5" customHeight="1" x14ac:dyDescent="0.15">
      <c r="B72" s="38"/>
      <c r="C72" s="11"/>
      <c r="D72" s="409" t="s">
        <v>41</v>
      </c>
      <c r="E72" s="23" t="s">
        <v>253</v>
      </c>
      <c r="F72" s="186">
        <f>IF(F70=0,"- ",F68/F70*100)</f>
        <v>215.85736390490928</v>
      </c>
      <c r="G72" s="186">
        <f t="shared" ref="G72:Y72" si="42">IF(G70=0,"- ",G68/G70*100)</f>
        <v>145.07351930740691</v>
      </c>
      <c r="H72" s="186">
        <f t="shared" si="42"/>
        <v>101.29906430711988</v>
      </c>
      <c r="I72" s="186">
        <f t="shared" si="42"/>
        <v>133.01757365911021</v>
      </c>
      <c r="J72" s="186">
        <f t="shared" si="42"/>
        <v>120.09658529165716</v>
      </c>
      <c r="K72" s="186">
        <f t="shared" si="42"/>
        <v>129.77367205542726</v>
      </c>
      <c r="L72" s="186">
        <f t="shared" si="42"/>
        <v>112.99187463726059</v>
      </c>
      <c r="M72" s="186">
        <f t="shared" si="42"/>
        <v>80.23952095808383</v>
      </c>
      <c r="N72" s="186">
        <f t="shared" ref="N72:P73" si="43">IF(N70=0,"- ",N68/N70*100)</f>
        <v>125.52768810528929</v>
      </c>
      <c r="O72" s="186">
        <f t="shared" si="43"/>
        <v>224.83841181902125</v>
      </c>
      <c r="P72" s="186">
        <f t="shared" si="43"/>
        <v>220.00000000000003</v>
      </c>
      <c r="Q72" s="186">
        <f t="shared" si="42"/>
        <v>87.430167597765362</v>
      </c>
      <c r="R72" s="186">
        <f t="shared" si="42"/>
        <v>168.11989100817439</v>
      </c>
      <c r="S72" s="186">
        <f t="shared" si="42"/>
        <v>124.4988864142539</v>
      </c>
      <c r="T72" s="186">
        <f t="shared" si="42"/>
        <v>152.48226950354612</v>
      </c>
      <c r="U72" s="186">
        <f t="shared" si="42"/>
        <v>155.94405594405595</v>
      </c>
      <c r="V72" s="186">
        <f t="shared" si="42"/>
        <v>126.28272251308901</v>
      </c>
      <c r="W72" s="186">
        <f t="shared" si="42"/>
        <v>91.21621621621621</v>
      </c>
      <c r="X72" s="186">
        <f t="shared" si="42"/>
        <v>155.03699136868065</v>
      </c>
      <c r="Y72" s="188">
        <f t="shared" si="42"/>
        <v>129.14832777631381</v>
      </c>
    </row>
    <row r="73" spans="2:25" ht="13.5" customHeight="1" thickBot="1" x14ac:dyDescent="0.2">
      <c r="B73" s="38"/>
      <c r="C73" s="37"/>
      <c r="D73" s="410"/>
      <c r="E73" s="29" t="s">
        <v>254</v>
      </c>
      <c r="F73" s="187">
        <f>IF(F71=0,"- ",F69/F71*100)</f>
        <v>224.84957246912276</v>
      </c>
      <c r="G73" s="187">
        <f t="shared" ref="G73:Y73" si="44">IF(G71=0,"- ",G69/G71*100)</f>
        <v>143.76343572349879</v>
      </c>
      <c r="H73" s="187">
        <f t="shared" si="44"/>
        <v>105.0741079058255</v>
      </c>
      <c r="I73" s="187">
        <f t="shared" si="44"/>
        <v>144.28909825992486</v>
      </c>
      <c r="J73" s="187">
        <f t="shared" si="44"/>
        <v>128.84099779399287</v>
      </c>
      <c r="K73" s="187">
        <f t="shared" si="44"/>
        <v>135.11206896551724</v>
      </c>
      <c r="L73" s="187">
        <f t="shared" si="44"/>
        <v>118.55386958176972</v>
      </c>
      <c r="M73" s="187">
        <f t="shared" si="44"/>
        <v>67.032967032967022</v>
      </c>
      <c r="N73" s="187">
        <f t="shared" si="43"/>
        <v>123.14981949458483</v>
      </c>
      <c r="O73" s="187">
        <f t="shared" si="43"/>
        <v>200.89619118745335</v>
      </c>
      <c r="P73" s="187">
        <f t="shared" si="43"/>
        <v>162.45954692556634</v>
      </c>
      <c r="Q73" s="187">
        <f t="shared" si="44"/>
        <v>94.663480684986055</v>
      </c>
      <c r="R73" s="187">
        <f t="shared" si="44"/>
        <v>177.43288590604027</v>
      </c>
      <c r="S73" s="187">
        <f t="shared" si="44"/>
        <v>115.71246819338424</v>
      </c>
      <c r="T73" s="187">
        <f t="shared" si="44"/>
        <v>137.0408163265306</v>
      </c>
      <c r="U73" s="187">
        <f t="shared" si="44"/>
        <v>158.28303152246815</v>
      </c>
      <c r="V73" s="187">
        <f t="shared" si="44"/>
        <v>113.78627968337732</v>
      </c>
      <c r="W73" s="187">
        <f t="shared" si="44"/>
        <v>128.97671282609824</v>
      </c>
      <c r="X73" s="187">
        <f t="shared" si="44"/>
        <v>152.76457122732876</v>
      </c>
      <c r="Y73" s="189">
        <f t="shared" si="44"/>
        <v>136.50401985847134</v>
      </c>
    </row>
    <row r="74" spans="2:25" ht="13.5" customHeight="1" x14ac:dyDescent="0.15">
      <c r="B74" s="413"/>
      <c r="C74" s="339" t="s">
        <v>262</v>
      </c>
      <c r="D74" s="406"/>
      <c r="E74" s="151" t="s">
        <v>253</v>
      </c>
      <c r="F74" s="41">
        <f>'41～47頁'!E214</f>
        <v>152149</v>
      </c>
      <c r="G74" s="41">
        <f>'41～47頁'!F214</f>
        <v>20423</v>
      </c>
      <c r="H74" s="41">
        <f>'41～47頁'!G214</f>
        <v>216671</v>
      </c>
      <c r="I74" s="41">
        <f>'41～47頁'!H214</f>
        <v>59714</v>
      </c>
      <c r="J74" s="41">
        <f>'41～47頁'!I214</f>
        <v>31074</v>
      </c>
      <c r="K74" s="41">
        <f>'41～47頁'!J214</f>
        <v>13915</v>
      </c>
      <c r="L74" s="41">
        <f>'41～47頁'!K214</f>
        <v>37799</v>
      </c>
      <c r="M74" s="41">
        <f>'41～47頁'!L214</f>
        <v>114</v>
      </c>
      <c r="N74" s="41">
        <f>'41～47頁'!M214</f>
        <v>5024</v>
      </c>
      <c r="O74" s="41">
        <f>'41～47頁'!N214</f>
        <v>2411</v>
      </c>
      <c r="P74" s="41">
        <f>'41～47頁'!O214</f>
        <v>328</v>
      </c>
      <c r="Q74" s="41">
        <f>'41～47頁'!P214</f>
        <v>349</v>
      </c>
      <c r="R74" s="41">
        <f>'41～47頁'!Q214</f>
        <v>1103</v>
      </c>
      <c r="S74" s="41">
        <f>'41～47頁'!R214</f>
        <v>900</v>
      </c>
      <c r="T74" s="41">
        <f>'41～47頁'!S214</f>
        <v>625</v>
      </c>
      <c r="U74" s="41">
        <f>'41～47頁'!T214</f>
        <v>5224</v>
      </c>
      <c r="V74" s="41">
        <f>'41～47頁'!U214</f>
        <v>1104</v>
      </c>
      <c r="W74" s="41">
        <f>'41～47頁'!V214</f>
        <v>6916</v>
      </c>
      <c r="X74" s="41">
        <f>'41～47頁'!W214</f>
        <v>23665</v>
      </c>
      <c r="Y74" s="42">
        <f>SUM(F74:X74)</f>
        <v>579508</v>
      </c>
    </row>
    <row r="75" spans="2:25" ht="13.5" customHeight="1" x14ac:dyDescent="0.15">
      <c r="B75" s="413"/>
      <c r="C75" s="340"/>
      <c r="D75" s="407"/>
      <c r="E75" s="23" t="s">
        <v>254</v>
      </c>
      <c r="F75" s="40">
        <f>'41～47頁'!E215</f>
        <v>190066</v>
      </c>
      <c r="G75" s="40">
        <f>'41～47頁'!F215</f>
        <v>29179</v>
      </c>
      <c r="H75" s="40">
        <f>'41～47頁'!G215</f>
        <v>244468</v>
      </c>
      <c r="I75" s="40">
        <f>'41～47頁'!H215</f>
        <v>79251</v>
      </c>
      <c r="J75" s="40">
        <f>'41～47頁'!I215</f>
        <v>37328</v>
      </c>
      <c r="K75" s="40">
        <f>'41～47頁'!J215</f>
        <v>15516</v>
      </c>
      <c r="L75" s="40">
        <f>'41～47頁'!K215</f>
        <v>42399</v>
      </c>
      <c r="M75" s="40">
        <f>'41～47頁'!L215</f>
        <v>137</v>
      </c>
      <c r="N75" s="40">
        <f>'41～47頁'!M215</f>
        <v>5392</v>
      </c>
      <c r="O75" s="40">
        <f>'41～47頁'!N215</f>
        <v>2663</v>
      </c>
      <c r="P75" s="40">
        <f>'41～47頁'!O215</f>
        <v>489</v>
      </c>
      <c r="Q75" s="40">
        <f>'41～47頁'!P215</f>
        <v>536</v>
      </c>
      <c r="R75" s="40">
        <f>'41～47頁'!Q215</f>
        <v>1940</v>
      </c>
      <c r="S75" s="40">
        <f>'41～47頁'!R215</f>
        <v>1481</v>
      </c>
      <c r="T75" s="40">
        <f>'41～47頁'!S215</f>
        <v>1020</v>
      </c>
      <c r="U75" s="40">
        <f>'41～47頁'!T215</f>
        <v>8676</v>
      </c>
      <c r="V75" s="40">
        <f>'41～47頁'!U215</f>
        <v>1597</v>
      </c>
      <c r="W75" s="40">
        <f>'41～47頁'!V215</f>
        <v>24528</v>
      </c>
      <c r="X75" s="40">
        <f>'41～47頁'!W215</f>
        <v>32767</v>
      </c>
      <c r="Y75" s="43">
        <f>SUM(F75:X75)</f>
        <v>719433</v>
      </c>
    </row>
    <row r="76" spans="2:25" ht="13.5" customHeight="1" x14ac:dyDescent="0.15">
      <c r="B76" s="35"/>
      <c r="C76" s="38"/>
      <c r="D76" s="408" t="str">
        <f>$D$7</f>
        <v>26年度</v>
      </c>
      <c r="E76" s="23" t="s">
        <v>253</v>
      </c>
      <c r="F76" s="40">
        <v>70600</v>
      </c>
      <c r="G76" s="40">
        <v>14182</v>
      </c>
      <c r="H76" s="40">
        <v>213393</v>
      </c>
      <c r="I76" s="40">
        <v>44491</v>
      </c>
      <c r="J76" s="40">
        <v>25843</v>
      </c>
      <c r="K76" s="40">
        <v>10780</v>
      </c>
      <c r="L76" s="40">
        <v>33051</v>
      </c>
      <c r="M76" s="40">
        <v>164</v>
      </c>
      <c r="N76" s="316">
        <v>4004</v>
      </c>
      <c r="O76" s="316">
        <v>1068</v>
      </c>
      <c r="P76" s="316">
        <v>154</v>
      </c>
      <c r="Q76" s="40">
        <v>393</v>
      </c>
      <c r="R76" s="40">
        <v>643</v>
      </c>
      <c r="S76" s="40">
        <v>729</v>
      </c>
      <c r="T76" s="40">
        <v>426</v>
      </c>
      <c r="U76" s="40">
        <v>3190</v>
      </c>
      <c r="V76" s="40">
        <v>838</v>
      </c>
      <c r="W76" s="40">
        <v>7655</v>
      </c>
      <c r="X76" s="40">
        <v>15511</v>
      </c>
      <c r="Y76" s="43">
        <f>SUM(F76:X76)</f>
        <v>447115</v>
      </c>
    </row>
    <row r="77" spans="2:25" ht="13.5" customHeight="1" x14ac:dyDescent="0.15">
      <c r="B77" s="35"/>
      <c r="C77" s="38"/>
      <c r="D77" s="408"/>
      <c r="E77" s="23" t="s">
        <v>254</v>
      </c>
      <c r="F77" s="40">
        <v>84601</v>
      </c>
      <c r="G77" s="40">
        <v>20449</v>
      </c>
      <c r="H77" s="40">
        <v>231574</v>
      </c>
      <c r="I77" s="40">
        <v>54441</v>
      </c>
      <c r="J77" s="40">
        <v>28982</v>
      </c>
      <c r="K77" s="40">
        <v>11551</v>
      </c>
      <c r="L77" s="40">
        <v>35338</v>
      </c>
      <c r="M77" s="40">
        <v>268</v>
      </c>
      <c r="N77" s="316">
        <v>4402</v>
      </c>
      <c r="O77" s="316">
        <v>1306</v>
      </c>
      <c r="P77" s="316">
        <v>308</v>
      </c>
      <c r="Q77" s="40">
        <v>549</v>
      </c>
      <c r="R77" s="40">
        <v>1062</v>
      </c>
      <c r="S77" s="40">
        <v>1342</v>
      </c>
      <c r="T77" s="40">
        <v>762</v>
      </c>
      <c r="U77" s="40">
        <v>5317</v>
      </c>
      <c r="V77" s="40">
        <v>1309</v>
      </c>
      <c r="W77" s="40">
        <v>19032</v>
      </c>
      <c r="X77" s="40">
        <v>21720</v>
      </c>
      <c r="Y77" s="43">
        <f>SUM(F77:X77)</f>
        <v>524313</v>
      </c>
    </row>
    <row r="78" spans="2:25" ht="13.5" customHeight="1" x14ac:dyDescent="0.15">
      <c r="B78" s="35"/>
      <c r="C78" s="38"/>
      <c r="D78" s="409" t="s">
        <v>41</v>
      </c>
      <c r="E78" s="23" t="s">
        <v>253</v>
      </c>
      <c r="F78" s="186">
        <f>IF(F76=0,"- ",F74/F76*100)</f>
        <v>215.50849858356941</v>
      </c>
      <c r="G78" s="186">
        <f t="shared" ref="G78:Y78" si="45">IF(G76=0,"- ",G74/G76*100)</f>
        <v>144.00648709631926</v>
      </c>
      <c r="H78" s="186">
        <f t="shared" si="45"/>
        <v>101.53613286283993</v>
      </c>
      <c r="I78" s="186">
        <f t="shared" si="45"/>
        <v>134.21590883549482</v>
      </c>
      <c r="J78" s="186">
        <f t="shared" si="45"/>
        <v>120.24145803505786</v>
      </c>
      <c r="K78" s="186">
        <f t="shared" si="45"/>
        <v>129.08163265306123</v>
      </c>
      <c r="L78" s="186">
        <f t="shared" si="45"/>
        <v>114.36567728661767</v>
      </c>
      <c r="M78" s="186">
        <f t="shared" si="45"/>
        <v>69.512195121951208</v>
      </c>
      <c r="N78" s="186">
        <f t="shared" ref="N78:P79" si="46">IF(N76=0,"- ",N74/N76*100)</f>
        <v>125.47452547452546</v>
      </c>
      <c r="O78" s="186">
        <f t="shared" si="46"/>
        <v>225.749063670412</v>
      </c>
      <c r="P78" s="186">
        <f t="shared" si="46"/>
        <v>212.98701298701297</v>
      </c>
      <c r="Q78" s="186">
        <f t="shared" si="45"/>
        <v>88.804071246819333</v>
      </c>
      <c r="R78" s="186">
        <f t="shared" si="45"/>
        <v>171.53965785381027</v>
      </c>
      <c r="S78" s="186">
        <f t="shared" si="45"/>
        <v>123.45679012345678</v>
      </c>
      <c r="T78" s="186">
        <f t="shared" si="45"/>
        <v>146.71361502347418</v>
      </c>
      <c r="U78" s="186">
        <f t="shared" si="45"/>
        <v>163.76175548589342</v>
      </c>
      <c r="V78" s="186">
        <f t="shared" si="45"/>
        <v>131.74224343675419</v>
      </c>
      <c r="W78" s="186">
        <f t="shared" si="45"/>
        <v>90.346178967994774</v>
      </c>
      <c r="X78" s="186">
        <f t="shared" si="45"/>
        <v>152.56914447811232</v>
      </c>
      <c r="Y78" s="188">
        <f t="shared" si="45"/>
        <v>129.61050289075519</v>
      </c>
    </row>
    <row r="79" spans="2:25" ht="13.5" customHeight="1" thickBot="1" x14ac:dyDescent="0.2">
      <c r="B79" s="35"/>
      <c r="C79" s="44"/>
      <c r="D79" s="410"/>
      <c r="E79" s="29" t="s">
        <v>254</v>
      </c>
      <c r="F79" s="187">
        <f>IF(F77=0,"- ",F75/F77*100)</f>
        <v>224.66164702544887</v>
      </c>
      <c r="G79" s="187">
        <f t="shared" ref="G79:Y79" si="47">IF(G77=0,"- ",G75/G77*100)</f>
        <v>142.69157416010563</v>
      </c>
      <c r="H79" s="187">
        <f t="shared" si="47"/>
        <v>105.56798258871893</v>
      </c>
      <c r="I79" s="187">
        <f t="shared" si="47"/>
        <v>145.57227089877114</v>
      </c>
      <c r="J79" s="187">
        <f t="shared" si="47"/>
        <v>128.79718445931957</v>
      </c>
      <c r="K79" s="187">
        <f t="shared" si="47"/>
        <v>134.32603237814908</v>
      </c>
      <c r="L79" s="187">
        <f t="shared" si="47"/>
        <v>119.98132322146131</v>
      </c>
      <c r="M79" s="187">
        <f t="shared" si="47"/>
        <v>51.119402985074622</v>
      </c>
      <c r="N79" s="187">
        <f t="shared" si="46"/>
        <v>122.48977737392094</v>
      </c>
      <c r="O79" s="187">
        <f t="shared" si="46"/>
        <v>203.90505359877488</v>
      </c>
      <c r="P79" s="187">
        <f t="shared" si="46"/>
        <v>158.76623376623377</v>
      </c>
      <c r="Q79" s="187">
        <f t="shared" si="47"/>
        <v>97.632058287795999</v>
      </c>
      <c r="R79" s="187">
        <f t="shared" si="47"/>
        <v>182.67419962335217</v>
      </c>
      <c r="S79" s="187">
        <f t="shared" si="47"/>
        <v>110.35767511177347</v>
      </c>
      <c r="T79" s="187">
        <f t="shared" si="47"/>
        <v>133.85826771653544</v>
      </c>
      <c r="U79" s="187">
        <f t="shared" si="47"/>
        <v>163.17472258792552</v>
      </c>
      <c r="V79" s="187">
        <f t="shared" si="47"/>
        <v>122.00152788388084</v>
      </c>
      <c r="W79" s="187">
        <f t="shared" si="47"/>
        <v>128.87767969735182</v>
      </c>
      <c r="X79" s="187">
        <f t="shared" si="47"/>
        <v>150.86095764272559</v>
      </c>
      <c r="Y79" s="189">
        <f t="shared" si="47"/>
        <v>137.21441200199118</v>
      </c>
    </row>
    <row r="80" spans="2:25" ht="13.5" customHeight="1" x14ac:dyDescent="0.15">
      <c r="B80" s="413"/>
      <c r="C80" s="339" t="s">
        <v>263</v>
      </c>
      <c r="D80" s="406"/>
      <c r="E80" s="151" t="s">
        <v>253</v>
      </c>
      <c r="F80" s="41">
        <f>'41～47頁'!E266</f>
        <v>77</v>
      </c>
      <c r="G80" s="41">
        <f>'41～47頁'!F266</f>
        <v>60</v>
      </c>
      <c r="H80" s="41">
        <f>'41～47頁'!G266</f>
        <v>127</v>
      </c>
      <c r="I80" s="41">
        <f>'41～47頁'!H266</f>
        <v>18</v>
      </c>
      <c r="J80" s="41">
        <f>'41～47頁'!I266</f>
        <v>8</v>
      </c>
      <c r="K80" s="41">
        <f>'41～47頁'!J266</f>
        <v>0</v>
      </c>
      <c r="L80" s="41">
        <f>'41～47頁'!K266</f>
        <v>1</v>
      </c>
      <c r="M80" s="41">
        <f>'41～47頁'!L266</f>
        <v>0</v>
      </c>
      <c r="N80" s="41">
        <f>'41～47頁'!M266</f>
        <v>8</v>
      </c>
      <c r="O80" s="41">
        <f>'41～47頁'!N266</f>
        <v>0</v>
      </c>
      <c r="P80" s="41">
        <f>'41～47頁'!O266</f>
        <v>0</v>
      </c>
      <c r="Q80" s="41">
        <f>'41～47頁'!P266</f>
        <v>87</v>
      </c>
      <c r="R80" s="41">
        <f>'41～47頁'!Q266</f>
        <v>1</v>
      </c>
      <c r="S80" s="41">
        <f>'41～47頁'!R266</f>
        <v>3</v>
      </c>
      <c r="T80" s="41">
        <f>'41～47頁'!S266</f>
        <v>1</v>
      </c>
      <c r="U80" s="41">
        <f>'41～47頁'!T266</f>
        <v>15</v>
      </c>
      <c r="V80" s="41">
        <f>'41～47頁'!U266</f>
        <v>3</v>
      </c>
      <c r="W80" s="41">
        <f>'41～47頁'!V266</f>
        <v>0</v>
      </c>
      <c r="X80" s="41">
        <f>'41～47頁'!W266</f>
        <v>7</v>
      </c>
      <c r="Y80" s="42">
        <f>SUM(F80:X80)</f>
        <v>416</v>
      </c>
    </row>
    <row r="81" spans="2:25" ht="13.5" customHeight="1" x14ac:dyDescent="0.15">
      <c r="B81" s="413"/>
      <c r="C81" s="340"/>
      <c r="D81" s="407"/>
      <c r="E81" s="23" t="s">
        <v>254</v>
      </c>
      <c r="F81" s="40">
        <f>'41～47頁'!E267</f>
        <v>81</v>
      </c>
      <c r="G81" s="40">
        <f>'41～47頁'!F267</f>
        <v>112</v>
      </c>
      <c r="H81" s="40">
        <f>'41～47頁'!G267</f>
        <v>129</v>
      </c>
      <c r="I81" s="40">
        <f>'41～47頁'!H267</f>
        <v>18</v>
      </c>
      <c r="J81" s="40">
        <f>'41～47頁'!I267</f>
        <v>8</v>
      </c>
      <c r="K81" s="40">
        <f>'41～47頁'!J267</f>
        <v>0</v>
      </c>
      <c r="L81" s="40">
        <f>'41～47頁'!K267</f>
        <v>1</v>
      </c>
      <c r="M81" s="40">
        <f>'41～47頁'!L267</f>
        <v>0</v>
      </c>
      <c r="N81" s="40">
        <f>'41～47頁'!M267</f>
        <v>16</v>
      </c>
      <c r="O81" s="40">
        <f>'41～47頁'!N267</f>
        <v>0</v>
      </c>
      <c r="P81" s="40">
        <f>'41～47頁'!O267</f>
        <v>0</v>
      </c>
      <c r="Q81" s="40">
        <f>'41～47頁'!P267</f>
        <v>282</v>
      </c>
      <c r="R81" s="40">
        <f>'41～47頁'!Q267</f>
        <v>1</v>
      </c>
      <c r="S81" s="40">
        <f>'41～47頁'!R267</f>
        <v>3</v>
      </c>
      <c r="T81" s="40">
        <f>'41～47頁'!S267</f>
        <v>1</v>
      </c>
      <c r="U81" s="40">
        <f>'41～47頁'!T267</f>
        <v>21</v>
      </c>
      <c r="V81" s="40">
        <f>'41～47頁'!U267</f>
        <v>3</v>
      </c>
      <c r="W81" s="40">
        <f>'41～47頁'!V267</f>
        <v>0</v>
      </c>
      <c r="X81" s="40">
        <f>'41～47頁'!W267</f>
        <v>9</v>
      </c>
      <c r="Y81" s="43">
        <f>SUM(F81:X81)</f>
        <v>685</v>
      </c>
    </row>
    <row r="82" spans="2:25" ht="13.5" customHeight="1" x14ac:dyDescent="0.15">
      <c r="B82" s="35"/>
      <c r="C82" s="38"/>
      <c r="D82" s="408" t="str">
        <f>$D$7</f>
        <v>26年度</v>
      </c>
      <c r="E82" s="23" t="s">
        <v>253</v>
      </c>
      <c r="F82" s="40">
        <v>31</v>
      </c>
      <c r="G82" s="40">
        <v>17</v>
      </c>
      <c r="H82" s="40">
        <v>8</v>
      </c>
      <c r="I82" s="40">
        <v>23</v>
      </c>
      <c r="J82" s="40">
        <v>16</v>
      </c>
      <c r="K82" s="40">
        <v>2</v>
      </c>
      <c r="L82" s="40">
        <v>0</v>
      </c>
      <c r="M82" s="40">
        <v>0</v>
      </c>
      <c r="N82" s="316">
        <v>0</v>
      </c>
      <c r="O82" s="316">
        <v>3</v>
      </c>
      <c r="P82" s="316">
        <v>0</v>
      </c>
      <c r="Q82" s="40">
        <v>50</v>
      </c>
      <c r="R82" s="40">
        <v>1</v>
      </c>
      <c r="S82" s="40">
        <v>1</v>
      </c>
      <c r="T82" s="40">
        <v>4</v>
      </c>
      <c r="U82" s="40">
        <v>5</v>
      </c>
      <c r="V82" s="40">
        <v>1</v>
      </c>
      <c r="W82" s="40">
        <v>2</v>
      </c>
      <c r="X82" s="40">
        <v>8</v>
      </c>
      <c r="Y82" s="43">
        <f>SUM(F82:X82)</f>
        <v>172</v>
      </c>
    </row>
    <row r="83" spans="2:25" ht="13.5" customHeight="1" x14ac:dyDescent="0.15">
      <c r="B83" s="35"/>
      <c r="C83" s="38"/>
      <c r="D83" s="408"/>
      <c r="E83" s="23" t="s">
        <v>254</v>
      </c>
      <c r="F83" s="40">
        <v>32</v>
      </c>
      <c r="G83" s="40">
        <v>17</v>
      </c>
      <c r="H83" s="40">
        <v>8</v>
      </c>
      <c r="I83" s="40">
        <v>25</v>
      </c>
      <c r="J83" s="40">
        <v>18</v>
      </c>
      <c r="K83" s="40">
        <v>2</v>
      </c>
      <c r="L83" s="40">
        <v>0</v>
      </c>
      <c r="M83" s="40">
        <v>0</v>
      </c>
      <c r="N83" s="316">
        <v>0</v>
      </c>
      <c r="O83" s="316">
        <v>5</v>
      </c>
      <c r="P83" s="316">
        <v>0</v>
      </c>
      <c r="Q83" s="40">
        <v>52</v>
      </c>
      <c r="R83" s="40">
        <v>1</v>
      </c>
      <c r="S83" s="40">
        <v>1</v>
      </c>
      <c r="T83" s="40">
        <v>4</v>
      </c>
      <c r="U83" s="40">
        <v>5</v>
      </c>
      <c r="V83" s="40">
        <v>1</v>
      </c>
      <c r="W83" s="40">
        <v>2</v>
      </c>
      <c r="X83" s="40">
        <v>10</v>
      </c>
      <c r="Y83" s="43">
        <f>SUM(F83:X83)</f>
        <v>183</v>
      </c>
    </row>
    <row r="84" spans="2:25" ht="13.5" customHeight="1" x14ac:dyDescent="0.15">
      <c r="B84" s="35"/>
      <c r="C84" s="38"/>
      <c r="D84" s="409" t="s">
        <v>41</v>
      </c>
      <c r="E84" s="23" t="s">
        <v>253</v>
      </c>
      <c r="F84" s="186">
        <f>IF(F82=0,"- ",F80/F82*100)</f>
        <v>248.38709677419354</v>
      </c>
      <c r="G84" s="186">
        <f t="shared" ref="G84:Y84" si="48">IF(G82=0,"- ",G80/G82*100)</f>
        <v>352.94117647058823</v>
      </c>
      <c r="H84" s="186">
        <f t="shared" si="48"/>
        <v>1587.5</v>
      </c>
      <c r="I84" s="186">
        <f t="shared" si="48"/>
        <v>78.260869565217391</v>
      </c>
      <c r="J84" s="186">
        <f t="shared" si="48"/>
        <v>50</v>
      </c>
      <c r="K84" s="186">
        <f t="shared" si="48"/>
        <v>0</v>
      </c>
      <c r="L84" s="186" t="str">
        <f t="shared" si="48"/>
        <v xml:space="preserve">- </v>
      </c>
      <c r="M84" s="186" t="str">
        <f t="shared" si="48"/>
        <v xml:space="preserve">- </v>
      </c>
      <c r="N84" s="186" t="str">
        <f t="shared" ref="N84:P85" si="49">IF(N82=0,"- ",N80/N82*100)</f>
        <v xml:space="preserve">- </v>
      </c>
      <c r="O84" s="186">
        <f t="shared" si="49"/>
        <v>0</v>
      </c>
      <c r="P84" s="186" t="str">
        <f t="shared" si="49"/>
        <v xml:space="preserve">- </v>
      </c>
      <c r="Q84" s="186">
        <f t="shared" si="48"/>
        <v>174</v>
      </c>
      <c r="R84" s="186">
        <f t="shared" si="48"/>
        <v>100</v>
      </c>
      <c r="S84" s="186">
        <f t="shared" si="48"/>
        <v>300</v>
      </c>
      <c r="T84" s="186">
        <f t="shared" si="48"/>
        <v>25</v>
      </c>
      <c r="U84" s="186">
        <f t="shared" si="48"/>
        <v>300</v>
      </c>
      <c r="V84" s="186">
        <f t="shared" si="48"/>
        <v>300</v>
      </c>
      <c r="W84" s="186">
        <f t="shared" si="48"/>
        <v>0</v>
      </c>
      <c r="X84" s="186">
        <f t="shared" si="48"/>
        <v>87.5</v>
      </c>
      <c r="Y84" s="188">
        <f t="shared" si="48"/>
        <v>241.86046511627904</v>
      </c>
    </row>
    <row r="85" spans="2:25" ht="13.5" customHeight="1" thickBot="1" x14ac:dyDescent="0.2">
      <c r="B85" s="35"/>
      <c r="C85" s="44"/>
      <c r="D85" s="410"/>
      <c r="E85" s="29" t="s">
        <v>254</v>
      </c>
      <c r="F85" s="187">
        <f>IF(F83=0,"- ",F81/F83*100)</f>
        <v>253.125</v>
      </c>
      <c r="G85" s="187">
        <f t="shared" ref="G85:Y85" si="50">IF(G83=0,"- ",G81/G83*100)</f>
        <v>658.82352941176464</v>
      </c>
      <c r="H85" s="187">
        <f t="shared" si="50"/>
        <v>1612.5</v>
      </c>
      <c r="I85" s="187">
        <f t="shared" si="50"/>
        <v>72</v>
      </c>
      <c r="J85" s="187">
        <f t="shared" si="50"/>
        <v>44.444444444444443</v>
      </c>
      <c r="K85" s="187">
        <f t="shared" si="50"/>
        <v>0</v>
      </c>
      <c r="L85" s="187" t="str">
        <f t="shared" si="50"/>
        <v xml:space="preserve">- </v>
      </c>
      <c r="M85" s="187" t="str">
        <f t="shared" si="50"/>
        <v xml:space="preserve">- </v>
      </c>
      <c r="N85" s="187" t="str">
        <f t="shared" si="49"/>
        <v xml:space="preserve">- </v>
      </c>
      <c r="O85" s="187">
        <f t="shared" si="49"/>
        <v>0</v>
      </c>
      <c r="P85" s="187" t="str">
        <f t="shared" si="49"/>
        <v xml:space="preserve">- </v>
      </c>
      <c r="Q85" s="187">
        <f t="shared" si="50"/>
        <v>542.30769230769238</v>
      </c>
      <c r="R85" s="187">
        <f t="shared" si="50"/>
        <v>100</v>
      </c>
      <c r="S85" s="187">
        <f t="shared" si="50"/>
        <v>300</v>
      </c>
      <c r="T85" s="187">
        <f t="shared" si="50"/>
        <v>25</v>
      </c>
      <c r="U85" s="187">
        <f t="shared" si="50"/>
        <v>420</v>
      </c>
      <c r="V85" s="187">
        <f t="shared" si="50"/>
        <v>300</v>
      </c>
      <c r="W85" s="187">
        <f t="shared" si="50"/>
        <v>0</v>
      </c>
      <c r="X85" s="187">
        <f t="shared" si="50"/>
        <v>90</v>
      </c>
      <c r="Y85" s="189">
        <f t="shared" si="50"/>
        <v>374.31693989071039</v>
      </c>
    </row>
    <row r="86" spans="2:25" ht="13.5" customHeight="1" x14ac:dyDescent="0.15">
      <c r="B86" s="413"/>
      <c r="C86" s="339" t="s">
        <v>264</v>
      </c>
      <c r="D86" s="406"/>
      <c r="E86" s="151" t="s">
        <v>253</v>
      </c>
      <c r="F86" s="41">
        <f>'41～47頁'!E284</f>
        <v>1227</v>
      </c>
      <c r="G86" s="41">
        <f>'41～47頁'!F284</f>
        <v>631</v>
      </c>
      <c r="H86" s="41">
        <f>'41～47頁'!G284</f>
        <v>4271</v>
      </c>
      <c r="I86" s="41">
        <f>'41～47頁'!H284</f>
        <v>1351</v>
      </c>
      <c r="J86" s="41">
        <f>'41～47頁'!I284</f>
        <v>501</v>
      </c>
      <c r="K86" s="41">
        <f>'41～47頁'!J284</f>
        <v>133</v>
      </c>
      <c r="L86" s="41">
        <f>'41～47頁'!K284</f>
        <v>1137</v>
      </c>
      <c r="M86" s="41">
        <f>'41～47頁'!L284</f>
        <v>20</v>
      </c>
      <c r="N86" s="41">
        <f>'41～47頁'!M284</f>
        <v>23</v>
      </c>
      <c r="O86" s="41">
        <f>'41～47頁'!N284</f>
        <v>24</v>
      </c>
      <c r="P86" s="41">
        <f>'41～47頁'!O284</f>
        <v>13</v>
      </c>
      <c r="Q86" s="41">
        <f>'41～47頁'!P284</f>
        <v>816</v>
      </c>
      <c r="R86" s="41">
        <f>'41～47頁'!Q284</f>
        <v>130</v>
      </c>
      <c r="S86" s="41">
        <f>'41～47頁'!R284</f>
        <v>215</v>
      </c>
      <c r="T86" s="41">
        <f>'41～47頁'!S284</f>
        <v>234</v>
      </c>
      <c r="U86" s="41">
        <f>'41～47頁'!T284</f>
        <v>559</v>
      </c>
      <c r="V86" s="41">
        <f>'41～47頁'!U284</f>
        <v>99</v>
      </c>
      <c r="W86" s="41">
        <f>'41～47頁'!V284</f>
        <v>239</v>
      </c>
      <c r="X86" s="41">
        <f>'41～47頁'!W284</f>
        <v>1475</v>
      </c>
      <c r="Y86" s="42">
        <f>SUM(F86:X86)</f>
        <v>13098</v>
      </c>
    </row>
    <row r="87" spans="2:25" ht="13.5" customHeight="1" x14ac:dyDescent="0.15">
      <c r="B87" s="413"/>
      <c r="C87" s="340"/>
      <c r="D87" s="407"/>
      <c r="E87" s="23" t="s">
        <v>254</v>
      </c>
      <c r="F87" s="40">
        <f>'41～47頁'!E285</f>
        <v>1553</v>
      </c>
      <c r="G87" s="40">
        <f>'41～47頁'!F285</f>
        <v>803</v>
      </c>
      <c r="H87" s="40">
        <f>'41～47頁'!G285</f>
        <v>5016</v>
      </c>
      <c r="I87" s="40">
        <f>'41～47頁'!H285</f>
        <v>1745</v>
      </c>
      <c r="J87" s="40">
        <f>'41～47頁'!I285</f>
        <v>627</v>
      </c>
      <c r="K87" s="40">
        <f>'41～47頁'!J285</f>
        <v>157</v>
      </c>
      <c r="L87" s="40">
        <f>'41～47頁'!K285</f>
        <v>1197</v>
      </c>
      <c r="M87" s="40">
        <f>'41～47頁'!L285</f>
        <v>46</v>
      </c>
      <c r="N87" s="40">
        <f>'41～47頁'!M285</f>
        <v>50</v>
      </c>
      <c r="O87" s="40">
        <f>'41～47頁'!N285</f>
        <v>27</v>
      </c>
      <c r="P87" s="40">
        <f>'41～47頁'!O285</f>
        <v>13</v>
      </c>
      <c r="Q87" s="40">
        <f>'41～47頁'!P285</f>
        <v>1559</v>
      </c>
      <c r="R87" s="40">
        <f>'41～47頁'!Q285</f>
        <v>174</v>
      </c>
      <c r="S87" s="40">
        <f>'41～47頁'!R285</f>
        <v>335</v>
      </c>
      <c r="T87" s="40">
        <f>'41～47頁'!S285</f>
        <v>322</v>
      </c>
      <c r="U87" s="40">
        <f>'41～47頁'!T285</f>
        <v>743</v>
      </c>
      <c r="V87" s="40">
        <f>'41～47頁'!U285</f>
        <v>125</v>
      </c>
      <c r="W87" s="40">
        <f>'41～47頁'!V285</f>
        <v>340</v>
      </c>
      <c r="X87" s="40">
        <f>'41～47頁'!W285</f>
        <v>1926</v>
      </c>
      <c r="Y87" s="43">
        <f>SUM(F87:X87)</f>
        <v>16758</v>
      </c>
    </row>
    <row r="88" spans="2:25" ht="13.5" customHeight="1" x14ac:dyDescent="0.15">
      <c r="B88" s="35"/>
      <c r="C88" s="38"/>
      <c r="D88" s="408" t="str">
        <f>$D$7</f>
        <v>26年度</v>
      </c>
      <c r="E88" s="23" t="s">
        <v>253</v>
      </c>
      <c r="F88" s="40">
        <v>459</v>
      </c>
      <c r="G88" s="40">
        <v>355</v>
      </c>
      <c r="H88" s="40">
        <v>4833</v>
      </c>
      <c r="I88" s="40">
        <v>1407</v>
      </c>
      <c r="J88" s="40">
        <v>439</v>
      </c>
      <c r="K88" s="40">
        <v>43</v>
      </c>
      <c r="L88" s="40">
        <v>1409</v>
      </c>
      <c r="M88" s="40">
        <v>3</v>
      </c>
      <c r="N88" s="316">
        <v>23</v>
      </c>
      <c r="O88" s="316">
        <v>12</v>
      </c>
      <c r="P88" s="316">
        <v>1</v>
      </c>
      <c r="Q88" s="40">
        <v>989</v>
      </c>
      <c r="R88" s="40">
        <v>90</v>
      </c>
      <c r="S88" s="40">
        <v>168</v>
      </c>
      <c r="T88" s="40">
        <v>134</v>
      </c>
      <c r="U88" s="40">
        <v>523</v>
      </c>
      <c r="V88" s="40">
        <v>116</v>
      </c>
      <c r="W88" s="40">
        <v>187</v>
      </c>
      <c r="X88" s="40">
        <v>701</v>
      </c>
      <c r="Y88" s="43">
        <f>SUM(F88:X88)</f>
        <v>11892</v>
      </c>
    </row>
    <row r="89" spans="2:25" ht="13.5" customHeight="1" x14ac:dyDescent="0.15">
      <c r="B89" s="35"/>
      <c r="C89" s="38"/>
      <c r="D89" s="408"/>
      <c r="E89" s="23" t="s">
        <v>254</v>
      </c>
      <c r="F89" s="40">
        <v>624</v>
      </c>
      <c r="G89" s="40">
        <v>467</v>
      </c>
      <c r="H89" s="40">
        <v>5977</v>
      </c>
      <c r="I89" s="40">
        <v>1681</v>
      </c>
      <c r="J89" s="40">
        <v>465</v>
      </c>
      <c r="K89" s="40">
        <v>47</v>
      </c>
      <c r="L89" s="40">
        <v>1436</v>
      </c>
      <c r="M89" s="40">
        <v>5</v>
      </c>
      <c r="N89" s="316">
        <v>30</v>
      </c>
      <c r="O89" s="316">
        <v>28</v>
      </c>
      <c r="P89" s="316">
        <v>1</v>
      </c>
      <c r="Q89" s="40">
        <v>1910</v>
      </c>
      <c r="R89" s="40">
        <v>129</v>
      </c>
      <c r="S89" s="40">
        <v>229</v>
      </c>
      <c r="T89" s="40">
        <v>214</v>
      </c>
      <c r="U89" s="40">
        <v>642</v>
      </c>
      <c r="V89" s="40">
        <v>206</v>
      </c>
      <c r="W89" s="40">
        <v>247</v>
      </c>
      <c r="X89" s="40">
        <v>986</v>
      </c>
      <c r="Y89" s="43">
        <f>SUM(F89:X89)</f>
        <v>15324</v>
      </c>
    </row>
    <row r="90" spans="2:25" ht="13.5" customHeight="1" x14ac:dyDescent="0.15">
      <c r="B90" s="35"/>
      <c r="C90" s="38"/>
      <c r="D90" s="409" t="s">
        <v>41</v>
      </c>
      <c r="E90" s="23" t="s">
        <v>253</v>
      </c>
      <c r="F90" s="186">
        <f>IF(F88=0,"- ",F86/F88*100)</f>
        <v>267.32026143790847</v>
      </c>
      <c r="G90" s="186">
        <f t="shared" ref="G90:Y90" si="51">IF(G88=0,"- ",G86/G88*100)</f>
        <v>177.74647887323945</v>
      </c>
      <c r="H90" s="186">
        <f t="shared" si="51"/>
        <v>88.371611835298992</v>
      </c>
      <c r="I90" s="186">
        <f t="shared" si="51"/>
        <v>96.019900497512438</v>
      </c>
      <c r="J90" s="186">
        <f t="shared" si="51"/>
        <v>114.12300683371299</v>
      </c>
      <c r="K90" s="186">
        <f t="shared" si="51"/>
        <v>309.30232558139539</v>
      </c>
      <c r="L90" s="186">
        <f t="shared" si="51"/>
        <v>80.695528743789922</v>
      </c>
      <c r="M90" s="186">
        <f t="shared" si="51"/>
        <v>666.66666666666674</v>
      </c>
      <c r="N90" s="186">
        <f t="shared" ref="N90:P91" si="52">IF(N88=0,"- ",N86/N88*100)</f>
        <v>100</v>
      </c>
      <c r="O90" s="186">
        <f t="shared" si="52"/>
        <v>200</v>
      </c>
      <c r="P90" s="186">
        <f t="shared" si="52"/>
        <v>1300</v>
      </c>
      <c r="Q90" s="186">
        <f t="shared" si="51"/>
        <v>82.507583417593537</v>
      </c>
      <c r="R90" s="186">
        <f t="shared" si="51"/>
        <v>144.44444444444443</v>
      </c>
      <c r="S90" s="186">
        <f t="shared" si="51"/>
        <v>127.97619047619047</v>
      </c>
      <c r="T90" s="186">
        <f t="shared" si="51"/>
        <v>174.62686567164178</v>
      </c>
      <c r="U90" s="186">
        <f t="shared" si="51"/>
        <v>106.88336520076483</v>
      </c>
      <c r="V90" s="186">
        <f t="shared" si="51"/>
        <v>85.34482758620689</v>
      </c>
      <c r="W90" s="186">
        <f t="shared" si="51"/>
        <v>127.80748663101605</v>
      </c>
      <c r="X90" s="186">
        <f t="shared" si="51"/>
        <v>210.41369472182598</v>
      </c>
      <c r="Y90" s="188">
        <f t="shared" si="51"/>
        <v>110.14127144298689</v>
      </c>
    </row>
    <row r="91" spans="2:25" ht="13.5" customHeight="1" thickBot="1" x14ac:dyDescent="0.2">
      <c r="B91" s="35"/>
      <c r="C91" s="38"/>
      <c r="D91" s="416"/>
      <c r="E91" s="29" t="s">
        <v>254</v>
      </c>
      <c r="F91" s="187">
        <f>IF(F89=0,"- ",F87/F89*100)</f>
        <v>248.87820512820511</v>
      </c>
      <c r="G91" s="187">
        <f t="shared" ref="G91:Y91" si="53">IF(G89=0,"- ",G87/G89*100)</f>
        <v>171.94860813704497</v>
      </c>
      <c r="H91" s="187">
        <f t="shared" si="53"/>
        <v>83.921699849422794</v>
      </c>
      <c r="I91" s="187">
        <f t="shared" si="53"/>
        <v>103.80725758477097</v>
      </c>
      <c r="J91" s="187">
        <f t="shared" si="53"/>
        <v>134.83870967741936</v>
      </c>
      <c r="K91" s="187">
        <f t="shared" si="53"/>
        <v>334.04255319148939</v>
      </c>
      <c r="L91" s="187">
        <f t="shared" si="53"/>
        <v>83.35654596100278</v>
      </c>
      <c r="M91" s="187">
        <f t="shared" si="53"/>
        <v>919.99999999999989</v>
      </c>
      <c r="N91" s="187">
        <f t="shared" si="52"/>
        <v>166.66666666666669</v>
      </c>
      <c r="O91" s="187">
        <f t="shared" si="52"/>
        <v>96.428571428571431</v>
      </c>
      <c r="P91" s="187">
        <f t="shared" si="52"/>
        <v>1300</v>
      </c>
      <c r="Q91" s="187">
        <f t="shared" si="53"/>
        <v>81.623036649214669</v>
      </c>
      <c r="R91" s="187">
        <f t="shared" si="53"/>
        <v>134.88372093023256</v>
      </c>
      <c r="S91" s="187">
        <f t="shared" si="53"/>
        <v>146.2882096069869</v>
      </c>
      <c r="T91" s="187">
        <f t="shared" si="53"/>
        <v>150.46728971962617</v>
      </c>
      <c r="U91" s="187">
        <f t="shared" si="53"/>
        <v>115.73208722741433</v>
      </c>
      <c r="V91" s="187">
        <f t="shared" si="53"/>
        <v>60.679611650485434</v>
      </c>
      <c r="W91" s="187">
        <f t="shared" si="53"/>
        <v>137.65182186234816</v>
      </c>
      <c r="X91" s="187">
        <f t="shared" si="53"/>
        <v>195.33468559837729</v>
      </c>
      <c r="Y91" s="189">
        <f t="shared" si="53"/>
        <v>109.35787000783085</v>
      </c>
    </row>
    <row r="92" spans="2:25" ht="13.5" customHeight="1" x14ac:dyDescent="0.15">
      <c r="B92" s="417" t="s">
        <v>18</v>
      </c>
      <c r="C92" s="339" t="s">
        <v>322</v>
      </c>
      <c r="D92" s="406"/>
      <c r="E92" s="151" t="s">
        <v>253</v>
      </c>
      <c r="F92" s="41">
        <f>'41～47頁'!E308</f>
        <v>17993</v>
      </c>
      <c r="G92" s="41">
        <f>'41～47頁'!F308</f>
        <v>3606</v>
      </c>
      <c r="H92" s="41">
        <f>'41～47頁'!G308</f>
        <v>35871</v>
      </c>
      <c r="I92" s="41">
        <f>'41～47頁'!H308</f>
        <v>24129</v>
      </c>
      <c r="J92" s="41">
        <f>'41～47頁'!I308</f>
        <v>9953</v>
      </c>
      <c r="K92" s="41">
        <f>'41～47頁'!J308</f>
        <v>3112</v>
      </c>
      <c r="L92" s="41">
        <f>'41～47頁'!K308</f>
        <v>4245</v>
      </c>
      <c r="M92" s="41">
        <f>'41～47頁'!L308</f>
        <v>29</v>
      </c>
      <c r="N92" s="41">
        <f>'41～47頁'!M308</f>
        <v>378</v>
      </c>
      <c r="O92" s="41">
        <f>'41～47頁'!N308</f>
        <v>127</v>
      </c>
      <c r="P92" s="41">
        <f>'41～47頁'!O308</f>
        <v>55</v>
      </c>
      <c r="Q92" s="41">
        <f>'41～47頁'!P308</f>
        <v>97</v>
      </c>
      <c r="R92" s="41">
        <f>'41～47頁'!Q308</f>
        <v>527</v>
      </c>
      <c r="S92" s="41">
        <f>'41～47頁'!R308</f>
        <v>537</v>
      </c>
      <c r="T92" s="41">
        <f>'41～47頁'!S308</f>
        <v>434</v>
      </c>
      <c r="U92" s="41">
        <f>'41～47頁'!T308</f>
        <v>2227</v>
      </c>
      <c r="V92" s="41">
        <f>'41～47頁'!U308</f>
        <v>193</v>
      </c>
      <c r="W92" s="41">
        <f>'41～47頁'!V308</f>
        <v>971</v>
      </c>
      <c r="X92" s="41">
        <f>'41～47頁'!W308</f>
        <v>3698</v>
      </c>
      <c r="Y92" s="42">
        <f>SUM(F92:X92)</f>
        <v>108182</v>
      </c>
    </row>
    <row r="93" spans="2:25" ht="13.5" customHeight="1" x14ac:dyDescent="0.15">
      <c r="B93" s="418"/>
      <c r="C93" s="340"/>
      <c r="D93" s="407"/>
      <c r="E93" s="23" t="s">
        <v>254</v>
      </c>
      <c r="F93" s="40">
        <f>'41～47頁'!E309</f>
        <v>19556</v>
      </c>
      <c r="G93" s="40">
        <f>'41～47頁'!F309</f>
        <v>4407</v>
      </c>
      <c r="H93" s="40">
        <f>'41～47頁'!G309</f>
        <v>38258</v>
      </c>
      <c r="I93" s="40">
        <f>'41～47頁'!H309</f>
        <v>26663</v>
      </c>
      <c r="J93" s="40">
        <f>'41～47頁'!I309</f>
        <v>10843</v>
      </c>
      <c r="K93" s="40">
        <f>'41～47頁'!J309</f>
        <v>3286</v>
      </c>
      <c r="L93" s="40">
        <f>'41～47頁'!K309</f>
        <v>4587</v>
      </c>
      <c r="M93" s="40">
        <f>'41～47頁'!L309</f>
        <v>111</v>
      </c>
      <c r="N93" s="40">
        <f>'41～47頁'!M309</f>
        <v>453</v>
      </c>
      <c r="O93" s="40">
        <f>'41～47頁'!N309</f>
        <v>181</v>
      </c>
      <c r="P93" s="40">
        <f>'41～47頁'!O309</f>
        <v>105</v>
      </c>
      <c r="Q93" s="40">
        <f>'41～47頁'!P309</f>
        <v>141</v>
      </c>
      <c r="R93" s="40">
        <f>'41～47頁'!Q309</f>
        <v>618</v>
      </c>
      <c r="S93" s="40">
        <f>'41～47頁'!R309</f>
        <v>680</v>
      </c>
      <c r="T93" s="40">
        <f>'41～47頁'!S309</f>
        <v>682</v>
      </c>
      <c r="U93" s="40">
        <f>'41～47頁'!T309</f>
        <v>2539</v>
      </c>
      <c r="V93" s="40">
        <f>'41～47頁'!U309</f>
        <v>232</v>
      </c>
      <c r="W93" s="40">
        <f>'41～47頁'!V309</f>
        <v>1170</v>
      </c>
      <c r="X93" s="40">
        <f>'41～47頁'!W309</f>
        <v>4728</v>
      </c>
      <c r="Y93" s="43">
        <f>SUM(F93:X93)</f>
        <v>119240</v>
      </c>
    </row>
    <row r="94" spans="2:25" ht="13.5" customHeight="1" x14ac:dyDescent="0.15">
      <c r="B94" s="38"/>
      <c r="C94" s="38"/>
      <c r="D94" s="408" t="str">
        <f>$D$7</f>
        <v>26年度</v>
      </c>
      <c r="E94" s="23" t="s">
        <v>253</v>
      </c>
      <c r="F94" s="40">
        <v>13141</v>
      </c>
      <c r="G94" s="40">
        <v>3416</v>
      </c>
      <c r="H94" s="40">
        <v>28475</v>
      </c>
      <c r="I94" s="40">
        <v>21379</v>
      </c>
      <c r="J94" s="40">
        <v>5947</v>
      </c>
      <c r="K94" s="40">
        <v>2495</v>
      </c>
      <c r="L94" s="40">
        <v>3734</v>
      </c>
      <c r="M94" s="40">
        <v>37</v>
      </c>
      <c r="N94" s="316">
        <v>260</v>
      </c>
      <c r="O94" s="316">
        <v>269</v>
      </c>
      <c r="P94" s="316">
        <v>41</v>
      </c>
      <c r="Q94" s="40">
        <v>242</v>
      </c>
      <c r="R94" s="40">
        <v>287</v>
      </c>
      <c r="S94" s="40">
        <v>429</v>
      </c>
      <c r="T94" s="40">
        <v>251</v>
      </c>
      <c r="U94" s="40">
        <v>1581</v>
      </c>
      <c r="V94" s="40">
        <v>213</v>
      </c>
      <c r="W94" s="40">
        <v>568</v>
      </c>
      <c r="X94" s="40">
        <v>1963</v>
      </c>
      <c r="Y94" s="43">
        <f>SUM(F94:X94)</f>
        <v>84728</v>
      </c>
    </row>
    <row r="95" spans="2:25" ht="13.5" customHeight="1" x14ac:dyDescent="0.15">
      <c r="B95" s="38"/>
      <c r="C95" s="38"/>
      <c r="D95" s="408"/>
      <c r="E95" s="23" t="s">
        <v>254</v>
      </c>
      <c r="F95" s="40">
        <v>14786</v>
      </c>
      <c r="G95" s="40">
        <v>4993</v>
      </c>
      <c r="H95" s="40">
        <v>31872</v>
      </c>
      <c r="I95" s="40">
        <v>23832</v>
      </c>
      <c r="J95" s="40">
        <v>6600</v>
      </c>
      <c r="K95" s="40">
        <v>2634</v>
      </c>
      <c r="L95" s="40">
        <v>4204</v>
      </c>
      <c r="M95" s="40">
        <v>51</v>
      </c>
      <c r="N95" s="316">
        <v>266</v>
      </c>
      <c r="O95" s="316">
        <v>285</v>
      </c>
      <c r="P95" s="316">
        <v>78</v>
      </c>
      <c r="Q95" s="40">
        <v>371</v>
      </c>
      <c r="R95" s="40">
        <v>481</v>
      </c>
      <c r="S95" s="40">
        <v>524</v>
      </c>
      <c r="T95" s="40">
        <v>352</v>
      </c>
      <c r="U95" s="40">
        <v>1892</v>
      </c>
      <c r="V95" s="40">
        <v>263</v>
      </c>
      <c r="W95" s="40">
        <v>777</v>
      </c>
      <c r="X95" s="40">
        <v>2521</v>
      </c>
      <c r="Y95" s="43">
        <f>SUM(F95:X95)</f>
        <v>96782</v>
      </c>
    </row>
    <row r="96" spans="2:25" ht="13.5" customHeight="1" x14ac:dyDescent="0.15">
      <c r="B96" s="38"/>
      <c r="C96" s="38"/>
      <c r="D96" s="409" t="s">
        <v>41</v>
      </c>
      <c r="E96" s="23" t="s">
        <v>253</v>
      </c>
      <c r="F96" s="186">
        <f>IF(F94=0,"- ",F92/F94*100)</f>
        <v>136.92260862948024</v>
      </c>
      <c r="G96" s="186">
        <f t="shared" ref="G96:Y96" si="54">IF(G94=0,"- ",G92/G94*100)</f>
        <v>105.56206088992974</v>
      </c>
      <c r="H96" s="186">
        <f t="shared" si="54"/>
        <v>125.97366110623354</v>
      </c>
      <c r="I96" s="186">
        <f t="shared" si="54"/>
        <v>112.8630899480799</v>
      </c>
      <c r="J96" s="186">
        <f t="shared" si="54"/>
        <v>167.36169497225492</v>
      </c>
      <c r="K96" s="186">
        <f t="shared" si="54"/>
        <v>124.72945891783567</v>
      </c>
      <c r="L96" s="186">
        <f t="shared" si="54"/>
        <v>113.68505623995715</v>
      </c>
      <c r="M96" s="186">
        <f t="shared" si="54"/>
        <v>78.378378378378372</v>
      </c>
      <c r="N96" s="186">
        <f t="shared" ref="N96:P97" si="55">IF(N94=0,"- ",N92/N94*100)</f>
        <v>145.38461538461539</v>
      </c>
      <c r="O96" s="186">
        <f t="shared" si="55"/>
        <v>47.211895910780669</v>
      </c>
      <c r="P96" s="186">
        <f t="shared" si="55"/>
        <v>134.14634146341464</v>
      </c>
      <c r="Q96" s="186">
        <f t="shared" si="54"/>
        <v>40.082644628099175</v>
      </c>
      <c r="R96" s="186">
        <f t="shared" si="54"/>
        <v>183.62369337979095</v>
      </c>
      <c r="S96" s="186">
        <f t="shared" si="54"/>
        <v>125.17482517482517</v>
      </c>
      <c r="T96" s="186">
        <f t="shared" si="54"/>
        <v>172.90836653386455</v>
      </c>
      <c r="U96" s="186">
        <f t="shared" si="54"/>
        <v>140.86021505376345</v>
      </c>
      <c r="V96" s="186">
        <f t="shared" si="54"/>
        <v>90.610328638497649</v>
      </c>
      <c r="W96" s="186">
        <f t="shared" si="54"/>
        <v>170.95070422535213</v>
      </c>
      <c r="X96" s="186">
        <f t="shared" si="54"/>
        <v>188.38512480896588</v>
      </c>
      <c r="Y96" s="188">
        <f t="shared" si="54"/>
        <v>127.68152204702106</v>
      </c>
    </row>
    <row r="97" spans="2:25" ht="13.5" customHeight="1" thickBot="1" x14ac:dyDescent="0.2">
      <c r="B97" s="44"/>
      <c r="C97" s="44"/>
      <c r="D97" s="410"/>
      <c r="E97" s="29" t="s">
        <v>254</v>
      </c>
      <c r="F97" s="187">
        <f>IF(F95=0,"- ",F93/F95*100)</f>
        <v>132.26024617881779</v>
      </c>
      <c r="G97" s="187">
        <f t="shared" ref="G97:Y97" si="56">IF(G95=0,"- ",G93/G95*100)</f>
        <v>88.263568996595225</v>
      </c>
      <c r="H97" s="187">
        <f t="shared" si="56"/>
        <v>120.03639558232932</v>
      </c>
      <c r="I97" s="187">
        <f t="shared" si="56"/>
        <v>111.87898623699229</v>
      </c>
      <c r="J97" s="187">
        <f t="shared" si="56"/>
        <v>164.28787878787878</v>
      </c>
      <c r="K97" s="187">
        <f t="shared" si="56"/>
        <v>124.75322703113136</v>
      </c>
      <c r="L97" s="187">
        <f t="shared" si="56"/>
        <v>109.1103710751665</v>
      </c>
      <c r="M97" s="187">
        <f t="shared" si="56"/>
        <v>217.64705882352939</v>
      </c>
      <c r="N97" s="187">
        <f t="shared" si="55"/>
        <v>170.30075187969925</v>
      </c>
      <c r="O97" s="187">
        <f t="shared" si="55"/>
        <v>63.508771929824562</v>
      </c>
      <c r="P97" s="187">
        <f t="shared" si="55"/>
        <v>134.61538461538461</v>
      </c>
      <c r="Q97" s="187">
        <f t="shared" si="56"/>
        <v>38.005390835579519</v>
      </c>
      <c r="R97" s="187">
        <f t="shared" si="56"/>
        <v>128.48232848232848</v>
      </c>
      <c r="S97" s="187">
        <f t="shared" si="56"/>
        <v>129.7709923664122</v>
      </c>
      <c r="T97" s="187">
        <f t="shared" si="56"/>
        <v>193.75</v>
      </c>
      <c r="U97" s="187">
        <f t="shared" si="56"/>
        <v>134.19661733615223</v>
      </c>
      <c r="V97" s="187">
        <f t="shared" si="56"/>
        <v>88.212927756653997</v>
      </c>
      <c r="W97" s="187">
        <f t="shared" si="56"/>
        <v>150.57915057915059</v>
      </c>
      <c r="X97" s="187">
        <f t="shared" si="56"/>
        <v>187.5446251487505</v>
      </c>
      <c r="Y97" s="189">
        <f t="shared" si="56"/>
        <v>123.20472815192909</v>
      </c>
    </row>
    <row r="98" spans="2:25" ht="13.5" customHeight="1" x14ac:dyDescent="0.15">
      <c r="B98" s="339" t="s">
        <v>19</v>
      </c>
      <c r="C98" s="339" t="s">
        <v>265</v>
      </c>
      <c r="D98" s="406"/>
      <c r="E98" s="151" t="s">
        <v>253</v>
      </c>
      <c r="F98" s="41">
        <f>'41～47頁'!E352</f>
        <v>21737</v>
      </c>
      <c r="G98" s="41">
        <f>'41～47頁'!F352</f>
        <v>3172</v>
      </c>
      <c r="H98" s="41">
        <f>'41～47頁'!G352</f>
        <v>61577</v>
      </c>
      <c r="I98" s="41">
        <f>'41～47頁'!H352</f>
        <v>20468</v>
      </c>
      <c r="J98" s="41">
        <f>'41～47頁'!I352</f>
        <v>7227</v>
      </c>
      <c r="K98" s="41">
        <f>'41～47頁'!J352</f>
        <v>3041</v>
      </c>
      <c r="L98" s="41">
        <f>'41～47頁'!K352</f>
        <v>2265</v>
      </c>
      <c r="M98" s="41">
        <f>'41～47頁'!L352</f>
        <v>92</v>
      </c>
      <c r="N98" s="41">
        <f>'41～47頁'!M352</f>
        <v>1110</v>
      </c>
      <c r="O98" s="41">
        <f>'41～47頁'!N352</f>
        <v>70</v>
      </c>
      <c r="P98" s="41">
        <f>'41～47頁'!O352</f>
        <v>18</v>
      </c>
      <c r="Q98" s="41">
        <f>'41～47頁'!P352</f>
        <v>19</v>
      </c>
      <c r="R98" s="41">
        <f>'41～47頁'!Q352</f>
        <v>163</v>
      </c>
      <c r="S98" s="41">
        <f>'41～47頁'!R352</f>
        <v>128</v>
      </c>
      <c r="T98" s="41">
        <f>'41～47頁'!S352</f>
        <v>154</v>
      </c>
      <c r="U98" s="41">
        <f>'41～47頁'!T352</f>
        <v>1698</v>
      </c>
      <c r="V98" s="41">
        <f>'41～47頁'!U352</f>
        <v>102</v>
      </c>
      <c r="W98" s="41">
        <f>'41～47頁'!V352</f>
        <v>2096</v>
      </c>
      <c r="X98" s="41">
        <f>'41～47頁'!W352</f>
        <v>7252</v>
      </c>
      <c r="Y98" s="42">
        <f>SUM(F98:X98)</f>
        <v>132389</v>
      </c>
    </row>
    <row r="99" spans="2:25" ht="13.5" customHeight="1" x14ac:dyDescent="0.15">
      <c r="B99" s="340"/>
      <c r="C99" s="340"/>
      <c r="D99" s="407"/>
      <c r="E99" s="23" t="s">
        <v>254</v>
      </c>
      <c r="F99" s="40">
        <f>'41～47頁'!E353</f>
        <v>26305</v>
      </c>
      <c r="G99" s="40">
        <f>'41～47頁'!F353</f>
        <v>4334</v>
      </c>
      <c r="H99" s="40">
        <f>'41～47頁'!G353</f>
        <v>65877</v>
      </c>
      <c r="I99" s="40">
        <f>'41～47頁'!H353</f>
        <v>28888</v>
      </c>
      <c r="J99" s="40">
        <f>'41～47頁'!I353</f>
        <v>15378</v>
      </c>
      <c r="K99" s="40">
        <f>'41～47頁'!J353</f>
        <v>5268</v>
      </c>
      <c r="L99" s="40">
        <f>'41～47頁'!K353</f>
        <v>2987</v>
      </c>
      <c r="M99" s="40">
        <f>'41～47頁'!L353</f>
        <v>96</v>
      </c>
      <c r="N99" s="40">
        <f>'41～47頁'!M353</f>
        <v>1268</v>
      </c>
      <c r="O99" s="40">
        <f>'41～47頁'!N353</f>
        <v>83</v>
      </c>
      <c r="P99" s="40">
        <f>'41～47頁'!O353</f>
        <v>18</v>
      </c>
      <c r="Q99" s="40">
        <f>'41～47頁'!P353</f>
        <v>19</v>
      </c>
      <c r="R99" s="40">
        <f>'41～47頁'!Q353</f>
        <v>355</v>
      </c>
      <c r="S99" s="40">
        <f>'41～47頁'!R353</f>
        <v>380</v>
      </c>
      <c r="T99" s="40">
        <f>'41～47頁'!S353</f>
        <v>197</v>
      </c>
      <c r="U99" s="40">
        <f>'41～47頁'!T353</f>
        <v>2556</v>
      </c>
      <c r="V99" s="40">
        <f>'41～47頁'!U353</f>
        <v>156</v>
      </c>
      <c r="W99" s="40">
        <f>'41～47頁'!V353</f>
        <v>13181</v>
      </c>
      <c r="X99" s="40">
        <f>'41～47頁'!W353</f>
        <v>17592</v>
      </c>
      <c r="Y99" s="43">
        <f>SUM(F99:X99)</f>
        <v>184938</v>
      </c>
    </row>
    <row r="100" spans="2:25" ht="13.5" customHeight="1" x14ac:dyDescent="0.15">
      <c r="B100" s="38"/>
      <c r="C100" s="38"/>
      <c r="D100" s="408" t="str">
        <f>$D$7</f>
        <v>26年度</v>
      </c>
      <c r="E100" s="23" t="s">
        <v>253</v>
      </c>
      <c r="F100" s="40">
        <v>10613</v>
      </c>
      <c r="G100" s="40">
        <v>2468</v>
      </c>
      <c r="H100" s="40">
        <v>44821</v>
      </c>
      <c r="I100" s="40">
        <v>15892</v>
      </c>
      <c r="J100" s="40">
        <v>6326</v>
      </c>
      <c r="K100" s="40">
        <v>1811</v>
      </c>
      <c r="L100" s="40">
        <v>1762</v>
      </c>
      <c r="M100" s="40">
        <v>15</v>
      </c>
      <c r="N100" s="316">
        <v>1202</v>
      </c>
      <c r="O100" s="316">
        <v>31</v>
      </c>
      <c r="P100" s="316">
        <v>25</v>
      </c>
      <c r="Q100" s="40">
        <v>104</v>
      </c>
      <c r="R100" s="40">
        <v>97</v>
      </c>
      <c r="S100" s="40">
        <v>108</v>
      </c>
      <c r="T100" s="40">
        <v>129</v>
      </c>
      <c r="U100" s="40">
        <v>1379</v>
      </c>
      <c r="V100" s="40">
        <v>328</v>
      </c>
      <c r="W100" s="40">
        <v>1820</v>
      </c>
      <c r="X100" s="40">
        <v>2082</v>
      </c>
      <c r="Y100" s="43">
        <f>SUM(F100:X100)</f>
        <v>91013</v>
      </c>
    </row>
    <row r="101" spans="2:25" ht="13.5" customHeight="1" x14ac:dyDescent="0.15">
      <c r="B101" s="38"/>
      <c r="C101" s="38"/>
      <c r="D101" s="408"/>
      <c r="E101" s="23" t="s">
        <v>254</v>
      </c>
      <c r="F101" s="40">
        <v>13071</v>
      </c>
      <c r="G101" s="40">
        <v>3501</v>
      </c>
      <c r="H101" s="40">
        <v>48545</v>
      </c>
      <c r="I101" s="40">
        <v>23069</v>
      </c>
      <c r="J101" s="40">
        <v>13566</v>
      </c>
      <c r="K101" s="40">
        <v>3375</v>
      </c>
      <c r="L101" s="40">
        <v>2102</v>
      </c>
      <c r="M101" s="40">
        <v>16</v>
      </c>
      <c r="N101" s="316">
        <v>1205</v>
      </c>
      <c r="O101" s="316">
        <v>31</v>
      </c>
      <c r="P101" s="316">
        <v>33</v>
      </c>
      <c r="Q101" s="40">
        <v>170</v>
      </c>
      <c r="R101" s="40">
        <v>106</v>
      </c>
      <c r="S101" s="40">
        <v>241</v>
      </c>
      <c r="T101" s="40">
        <v>282</v>
      </c>
      <c r="U101" s="40">
        <v>1669</v>
      </c>
      <c r="V101" s="40">
        <v>328</v>
      </c>
      <c r="W101" s="40">
        <v>11200</v>
      </c>
      <c r="X101" s="40">
        <v>2719</v>
      </c>
      <c r="Y101" s="43">
        <f>SUM(F101:X101)</f>
        <v>125229</v>
      </c>
    </row>
    <row r="102" spans="2:25" ht="13.5" customHeight="1" x14ac:dyDescent="0.15">
      <c r="B102" s="38"/>
      <c r="C102" s="38"/>
      <c r="D102" s="409" t="s">
        <v>41</v>
      </c>
      <c r="E102" s="23" t="s">
        <v>253</v>
      </c>
      <c r="F102" s="186">
        <f>IF(F100=0,"- ",F98/F100*100)</f>
        <v>204.81484971261659</v>
      </c>
      <c r="G102" s="186">
        <f t="shared" ref="G102:Y102" si="57">IF(G100=0,"- ",G98/G100*100)</f>
        <v>128.52512155591572</v>
      </c>
      <c r="H102" s="186">
        <f t="shared" si="57"/>
        <v>137.38426184154747</v>
      </c>
      <c r="I102" s="186">
        <f t="shared" si="57"/>
        <v>128.79436194311603</v>
      </c>
      <c r="J102" s="186">
        <f t="shared" si="57"/>
        <v>114.24280746127093</v>
      </c>
      <c r="K102" s="186">
        <f t="shared" si="57"/>
        <v>167.91827719491994</v>
      </c>
      <c r="L102" s="186">
        <f t="shared" si="57"/>
        <v>128.54710556186154</v>
      </c>
      <c r="M102" s="186">
        <f t="shared" si="57"/>
        <v>613.33333333333337</v>
      </c>
      <c r="N102" s="186">
        <f t="shared" ref="N102:P103" si="58">IF(N100=0,"- ",N98/N100*100)</f>
        <v>92.346089850249584</v>
      </c>
      <c r="O102" s="186">
        <f t="shared" si="58"/>
        <v>225.80645161290326</v>
      </c>
      <c r="P102" s="186">
        <f t="shared" si="58"/>
        <v>72</v>
      </c>
      <c r="Q102" s="186">
        <f t="shared" si="57"/>
        <v>18.269230769230766</v>
      </c>
      <c r="R102" s="186">
        <f t="shared" si="57"/>
        <v>168.04123711340208</v>
      </c>
      <c r="S102" s="186">
        <f t="shared" si="57"/>
        <v>118.5185185185185</v>
      </c>
      <c r="T102" s="186">
        <f t="shared" si="57"/>
        <v>119.37984496124029</v>
      </c>
      <c r="U102" s="186">
        <f t="shared" si="57"/>
        <v>123.13270485859317</v>
      </c>
      <c r="V102" s="186">
        <f t="shared" si="57"/>
        <v>31.097560975609756</v>
      </c>
      <c r="W102" s="186">
        <f t="shared" si="57"/>
        <v>115.16483516483515</v>
      </c>
      <c r="X102" s="186">
        <f t="shared" si="57"/>
        <v>348.31892411143133</v>
      </c>
      <c r="Y102" s="188">
        <f t="shared" si="57"/>
        <v>145.46163734851066</v>
      </c>
    </row>
    <row r="103" spans="2:25" ht="13.5" customHeight="1" thickBot="1" x14ac:dyDescent="0.2">
      <c r="B103" s="44"/>
      <c r="C103" s="44"/>
      <c r="D103" s="410"/>
      <c r="E103" s="29" t="s">
        <v>254</v>
      </c>
      <c r="F103" s="187">
        <f>IF(F101=0,"- ",F99/F101*100)</f>
        <v>201.2470354219264</v>
      </c>
      <c r="G103" s="187">
        <f t="shared" ref="G103:Y103" si="59">IF(G101=0,"- ",G99/G101*100)</f>
        <v>123.79320194230219</v>
      </c>
      <c r="H103" s="187">
        <f t="shared" si="59"/>
        <v>135.70295602018746</v>
      </c>
      <c r="I103" s="187">
        <f t="shared" si="59"/>
        <v>125.22432701894317</v>
      </c>
      <c r="J103" s="187">
        <f t="shared" si="59"/>
        <v>113.35692171605484</v>
      </c>
      <c r="K103" s="187">
        <f t="shared" si="59"/>
        <v>156.0888888888889</v>
      </c>
      <c r="L103" s="187">
        <f t="shared" si="59"/>
        <v>142.10275927687917</v>
      </c>
      <c r="M103" s="187">
        <f t="shared" si="59"/>
        <v>600</v>
      </c>
      <c r="N103" s="187">
        <f t="shared" si="58"/>
        <v>105.22821576763486</v>
      </c>
      <c r="O103" s="187">
        <f t="shared" si="58"/>
        <v>267.74193548387098</v>
      </c>
      <c r="P103" s="187">
        <f t="shared" si="58"/>
        <v>54.54545454545454</v>
      </c>
      <c r="Q103" s="187">
        <f t="shared" si="59"/>
        <v>11.176470588235295</v>
      </c>
      <c r="R103" s="187">
        <f t="shared" si="59"/>
        <v>334.90566037735852</v>
      </c>
      <c r="S103" s="187">
        <f t="shared" si="59"/>
        <v>157.67634854771785</v>
      </c>
      <c r="T103" s="187">
        <f t="shared" si="59"/>
        <v>69.858156028368796</v>
      </c>
      <c r="U103" s="187">
        <f t="shared" si="59"/>
        <v>153.14559616536849</v>
      </c>
      <c r="V103" s="187">
        <f t="shared" si="59"/>
        <v>47.560975609756099</v>
      </c>
      <c r="W103" s="187">
        <f t="shared" si="59"/>
        <v>117.68749999999999</v>
      </c>
      <c r="X103" s="187">
        <f t="shared" si="59"/>
        <v>647.00257447591025</v>
      </c>
      <c r="Y103" s="189">
        <f t="shared" si="59"/>
        <v>147.67985051385861</v>
      </c>
    </row>
    <row r="104" spans="2:25" ht="13.5" customHeight="1" x14ac:dyDescent="0.15">
      <c r="B104" s="339" t="s">
        <v>20</v>
      </c>
      <c r="C104" s="414"/>
      <c r="D104" s="406"/>
      <c r="E104" s="151" t="s">
        <v>253</v>
      </c>
      <c r="F104" s="41">
        <f>F110+F116</f>
        <v>36725</v>
      </c>
      <c r="G104" s="41">
        <f t="shared" ref="G104:X104" si="60">G110+G116</f>
        <v>2667</v>
      </c>
      <c r="H104" s="41">
        <f t="shared" si="60"/>
        <v>77982</v>
      </c>
      <c r="I104" s="41">
        <f t="shared" si="60"/>
        <v>16082</v>
      </c>
      <c r="J104" s="41">
        <f t="shared" si="60"/>
        <v>8718</v>
      </c>
      <c r="K104" s="41">
        <f t="shared" si="60"/>
        <v>4200</v>
      </c>
      <c r="L104" s="41">
        <f t="shared" si="60"/>
        <v>2465</v>
      </c>
      <c r="M104" s="41">
        <f t="shared" si="60"/>
        <v>121</v>
      </c>
      <c r="N104" s="41">
        <f t="shared" ref="N104:P107" si="61">N110+N116</f>
        <v>474</v>
      </c>
      <c r="O104" s="41">
        <f t="shared" si="61"/>
        <v>275</v>
      </c>
      <c r="P104" s="41">
        <f t="shared" si="61"/>
        <v>108</v>
      </c>
      <c r="Q104" s="41">
        <f t="shared" si="60"/>
        <v>771</v>
      </c>
      <c r="R104" s="41">
        <f t="shared" si="60"/>
        <v>710</v>
      </c>
      <c r="S104" s="41">
        <f t="shared" si="60"/>
        <v>561</v>
      </c>
      <c r="T104" s="41">
        <f t="shared" si="60"/>
        <v>463</v>
      </c>
      <c r="U104" s="41">
        <f t="shared" si="60"/>
        <v>2836</v>
      </c>
      <c r="V104" s="41">
        <f t="shared" si="60"/>
        <v>249</v>
      </c>
      <c r="W104" s="41">
        <f t="shared" si="60"/>
        <v>1230</v>
      </c>
      <c r="X104" s="41">
        <f t="shared" si="60"/>
        <v>3186</v>
      </c>
      <c r="Y104" s="42">
        <f>SUM(F104:X104)</f>
        <v>159823</v>
      </c>
    </row>
    <row r="105" spans="2:25" ht="13.5" customHeight="1" x14ac:dyDescent="0.15">
      <c r="B105" s="340"/>
      <c r="C105" s="415"/>
      <c r="D105" s="407"/>
      <c r="E105" s="23" t="s">
        <v>254</v>
      </c>
      <c r="F105" s="40">
        <f>F111+F117</f>
        <v>38753</v>
      </c>
      <c r="G105" s="40">
        <f t="shared" ref="G105:X105" si="62">G111+G117</f>
        <v>3368</v>
      </c>
      <c r="H105" s="40">
        <f t="shared" si="62"/>
        <v>79476</v>
      </c>
      <c r="I105" s="40">
        <f t="shared" si="62"/>
        <v>17037</v>
      </c>
      <c r="J105" s="40">
        <f t="shared" si="62"/>
        <v>8988</v>
      </c>
      <c r="K105" s="40">
        <f t="shared" si="62"/>
        <v>4238</v>
      </c>
      <c r="L105" s="40">
        <f t="shared" si="62"/>
        <v>2625</v>
      </c>
      <c r="M105" s="40">
        <f t="shared" si="62"/>
        <v>130</v>
      </c>
      <c r="N105" s="40">
        <f t="shared" si="61"/>
        <v>488</v>
      </c>
      <c r="O105" s="40">
        <f t="shared" si="61"/>
        <v>295</v>
      </c>
      <c r="P105" s="40">
        <f t="shared" si="61"/>
        <v>153</v>
      </c>
      <c r="Q105" s="40">
        <f t="shared" si="62"/>
        <v>1183</v>
      </c>
      <c r="R105" s="40">
        <f t="shared" si="62"/>
        <v>982</v>
      </c>
      <c r="S105" s="40">
        <f t="shared" si="62"/>
        <v>719</v>
      </c>
      <c r="T105" s="40">
        <f t="shared" si="62"/>
        <v>583</v>
      </c>
      <c r="U105" s="40">
        <f t="shared" si="62"/>
        <v>3525</v>
      </c>
      <c r="V105" s="40">
        <f t="shared" si="62"/>
        <v>283</v>
      </c>
      <c r="W105" s="40">
        <f t="shared" si="62"/>
        <v>1428</v>
      </c>
      <c r="X105" s="40">
        <f t="shared" si="62"/>
        <v>3606</v>
      </c>
      <c r="Y105" s="43">
        <f>SUM(F105:X105)</f>
        <v>167860</v>
      </c>
    </row>
    <row r="106" spans="2:25" ht="13.5" customHeight="1" x14ac:dyDescent="0.15">
      <c r="B106" s="38"/>
      <c r="C106" s="11"/>
      <c r="D106" s="408" t="str">
        <f>$D$7</f>
        <v>26年度</v>
      </c>
      <c r="E106" s="23" t="s">
        <v>253</v>
      </c>
      <c r="F106" s="40">
        <f t="shared" ref="F106:X106" si="63">F112+F118</f>
        <v>17038</v>
      </c>
      <c r="G106" s="40">
        <f t="shared" si="63"/>
        <v>3005</v>
      </c>
      <c r="H106" s="40">
        <f t="shared" si="63"/>
        <v>58286</v>
      </c>
      <c r="I106" s="40">
        <f t="shared" si="63"/>
        <v>12447</v>
      </c>
      <c r="J106" s="40">
        <f t="shared" si="63"/>
        <v>6411</v>
      </c>
      <c r="K106" s="40">
        <f t="shared" si="63"/>
        <v>3271</v>
      </c>
      <c r="L106" s="40">
        <f t="shared" si="63"/>
        <v>2719</v>
      </c>
      <c r="M106" s="40">
        <f t="shared" si="63"/>
        <v>33</v>
      </c>
      <c r="N106" s="316">
        <f t="shared" si="61"/>
        <v>756</v>
      </c>
      <c r="O106" s="316">
        <f t="shared" si="61"/>
        <v>411</v>
      </c>
      <c r="P106" s="316">
        <f t="shared" si="61"/>
        <v>117</v>
      </c>
      <c r="Q106" s="40">
        <f t="shared" si="63"/>
        <v>1256</v>
      </c>
      <c r="R106" s="40">
        <f t="shared" si="63"/>
        <v>487</v>
      </c>
      <c r="S106" s="40">
        <f t="shared" si="63"/>
        <v>305</v>
      </c>
      <c r="T106" s="40">
        <f t="shared" si="63"/>
        <v>245</v>
      </c>
      <c r="U106" s="40">
        <f t="shared" si="63"/>
        <v>1983</v>
      </c>
      <c r="V106" s="40">
        <f t="shared" si="63"/>
        <v>254</v>
      </c>
      <c r="W106" s="40">
        <f t="shared" si="63"/>
        <v>583</v>
      </c>
      <c r="X106" s="40">
        <f t="shared" si="63"/>
        <v>4365</v>
      </c>
      <c r="Y106" s="43">
        <f>SUM(F106:X106)</f>
        <v>113972</v>
      </c>
    </row>
    <row r="107" spans="2:25" ht="13.5" customHeight="1" x14ac:dyDescent="0.15">
      <c r="B107" s="38"/>
      <c r="C107" s="11"/>
      <c r="D107" s="408"/>
      <c r="E107" s="23" t="s">
        <v>254</v>
      </c>
      <c r="F107" s="40">
        <f t="shared" ref="F107:X107" si="64">F113+F119</f>
        <v>18529</v>
      </c>
      <c r="G107" s="40">
        <f t="shared" si="64"/>
        <v>3653</v>
      </c>
      <c r="H107" s="40">
        <f t="shared" si="64"/>
        <v>59500</v>
      </c>
      <c r="I107" s="40">
        <f t="shared" si="64"/>
        <v>13279</v>
      </c>
      <c r="J107" s="40">
        <f t="shared" si="64"/>
        <v>6580</v>
      </c>
      <c r="K107" s="40">
        <f t="shared" si="64"/>
        <v>3334</v>
      </c>
      <c r="L107" s="40">
        <f t="shared" si="64"/>
        <v>2875</v>
      </c>
      <c r="M107" s="40">
        <f t="shared" si="64"/>
        <v>35</v>
      </c>
      <c r="N107" s="316">
        <f t="shared" si="61"/>
        <v>756</v>
      </c>
      <c r="O107" s="316">
        <f t="shared" si="61"/>
        <v>476</v>
      </c>
      <c r="P107" s="316">
        <f t="shared" si="61"/>
        <v>142</v>
      </c>
      <c r="Q107" s="40">
        <f t="shared" si="64"/>
        <v>2349</v>
      </c>
      <c r="R107" s="40">
        <f t="shared" si="64"/>
        <v>738</v>
      </c>
      <c r="S107" s="40">
        <f t="shared" si="64"/>
        <v>387</v>
      </c>
      <c r="T107" s="40">
        <f t="shared" si="64"/>
        <v>306</v>
      </c>
      <c r="U107" s="40">
        <f t="shared" si="64"/>
        <v>2484</v>
      </c>
      <c r="V107" s="40">
        <f t="shared" si="64"/>
        <v>379</v>
      </c>
      <c r="W107" s="40">
        <f t="shared" si="64"/>
        <v>653</v>
      </c>
      <c r="X107" s="40">
        <f t="shared" si="64"/>
        <v>4932</v>
      </c>
      <c r="Y107" s="43">
        <f>SUM(F107:X107)</f>
        <v>121387</v>
      </c>
    </row>
    <row r="108" spans="2:25" ht="13.5" customHeight="1" x14ac:dyDescent="0.15">
      <c r="B108" s="38"/>
      <c r="C108" s="11"/>
      <c r="D108" s="409" t="s">
        <v>41</v>
      </c>
      <c r="E108" s="23" t="s">
        <v>253</v>
      </c>
      <c r="F108" s="186">
        <f>IF(F106=0,"- ",F104/F106*100)</f>
        <v>215.54759948350744</v>
      </c>
      <c r="G108" s="186">
        <f t="shared" ref="G108:Y108" si="65">IF(G106=0,"- ",G104/G106*100)</f>
        <v>88.752079866888522</v>
      </c>
      <c r="H108" s="186">
        <f t="shared" si="65"/>
        <v>133.79199121572933</v>
      </c>
      <c r="I108" s="186">
        <f t="shared" si="65"/>
        <v>129.20382421467019</v>
      </c>
      <c r="J108" s="186">
        <f t="shared" si="65"/>
        <v>135.9850257370145</v>
      </c>
      <c r="K108" s="186">
        <f t="shared" si="65"/>
        <v>128.40110058086211</v>
      </c>
      <c r="L108" s="186">
        <f t="shared" si="65"/>
        <v>90.658330268481052</v>
      </c>
      <c r="M108" s="186">
        <f t="shared" si="65"/>
        <v>366.66666666666663</v>
      </c>
      <c r="N108" s="186">
        <f t="shared" ref="N108:P109" si="66">IF(N106=0,"- ",N104/N106*100)</f>
        <v>62.698412698412696</v>
      </c>
      <c r="O108" s="186">
        <f t="shared" si="66"/>
        <v>66.909975669099751</v>
      </c>
      <c r="P108" s="186">
        <f t="shared" si="66"/>
        <v>92.307692307692307</v>
      </c>
      <c r="Q108" s="186">
        <f t="shared" si="65"/>
        <v>61.385350318471332</v>
      </c>
      <c r="R108" s="186">
        <f t="shared" si="65"/>
        <v>145.7905544147844</v>
      </c>
      <c r="S108" s="186">
        <f t="shared" si="65"/>
        <v>183.9344262295082</v>
      </c>
      <c r="T108" s="186">
        <f t="shared" si="65"/>
        <v>188.9795918367347</v>
      </c>
      <c r="U108" s="186">
        <f t="shared" si="65"/>
        <v>143.01563287947553</v>
      </c>
      <c r="V108" s="186">
        <f t="shared" si="65"/>
        <v>98.031496062992133</v>
      </c>
      <c r="W108" s="186">
        <f t="shared" si="65"/>
        <v>210.9777015437393</v>
      </c>
      <c r="X108" s="186">
        <f t="shared" si="65"/>
        <v>72.989690721649481</v>
      </c>
      <c r="Y108" s="188">
        <f t="shared" si="65"/>
        <v>140.23005650510652</v>
      </c>
    </row>
    <row r="109" spans="2:25" ht="13.5" customHeight="1" thickBot="1" x14ac:dyDescent="0.2">
      <c r="B109" s="38"/>
      <c r="C109" s="37"/>
      <c r="D109" s="410"/>
      <c r="E109" s="29" t="s">
        <v>254</v>
      </c>
      <c r="F109" s="187">
        <f>IF(F107=0,"- ",F105/F107*100)</f>
        <v>209.14782233255974</v>
      </c>
      <c r="G109" s="187">
        <f t="shared" ref="G109:Y109" si="67">IF(G107=0,"- ",G105/G107*100)</f>
        <v>92.198193265808925</v>
      </c>
      <c r="H109" s="187">
        <f t="shared" si="67"/>
        <v>133.57310924369747</v>
      </c>
      <c r="I109" s="187">
        <f t="shared" si="67"/>
        <v>128.30032381956474</v>
      </c>
      <c r="J109" s="187">
        <f t="shared" si="67"/>
        <v>136.59574468085108</v>
      </c>
      <c r="K109" s="187">
        <f t="shared" si="67"/>
        <v>127.11457708458309</v>
      </c>
      <c r="L109" s="187">
        <f t="shared" si="67"/>
        <v>91.304347826086953</v>
      </c>
      <c r="M109" s="187">
        <f t="shared" si="67"/>
        <v>371.42857142857144</v>
      </c>
      <c r="N109" s="187">
        <f t="shared" si="66"/>
        <v>64.550264550264544</v>
      </c>
      <c r="O109" s="187">
        <f t="shared" si="66"/>
        <v>61.97478991596639</v>
      </c>
      <c r="P109" s="187">
        <f t="shared" si="66"/>
        <v>107.74647887323943</v>
      </c>
      <c r="Q109" s="187">
        <f t="shared" si="67"/>
        <v>50.36185610898255</v>
      </c>
      <c r="R109" s="187">
        <f t="shared" si="67"/>
        <v>133.06233062330622</v>
      </c>
      <c r="S109" s="187">
        <f t="shared" si="67"/>
        <v>185.78811369509043</v>
      </c>
      <c r="T109" s="187">
        <f t="shared" si="67"/>
        <v>190.52287581699346</v>
      </c>
      <c r="U109" s="187">
        <f t="shared" si="67"/>
        <v>141.90821256038649</v>
      </c>
      <c r="V109" s="187">
        <f t="shared" si="67"/>
        <v>74.670184696569919</v>
      </c>
      <c r="W109" s="187">
        <f t="shared" si="67"/>
        <v>218.68300153139356</v>
      </c>
      <c r="X109" s="187">
        <f t="shared" si="67"/>
        <v>73.114355231143563</v>
      </c>
      <c r="Y109" s="189">
        <f t="shared" si="67"/>
        <v>138.28498933164178</v>
      </c>
    </row>
    <row r="110" spans="2:25" ht="13.5" customHeight="1" x14ac:dyDescent="0.15">
      <c r="B110" s="413"/>
      <c r="C110" s="339" t="s">
        <v>266</v>
      </c>
      <c r="D110" s="406"/>
      <c r="E110" s="151" t="s">
        <v>253</v>
      </c>
      <c r="F110" s="41">
        <f>'41～47頁'!E398</f>
        <v>35773</v>
      </c>
      <c r="G110" s="41">
        <f>'41～47頁'!F398</f>
        <v>2455</v>
      </c>
      <c r="H110" s="41">
        <f>'41～47頁'!G398</f>
        <v>76981</v>
      </c>
      <c r="I110" s="41">
        <f>'41～47頁'!H398</f>
        <v>15305</v>
      </c>
      <c r="J110" s="41">
        <f>'41～47頁'!I398</f>
        <v>8584</v>
      </c>
      <c r="K110" s="41">
        <f>'41～47頁'!J398</f>
        <v>4145</v>
      </c>
      <c r="L110" s="41">
        <f>'41～47頁'!K398</f>
        <v>2306</v>
      </c>
      <c r="M110" s="41">
        <f>'41～47頁'!L398</f>
        <v>113</v>
      </c>
      <c r="N110" s="41">
        <f>'41～47頁'!M398</f>
        <v>445</v>
      </c>
      <c r="O110" s="41">
        <f>'41～47頁'!N398</f>
        <v>247</v>
      </c>
      <c r="P110" s="41">
        <f>'41～47頁'!O398</f>
        <v>68</v>
      </c>
      <c r="Q110" s="41">
        <f>'41～47頁'!P398</f>
        <v>157</v>
      </c>
      <c r="R110" s="41">
        <f>'41～47頁'!Q398</f>
        <v>466</v>
      </c>
      <c r="S110" s="41">
        <f>'41～47頁'!R398</f>
        <v>438</v>
      </c>
      <c r="T110" s="41">
        <f>'41～47頁'!S398</f>
        <v>339</v>
      </c>
      <c r="U110" s="41">
        <f>'41～47頁'!T398</f>
        <v>2459</v>
      </c>
      <c r="V110" s="41">
        <f>'41～47頁'!U398</f>
        <v>199</v>
      </c>
      <c r="W110" s="41">
        <f>'41～47頁'!V398</f>
        <v>1097</v>
      </c>
      <c r="X110" s="41">
        <f>'41～47頁'!W398</f>
        <v>3011</v>
      </c>
      <c r="Y110" s="42">
        <f>SUM(F110:X110)</f>
        <v>154588</v>
      </c>
    </row>
    <row r="111" spans="2:25" ht="13.5" customHeight="1" x14ac:dyDescent="0.15">
      <c r="B111" s="413"/>
      <c r="C111" s="340"/>
      <c r="D111" s="407"/>
      <c r="E111" s="23" t="s">
        <v>254</v>
      </c>
      <c r="F111" s="40">
        <f>'41～47頁'!E399</f>
        <v>37217</v>
      </c>
      <c r="G111" s="40">
        <f>'41～47頁'!F399</f>
        <v>3128</v>
      </c>
      <c r="H111" s="40">
        <f>'41～47頁'!G399</f>
        <v>78244</v>
      </c>
      <c r="I111" s="40">
        <f>'41～47頁'!H399</f>
        <v>16026</v>
      </c>
      <c r="J111" s="40">
        <f>'41～47頁'!I399</f>
        <v>8821</v>
      </c>
      <c r="K111" s="40">
        <f>'41～47頁'!J399</f>
        <v>4172</v>
      </c>
      <c r="L111" s="40">
        <f>'41～47頁'!K399</f>
        <v>2422</v>
      </c>
      <c r="M111" s="40">
        <f>'41～47頁'!L399</f>
        <v>120</v>
      </c>
      <c r="N111" s="40">
        <f>'41～47頁'!M399</f>
        <v>451</v>
      </c>
      <c r="O111" s="40">
        <f>'41～47頁'!N399</f>
        <v>262</v>
      </c>
      <c r="P111" s="40">
        <f>'41～47頁'!O399</f>
        <v>72</v>
      </c>
      <c r="Q111" s="40">
        <f>'41～47頁'!P399</f>
        <v>300</v>
      </c>
      <c r="R111" s="40">
        <f>'41～47頁'!Q399</f>
        <v>563</v>
      </c>
      <c r="S111" s="40">
        <f>'41～47頁'!R399</f>
        <v>543</v>
      </c>
      <c r="T111" s="40">
        <f>'41～47頁'!S399</f>
        <v>378</v>
      </c>
      <c r="U111" s="40">
        <f>'41～47頁'!T399</f>
        <v>2907</v>
      </c>
      <c r="V111" s="40">
        <f>'41～47頁'!U399</f>
        <v>210</v>
      </c>
      <c r="W111" s="40">
        <f>'41～47頁'!V399</f>
        <v>1192</v>
      </c>
      <c r="X111" s="40">
        <f>'41～47頁'!W399</f>
        <v>3295</v>
      </c>
      <c r="Y111" s="43">
        <f>SUM(F111:X111)</f>
        <v>160323</v>
      </c>
    </row>
    <row r="112" spans="2:25" ht="13.5" customHeight="1" x14ac:dyDescent="0.15">
      <c r="B112" s="35"/>
      <c r="C112" s="38"/>
      <c r="D112" s="408" t="str">
        <f>$D$7</f>
        <v>26年度</v>
      </c>
      <c r="E112" s="23" t="s">
        <v>253</v>
      </c>
      <c r="F112" s="40">
        <v>16379</v>
      </c>
      <c r="G112" s="40">
        <v>2891</v>
      </c>
      <c r="H112" s="40">
        <v>57503</v>
      </c>
      <c r="I112" s="40">
        <v>11922</v>
      </c>
      <c r="J112" s="40">
        <v>6317</v>
      </c>
      <c r="K112" s="40">
        <v>3253</v>
      </c>
      <c r="L112" s="40">
        <v>2641</v>
      </c>
      <c r="M112" s="40">
        <v>28</v>
      </c>
      <c r="N112" s="316">
        <v>729</v>
      </c>
      <c r="O112" s="316">
        <v>391</v>
      </c>
      <c r="P112" s="316">
        <v>78</v>
      </c>
      <c r="Q112" s="40">
        <v>376</v>
      </c>
      <c r="R112" s="40">
        <v>374</v>
      </c>
      <c r="S112" s="40">
        <v>255</v>
      </c>
      <c r="T112" s="40">
        <v>166</v>
      </c>
      <c r="U112" s="40">
        <v>1709</v>
      </c>
      <c r="V112" s="40">
        <v>202</v>
      </c>
      <c r="W112" s="40">
        <v>502</v>
      </c>
      <c r="X112" s="40">
        <v>4021</v>
      </c>
      <c r="Y112" s="43">
        <f>SUM(F112:X112)</f>
        <v>109737</v>
      </c>
    </row>
    <row r="113" spans="2:25" ht="13.5" customHeight="1" x14ac:dyDescent="0.15">
      <c r="B113" s="35"/>
      <c r="C113" s="38"/>
      <c r="D113" s="408"/>
      <c r="E113" s="23" t="s">
        <v>254</v>
      </c>
      <c r="F113" s="40">
        <v>17418</v>
      </c>
      <c r="G113" s="40">
        <v>3459</v>
      </c>
      <c r="H113" s="40">
        <v>58565</v>
      </c>
      <c r="I113" s="40">
        <v>12619</v>
      </c>
      <c r="J113" s="40">
        <v>6462</v>
      </c>
      <c r="K113" s="40">
        <v>3314</v>
      </c>
      <c r="L113" s="40">
        <v>2767</v>
      </c>
      <c r="M113" s="40">
        <v>30</v>
      </c>
      <c r="N113" s="316">
        <v>729</v>
      </c>
      <c r="O113" s="316">
        <v>395</v>
      </c>
      <c r="P113" s="316">
        <v>87</v>
      </c>
      <c r="Q113" s="40">
        <v>725</v>
      </c>
      <c r="R113" s="40">
        <v>544</v>
      </c>
      <c r="S113" s="40">
        <v>299</v>
      </c>
      <c r="T113" s="40">
        <v>184</v>
      </c>
      <c r="U113" s="40">
        <v>2052</v>
      </c>
      <c r="V113" s="40">
        <v>297</v>
      </c>
      <c r="W113" s="40">
        <v>560</v>
      </c>
      <c r="X113" s="40">
        <v>4351</v>
      </c>
      <c r="Y113" s="43">
        <f>SUM(F113:X113)</f>
        <v>114857</v>
      </c>
    </row>
    <row r="114" spans="2:25" ht="13.5" customHeight="1" x14ac:dyDescent="0.15">
      <c r="B114" s="35"/>
      <c r="C114" s="38"/>
      <c r="D114" s="409" t="s">
        <v>41</v>
      </c>
      <c r="E114" s="23" t="s">
        <v>253</v>
      </c>
      <c r="F114" s="186">
        <f>IF(F112=0,"- ",F110/F112*100)</f>
        <v>218.4077171988522</v>
      </c>
      <c r="G114" s="186">
        <f t="shared" ref="G114:Y114" si="68">IF(G112=0,"- ",G110/G112*100)</f>
        <v>84.918713248011073</v>
      </c>
      <c r="H114" s="186">
        <f t="shared" si="68"/>
        <v>133.87301532093977</v>
      </c>
      <c r="I114" s="186">
        <f t="shared" si="68"/>
        <v>128.37611139070626</v>
      </c>
      <c r="J114" s="186">
        <f t="shared" si="68"/>
        <v>135.8872882697483</v>
      </c>
      <c r="K114" s="186">
        <f t="shared" si="68"/>
        <v>127.42084229941592</v>
      </c>
      <c r="L114" s="186">
        <f t="shared" si="68"/>
        <v>87.315410829231354</v>
      </c>
      <c r="M114" s="186">
        <f t="shared" si="68"/>
        <v>403.57142857142856</v>
      </c>
      <c r="N114" s="186">
        <f t="shared" ref="N114:P115" si="69">IF(N112=0,"- ",N110/N112*100)</f>
        <v>61.042524005486968</v>
      </c>
      <c r="O114" s="186">
        <f t="shared" si="69"/>
        <v>63.171355498721226</v>
      </c>
      <c r="P114" s="186">
        <f t="shared" si="69"/>
        <v>87.179487179487182</v>
      </c>
      <c r="Q114" s="186">
        <f t="shared" si="68"/>
        <v>41.755319148936174</v>
      </c>
      <c r="R114" s="186">
        <f t="shared" si="68"/>
        <v>124.59893048128343</v>
      </c>
      <c r="S114" s="186">
        <f t="shared" si="68"/>
        <v>171.76470588235293</v>
      </c>
      <c r="T114" s="186">
        <f t="shared" si="68"/>
        <v>204.21686746987953</v>
      </c>
      <c r="U114" s="186">
        <f t="shared" si="68"/>
        <v>143.88531304856642</v>
      </c>
      <c r="V114" s="186">
        <f t="shared" si="68"/>
        <v>98.514851485148512</v>
      </c>
      <c r="W114" s="186">
        <f t="shared" si="68"/>
        <v>218.52589641434261</v>
      </c>
      <c r="X114" s="186">
        <f t="shared" si="68"/>
        <v>74.881870181546887</v>
      </c>
      <c r="Y114" s="188">
        <f t="shared" si="68"/>
        <v>140.87135606039897</v>
      </c>
    </row>
    <row r="115" spans="2:25" ht="13.5" customHeight="1" thickBot="1" x14ac:dyDescent="0.2">
      <c r="B115" s="35"/>
      <c r="C115" s="44"/>
      <c r="D115" s="410"/>
      <c r="E115" s="29" t="s">
        <v>254</v>
      </c>
      <c r="F115" s="187">
        <f>IF(F113=0,"- ",F111/F113*100)</f>
        <v>213.66976690779654</v>
      </c>
      <c r="G115" s="187">
        <f t="shared" ref="G115:Y115" si="70">IF(G113=0,"- ",G111/G113*100)</f>
        <v>90.430760335357036</v>
      </c>
      <c r="H115" s="187">
        <f t="shared" si="70"/>
        <v>133.60198070519937</v>
      </c>
      <c r="I115" s="187">
        <f t="shared" si="70"/>
        <v>126.99896980743324</v>
      </c>
      <c r="J115" s="187">
        <f t="shared" si="70"/>
        <v>136.5057257814918</v>
      </c>
      <c r="K115" s="187">
        <f t="shared" si="70"/>
        <v>125.89016294508146</v>
      </c>
      <c r="L115" s="187">
        <f t="shared" si="70"/>
        <v>87.531622696060722</v>
      </c>
      <c r="M115" s="187">
        <f t="shared" si="70"/>
        <v>400</v>
      </c>
      <c r="N115" s="187">
        <f t="shared" si="69"/>
        <v>61.865569272976686</v>
      </c>
      <c r="O115" s="187">
        <f t="shared" si="69"/>
        <v>66.329113924050631</v>
      </c>
      <c r="P115" s="187">
        <f t="shared" si="69"/>
        <v>82.758620689655174</v>
      </c>
      <c r="Q115" s="187">
        <f t="shared" si="70"/>
        <v>41.379310344827587</v>
      </c>
      <c r="R115" s="187">
        <f t="shared" si="70"/>
        <v>103.49264705882352</v>
      </c>
      <c r="S115" s="187">
        <f t="shared" si="70"/>
        <v>181.60535117056855</v>
      </c>
      <c r="T115" s="187">
        <f t="shared" si="70"/>
        <v>205.43478260869566</v>
      </c>
      <c r="U115" s="187">
        <f t="shared" si="70"/>
        <v>141.66666666666669</v>
      </c>
      <c r="V115" s="187">
        <f t="shared" si="70"/>
        <v>70.707070707070713</v>
      </c>
      <c r="W115" s="187">
        <f t="shared" si="70"/>
        <v>212.85714285714286</v>
      </c>
      <c r="X115" s="187">
        <f t="shared" si="70"/>
        <v>75.729717306366354</v>
      </c>
      <c r="Y115" s="189">
        <f t="shared" si="70"/>
        <v>139.58487510556606</v>
      </c>
    </row>
    <row r="116" spans="2:25" ht="13.5" customHeight="1" x14ac:dyDescent="0.15">
      <c r="B116" s="413"/>
      <c r="C116" s="339" t="s">
        <v>267</v>
      </c>
      <c r="D116" s="406"/>
      <c r="E116" s="151" t="s">
        <v>253</v>
      </c>
      <c r="F116" s="41">
        <f>'41～47頁'!E416</f>
        <v>952</v>
      </c>
      <c r="G116" s="41">
        <f>'41～47頁'!F416</f>
        <v>212</v>
      </c>
      <c r="H116" s="41">
        <f>'41～47頁'!G416</f>
        <v>1001</v>
      </c>
      <c r="I116" s="41">
        <f>'41～47頁'!H416</f>
        <v>777</v>
      </c>
      <c r="J116" s="41">
        <f>'41～47頁'!I416</f>
        <v>134</v>
      </c>
      <c r="K116" s="41">
        <f>'41～47頁'!J416</f>
        <v>55</v>
      </c>
      <c r="L116" s="41">
        <f>'41～47頁'!K416</f>
        <v>159</v>
      </c>
      <c r="M116" s="41">
        <f>'41～47頁'!L416</f>
        <v>8</v>
      </c>
      <c r="N116" s="41">
        <f>'41～47頁'!M416</f>
        <v>29</v>
      </c>
      <c r="O116" s="41">
        <f>'41～47頁'!N416</f>
        <v>28</v>
      </c>
      <c r="P116" s="41">
        <f>'41～47頁'!O416</f>
        <v>40</v>
      </c>
      <c r="Q116" s="41">
        <f>'41～47頁'!P416</f>
        <v>614</v>
      </c>
      <c r="R116" s="41">
        <f>'41～47頁'!Q416</f>
        <v>244</v>
      </c>
      <c r="S116" s="41">
        <f>'41～47頁'!R416</f>
        <v>123</v>
      </c>
      <c r="T116" s="41">
        <f>'41～47頁'!S416</f>
        <v>124</v>
      </c>
      <c r="U116" s="41">
        <f>'41～47頁'!T416</f>
        <v>377</v>
      </c>
      <c r="V116" s="41">
        <f>'41～47頁'!U416</f>
        <v>50</v>
      </c>
      <c r="W116" s="41">
        <f>'41～47頁'!V416</f>
        <v>133</v>
      </c>
      <c r="X116" s="41">
        <f>'41～47頁'!W416</f>
        <v>175</v>
      </c>
      <c r="Y116" s="42">
        <f>SUM(F116:X116)</f>
        <v>5235</v>
      </c>
    </row>
    <row r="117" spans="2:25" ht="13.5" customHeight="1" x14ac:dyDescent="0.15">
      <c r="B117" s="413"/>
      <c r="C117" s="340"/>
      <c r="D117" s="407"/>
      <c r="E117" s="23" t="s">
        <v>254</v>
      </c>
      <c r="F117" s="40">
        <f>'41～47頁'!E417</f>
        <v>1536</v>
      </c>
      <c r="G117" s="40">
        <f>'41～47頁'!F417</f>
        <v>240</v>
      </c>
      <c r="H117" s="40">
        <f>'41～47頁'!G417</f>
        <v>1232</v>
      </c>
      <c r="I117" s="40">
        <f>'41～47頁'!H417</f>
        <v>1011</v>
      </c>
      <c r="J117" s="40">
        <f>'41～47頁'!I417</f>
        <v>167</v>
      </c>
      <c r="K117" s="40">
        <f>'41～47頁'!J417</f>
        <v>66</v>
      </c>
      <c r="L117" s="40">
        <f>'41～47頁'!K417</f>
        <v>203</v>
      </c>
      <c r="M117" s="40">
        <f>'41～47頁'!L417</f>
        <v>10</v>
      </c>
      <c r="N117" s="40">
        <f>'41～47頁'!M417</f>
        <v>37</v>
      </c>
      <c r="O117" s="40">
        <f>'41～47頁'!N417</f>
        <v>33</v>
      </c>
      <c r="P117" s="40">
        <f>'41～47頁'!O417</f>
        <v>81</v>
      </c>
      <c r="Q117" s="40">
        <f>'41～47頁'!P417</f>
        <v>883</v>
      </c>
      <c r="R117" s="40">
        <f>'41～47頁'!Q417</f>
        <v>419</v>
      </c>
      <c r="S117" s="40">
        <f>'41～47頁'!R417</f>
        <v>176</v>
      </c>
      <c r="T117" s="40">
        <f>'41～47頁'!S417</f>
        <v>205</v>
      </c>
      <c r="U117" s="40">
        <f>'41～47頁'!T417</f>
        <v>618</v>
      </c>
      <c r="V117" s="40">
        <f>'41～47頁'!U417</f>
        <v>73</v>
      </c>
      <c r="W117" s="40">
        <f>'41～47頁'!V417</f>
        <v>236</v>
      </c>
      <c r="X117" s="40">
        <f>'41～47頁'!W417</f>
        <v>311</v>
      </c>
      <c r="Y117" s="43">
        <f>SUM(F117:X117)</f>
        <v>7537</v>
      </c>
    </row>
    <row r="118" spans="2:25" ht="13.5" customHeight="1" x14ac:dyDescent="0.15">
      <c r="B118" s="35"/>
      <c r="C118" s="38"/>
      <c r="D118" s="408" t="str">
        <f>$D$7</f>
        <v>26年度</v>
      </c>
      <c r="E118" s="23" t="s">
        <v>253</v>
      </c>
      <c r="F118" s="40">
        <v>659</v>
      </c>
      <c r="G118" s="40">
        <v>114</v>
      </c>
      <c r="H118" s="40">
        <v>783</v>
      </c>
      <c r="I118" s="40">
        <v>525</v>
      </c>
      <c r="J118" s="40">
        <v>94</v>
      </c>
      <c r="K118" s="40">
        <v>18</v>
      </c>
      <c r="L118" s="40">
        <v>78</v>
      </c>
      <c r="M118" s="40">
        <v>5</v>
      </c>
      <c r="N118" s="316">
        <v>27</v>
      </c>
      <c r="O118" s="316">
        <v>20</v>
      </c>
      <c r="P118" s="316">
        <v>39</v>
      </c>
      <c r="Q118" s="40">
        <v>880</v>
      </c>
      <c r="R118" s="40">
        <v>113</v>
      </c>
      <c r="S118" s="40">
        <v>50</v>
      </c>
      <c r="T118" s="40">
        <v>79</v>
      </c>
      <c r="U118" s="40">
        <v>274</v>
      </c>
      <c r="V118" s="40">
        <v>52</v>
      </c>
      <c r="W118" s="40">
        <v>81</v>
      </c>
      <c r="X118" s="40">
        <v>344</v>
      </c>
      <c r="Y118" s="43">
        <f>SUM(F118:X118)</f>
        <v>4235</v>
      </c>
    </row>
    <row r="119" spans="2:25" ht="13.5" customHeight="1" x14ac:dyDescent="0.15">
      <c r="B119" s="35"/>
      <c r="C119" s="38"/>
      <c r="D119" s="408"/>
      <c r="E119" s="23" t="s">
        <v>254</v>
      </c>
      <c r="F119" s="40">
        <v>1111</v>
      </c>
      <c r="G119" s="40">
        <v>194</v>
      </c>
      <c r="H119" s="40">
        <v>935</v>
      </c>
      <c r="I119" s="40">
        <v>660</v>
      </c>
      <c r="J119" s="40">
        <v>118</v>
      </c>
      <c r="K119" s="40">
        <v>20</v>
      </c>
      <c r="L119" s="40">
        <v>108</v>
      </c>
      <c r="M119" s="40">
        <v>5</v>
      </c>
      <c r="N119" s="316">
        <v>27</v>
      </c>
      <c r="O119" s="316">
        <v>81</v>
      </c>
      <c r="P119" s="316">
        <v>55</v>
      </c>
      <c r="Q119" s="40">
        <v>1624</v>
      </c>
      <c r="R119" s="40">
        <v>194</v>
      </c>
      <c r="S119" s="40">
        <v>88</v>
      </c>
      <c r="T119" s="40">
        <v>122</v>
      </c>
      <c r="U119" s="40">
        <v>432</v>
      </c>
      <c r="V119" s="40">
        <v>82</v>
      </c>
      <c r="W119" s="40">
        <v>93</v>
      </c>
      <c r="X119" s="40">
        <v>581</v>
      </c>
      <c r="Y119" s="43">
        <f>SUM(F119:X119)</f>
        <v>6530</v>
      </c>
    </row>
    <row r="120" spans="2:25" ht="13.5" customHeight="1" x14ac:dyDescent="0.15">
      <c r="B120" s="35"/>
      <c r="C120" s="38"/>
      <c r="D120" s="409" t="s">
        <v>41</v>
      </c>
      <c r="E120" s="23" t="s">
        <v>253</v>
      </c>
      <c r="F120" s="186">
        <f>IF(F118=0,"- ",F116/F118*100)</f>
        <v>144.46130500758724</v>
      </c>
      <c r="G120" s="186">
        <f t="shared" ref="G120:Y120" si="71">IF(G118=0,"- ",G116/G118*100)</f>
        <v>185.96491228070175</v>
      </c>
      <c r="H120" s="186">
        <f t="shared" si="71"/>
        <v>127.84163473818646</v>
      </c>
      <c r="I120" s="186">
        <f t="shared" si="71"/>
        <v>148</v>
      </c>
      <c r="J120" s="186">
        <f t="shared" si="71"/>
        <v>142.55319148936169</v>
      </c>
      <c r="K120" s="186">
        <f t="shared" si="71"/>
        <v>305.55555555555554</v>
      </c>
      <c r="L120" s="186">
        <f t="shared" si="71"/>
        <v>203.84615384615384</v>
      </c>
      <c r="M120" s="186">
        <f t="shared" si="71"/>
        <v>160</v>
      </c>
      <c r="N120" s="186">
        <f t="shared" ref="N120:P121" si="72">IF(N118=0,"- ",N116/N118*100)</f>
        <v>107.40740740740742</v>
      </c>
      <c r="O120" s="186">
        <f t="shared" si="72"/>
        <v>140</v>
      </c>
      <c r="P120" s="186">
        <f t="shared" si="72"/>
        <v>102.56410256410255</v>
      </c>
      <c r="Q120" s="186">
        <f t="shared" si="71"/>
        <v>69.77272727272728</v>
      </c>
      <c r="R120" s="186">
        <f t="shared" si="71"/>
        <v>215.92920353982299</v>
      </c>
      <c r="S120" s="186">
        <f t="shared" si="71"/>
        <v>246</v>
      </c>
      <c r="T120" s="186">
        <f t="shared" si="71"/>
        <v>156.96202531645568</v>
      </c>
      <c r="U120" s="186">
        <f t="shared" si="71"/>
        <v>137.5912408759124</v>
      </c>
      <c r="V120" s="186">
        <f t="shared" si="71"/>
        <v>96.15384615384616</v>
      </c>
      <c r="W120" s="186">
        <f t="shared" si="71"/>
        <v>164.19753086419752</v>
      </c>
      <c r="X120" s="186">
        <f t="shared" si="71"/>
        <v>50.872093023255815</v>
      </c>
      <c r="Y120" s="188">
        <f t="shared" si="71"/>
        <v>123.61275088547816</v>
      </c>
    </row>
    <row r="121" spans="2:25" ht="13.5" customHeight="1" thickBot="1" x14ac:dyDescent="0.2">
      <c r="B121" s="35"/>
      <c r="C121" s="38"/>
      <c r="D121" s="416"/>
      <c r="E121" s="29" t="s">
        <v>254</v>
      </c>
      <c r="F121" s="187">
        <f>IF(F119=0,"- ",F117/F119*100)</f>
        <v>138.25382538253825</v>
      </c>
      <c r="G121" s="187">
        <f t="shared" ref="G121:Y121" si="73">IF(G119=0,"- ",G117/G119*100)</f>
        <v>123.71134020618557</v>
      </c>
      <c r="H121" s="187">
        <f t="shared" si="73"/>
        <v>131.76470588235293</v>
      </c>
      <c r="I121" s="187">
        <f t="shared" si="73"/>
        <v>153.18181818181819</v>
      </c>
      <c r="J121" s="187">
        <f t="shared" si="73"/>
        <v>141.52542372881356</v>
      </c>
      <c r="K121" s="187">
        <f t="shared" si="73"/>
        <v>330</v>
      </c>
      <c r="L121" s="187">
        <f t="shared" si="73"/>
        <v>187.96296296296296</v>
      </c>
      <c r="M121" s="187">
        <f t="shared" si="73"/>
        <v>200</v>
      </c>
      <c r="N121" s="187">
        <f t="shared" si="72"/>
        <v>137.03703703703704</v>
      </c>
      <c r="O121" s="187">
        <f t="shared" si="72"/>
        <v>40.74074074074074</v>
      </c>
      <c r="P121" s="187">
        <f t="shared" si="72"/>
        <v>147.27272727272725</v>
      </c>
      <c r="Q121" s="187">
        <f t="shared" si="73"/>
        <v>54.371921182266014</v>
      </c>
      <c r="R121" s="187">
        <f t="shared" si="73"/>
        <v>215.97938144329896</v>
      </c>
      <c r="S121" s="187">
        <f t="shared" si="73"/>
        <v>200</v>
      </c>
      <c r="T121" s="187">
        <f t="shared" si="73"/>
        <v>168.03278688524591</v>
      </c>
      <c r="U121" s="187">
        <f t="shared" si="73"/>
        <v>143.05555555555557</v>
      </c>
      <c r="V121" s="187">
        <f t="shared" si="73"/>
        <v>89.024390243902445</v>
      </c>
      <c r="W121" s="187">
        <f t="shared" si="73"/>
        <v>253.76344086021504</v>
      </c>
      <c r="X121" s="187">
        <f t="shared" si="73"/>
        <v>53.528399311531835</v>
      </c>
      <c r="Y121" s="189">
        <f t="shared" si="73"/>
        <v>115.42113323124043</v>
      </c>
    </row>
    <row r="122" spans="2:25" ht="13.5" customHeight="1" x14ac:dyDescent="0.15">
      <c r="B122" s="417"/>
      <c r="C122" s="419"/>
      <c r="D122" s="420"/>
      <c r="E122" s="151" t="s">
        <v>253</v>
      </c>
      <c r="F122" s="41">
        <f>F5+F41+F68+F92+F98+F104</f>
        <v>1270590</v>
      </c>
      <c r="G122" s="41">
        <f t="shared" ref="G122:Y122" si="74">G5+G41+G68+G92+G98+G104</f>
        <v>541207</v>
      </c>
      <c r="H122" s="41">
        <f t="shared" si="74"/>
        <v>1536062</v>
      </c>
      <c r="I122" s="41">
        <f t="shared" si="74"/>
        <v>494975</v>
      </c>
      <c r="J122" s="41">
        <f t="shared" si="74"/>
        <v>213331</v>
      </c>
      <c r="K122" s="41">
        <f t="shared" si="74"/>
        <v>149939</v>
      </c>
      <c r="L122" s="41">
        <f t="shared" si="74"/>
        <v>289417</v>
      </c>
      <c r="M122" s="41">
        <f t="shared" si="74"/>
        <v>2648</v>
      </c>
      <c r="N122" s="41">
        <f t="shared" ref="N122:P125" si="75">N5+N41+N68+N92+N98+N104</f>
        <v>38457</v>
      </c>
      <c r="O122" s="41">
        <f t="shared" si="75"/>
        <v>19187</v>
      </c>
      <c r="P122" s="41">
        <f t="shared" si="75"/>
        <v>3110</v>
      </c>
      <c r="Q122" s="41">
        <f t="shared" si="74"/>
        <v>10538</v>
      </c>
      <c r="R122" s="41">
        <f t="shared" si="74"/>
        <v>14215</v>
      </c>
      <c r="S122" s="41">
        <f t="shared" si="74"/>
        <v>7296</v>
      </c>
      <c r="T122" s="41">
        <f t="shared" si="74"/>
        <v>6578</v>
      </c>
      <c r="U122" s="41">
        <f t="shared" si="74"/>
        <v>73584</v>
      </c>
      <c r="V122" s="41">
        <f t="shared" si="74"/>
        <v>12905</v>
      </c>
      <c r="W122" s="41">
        <f t="shared" si="74"/>
        <v>85053</v>
      </c>
      <c r="X122" s="41">
        <f t="shared" si="74"/>
        <v>147481</v>
      </c>
      <c r="Y122" s="42">
        <f t="shared" si="74"/>
        <v>4916573</v>
      </c>
    </row>
    <row r="123" spans="2:25" ht="13.5" customHeight="1" x14ac:dyDescent="0.15">
      <c r="B123" s="418"/>
      <c r="C123" s="421"/>
      <c r="D123" s="422"/>
      <c r="E123" s="23" t="s">
        <v>254</v>
      </c>
      <c r="F123" s="40">
        <f>F6+F42+F69+F93+F99+F105</f>
        <v>1515846</v>
      </c>
      <c r="G123" s="40">
        <f t="shared" ref="G123:Y123" si="76">G6+G42+G69+G93+G99+G105</f>
        <v>642062</v>
      </c>
      <c r="H123" s="40">
        <f t="shared" si="76"/>
        <v>1675936</v>
      </c>
      <c r="I123" s="40">
        <f t="shared" si="76"/>
        <v>692210</v>
      </c>
      <c r="J123" s="40">
        <f t="shared" si="76"/>
        <v>301030</v>
      </c>
      <c r="K123" s="40">
        <f t="shared" si="76"/>
        <v>186316</v>
      </c>
      <c r="L123" s="40">
        <f t="shared" si="76"/>
        <v>366537</v>
      </c>
      <c r="M123" s="40">
        <f t="shared" si="76"/>
        <v>3918</v>
      </c>
      <c r="N123" s="40">
        <f t="shared" si="75"/>
        <v>50259</v>
      </c>
      <c r="O123" s="40">
        <f t="shared" si="75"/>
        <v>27070</v>
      </c>
      <c r="P123" s="40">
        <f t="shared" si="75"/>
        <v>4378</v>
      </c>
      <c r="Q123" s="40">
        <f t="shared" si="76"/>
        <v>16191</v>
      </c>
      <c r="R123" s="40">
        <f t="shared" si="76"/>
        <v>28593</v>
      </c>
      <c r="S123" s="40">
        <f t="shared" si="76"/>
        <v>11672</v>
      </c>
      <c r="T123" s="40">
        <f t="shared" si="76"/>
        <v>10760</v>
      </c>
      <c r="U123" s="40">
        <f t="shared" si="76"/>
        <v>112521</v>
      </c>
      <c r="V123" s="40">
        <f t="shared" si="76"/>
        <v>20239</v>
      </c>
      <c r="W123" s="40">
        <f t="shared" si="76"/>
        <v>263923</v>
      </c>
      <c r="X123" s="40">
        <f t="shared" si="76"/>
        <v>231900</v>
      </c>
      <c r="Y123" s="43">
        <f t="shared" si="76"/>
        <v>6161361</v>
      </c>
    </row>
    <row r="124" spans="2:25" ht="13.5" customHeight="1" x14ac:dyDescent="0.15">
      <c r="B124" s="340" t="s">
        <v>268</v>
      </c>
      <c r="C124" s="407"/>
      <c r="D124" s="408" t="str">
        <f>$D$7</f>
        <v>26年度</v>
      </c>
      <c r="E124" s="23" t="s">
        <v>253</v>
      </c>
      <c r="F124" s="40">
        <f t="shared" ref="F124:Y124" si="77">F7+F43+F70+F94+F100+F106</f>
        <v>751072</v>
      </c>
      <c r="G124" s="40">
        <f t="shared" si="77"/>
        <v>358643</v>
      </c>
      <c r="H124" s="40">
        <f t="shared" si="77"/>
        <v>1402455</v>
      </c>
      <c r="I124" s="40">
        <f t="shared" si="77"/>
        <v>404894</v>
      </c>
      <c r="J124" s="40">
        <f t="shared" si="77"/>
        <v>184623</v>
      </c>
      <c r="K124" s="40">
        <f t="shared" si="77"/>
        <v>97074</v>
      </c>
      <c r="L124" s="40">
        <f t="shared" si="77"/>
        <v>240337</v>
      </c>
      <c r="M124" s="40">
        <f t="shared" si="77"/>
        <v>2122</v>
      </c>
      <c r="N124" s="316">
        <f t="shared" si="75"/>
        <v>28280</v>
      </c>
      <c r="O124" s="316">
        <f t="shared" si="75"/>
        <v>8486</v>
      </c>
      <c r="P124" s="316">
        <f t="shared" si="75"/>
        <v>1710</v>
      </c>
      <c r="Q124" s="40">
        <f t="shared" si="77"/>
        <v>12730</v>
      </c>
      <c r="R124" s="40">
        <f t="shared" si="77"/>
        <v>11065</v>
      </c>
      <c r="S124" s="40">
        <f t="shared" si="77"/>
        <v>6002</v>
      </c>
      <c r="T124" s="40">
        <f t="shared" si="77"/>
        <v>5195</v>
      </c>
      <c r="U124" s="40">
        <f t="shared" si="77"/>
        <v>58121</v>
      </c>
      <c r="V124" s="40">
        <f t="shared" si="77"/>
        <v>9703</v>
      </c>
      <c r="W124" s="40">
        <f t="shared" si="77"/>
        <v>71487</v>
      </c>
      <c r="X124" s="40">
        <f t="shared" si="77"/>
        <v>111761</v>
      </c>
      <c r="Y124" s="43">
        <f t="shared" si="77"/>
        <v>3765760</v>
      </c>
    </row>
    <row r="125" spans="2:25" ht="13.5" customHeight="1" x14ac:dyDescent="0.15">
      <c r="B125" s="340"/>
      <c r="C125" s="407"/>
      <c r="D125" s="408"/>
      <c r="E125" s="23" t="s">
        <v>254</v>
      </c>
      <c r="F125" s="40">
        <f t="shared" ref="F125:Y125" si="78">F8+F44+F71+F95+F101+F107</f>
        <v>897051</v>
      </c>
      <c r="G125" s="40">
        <f t="shared" si="78"/>
        <v>430742</v>
      </c>
      <c r="H125" s="40">
        <f t="shared" si="78"/>
        <v>1518409</v>
      </c>
      <c r="I125" s="40">
        <f t="shared" si="78"/>
        <v>560944</v>
      </c>
      <c r="J125" s="40">
        <f t="shared" si="78"/>
        <v>250059</v>
      </c>
      <c r="K125" s="40">
        <f t="shared" si="78"/>
        <v>120622</v>
      </c>
      <c r="L125" s="40">
        <f t="shared" si="78"/>
        <v>301709</v>
      </c>
      <c r="M125" s="40">
        <f t="shared" si="78"/>
        <v>3257</v>
      </c>
      <c r="N125" s="316">
        <f t="shared" si="75"/>
        <v>37971</v>
      </c>
      <c r="O125" s="316">
        <f t="shared" si="75"/>
        <v>12445</v>
      </c>
      <c r="P125" s="316">
        <f t="shared" si="75"/>
        <v>2631</v>
      </c>
      <c r="Q125" s="40">
        <f t="shared" si="78"/>
        <v>22835</v>
      </c>
      <c r="R125" s="40">
        <f t="shared" si="78"/>
        <v>22335</v>
      </c>
      <c r="S125" s="40">
        <f t="shared" si="78"/>
        <v>9829</v>
      </c>
      <c r="T125" s="40">
        <f t="shared" si="78"/>
        <v>8464</v>
      </c>
      <c r="U125" s="40">
        <f t="shared" si="78"/>
        <v>88890</v>
      </c>
      <c r="V125" s="40">
        <f t="shared" si="78"/>
        <v>16951</v>
      </c>
      <c r="W125" s="40">
        <f t="shared" si="78"/>
        <v>223390</v>
      </c>
      <c r="X125" s="40">
        <f t="shared" si="78"/>
        <v>172489</v>
      </c>
      <c r="Y125" s="43">
        <f t="shared" si="78"/>
        <v>4701023</v>
      </c>
    </row>
    <row r="126" spans="2:25" ht="13.5" customHeight="1" x14ac:dyDescent="0.15">
      <c r="B126" s="38"/>
      <c r="C126" s="11"/>
      <c r="D126" s="409" t="s">
        <v>41</v>
      </c>
      <c r="E126" s="23" t="s">
        <v>253</v>
      </c>
      <c r="F126" s="186">
        <f>IF(F124=0,"- ",F122/F124*100)</f>
        <v>169.17019939499809</v>
      </c>
      <c r="G126" s="186">
        <f t="shared" ref="G126:Y126" si="79">IF(G124=0,"- ",G122/G124*100)</f>
        <v>150.9041024082444</v>
      </c>
      <c r="H126" s="186">
        <f t="shared" si="79"/>
        <v>109.52665147901359</v>
      </c>
      <c r="I126" s="186">
        <f t="shared" si="79"/>
        <v>122.24804516737716</v>
      </c>
      <c r="J126" s="186">
        <f t="shared" si="79"/>
        <v>115.54952524875016</v>
      </c>
      <c r="K126" s="186">
        <f t="shared" si="79"/>
        <v>154.45845437501288</v>
      </c>
      <c r="L126" s="186">
        <f t="shared" si="79"/>
        <v>120.4213250560671</v>
      </c>
      <c r="M126" s="186">
        <f t="shared" si="79"/>
        <v>124.78793590951933</v>
      </c>
      <c r="N126" s="186">
        <f t="shared" ref="N126:P127" si="80">IF(N124=0,"- ",N122/N124*100)</f>
        <v>135.98656294200848</v>
      </c>
      <c r="O126" s="186">
        <f t="shared" si="80"/>
        <v>226.10181475371198</v>
      </c>
      <c r="P126" s="186">
        <f t="shared" si="80"/>
        <v>181.87134502923976</v>
      </c>
      <c r="Q126" s="186">
        <f t="shared" si="79"/>
        <v>82.780832678711704</v>
      </c>
      <c r="R126" s="186">
        <f t="shared" si="79"/>
        <v>128.46814279258925</v>
      </c>
      <c r="S126" s="186">
        <f t="shared" si="79"/>
        <v>121.55948017327557</v>
      </c>
      <c r="T126" s="186">
        <f t="shared" si="79"/>
        <v>126.62175168431185</v>
      </c>
      <c r="U126" s="186">
        <f t="shared" si="79"/>
        <v>126.60484162350957</v>
      </c>
      <c r="V126" s="186">
        <f t="shared" si="79"/>
        <v>133.000103060909</v>
      </c>
      <c r="W126" s="186">
        <f t="shared" si="79"/>
        <v>118.9768769146838</v>
      </c>
      <c r="X126" s="186">
        <f t="shared" si="79"/>
        <v>131.96105976145526</v>
      </c>
      <c r="Y126" s="188">
        <f t="shared" si="79"/>
        <v>130.55991353670973</v>
      </c>
    </row>
    <row r="127" spans="2:25" ht="13.5" customHeight="1" thickBot="1" x14ac:dyDescent="0.2">
      <c r="B127" s="44"/>
      <c r="C127" s="37"/>
      <c r="D127" s="410"/>
      <c r="E127" s="29" t="s">
        <v>254</v>
      </c>
      <c r="F127" s="187">
        <f>IF(F125=0,"- ",F123/F125*100)</f>
        <v>168.98102783453783</v>
      </c>
      <c r="G127" s="187">
        <f t="shared" ref="G127:Y127" si="81">IF(G125=0,"- ",G123/G125*100)</f>
        <v>149.05952983456453</v>
      </c>
      <c r="H127" s="187">
        <f t="shared" si="81"/>
        <v>110.37447749585256</v>
      </c>
      <c r="I127" s="187">
        <f t="shared" si="81"/>
        <v>123.40090989474885</v>
      </c>
      <c r="J127" s="187">
        <f t="shared" si="81"/>
        <v>120.3835894728844</v>
      </c>
      <c r="K127" s="187">
        <f t="shared" si="81"/>
        <v>154.46270166304654</v>
      </c>
      <c r="L127" s="187">
        <f t="shared" si="81"/>
        <v>121.48692945851798</v>
      </c>
      <c r="M127" s="187">
        <f t="shared" si="81"/>
        <v>120.29474976972674</v>
      </c>
      <c r="N127" s="187">
        <f t="shared" si="80"/>
        <v>132.36153906928971</v>
      </c>
      <c r="O127" s="187">
        <f t="shared" si="80"/>
        <v>217.51707513057451</v>
      </c>
      <c r="P127" s="187">
        <f t="shared" si="80"/>
        <v>166.40060813378943</v>
      </c>
      <c r="Q127" s="187">
        <f t="shared" si="81"/>
        <v>70.904313553755202</v>
      </c>
      <c r="R127" s="187">
        <f t="shared" si="81"/>
        <v>128.01880456682338</v>
      </c>
      <c r="S127" s="187">
        <f t="shared" si="81"/>
        <v>118.75063587343575</v>
      </c>
      <c r="T127" s="187">
        <f t="shared" si="81"/>
        <v>127.12665406427222</v>
      </c>
      <c r="U127" s="187">
        <f t="shared" si="81"/>
        <v>126.58454269321633</v>
      </c>
      <c r="V127" s="187">
        <f t="shared" si="81"/>
        <v>119.39708571765676</v>
      </c>
      <c r="W127" s="187">
        <f t="shared" si="81"/>
        <v>118.14450064908904</v>
      </c>
      <c r="X127" s="187">
        <f t="shared" si="81"/>
        <v>134.44335580819646</v>
      </c>
      <c r="Y127" s="189">
        <f t="shared" si="81"/>
        <v>131.06425984301714</v>
      </c>
    </row>
    <row r="128" spans="2:25" ht="13.5" customHeight="1" x14ac:dyDescent="0.15">
      <c r="F128" s="110" t="str">
        <f>F59</f>
        <v>※26年度数値は、26年度報告書の数値であるため、５表及び６表の26年度数値と一致しないことがある。</v>
      </c>
    </row>
  </sheetData>
  <mergeCells count="91">
    <mergeCell ref="D102:D103"/>
    <mergeCell ref="B98:B99"/>
    <mergeCell ref="C98:D99"/>
    <mergeCell ref="D100:D101"/>
    <mergeCell ref="D96:D97"/>
    <mergeCell ref="B110:B111"/>
    <mergeCell ref="C110:D111"/>
    <mergeCell ref="D112:D113"/>
    <mergeCell ref="D114:D115"/>
    <mergeCell ref="B104:D105"/>
    <mergeCell ref="D106:D107"/>
    <mergeCell ref="D108:D109"/>
    <mergeCell ref="B124:C125"/>
    <mergeCell ref="D124:D125"/>
    <mergeCell ref="D126:D127"/>
    <mergeCell ref="B116:B117"/>
    <mergeCell ref="C116:D117"/>
    <mergeCell ref="D118:D119"/>
    <mergeCell ref="D120:D121"/>
    <mergeCell ref="B122:B123"/>
    <mergeCell ref="C122:D123"/>
    <mergeCell ref="C92:D93"/>
    <mergeCell ref="D94:D95"/>
    <mergeCell ref="D90:D91"/>
    <mergeCell ref="B86:B87"/>
    <mergeCell ref="C86:D87"/>
    <mergeCell ref="D88:D89"/>
    <mergeCell ref="B92:B93"/>
    <mergeCell ref="D84:D85"/>
    <mergeCell ref="D70:D71"/>
    <mergeCell ref="B80:B81"/>
    <mergeCell ref="C80:D81"/>
    <mergeCell ref="D82:D83"/>
    <mergeCell ref="D78:D79"/>
    <mergeCell ref="D76:D77"/>
    <mergeCell ref="B74:B75"/>
    <mergeCell ref="C74:D75"/>
    <mergeCell ref="D72:D73"/>
    <mergeCell ref="B68:D69"/>
    <mergeCell ref="B17:B18"/>
    <mergeCell ref="C17:D18"/>
    <mergeCell ref="B35:B36"/>
    <mergeCell ref="D39:D40"/>
    <mergeCell ref="D19:D20"/>
    <mergeCell ref="D21:D22"/>
    <mergeCell ref="B23:B24"/>
    <mergeCell ref="C23:D24"/>
    <mergeCell ref="D25:D26"/>
    <mergeCell ref="D27:D28"/>
    <mergeCell ref="B29:B30"/>
    <mergeCell ref="C29:D30"/>
    <mergeCell ref="B53:B54"/>
    <mergeCell ref="C53:D54"/>
    <mergeCell ref="B41:D42"/>
    <mergeCell ref="B11:B12"/>
    <mergeCell ref="C11:D12"/>
    <mergeCell ref="B5:D6"/>
    <mergeCell ref="B3:B4"/>
    <mergeCell ref="B66:B67"/>
    <mergeCell ref="C66:D67"/>
    <mergeCell ref="D43:D44"/>
    <mergeCell ref="D45:D46"/>
    <mergeCell ref="B47:B48"/>
    <mergeCell ref="C47:D48"/>
    <mergeCell ref="D55:D56"/>
    <mergeCell ref="D57:D58"/>
    <mergeCell ref="D49:D50"/>
    <mergeCell ref="D51:D52"/>
    <mergeCell ref="D31:D32"/>
    <mergeCell ref="D33:D34"/>
    <mergeCell ref="Y3:Y4"/>
    <mergeCell ref="Q66:T66"/>
    <mergeCell ref="Y66:Y67"/>
    <mergeCell ref="U3:V3"/>
    <mergeCell ref="W3:W4"/>
    <mergeCell ref="X3:X4"/>
    <mergeCell ref="W66:W67"/>
    <mergeCell ref="X66:X67"/>
    <mergeCell ref="U66:V66"/>
    <mergeCell ref="F3:P3"/>
    <mergeCell ref="F66:P66"/>
    <mergeCell ref="Q3:T3"/>
    <mergeCell ref="C35:D36"/>
    <mergeCell ref="D37:D38"/>
    <mergeCell ref="D15:D16"/>
    <mergeCell ref="E3:E4"/>
    <mergeCell ref="E66:E67"/>
    <mergeCell ref="C3:D4"/>
    <mergeCell ref="D7:D8"/>
    <mergeCell ref="D13:D14"/>
    <mergeCell ref="D9:D10"/>
  </mergeCells>
  <phoneticPr fontId="3"/>
  <pageMargins left="0.59" right="0.39370078740157483" top="0.6" bottom="0.41" header="0.51181102362204722" footer="0.26"/>
  <pageSetup paperSize="9" scale="64" firstPageNumber="30" orientation="landscape" useFirstPageNumber="1" r:id="rId1"/>
  <headerFooter alignWithMargins="0">
    <oddFooter>&amp;C&amp;P</oddFooter>
  </headerFooter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表紙</vt:lpstr>
      <vt:lpstr>表紙裏</vt:lpstr>
      <vt:lpstr>1頁</vt:lpstr>
      <vt:lpstr>2頁</vt:lpstr>
      <vt:lpstr>3～4頁</vt:lpstr>
      <vt:lpstr>5頁</vt:lpstr>
      <vt:lpstr>6～28頁</vt:lpstr>
      <vt:lpstr>29　頁</vt:lpstr>
      <vt:lpstr>30～31頁</vt:lpstr>
      <vt:lpstr>32頁</vt:lpstr>
      <vt:lpstr>33頁</vt:lpstr>
      <vt:lpstr>34～40頁</vt:lpstr>
      <vt:lpstr>41～47頁</vt:lpstr>
      <vt:lpstr>'29　頁'!Print_Area</vt:lpstr>
      <vt:lpstr>'30～31頁'!Print_Area</vt:lpstr>
      <vt:lpstr>'32頁'!Print_Area</vt:lpstr>
      <vt:lpstr>'33頁'!Print_Area</vt:lpstr>
      <vt:lpstr>'34～40頁'!Print_Area</vt:lpstr>
      <vt:lpstr>'41～47頁'!Print_Area</vt:lpstr>
      <vt:lpstr>'6～28頁'!Print_Area</vt:lpstr>
      <vt:lpstr>表紙!Print_Area</vt:lpstr>
      <vt:lpstr>表紙裏!Print_Area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044812</dc:creator>
  <cp:lastModifiedBy>観光局</cp:lastModifiedBy>
  <cp:lastPrinted>2016-08-19T06:21:02Z</cp:lastPrinted>
  <dcterms:created xsi:type="dcterms:W3CDTF">2007-07-06T06:25:43Z</dcterms:created>
  <dcterms:modified xsi:type="dcterms:W3CDTF">2016-08-29T00:21:17Z</dcterms:modified>
</cp:coreProperties>
</file>