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73" sheetId="1" r:id="rId1"/>
    <sheet name="74" sheetId="2" r:id="rId2"/>
    <sheet name="75" sheetId="3" r:id="rId3"/>
  </sheets>
  <externalReferences>
    <externalReference r:id="rId4"/>
  </externalReferences>
  <definedNames>
    <definedName name="_xlnm.Print_Area" localSheetId="0">'73'!$A$1:$AQ$40</definedName>
    <definedName name="_xlnm.Print_Area" localSheetId="1">'74'!$A$1:$AT$18</definedName>
    <definedName name="_xlnm.Print_Area" localSheetId="2">'75'!$A$1:$AV$66</definedName>
    <definedName name="_xlnm.Print_Area">#REF!</definedName>
    <definedName name="_xlnm.Print_Titles" localSheetId="2">'75'!$1:$4</definedName>
    <definedName name="_xlnm.Print_Titles">#N/A</definedName>
    <definedName name="Z_179AAE3C_B1CD_407A_B264_D1AB19BE2614_.wvu.PrintArea" localSheetId="0" hidden="1">'73'!$A$1:$AQ$40</definedName>
    <definedName name="Z_179AAE3C_B1CD_407A_B264_D1AB19BE2614_.wvu.PrintArea" localSheetId="1" hidden="1">'74'!$A$1:$AT$18</definedName>
    <definedName name="Z_179AAE3C_B1CD_407A_B264_D1AB19BE2614_.wvu.PrintArea" localSheetId="2" hidden="1">'75'!$A$1:$AV$66</definedName>
    <definedName name="Z_179AAE3C_B1CD_407A_B264_D1AB19BE2614_.wvu.PrintTitles" localSheetId="2" hidden="1">'75'!$1:$4</definedName>
    <definedName name="Z_293DF52C_1200_42BF_A78D_BB2AAB878329_.wvu.PrintArea" localSheetId="0" hidden="1">'73'!$A$1:$AQ$40</definedName>
    <definedName name="Z_293DF52C_1200_42BF_A78D_BB2AAB878329_.wvu.PrintArea" localSheetId="1" hidden="1">'74'!$A$1:$AT$18</definedName>
    <definedName name="Z_293DF52C_1200_42BF_A78D_BB2AAB878329_.wvu.PrintArea" localSheetId="2" hidden="1">'75'!$A$1:$AV$66</definedName>
    <definedName name="Z_293DF52C_1200_42BF_A78D_BB2AAB878329_.wvu.PrintTitles" localSheetId="2" hidden="1">'75'!$1:$4</definedName>
    <definedName name="Z_56D0106B_CB90_4499_A8AC_183481DC4CD8_.wvu.PrintArea" localSheetId="0" hidden="1">'73'!$A$1:$AQ$40</definedName>
    <definedName name="Z_56D0106B_CB90_4499_A8AC_183481DC4CD8_.wvu.PrintArea" localSheetId="1" hidden="1">'74'!$A$1:$AT$18</definedName>
    <definedName name="Z_56D0106B_CB90_4499_A8AC_183481DC4CD8_.wvu.PrintArea" localSheetId="2" hidden="1">'75'!$A$1:$AV$66</definedName>
    <definedName name="Z_56D0106B_CB90_4499_A8AC_183481DC4CD8_.wvu.PrintTitles" localSheetId="2" hidden="1">'75'!$1:$4</definedName>
    <definedName name="Z_81642AB8_0225_4BC4_B7AE_9E8C6C06FBF4_.wvu.PrintArea" localSheetId="0" hidden="1">'73'!$A$1:$AQ$40</definedName>
    <definedName name="Z_81642AB8_0225_4BC4_B7AE_9E8C6C06FBF4_.wvu.PrintArea" localSheetId="1" hidden="1">'74'!$A$1:$AT$18</definedName>
    <definedName name="Z_81642AB8_0225_4BC4_B7AE_9E8C6C06FBF4_.wvu.PrintArea" localSheetId="2" hidden="1">'75'!$A$1:$AV$66</definedName>
    <definedName name="Z_81642AB8_0225_4BC4_B7AE_9E8C6C06FBF4_.wvu.PrintTitles" localSheetId="2" hidden="1">'75'!$1:$4</definedName>
    <definedName name="Z_D6ED385A_ADF5_48CA_BA11_351C3BCAF3C9_.wvu.PrintArea" localSheetId="0" hidden="1">'73'!$A$1:$AQ$40</definedName>
    <definedName name="Z_D6ED385A_ADF5_48CA_BA11_351C3BCAF3C9_.wvu.PrintArea" localSheetId="1" hidden="1">'74'!$A$1:$AT$18</definedName>
    <definedName name="Z_D6ED385A_ADF5_48CA_BA11_351C3BCAF3C9_.wvu.PrintArea" localSheetId="2" hidden="1">'75'!$A$1:$AV$66</definedName>
    <definedName name="Z_D6ED385A_ADF5_48CA_BA11_351C3BCAF3C9_.wvu.PrintTitles" localSheetId="2" hidden="1">'75'!$1:$4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5" i="3" l="1"/>
  <c r="AV6" i="3"/>
  <c r="AV7" i="3"/>
  <c r="AV8" i="3"/>
  <c r="AV9" i="3"/>
  <c r="AV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V16" i="3"/>
  <c r="AV11" i="3" s="1"/>
  <c r="AV17" i="3"/>
  <c r="AV18" i="3"/>
  <c r="AV13" i="3" s="1"/>
  <c r="AV19" i="3"/>
  <c r="AV14" i="3" s="1"/>
  <c r="AV20" i="3"/>
  <c r="AV21" i="3"/>
  <c r="AV22" i="3"/>
  <c r="AV23" i="3"/>
  <c r="AV24" i="3"/>
  <c r="AV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C5" i="2"/>
  <c r="AK5" i="2" s="1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V5" i="2"/>
  <c r="X5" i="2"/>
  <c r="Y5" i="2"/>
  <c r="Z5" i="2"/>
  <c r="AA5" i="2"/>
  <c r="AC5" i="2"/>
  <c r="AD5" i="2"/>
  <c r="AE5" i="2"/>
  <c r="AF5" i="2"/>
  <c r="AG5" i="2"/>
  <c r="AH5" i="2"/>
  <c r="AI5" i="2"/>
  <c r="AJ5" i="2"/>
  <c r="AL5" i="2"/>
  <c r="AQ5" i="2" s="1"/>
  <c r="AM5" i="2"/>
  <c r="AN5" i="2"/>
  <c r="AO5" i="2"/>
  <c r="AR5" i="2"/>
  <c r="AT5" i="2" s="1"/>
  <c r="AS5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L6" i="2"/>
  <c r="AM6" i="2"/>
  <c r="AN6" i="2"/>
  <c r="AO6" i="2"/>
  <c r="AP6" i="2"/>
  <c r="AQ6" i="2"/>
  <c r="AR6" i="2"/>
  <c r="AS6" i="2"/>
  <c r="B7" i="2"/>
  <c r="AK7" i="2"/>
  <c r="AQ7" i="2"/>
  <c r="AT7" i="2"/>
  <c r="AT6" i="2" s="1"/>
  <c r="AK8" i="2"/>
  <c r="AK6" i="2" s="1"/>
  <c r="AQ8" i="2"/>
  <c r="AT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K8" i="1"/>
  <c r="B8" i="1" s="1"/>
  <c r="AQ8" i="1"/>
  <c r="AK9" i="1"/>
  <c r="B9" i="1" s="1"/>
  <c r="AQ9" i="1"/>
  <c r="C10" i="1"/>
  <c r="C6" i="1" s="1"/>
  <c r="D10" i="1"/>
  <c r="D6" i="1" s="1"/>
  <c r="E10" i="1"/>
  <c r="E6" i="1" s="1"/>
  <c r="F10" i="1"/>
  <c r="F6" i="1" s="1"/>
  <c r="G10" i="1"/>
  <c r="G6" i="1" s="1"/>
  <c r="H10" i="1"/>
  <c r="H6" i="1" s="1"/>
  <c r="I10" i="1"/>
  <c r="I6" i="1" s="1"/>
  <c r="J10" i="1"/>
  <c r="J6" i="1" s="1"/>
  <c r="K10" i="1"/>
  <c r="K6" i="1" s="1"/>
  <c r="L10" i="1"/>
  <c r="L6" i="1" s="1"/>
  <c r="M10" i="1"/>
  <c r="M6" i="1" s="1"/>
  <c r="N10" i="1"/>
  <c r="N6" i="1" s="1"/>
  <c r="O10" i="1"/>
  <c r="O6" i="1" s="1"/>
  <c r="P10" i="1"/>
  <c r="P6" i="1" s="1"/>
  <c r="Q10" i="1"/>
  <c r="Q6" i="1" s="1"/>
  <c r="R10" i="1"/>
  <c r="R6" i="1" s="1"/>
  <c r="S10" i="1"/>
  <c r="S6" i="1" s="1"/>
  <c r="T10" i="1"/>
  <c r="T6" i="1" s="1"/>
  <c r="U10" i="1"/>
  <c r="U6" i="1" s="1"/>
  <c r="V10" i="1"/>
  <c r="V6" i="1" s="1"/>
  <c r="W10" i="1"/>
  <c r="W6" i="1" s="1"/>
  <c r="X10" i="1"/>
  <c r="X6" i="1" s="1"/>
  <c r="Y10" i="1"/>
  <c r="Y6" i="1" s="1"/>
  <c r="Z10" i="1"/>
  <c r="Z6" i="1" s="1"/>
  <c r="AA10" i="1"/>
  <c r="AA6" i="1" s="1"/>
  <c r="AB10" i="1"/>
  <c r="AB6" i="1" s="1"/>
  <c r="AC10" i="1"/>
  <c r="AC6" i="1" s="1"/>
  <c r="AD10" i="1"/>
  <c r="AD6" i="1" s="1"/>
  <c r="AE10" i="1"/>
  <c r="AE6" i="1" s="1"/>
  <c r="AF10" i="1"/>
  <c r="AF6" i="1" s="1"/>
  <c r="AG10" i="1"/>
  <c r="AG6" i="1" s="1"/>
  <c r="AH10" i="1"/>
  <c r="AH6" i="1" s="1"/>
  <c r="AI10" i="1"/>
  <c r="AI6" i="1" s="1"/>
  <c r="AJ10" i="1"/>
  <c r="AJ6" i="1" s="1"/>
  <c r="AK10" i="1"/>
  <c r="AK6" i="1" s="1"/>
  <c r="AL10" i="1"/>
  <c r="AL6" i="1" s="1"/>
  <c r="AM10" i="1"/>
  <c r="AM6" i="1" s="1"/>
  <c r="AN10" i="1"/>
  <c r="AN6" i="1" s="1"/>
  <c r="AO10" i="1"/>
  <c r="AO6" i="1" s="1"/>
  <c r="AP10" i="1"/>
  <c r="AP6" i="1" s="1"/>
  <c r="AK11" i="1"/>
  <c r="B11" i="1" s="1"/>
  <c r="AQ11" i="1"/>
  <c r="AK12" i="1"/>
  <c r="B12" i="1" s="1"/>
  <c r="AQ12" i="1"/>
  <c r="AK13" i="1"/>
  <c r="B13" i="1" s="1"/>
  <c r="AQ13" i="1"/>
  <c r="B14" i="1"/>
  <c r="AK14" i="1"/>
  <c r="AQ14" i="1"/>
  <c r="B15" i="1"/>
  <c r="AK15" i="1"/>
  <c r="AQ15" i="1"/>
  <c r="AK16" i="1"/>
  <c r="B16" i="1" s="1"/>
  <c r="AQ16" i="1"/>
  <c r="B17" i="1"/>
  <c r="AK17" i="1"/>
  <c r="AQ17" i="1"/>
  <c r="B18" i="1"/>
  <c r="AK18" i="1"/>
  <c r="AQ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B5" i="2" l="1"/>
  <c r="AQ10" i="1"/>
  <c r="AQ6" i="1" s="1"/>
  <c r="B10" i="1"/>
  <c r="B6" i="1" s="1"/>
  <c r="B8" i="2"/>
  <c r="B6" i="2" s="1"/>
</calcChain>
</file>

<file path=xl/sharedStrings.xml><?xml version="1.0" encoding="utf-8"?>
<sst xmlns="http://schemas.openxmlformats.org/spreadsheetml/2006/main" count="1146" uniqueCount="165">
  <si>
    <t>注　「管内一円」は、「行商」、「臨時営業(5年)」、「道内一円」は、「自動車営業」の許可等件数を計上すること。</t>
    <phoneticPr fontId="6"/>
  </si>
  <si>
    <t>資料　保健所集計</t>
    <phoneticPr fontId="6"/>
  </si>
  <si>
    <t>-</t>
  </si>
  <si>
    <t>奥尻町</t>
  </si>
  <si>
    <t>乙部町</t>
  </si>
  <si>
    <t>厚沢部町</t>
  </si>
  <si>
    <t>上ノ国町</t>
  </si>
  <si>
    <t>江差町</t>
  </si>
  <si>
    <t>管内一円</t>
  </si>
  <si>
    <t>道内一円</t>
  </si>
  <si>
    <t>江差保健所</t>
  </si>
  <si>
    <t>南檜山
第2次保健医療福祉圏</t>
    <phoneticPr fontId="6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</si>
  <si>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</si>
  <si>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</si>
  <si>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</si>
  <si>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</si>
  <si>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</si>
  <si>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6"/>
  </si>
  <si>
    <t>森町</t>
    <rPh sb="0" eb="2">
      <t>モリマチ</t>
    </rPh>
    <phoneticPr fontId="6"/>
  </si>
  <si>
    <t>鹿部町</t>
    <rPh sb="0" eb="3">
      <t>シカベチョウ</t>
    </rPh>
    <phoneticPr fontId="6"/>
  </si>
  <si>
    <t>七飯町</t>
    <rPh sb="0" eb="3">
      <t>ナナエチョウ</t>
    </rPh>
    <phoneticPr fontId="6"/>
  </si>
  <si>
    <t>木古内町</t>
    <rPh sb="0" eb="4">
      <t>キコナイチョウ</t>
    </rPh>
    <phoneticPr fontId="6"/>
  </si>
  <si>
    <t>知内町</t>
    <rPh sb="0" eb="3">
      <t>シリウチチョウ</t>
    </rPh>
    <phoneticPr fontId="6"/>
  </si>
  <si>
    <t>福島町</t>
    <rPh sb="0" eb="3">
      <t>フクシマチョウ</t>
    </rPh>
    <phoneticPr fontId="6"/>
  </si>
  <si>
    <t>松前町</t>
    <rPh sb="0" eb="3">
      <t>マツマエチョウ</t>
    </rPh>
    <phoneticPr fontId="6"/>
  </si>
  <si>
    <t>北斗市</t>
    <rPh sb="0" eb="3">
      <t>ホクトシ</t>
    </rPh>
    <phoneticPr fontId="6"/>
  </si>
  <si>
    <t>渡島保健所</t>
    <rPh sb="0" eb="2">
      <t>オシマ</t>
    </rPh>
    <rPh sb="2" eb="5">
      <t>ホケンジョ</t>
    </rPh>
    <phoneticPr fontId="6"/>
  </si>
  <si>
    <t>函館市</t>
    <rPh sb="0" eb="3">
      <t>ハコダテシ</t>
    </rPh>
    <phoneticPr fontId="6"/>
  </si>
  <si>
    <t>渡島管内一円</t>
    <rPh sb="0" eb="2">
      <t>オシマ</t>
    </rPh>
    <rPh sb="2" eb="4">
      <t>カンナイ</t>
    </rPh>
    <rPh sb="4" eb="6">
      <t>イチエン</t>
    </rPh>
    <phoneticPr fontId="6"/>
  </si>
  <si>
    <t>道内一円</t>
    <rPh sb="0" eb="2">
      <t>ドウナイ</t>
    </rPh>
    <rPh sb="2" eb="4">
      <t>イチエン</t>
    </rPh>
    <phoneticPr fontId="6"/>
  </si>
  <si>
    <t>南渡島圏域</t>
    <rPh sb="0" eb="1">
      <t>ミナミ</t>
    </rPh>
    <rPh sb="1" eb="3">
      <t>オシマ</t>
    </rPh>
    <rPh sb="3" eb="5">
      <t>ケンイキ</t>
    </rPh>
    <phoneticPr fontId="6"/>
  </si>
  <si>
    <t>全道</t>
  </si>
  <si>
    <t>その他の製造業</t>
  </si>
  <si>
    <t>水産加工品製造業</t>
  </si>
  <si>
    <t>小計</t>
    <phoneticPr fontId="6"/>
  </si>
  <si>
    <t>かき処理業</t>
  </si>
  <si>
    <t>行　商</t>
  </si>
  <si>
    <t>食品販売業</t>
  </si>
  <si>
    <t>製造業</t>
    <phoneticPr fontId="6"/>
  </si>
  <si>
    <t>食品の冷凍又は冷蔵業</t>
  </si>
  <si>
    <t>魚肉ねり製品製造業</t>
    <rPh sb="0" eb="1">
      <t>サカナ</t>
    </rPh>
    <phoneticPr fontId="6"/>
  </si>
  <si>
    <t>魚介類せり売営業</t>
  </si>
  <si>
    <t>魚介類販売業</t>
  </si>
  <si>
    <t>食肉販売業</t>
  </si>
  <si>
    <t>食肉製品製造業</t>
  </si>
  <si>
    <t>食肉処理業</t>
    <phoneticPr fontId="6"/>
  </si>
  <si>
    <t>乳酸菌飲料
製造業</t>
    <phoneticPr fontId="6"/>
  </si>
  <si>
    <t>マーガリン・ショートニング製造業</t>
    <phoneticPr fontId="6"/>
  </si>
  <si>
    <t>乳類販売業</t>
    <phoneticPr fontId="6"/>
  </si>
  <si>
    <t>集乳業</t>
  </si>
  <si>
    <t>アイスクリーム類製造業</t>
    <phoneticPr fontId="6"/>
  </si>
  <si>
    <t>乳製品製造業</t>
  </si>
  <si>
    <t>特別牛乳さく取処理業</t>
    <phoneticPr fontId="6"/>
  </si>
  <si>
    <t>乳処理業</t>
  </si>
  <si>
    <t>食品の放射線照射業</t>
    <phoneticPr fontId="6"/>
  </si>
  <si>
    <t>添加物製造業</t>
    <phoneticPr fontId="6"/>
  </si>
  <si>
    <t>食用油脂製造業</t>
  </si>
  <si>
    <t>そうざい製造業</t>
  </si>
  <si>
    <t>めん類製造業</t>
    <phoneticPr fontId="6"/>
  </si>
  <si>
    <t>納豆製造業</t>
    <phoneticPr fontId="6"/>
  </si>
  <si>
    <t>豆腐製造業</t>
    <phoneticPr fontId="6"/>
  </si>
  <si>
    <t>あん類製造業</t>
    <phoneticPr fontId="6"/>
  </si>
  <si>
    <t>酒類製造業</t>
    <phoneticPr fontId="6"/>
  </si>
  <si>
    <t>ソース類製造業</t>
    <phoneticPr fontId="6"/>
  </si>
  <si>
    <t>醤油製造業</t>
    <phoneticPr fontId="6"/>
  </si>
  <si>
    <t>みそ製造業</t>
    <phoneticPr fontId="6"/>
  </si>
  <si>
    <t>かん詰・びん詰食品製造業</t>
    <phoneticPr fontId="6"/>
  </si>
  <si>
    <t>清涼飲料水製造業</t>
    <phoneticPr fontId="6"/>
  </si>
  <si>
    <t>氷雪販売業</t>
    <phoneticPr fontId="6"/>
  </si>
  <si>
    <t>氷雪製造業</t>
    <phoneticPr fontId="6"/>
  </si>
  <si>
    <t>菓子製造業</t>
    <phoneticPr fontId="6"/>
  </si>
  <si>
    <t>喫茶店</t>
  </si>
  <si>
    <t>飲食店</t>
  </si>
  <si>
    <t>条例の許可又は登録を要する営業</t>
    <phoneticPr fontId="6"/>
  </si>
  <si>
    <t>食　品　衛　生　法　の　許　可　を　要　す　る　営　業</t>
    <phoneticPr fontId="6"/>
  </si>
  <si>
    <t>合 計</t>
    <phoneticPr fontId="6"/>
  </si>
  <si>
    <t>平成29年度末現在</t>
    <rPh sb="6" eb="7">
      <t>マツ</t>
    </rPh>
    <rPh sb="7" eb="9">
      <t>ゲンザイ</t>
    </rPh>
    <phoneticPr fontId="6"/>
  </si>
  <si>
    <t>第７３表　食品衛生（施設数）</t>
    <phoneticPr fontId="6"/>
  </si>
  <si>
    <t>江差保健所</t>
    <rPh sb="0" eb="2">
      <t>エサシ</t>
    </rPh>
    <rPh sb="2" eb="5">
      <t>ホケンジョ</t>
    </rPh>
    <phoneticPr fontId="6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</si>
  <si>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6"/>
  </si>
  <si>
    <t>八雲保健所</t>
    <rPh sb="0" eb="2">
      <t>ヤクモ</t>
    </rPh>
    <rPh sb="2" eb="5">
      <t>ホケンショ</t>
    </rPh>
    <phoneticPr fontId="6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</si>
  <si>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6"/>
  </si>
  <si>
    <t>渡島保健所</t>
    <rPh sb="0" eb="2">
      <t>オシマ</t>
    </rPh>
    <phoneticPr fontId="6"/>
  </si>
  <si>
    <t>市立函館保健所</t>
    <rPh sb="0" eb="2">
      <t>シリツ</t>
    </rPh>
    <rPh sb="2" eb="4">
      <t>ハコダテ</t>
    </rPh>
    <phoneticPr fontId="6"/>
  </si>
  <si>
    <t>その他</t>
    <rPh sb="2" eb="3">
      <t>タ</t>
    </rPh>
    <phoneticPr fontId="6"/>
  </si>
  <si>
    <t>給食施設</t>
    <rPh sb="0" eb="2">
      <t>キュウショク</t>
    </rPh>
    <rPh sb="2" eb="4">
      <t>シセツ</t>
    </rPh>
    <phoneticPr fontId="6"/>
  </si>
  <si>
    <t>その他の許可を要しない営業</t>
    <rPh sb="2" eb="3">
      <t>タ</t>
    </rPh>
    <rPh sb="4" eb="6">
      <t>キョカ</t>
    </rPh>
    <rPh sb="7" eb="8">
      <t>ヨウ</t>
    </rPh>
    <rPh sb="11" eb="13">
      <t>エイギョウ</t>
    </rPh>
    <phoneticPr fontId="6"/>
  </si>
  <si>
    <t>第７４表　食品衛生（監視数）</t>
    <rPh sb="10" eb="12">
      <t>カンシ</t>
    </rPh>
    <phoneticPr fontId="6"/>
  </si>
  <si>
    <t>（１８）その他</t>
  </si>
  <si>
    <t>（１７）殺菌羊乳</t>
  </si>
  <si>
    <t>（１６）バター</t>
  </si>
  <si>
    <t>（１５）クリーム</t>
  </si>
  <si>
    <t>（１４）ホエイパウダー</t>
  </si>
  <si>
    <t>（１３）全粉乳</t>
  </si>
  <si>
    <t>　その他</t>
  </si>
  <si>
    <t>(18)</t>
    <phoneticPr fontId="6"/>
  </si>
  <si>
    <t>（１２）脱脂粉乳</t>
  </si>
  <si>
    <t>　その他の乳製品</t>
  </si>
  <si>
    <t>(11)､(17)､(18)以外</t>
  </si>
  <si>
    <t>→</t>
    <phoneticPr fontId="6"/>
  </si>
  <si>
    <t>（１１）部分脱脂乳</t>
  </si>
  <si>
    <t>　その他の乳</t>
  </si>
  <si>
    <t>(11)＋(17)</t>
    <phoneticPr fontId="6"/>
  </si>
  <si>
    <t>（１０）チーズ</t>
  </si>
  <si>
    <t>食品等の種類（関係分のみ）</t>
  </si>
  <si>
    <t>「保健情報年報」</t>
    <phoneticPr fontId="6"/>
  </si>
  <si>
    <t>「食品衛生関係事業概要・食中毒事件録」</t>
    <phoneticPr fontId="6"/>
  </si>
  <si>
    <t>＜参考＞</t>
  </si>
  <si>
    <t>資料　食品衛生関係二半期報</t>
    <rPh sb="9" eb="10">
      <t>2</t>
    </rPh>
    <phoneticPr fontId="6"/>
  </si>
  <si>
    <t>不適件数</t>
  </si>
  <si>
    <t>試験件数</t>
  </si>
  <si>
    <t>理化学</t>
  </si>
  <si>
    <t>細菌</t>
  </si>
  <si>
    <t>収去検体総数</t>
  </si>
  <si>
    <t>八雲保健所</t>
    <rPh sb="0" eb="2">
      <t>ヤクモ</t>
    </rPh>
    <rPh sb="2" eb="5">
      <t>ホケンジョ</t>
    </rPh>
    <phoneticPr fontId="6"/>
  </si>
  <si>
    <t>-</t>
    <phoneticPr fontId="6"/>
  </si>
  <si>
    <t>乳酸菌飲料</t>
  </si>
  <si>
    <t>ホエイパウダー</t>
    <phoneticPr fontId="6"/>
  </si>
  <si>
    <t>脱脂肪乳</t>
    <rPh sb="0" eb="1">
      <t>ダツ</t>
    </rPh>
    <rPh sb="1" eb="3">
      <t>シボウ</t>
    </rPh>
    <rPh sb="3" eb="4">
      <t>ニュウ</t>
    </rPh>
    <phoneticPr fontId="6"/>
  </si>
  <si>
    <t>全粉乳</t>
    <rPh sb="0" eb="1">
      <t>ゼン</t>
    </rPh>
    <rPh sb="1" eb="2">
      <t>フン</t>
    </rPh>
    <rPh sb="2" eb="3">
      <t>ニュウ</t>
    </rPh>
    <phoneticPr fontId="6"/>
  </si>
  <si>
    <t>乳飲料</t>
  </si>
  <si>
    <t>はっ酵乳</t>
  </si>
  <si>
    <t>アイスクリーム類</t>
    <phoneticPr fontId="6"/>
  </si>
  <si>
    <t>チーズ</t>
    <phoneticPr fontId="6"/>
  </si>
  <si>
    <t>バター</t>
    <phoneticPr fontId="6"/>
  </si>
  <si>
    <t>クリーム</t>
    <phoneticPr fontId="6"/>
  </si>
  <si>
    <t>その他</t>
    <phoneticPr fontId="6"/>
  </si>
  <si>
    <t>加工乳</t>
  </si>
  <si>
    <t>成分調整牛乳</t>
    <rPh sb="0" eb="2">
      <t>セイブン</t>
    </rPh>
    <rPh sb="2" eb="4">
      <t>チョウセイ</t>
    </rPh>
    <rPh sb="4" eb="6">
      <t>ギュウニュウ</t>
    </rPh>
    <phoneticPr fontId="6"/>
  </si>
  <si>
    <t>低脂肪乳</t>
    <rPh sb="0" eb="1">
      <t>テイ</t>
    </rPh>
    <rPh sb="1" eb="3">
      <t>シボウ</t>
    </rPh>
    <rPh sb="3" eb="4">
      <t>ニュウ</t>
    </rPh>
    <phoneticPr fontId="6"/>
  </si>
  <si>
    <t>特別牛乳</t>
    <rPh sb="0" eb="2">
      <t>トクベツ</t>
    </rPh>
    <rPh sb="2" eb="4">
      <t>ギュウニュウ</t>
    </rPh>
    <phoneticPr fontId="6"/>
  </si>
  <si>
    <t>牛乳</t>
  </si>
  <si>
    <t>生乳</t>
  </si>
  <si>
    <t>食肉・水産加工品</t>
    <rPh sb="0" eb="2">
      <t>ショクニク</t>
    </rPh>
    <rPh sb="3" eb="5">
      <t>スイサン</t>
    </rPh>
    <rPh sb="5" eb="8">
      <t>カコウヒン</t>
    </rPh>
    <phoneticPr fontId="6"/>
  </si>
  <si>
    <t>農産物加工品</t>
    <rPh sb="0" eb="2">
      <t>ノウサン</t>
    </rPh>
    <rPh sb="2" eb="3">
      <t>ブツ</t>
    </rPh>
    <rPh sb="3" eb="6">
      <t>カコウヒン</t>
    </rPh>
    <phoneticPr fontId="6"/>
  </si>
  <si>
    <t>農産物</t>
    <rPh sb="0" eb="3">
      <t>ノウサンブツ</t>
    </rPh>
    <phoneticPr fontId="6"/>
  </si>
  <si>
    <t>輸入食品</t>
    <rPh sb="0" eb="2">
      <t>ユニュウ</t>
    </rPh>
    <rPh sb="2" eb="4">
      <t>ショクヒン</t>
    </rPh>
    <phoneticPr fontId="6"/>
  </si>
  <si>
    <t>乳等を主原料とする食品</t>
    <rPh sb="0" eb="1">
      <t>ニュウ</t>
    </rPh>
    <rPh sb="1" eb="2">
      <t>トウ</t>
    </rPh>
    <rPh sb="3" eb="4">
      <t>シュ</t>
    </rPh>
    <rPh sb="4" eb="6">
      <t>ゲンリョウ</t>
    </rPh>
    <rPh sb="9" eb="11">
      <t>ショクヒン</t>
    </rPh>
    <phoneticPr fontId="6"/>
  </si>
  <si>
    <t>乳製品</t>
    <rPh sb="0" eb="1">
      <t>ニュウ</t>
    </rPh>
    <rPh sb="1" eb="3">
      <t>セイヒン</t>
    </rPh>
    <phoneticPr fontId="6"/>
  </si>
  <si>
    <t>乳</t>
    <phoneticPr fontId="6"/>
  </si>
  <si>
    <t>その他</t>
  </si>
  <si>
    <t>かずのこ</t>
  </si>
  <si>
    <t>たらこ</t>
  </si>
  <si>
    <t>いくら・すじこ</t>
    <phoneticPr fontId="6"/>
  </si>
  <si>
    <t>計</t>
  </si>
  <si>
    <t>乳等の種類</t>
    <rPh sb="0" eb="1">
      <t>ニュウ</t>
    </rPh>
    <rPh sb="1" eb="2">
      <t>トウ</t>
    </rPh>
    <rPh sb="3" eb="5">
      <t>シュルイ</t>
    </rPh>
    <phoneticPr fontId="6"/>
  </si>
  <si>
    <t>おもちゃ</t>
  </si>
  <si>
    <t>器具及び容器包装</t>
  </si>
  <si>
    <t>添
加
物
及
び
そ
の
製
剤</t>
    <rPh sb="6" eb="7">
      <t>オヨ</t>
    </rPh>
    <rPh sb="14" eb="15">
      <t>セイ</t>
    </rPh>
    <rPh sb="16" eb="17">
      <t>ザイ</t>
    </rPh>
    <phoneticPr fontId="6"/>
  </si>
  <si>
    <t>その他の食品</t>
  </si>
  <si>
    <t>かん詰・びん詰食品</t>
  </si>
  <si>
    <t>水</t>
  </si>
  <si>
    <t>氷雪</t>
  </si>
  <si>
    <t>酒精飲料</t>
  </si>
  <si>
    <t>清涼飲料水</t>
  </si>
  <si>
    <t>氷菓</t>
  </si>
  <si>
    <t>菓子類</t>
    <phoneticPr fontId="6"/>
  </si>
  <si>
    <t>野菜類・果物及びその加工品
（かん詰・びん詰を除く）</t>
    <phoneticPr fontId="6"/>
  </si>
  <si>
    <t>穀類及びその加工品
（かん詰・びん詰を除く）</t>
    <phoneticPr fontId="6"/>
  </si>
  <si>
    <t>肉卵類及びその加工品　
（かん詰・びん詰を除く）</t>
    <phoneticPr fontId="6"/>
  </si>
  <si>
    <t>冷凍食品</t>
  </si>
  <si>
    <t>魚介類加工品(かん詰め
・びん詰めを除く)</t>
    <phoneticPr fontId="6"/>
  </si>
  <si>
    <t>魚介類</t>
  </si>
  <si>
    <t>平成29年度</t>
    <phoneticPr fontId="6"/>
  </si>
  <si>
    <t>第７５表　食品等収去検査数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</si>
</sst>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0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left"/>
    </xf>
    <xf numFmtId="0" fontId="2" fillId="0" borderId="0" xfId="1" applyFont="1" applyBorder="1" applyAlignment="1">
      <alignment horizontal="left"/>
    </xf>
    <xf numFmtId="38" fontId="4" fillId="0" borderId="0" xfId="2" applyFont="1" applyBorder="1" applyAlignment="1">
      <alignment horizontal="distributed" vertical="center"/>
    </xf>
    <xf numFmtId="0" fontId="4" fillId="0" borderId="0" xfId="1" applyFont="1" applyBorder="1"/>
    <xf numFmtId="0" fontId="4" fillId="0" borderId="0" xfId="1" applyFont="1"/>
    <xf numFmtId="0" fontId="4" fillId="0" borderId="0" xfId="1" applyFont="1" applyAlignment="1">
      <alignment horizontal="left"/>
    </xf>
    <xf numFmtId="38" fontId="4" fillId="0" borderId="0" xfId="2" applyFont="1" applyBorder="1" applyAlignment="1"/>
    <xf numFmtId="38" fontId="4" fillId="0" borderId="0" xfId="2" applyFont="1" applyAlignment="1"/>
    <xf numFmtId="38" fontId="4" fillId="0" borderId="0" xfId="2" applyFont="1" applyFill="1" applyAlignment="1"/>
    <xf numFmtId="38" fontId="5" fillId="0" borderId="0" xfId="2" applyFont="1" applyAlignment="1">
      <alignment horizontal="left"/>
    </xf>
    <xf numFmtId="0" fontId="4" fillId="0" borderId="0" xfId="1" applyFont="1" applyFill="1" applyBorder="1"/>
    <xf numFmtId="38" fontId="4" fillId="0" borderId="0" xfId="2" applyFont="1" applyFill="1" applyBorder="1" applyAlignment="1"/>
    <xf numFmtId="38" fontId="4" fillId="0" borderId="0" xfId="2" applyFont="1" applyBorder="1" applyAlignment="1">
      <alignment horizontal="left"/>
    </xf>
    <xf numFmtId="38" fontId="4" fillId="0" borderId="0" xfId="2" applyFont="1" applyFill="1" applyBorder="1" applyAlignment="1">
      <alignment horizontal="right"/>
    </xf>
    <xf numFmtId="38" fontId="4" fillId="0" borderId="0" xfId="2" applyFont="1" applyBorder="1" applyAlignment="1">
      <alignment horizontal="left" vertical="center"/>
    </xf>
    <xf numFmtId="38" fontId="4" fillId="0" borderId="1" xfId="2" applyFont="1" applyFill="1" applyBorder="1" applyAlignment="1">
      <alignment horizontal="right" vertical="center"/>
    </xf>
    <xf numFmtId="38" fontId="4" fillId="0" borderId="2" xfId="2" applyFont="1" applyBorder="1" applyAlignment="1">
      <alignment horizontal="left" vertical="center"/>
    </xf>
    <xf numFmtId="0" fontId="2" fillId="2" borderId="0" xfId="1" applyFont="1" applyFill="1"/>
    <xf numFmtId="38" fontId="4" fillId="2" borderId="0" xfId="2" applyFont="1" applyFill="1" applyBorder="1" applyAlignment="1"/>
    <xf numFmtId="38" fontId="4" fillId="2" borderId="1" xfId="2" applyFont="1" applyFill="1" applyBorder="1" applyAlignment="1">
      <alignment horizontal="right" vertical="center"/>
    </xf>
    <xf numFmtId="38" fontId="4" fillId="2" borderId="2" xfId="2" applyFont="1" applyFill="1" applyBorder="1" applyAlignment="1">
      <alignment horizontal="left" vertical="center"/>
    </xf>
    <xf numFmtId="0" fontId="2" fillId="3" borderId="0" xfId="1" applyFont="1" applyFill="1"/>
    <xf numFmtId="38" fontId="4" fillId="3" borderId="0" xfId="2" applyFont="1" applyFill="1" applyBorder="1" applyAlignment="1"/>
    <xf numFmtId="38" fontId="4" fillId="3" borderId="1" xfId="2" applyFont="1" applyFill="1" applyBorder="1" applyAlignment="1">
      <alignment horizontal="right" vertical="center"/>
    </xf>
    <xf numFmtId="38" fontId="4" fillId="3" borderId="2" xfId="2" applyFont="1" applyFill="1" applyBorder="1" applyAlignment="1">
      <alignment horizontal="left" vertical="center" wrapText="1"/>
    </xf>
    <xf numFmtId="38" fontId="4" fillId="0" borderId="1" xfId="2" applyFont="1" applyBorder="1" applyAlignment="1">
      <alignment horizontal="left" vertical="center"/>
    </xf>
    <xf numFmtId="38" fontId="4" fillId="0" borderId="0" xfId="2" applyFont="1" applyBorder="1" applyAlignment="1">
      <alignment horizontal="right"/>
    </xf>
    <xf numFmtId="38" fontId="4" fillId="0" borderId="3" xfId="2" applyFont="1" applyBorder="1" applyAlignment="1">
      <alignment horizontal="right"/>
    </xf>
    <xf numFmtId="38" fontId="4" fillId="2" borderId="1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left" vertical="center"/>
    </xf>
    <xf numFmtId="38" fontId="4" fillId="0" borderId="3" xfId="2" applyFont="1" applyBorder="1" applyAlignment="1"/>
    <xf numFmtId="38" fontId="4" fillId="3" borderId="4" xfId="2" applyFont="1" applyFill="1" applyBorder="1" applyAlignment="1">
      <alignment horizontal="center" vertical="top" textRotation="255" wrapText="1"/>
    </xf>
    <xf numFmtId="38" fontId="4" fillId="0" borderId="4" xfId="2" applyFont="1" applyBorder="1" applyAlignment="1">
      <alignment horizontal="center" vertical="top" textRotation="255" wrapText="1"/>
    </xf>
    <xf numFmtId="38" fontId="4" fillId="0" borderId="5" xfId="2" applyFont="1" applyBorder="1" applyAlignment="1">
      <alignment horizontal="center" vertical="top" textRotation="255"/>
    </xf>
    <xf numFmtId="38" fontId="4" fillId="0" borderId="6" xfId="2" applyFont="1" applyBorder="1" applyAlignment="1">
      <alignment horizontal="center" vertical="top" textRotation="255" wrapText="1"/>
    </xf>
    <xf numFmtId="38" fontId="4" fillId="3" borderId="7" xfId="2" applyFont="1" applyFill="1" applyBorder="1" applyAlignment="1">
      <alignment horizontal="center" vertical="center" textRotation="255" wrapText="1"/>
    </xf>
    <xf numFmtId="38" fontId="4" fillId="0" borderId="8" xfId="2" applyFont="1" applyBorder="1" applyAlignment="1">
      <alignment horizontal="left" vertical="center"/>
    </xf>
    <xf numFmtId="38" fontId="4" fillId="0" borderId="0" xfId="2" applyFont="1" applyBorder="1" applyAlignment="1">
      <alignment wrapText="1"/>
    </xf>
    <xf numFmtId="38" fontId="4" fillId="0" borderId="3" xfId="2" applyFont="1" applyBorder="1" applyAlignment="1">
      <alignment wrapText="1"/>
    </xf>
    <xf numFmtId="38" fontId="4" fillId="3" borderId="9" xfId="2" applyFont="1" applyFill="1" applyBorder="1" applyAlignment="1">
      <alignment horizontal="center" vertical="top" textRotation="255" wrapText="1"/>
    </xf>
    <xf numFmtId="38" fontId="4" fillId="0" borderId="9" xfId="2" applyFont="1" applyBorder="1" applyAlignment="1">
      <alignment horizontal="center" vertical="top" textRotation="255" wrapText="1"/>
    </xf>
    <xf numFmtId="38" fontId="4" fillId="0" borderId="10" xfId="2" applyFont="1" applyBorder="1" applyAlignment="1">
      <alignment horizontal="centerContinuous" vertical="center" wrapText="1"/>
    </xf>
    <xf numFmtId="38" fontId="4" fillId="0" borderId="11" xfId="2" applyFont="1" applyBorder="1" applyAlignment="1">
      <alignment horizontal="centerContinuous" vertical="center" wrapText="1"/>
    </xf>
    <xf numFmtId="38" fontId="4" fillId="3" borderId="12" xfId="2" applyFont="1" applyFill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centerContinuous" vertical="center"/>
    </xf>
    <xf numFmtId="38" fontId="4" fillId="0" borderId="13" xfId="2" applyFont="1" applyBorder="1" applyAlignment="1">
      <alignment horizontal="centerContinuous" vertical="center"/>
    </xf>
    <xf numFmtId="38" fontId="4" fillId="0" borderId="11" xfId="2" applyFont="1" applyBorder="1" applyAlignment="1">
      <alignment horizontal="centerContinuous" vertical="center"/>
    </xf>
    <xf numFmtId="38" fontId="4" fillId="3" borderId="14" xfId="2" applyFont="1" applyFill="1" applyBorder="1" applyAlignment="1">
      <alignment horizontal="center" vertical="center" textRotation="255" wrapText="1"/>
    </xf>
    <xf numFmtId="38" fontId="4" fillId="0" borderId="15" xfId="2" applyFont="1" applyBorder="1" applyAlignment="1">
      <alignment horizontal="left" vertical="center"/>
    </xf>
    <xf numFmtId="0" fontId="2" fillId="0" borderId="0" xfId="1" applyFont="1" applyFill="1"/>
    <xf numFmtId="38" fontId="4" fillId="0" borderId="16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  <xf numFmtId="38" fontId="4" fillId="0" borderId="0" xfId="2" applyFont="1" applyAlignment="1">
      <alignment horizontal="left"/>
    </xf>
    <xf numFmtId="0" fontId="4" fillId="2" borderId="0" xfId="1" applyFont="1" applyFill="1"/>
    <xf numFmtId="38" fontId="7" fillId="2" borderId="1" xfId="2" applyFont="1" applyFill="1" applyBorder="1" applyAlignment="1">
      <alignment horizontal="right"/>
    </xf>
    <xf numFmtId="38" fontId="8" fillId="2" borderId="1" xfId="2" applyFont="1" applyFill="1" applyBorder="1" applyAlignment="1">
      <alignment horizontal="left" vertical="center"/>
    </xf>
    <xf numFmtId="38" fontId="7" fillId="3" borderId="1" xfId="2" applyFont="1" applyFill="1" applyBorder="1" applyAlignment="1">
      <alignment horizontal="right" vertical="center"/>
    </xf>
    <xf numFmtId="38" fontId="7" fillId="3" borderId="1" xfId="2" applyFont="1" applyFill="1" applyBorder="1" applyAlignment="1">
      <alignment horizontal="left" vertical="center" wrapText="1"/>
    </xf>
    <xf numFmtId="0" fontId="4" fillId="2" borderId="0" xfId="1" applyFont="1" applyFill="1" applyBorder="1"/>
    <xf numFmtId="38" fontId="8" fillId="2" borderId="1" xfId="2" applyFont="1" applyFill="1" applyBorder="1" applyAlignment="1">
      <alignment horizontal="right"/>
    </xf>
    <xf numFmtId="38" fontId="8" fillId="3" borderId="1" xfId="2" applyFont="1" applyFill="1" applyBorder="1" applyAlignment="1">
      <alignment horizontal="right" vertical="center"/>
    </xf>
    <xf numFmtId="38" fontId="8" fillId="3" borderId="1" xfId="2" applyFont="1" applyFill="1" applyBorder="1" applyAlignment="1">
      <alignment horizontal="left" vertical="center" wrapText="1"/>
    </xf>
    <xf numFmtId="38" fontId="4" fillId="2" borderId="1" xfId="2" applyFont="1" applyFill="1" applyBorder="1" applyAlignment="1">
      <alignment horizontal="right"/>
    </xf>
    <xf numFmtId="38" fontId="4" fillId="2" borderId="1" xfId="2" applyFont="1" applyFill="1" applyBorder="1" applyAlignment="1">
      <alignment horizontal="left" vertical="center" shrinkToFit="1"/>
    </xf>
    <xf numFmtId="38" fontId="4" fillId="3" borderId="1" xfId="2" applyFont="1" applyFill="1" applyBorder="1" applyAlignment="1">
      <alignment horizontal="right"/>
    </xf>
    <xf numFmtId="38" fontId="4" fillId="3" borderId="4" xfId="2" applyFont="1" applyFill="1" applyBorder="1" applyAlignment="1">
      <alignment horizontal="center" vertical="center" textRotation="255" wrapText="1"/>
    </xf>
    <xf numFmtId="38" fontId="4" fillId="3" borderId="9" xfId="2" applyFont="1" applyFill="1" applyBorder="1" applyAlignment="1">
      <alignment horizontal="center" vertical="center" textRotation="255" wrapText="1"/>
    </xf>
    <xf numFmtId="38" fontId="4" fillId="0" borderId="10" xfId="2" applyFont="1" applyBorder="1" applyAlignment="1">
      <alignment horizontal="center" vertical="center" wrapText="1"/>
    </xf>
    <xf numFmtId="38" fontId="4" fillId="0" borderId="13" xfId="2" applyFont="1" applyBorder="1" applyAlignment="1">
      <alignment horizontal="center" vertical="center" wrapText="1"/>
    </xf>
    <xf numFmtId="38" fontId="4" fillId="0" borderId="11" xfId="2" applyFont="1" applyBorder="1" applyAlignment="1">
      <alignment horizontal="center" vertical="center" wrapText="1"/>
    </xf>
    <xf numFmtId="38" fontId="2" fillId="0" borderId="0" xfId="2" applyFont="1"/>
    <xf numFmtId="38" fontId="2" fillId="0" borderId="0" xfId="2" applyFont="1" applyAlignment="1">
      <alignment horizontal="left"/>
    </xf>
    <xf numFmtId="0" fontId="2" fillId="0" borderId="0" xfId="3" applyFont="1"/>
    <xf numFmtId="49" fontId="2" fillId="0" borderId="0" xfId="3" applyNumberFormat="1" applyFont="1"/>
    <xf numFmtId="0" fontId="4" fillId="0" borderId="0" xfId="3" applyFont="1"/>
    <xf numFmtId="0" fontId="4" fillId="0" borderId="0" xfId="3" applyFont="1" applyBorder="1" applyAlignment="1">
      <alignment vertical="top" wrapText="1"/>
    </xf>
    <xf numFmtId="49" fontId="4" fillId="0" borderId="0" xfId="3" applyNumberFormat="1" applyFont="1" applyBorder="1" applyAlignment="1">
      <alignment vertical="top" wrapText="1"/>
    </xf>
    <xf numFmtId="49" fontId="4" fillId="0" borderId="1" xfId="3" applyNumberFormat="1" applyFont="1" applyBorder="1" applyAlignment="1">
      <alignment vertical="top" wrapText="1"/>
    </xf>
    <xf numFmtId="49" fontId="4" fillId="0" borderId="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center" wrapText="1"/>
    </xf>
    <xf numFmtId="0" fontId="4" fillId="0" borderId="0" xfId="3" applyFont="1" applyAlignment="1">
      <alignment vertical="center" wrapText="1"/>
    </xf>
    <xf numFmtId="49" fontId="4" fillId="0" borderId="1" xfId="3" applyNumberFormat="1" applyFont="1" applyBorder="1" applyAlignment="1">
      <alignment vertical="center" wrapText="1"/>
    </xf>
    <xf numFmtId="49" fontId="4" fillId="0" borderId="0" xfId="3" applyNumberFormat="1" applyFont="1" applyAlignment="1">
      <alignment vertical="center" wrapText="1"/>
    </xf>
    <xf numFmtId="38" fontId="4" fillId="0" borderId="0" xfId="2" applyFont="1" applyFill="1" applyAlignment="1">
      <alignment horizontal="left"/>
    </xf>
    <xf numFmtId="38" fontId="2" fillId="0" borderId="0" xfId="2" applyFont="1" applyFill="1"/>
    <xf numFmtId="38" fontId="4" fillId="0" borderId="0" xfId="2" applyFont="1" applyFill="1" applyBorder="1" applyAlignment="1">
      <alignment horizontal="left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8" fontId="4" fillId="0" borderId="0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centerContinuous" vertical="center"/>
    </xf>
    <xf numFmtId="0" fontId="2" fillId="2" borderId="0" xfId="3" applyFont="1" applyFill="1"/>
    <xf numFmtId="38" fontId="7" fillId="2" borderId="1" xfId="2" applyFont="1" applyFill="1" applyBorder="1" applyAlignment="1">
      <alignment horizontal="right" vertical="center"/>
    </xf>
    <xf numFmtId="38" fontId="7" fillId="2" borderId="17" xfId="2" applyFont="1" applyFill="1" applyBorder="1" applyAlignment="1">
      <alignment horizontal="right" vertical="center"/>
    </xf>
    <xf numFmtId="38" fontId="7" fillId="2" borderId="18" xfId="2" applyFont="1" applyFill="1" applyBorder="1" applyAlignment="1">
      <alignment horizontal="right" vertical="center"/>
    </xf>
    <xf numFmtId="38" fontId="7" fillId="2" borderId="19" xfId="2" applyFont="1" applyFill="1" applyBorder="1" applyAlignment="1">
      <alignment horizontal="right" vertical="center"/>
    </xf>
    <xf numFmtId="38" fontId="8" fillId="2" borderId="20" xfId="2" applyFont="1" applyFill="1" applyBorder="1" applyAlignment="1">
      <alignment horizontal="center" vertical="center"/>
    </xf>
    <xf numFmtId="38" fontId="8" fillId="2" borderId="2" xfId="2" applyFont="1" applyFill="1" applyBorder="1" applyAlignment="1">
      <alignment horizontal="centerContinuous" vertical="center"/>
    </xf>
    <xf numFmtId="38" fontId="8" fillId="2" borderId="21" xfId="2" applyFont="1" applyFill="1" applyBorder="1" applyAlignment="1">
      <alignment horizontal="left"/>
    </xf>
    <xf numFmtId="38" fontId="7" fillId="2" borderId="5" xfId="2" applyFont="1" applyFill="1" applyBorder="1" applyAlignment="1">
      <alignment horizontal="right" vertical="center"/>
    </xf>
    <xf numFmtId="38" fontId="7" fillId="2" borderId="22" xfId="2" applyFont="1" applyFill="1" applyBorder="1" applyAlignment="1">
      <alignment horizontal="right" vertical="center"/>
    </xf>
    <xf numFmtId="38" fontId="7" fillId="2" borderId="23" xfId="2" applyFont="1" applyFill="1" applyBorder="1" applyAlignment="1">
      <alignment horizontal="right" vertical="center"/>
    </xf>
    <xf numFmtId="38" fontId="8" fillId="2" borderId="24" xfId="2" applyFont="1" applyFill="1" applyBorder="1" applyAlignment="1">
      <alignment horizontal="center" vertical="center"/>
    </xf>
    <xf numFmtId="38" fontId="8" fillId="2" borderId="15" xfId="2" applyFont="1" applyFill="1" applyBorder="1" applyAlignment="1">
      <alignment horizontal="centerContinuous" vertical="center"/>
    </xf>
    <xf numFmtId="38" fontId="8" fillId="2" borderId="25" xfId="2" applyFont="1" applyFill="1" applyBorder="1" applyAlignment="1">
      <alignment horizontal="left"/>
    </xf>
    <xf numFmtId="38" fontId="8" fillId="2" borderId="25" xfId="2" applyFont="1" applyFill="1" applyBorder="1" applyAlignment="1">
      <alignment horizontal="left" vertical="center"/>
    </xf>
    <xf numFmtId="38" fontId="7" fillId="2" borderId="3" xfId="2" applyFont="1" applyFill="1" applyBorder="1" applyAlignment="1">
      <alignment horizontal="right" vertical="center"/>
    </xf>
    <xf numFmtId="38" fontId="8" fillId="2" borderId="24" xfId="2" applyFont="1" applyFill="1" applyBorder="1" applyAlignment="1">
      <alignment horizontal="centerContinuous" vertical="center"/>
    </xf>
    <xf numFmtId="38" fontId="8" fillId="2" borderId="3" xfId="2" applyFont="1" applyFill="1" applyBorder="1" applyAlignment="1">
      <alignment horizontal="centerContinuous" vertical="center"/>
    </xf>
    <xf numFmtId="38" fontId="8" fillId="2" borderId="22" xfId="2" applyFont="1" applyFill="1" applyBorder="1" applyAlignment="1">
      <alignment horizontal="left" vertical="center"/>
    </xf>
    <xf numFmtId="0" fontId="2" fillId="3" borderId="0" xfId="3" applyFont="1" applyFill="1"/>
    <xf numFmtId="38" fontId="8" fillId="3" borderId="17" xfId="2" applyFont="1" applyFill="1" applyBorder="1" applyAlignment="1">
      <alignment horizontal="right" vertical="center"/>
    </xf>
    <xf numFmtId="38" fontId="8" fillId="3" borderId="20" xfId="2" applyFont="1" applyFill="1" applyBorder="1" applyAlignment="1">
      <alignment horizontal="center" vertical="center"/>
    </xf>
    <xf numFmtId="38" fontId="8" fillId="3" borderId="2" xfId="2" applyFont="1" applyFill="1" applyBorder="1" applyAlignment="1">
      <alignment horizontal="centerContinuous" vertical="center"/>
    </xf>
    <xf numFmtId="38" fontId="8" fillId="3" borderId="26" xfId="2" applyFont="1" applyFill="1" applyBorder="1" applyAlignment="1">
      <alignment horizontal="center" vertical="center" wrapText="1"/>
    </xf>
    <xf numFmtId="38" fontId="8" fillId="3" borderId="5" xfId="2" applyFont="1" applyFill="1" applyBorder="1" applyAlignment="1">
      <alignment horizontal="right" vertical="center"/>
    </xf>
    <xf numFmtId="38" fontId="8" fillId="3" borderId="24" xfId="2" applyFont="1" applyFill="1" applyBorder="1" applyAlignment="1">
      <alignment horizontal="center" vertical="center"/>
    </xf>
    <xf numFmtId="38" fontId="8" fillId="3" borderId="15" xfId="2" applyFont="1" applyFill="1" applyBorder="1" applyAlignment="1">
      <alignment horizontal="centerContinuous" vertical="center"/>
    </xf>
    <xf numFmtId="38" fontId="8" fillId="3" borderId="25" xfId="2" applyFont="1" applyFill="1" applyBorder="1" applyAlignment="1">
      <alignment horizontal="center" vertical="center" wrapText="1"/>
    </xf>
    <xf numFmtId="38" fontId="8" fillId="3" borderId="3" xfId="2" applyFont="1" applyFill="1" applyBorder="1" applyAlignment="1">
      <alignment horizontal="right" vertical="center"/>
    </xf>
    <xf numFmtId="38" fontId="8" fillId="3" borderId="24" xfId="2" applyFont="1" applyFill="1" applyBorder="1" applyAlignment="1">
      <alignment horizontal="centerContinuous" vertical="center"/>
    </xf>
    <xf numFmtId="38" fontId="8" fillId="3" borderId="3" xfId="2" applyFont="1" applyFill="1" applyBorder="1" applyAlignment="1">
      <alignment horizontal="centerContinuous" vertical="center"/>
    </xf>
    <xf numFmtId="38" fontId="8" fillId="3" borderId="27" xfId="2" applyFont="1" applyFill="1" applyBorder="1" applyAlignment="1">
      <alignment horizontal="center" vertical="center" wrapText="1"/>
    </xf>
    <xf numFmtId="38" fontId="8" fillId="2" borderId="1" xfId="2" applyFont="1" applyFill="1" applyBorder="1" applyAlignment="1">
      <alignment horizontal="right" vertical="center"/>
    </xf>
    <xf numFmtId="38" fontId="8" fillId="2" borderId="19" xfId="2" applyFont="1" applyFill="1" applyBorder="1" applyAlignment="1">
      <alignment horizontal="right" vertical="center"/>
    </xf>
    <xf numFmtId="38" fontId="8" fillId="2" borderId="17" xfId="2" applyFont="1" applyFill="1" applyBorder="1" applyAlignment="1">
      <alignment horizontal="right" vertical="center"/>
    </xf>
    <xf numFmtId="38" fontId="8" fillId="2" borderId="28" xfId="2" applyFont="1" applyFill="1" applyBorder="1" applyAlignment="1">
      <alignment horizontal="right" vertical="center"/>
    </xf>
    <xf numFmtId="38" fontId="2" fillId="2" borderId="0" xfId="2" applyFont="1" applyFill="1"/>
    <xf numFmtId="38" fontId="4" fillId="2" borderId="0" xfId="2" applyFont="1" applyFill="1" applyAlignment="1"/>
    <xf numFmtId="38" fontId="8" fillId="2" borderId="5" xfId="2" applyFont="1" applyFill="1" applyBorder="1" applyAlignment="1">
      <alignment horizontal="right" vertical="center"/>
    </xf>
    <xf numFmtId="38" fontId="8" fillId="2" borderId="23" xfId="2" applyFont="1" applyFill="1" applyBorder="1" applyAlignment="1">
      <alignment horizontal="right" vertical="center"/>
    </xf>
    <xf numFmtId="38" fontId="8" fillId="2" borderId="3" xfId="2" applyFont="1" applyFill="1" applyBorder="1" applyAlignment="1">
      <alignment horizontal="right" vertical="center"/>
    </xf>
    <xf numFmtId="38" fontId="2" fillId="3" borderId="0" xfId="2" applyFont="1" applyFill="1"/>
    <xf numFmtId="38" fontId="4" fillId="3" borderId="0" xfId="2" applyFont="1" applyFill="1" applyAlignment="1"/>
    <xf numFmtId="38" fontId="4" fillId="2" borderId="17" xfId="2" applyFont="1" applyFill="1" applyBorder="1" applyAlignment="1">
      <alignment horizontal="right" vertical="center"/>
    </xf>
    <xf numFmtId="38" fontId="4" fillId="2" borderId="18" xfId="2" applyFont="1" applyFill="1" applyBorder="1" applyAlignment="1">
      <alignment horizontal="right" vertical="center"/>
    </xf>
    <xf numFmtId="38" fontId="4" fillId="2" borderId="19" xfId="2" applyFont="1" applyFill="1" applyBorder="1" applyAlignment="1">
      <alignment horizontal="right" vertical="center"/>
    </xf>
    <xf numFmtId="38" fontId="4" fillId="2" borderId="20" xfId="2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Continuous" vertical="center"/>
    </xf>
    <xf numFmtId="38" fontId="4" fillId="2" borderId="21" xfId="2" applyFont="1" applyFill="1" applyBorder="1" applyAlignment="1">
      <alignment horizontal="left"/>
    </xf>
    <xf numFmtId="38" fontId="4" fillId="2" borderId="5" xfId="2" applyFont="1" applyFill="1" applyBorder="1" applyAlignment="1">
      <alignment horizontal="right" vertical="center"/>
    </xf>
    <xf numFmtId="38" fontId="4" fillId="2" borderId="22" xfId="2" applyFont="1" applyFill="1" applyBorder="1" applyAlignment="1">
      <alignment horizontal="right" vertical="center"/>
    </xf>
    <xf numFmtId="38" fontId="4" fillId="2" borderId="23" xfId="2" applyFont="1" applyFill="1" applyBorder="1" applyAlignment="1">
      <alignment horizontal="right" vertical="center"/>
    </xf>
    <xf numFmtId="38" fontId="4" fillId="2" borderId="24" xfId="2" applyFont="1" applyFill="1" applyBorder="1" applyAlignment="1">
      <alignment horizontal="center" vertical="center"/>
    </xf>
    <xf numFmtId="38" fontId="4" fillId="2" borderId="15" xfId="2" applyFont="1" applyFill="1" applyBorder="1" applyAlignment="1">
      <alignment horizontal="centerContinuous" vertical="center"/>
    </xf>
    <xf numFmtId="38" fontId="4" fillId="2" borderId="25" xfId="2" applyFont="1" applyFill="1" applyBorder="1" applyAlignment="1">
      <alignment horizontal="left"/>
    </xf>
    <xf numFmtId="38" fontId="4" fillId="2" borderId="25" xfId="2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38" fontId="4" fillId="2" borderId="24" xfId="2" applyFont="1" applyFill="1" applyBorder="1" applyAlignment="1">
      <alignment horizontal="centerContinuous" vertical="center"/>
    </xf>
    <xf numFmtId="38" fontId="4" fillId="2" borderId="3" xfId="2" applyFont="1" applyFill="1" applyBorder="1" applyAlignment="1">
      <alignment horizontal="centerContinuous" vertical="center"/>
    </xf>
    <xf numFmtId="38" fontId="4" fillId="2" borderId="22" xfId="2" applyFont="1" applyFill="1" applyBorder="1" applyAlignment="1">
      <alignment horizontal="left" vertical="center"/>
    </xf>
    <xf numFmtId="38" fontId="4" fillId="2" borderId="25" xfId="2" applyFont="1" applyFill="1" applyBorder="1" applyAlignment="1">
      <alignment horizontal="left" vertical="center" shrinkToFit="1"/>
    </xf>
    <xf numFmtId="38" fontId="4" fillId="2" borderId="2" xfId="2" applyFont="1" applyFill="1" applyBorder="1" applyAlignment="1">
      <alignment horizontal="right" vertical="center"/>
    </xf>
    <xf numFmtId="38" fontId="4" fillId="2" borderId="3" xfId="2" applyFont="1" applyFill="1" applyBorder="1" applyAlignment="1">
      <alignment horizontal="right" vertical="center"/>
    </xf>
    <xf numFmtId="38" fontId="4" fillId="2" borderId="25" xfId="2" applyFont="1" applyFill="1" applyBorder="1" applyAlignment="1">
      <alignment horizontal="right" vertical="center"/>
    </xf>
    <xf numFmtId="38" fontId="4" fillId="2" borderId="29" xfId="2" applyFont="1" applyFill="1" applyBorder="1" applyAlignment="1">
      <alignment horizontal="right" vertical="center"/>
    </xf>
    <xf numFmtId="38" fontId="4" fillId="3" borderId="20" xfId="2" applyFont="1" applyFill="1" applyBorder="1" applyAlignment="1">
      <alignment horizontal="center" vertical="center"/>
    </xf>
    <xf numFmtId="38" fontId="4" fillId="3" borderId="2" xfId="2" applyFont="1" applyFill="1" applyBorder="1" applyAlignment="1">
      <alignment horizontal="centerContinuous" vertical="center"/>
    </xf>
    <xf numFmtId="38" fontId="4" fillId="3" borderId="21" xfId="2" applyFont="1" applyFill="1" applyBorder="1" applyAlignment="1">
      <alignment horizontal="left"/>
    </xf>
    <xf numFmtId="38" fontId="4" fillId="3" borderId="24" xfId="2" applyFont="1" applyFill="1" applyBorder="1" applyAlignment="1">
      <alignment horizontal="center" vertical="center"/>
    </xf>
    <xf numFmtId="38" fontId="4" fillId="3" borderId="15" xfId="2" applyFont="1" applyFill="1" applyBorder="1" applyAlignment="1">
      <alignment horizontal="centerContinuous" vertical="center"/>
    </xf>
    <xf numFmtId="38" fontId="4" fillId="3" borderId="25" xfId="2" applyFont="1" applyFill="1" applyBorder="1" applyAlignment="1">
      <alignment horizontal="left"/>
    </xf>
    <xf numFmtId="38" fontId="4" fillId="3" borderId="25" xfId="2" applyFont="1" applyFill="1" applyBorder="1" applyAlignment="1">
      <alignment horizontal="left" vertical="center" shrinkToFit="1"/>
    </xf>
    <xf numFmtId="38" fontId="4" fillId="3" borderId="25" xfId="2" applyFont="1" applyFill="1" applyBorder="1" applyAlignment="1">
      <alignment horizontal="left" vertical="center"/>
    </xf>
    <xf numFmtId="38" fontId="4" fillId="3" borderId="24" xfId="2" applyFont="1" applyFill="1" applyBorder="1" applyAlignment="1">
      <alignment horizontal="centerContinuous" vertical="center"/>
    </xf>
    <xf numFmtId="38" fontId="4" fillId="3" borderId="3" xfId="2" applyFont="1" applyFill="1" applyBorder="1" applyAlignment="1">
      <alignment horizontal="centerContinuous" vertical="center"/>
    </xf>
    <xf numFmtId="38" fontId="4" fillId="3" borderId="22" xfId="2" applyFont="1" applyFill="1" applyBorder="1" applyAlignment="1">
      <alignment horizontal="left" vertical="center"/>
    </xf>
    <xf numFmtId="38" fontId="4" fillId="3" borderId="23" xfId="2" applyFont="1" applyFill="1" applyBorder="1" applyAlignment="1">
      <alignment horizontal="right" vertical="center"/>
    </xf>
    <xf numFmtId="38" fontId="4" fillId="3" borderId="5" xfId="2" applyFont="1" applyFill="1" applyBorder="1" applyAlignment="1">
      <alignment horizontal="right" vertical="center"/>
    </xf>
    <xf numFmtId="38" fontId="4" fillId="3" borderId="22" xfId="2" applyFont="1" applyFill="1" applyBorder="1" applyAlignment="1">
      <alignment horizontal="right" vertical="center"/>
    </xf>
    <xf numFmtId="38" fontId="4" fillId="3" borderId="24" xfId="2" applyFont="1" applyFill="1" applyBorder="1" applyAlignment="1">
      <alignment horizontal="right" vertical="center"/>
    </xf>
    <xf numFmtId="38" fontId="4" fillId="3" borderId="15" xfId="2" applyFont="1" applyFill="1" applyBorder="1" applyAlignment="1">
      <alignment horizontal="right" vertical="center"/>
    </xf>
    <xf numFmtId="38" fontId="4" fillId="3" borderId="5" xfId="2" applyFont="1" applyFill="1" applyBorder="1" applyAlignment="1">
      <alignment horizontal="centerContinuous" vertical="center"/>
    </xf>
    <xf numFmtId="38" fontId="2" fillId="0" borderId="0" xfId="2" applyFont="1" applyAlignment="1">
      <alignment vertical="top" wrapText="1"/>
    </xf>
    <xf numFmtId="38" fontId="4" fillId="0" borderId="0" xfId="2" applyFont="1" applyAlignment="1">
      <alignment vertical="top" wrapText="1"/>
    </xf>
    <xf numFmtId="38" fontId="4" fillId="0" borderId="0" xfId="2" applyFont="1" applyBorder="1" applyAlignment="1">
      <alignment vertical="top" wrapText="1"/>
    </xf>
    <xf numFmtId="38" fontId="4" fillId="3" borderId="2" xfId="2" applyFont="1" applyFill="1" applyBorder="1" applyAlignment="1">
      <alignment horizontal="center" vertical="center" textRotation="255" wrapText="1"/>
    </xf>
    <xf numFmtId="0" fontId="2" fillId="0" borderId="30" xfId="3" applyFont="1" applyBorder="1" applyAlignment="1">
      <alignment horizontal="center"/>
    </xf>
    <xf numFmtId="0" fontId="2" fillId="0" borderId="31" xfId="3" applyFont="1" applyBorder="1" applyAlignment="1">
      <alignment horizontal="center"/>
    </xf>
    <xf numFmtId="0" fontId="2" fillId="0" borderId="31" xfId="3" applyFont="1" applyBorder="1" applyAlignment="1">
      <alignment horizontal="center" vertical="top" textRotation="255" wrapText="1"/>
    </xf>
    <xf numFmtId="38" fontId="4" fillId="0" borderId="5" xfId="2" applyFont="1" applyBorder="1" applyAlignment="1">
      <alignment horizontal="center" vertical="top" textRotation="255" wrapText="1"/>
    </xf>
    <xf numFmtId="38" fontId="4" fillId="0" borderId="31" xfId="2" applyFont="1" applyBorder="1" applyAlignment="1">
      <alignment horizontal="center" vertical="top" textRotation="255" wrapText="1"/>
    </xf>
    <xf numFmtId="38" fontId="4" fillId="0" borderId="32" xfId="2" applyFont="1" applyBorder="1" applyAlignment="1">
      <alignment horizontal="center" vertical="top" textRotation="255" wrapText="1"/>
    </xf>
    <xf numFmtId="0" fontId="2" fillId="0" borderId="33" xfId="3" applyFont="1" applyBorder="1" applyAlignment="1">
      <alignment horizontal="center" vertical="top" wrapText="1"/>
    </xf>
    <xf numFmtId="38" fontId="4" fillId="0" borderId="34" xfId="2" applyFont="1" applyBorder="1" applyAlignment="1">
      <alignment horizontal="center" vertical="top" textRotation="255" wrapText="1"/>
    </xf>
    <xf numFmtId="38" fontId="4" fillId="0" borderId="35" xfId="2" applyFont="1" applyBorder="1" applyAlignment="1">
      <alignment horizontal="center" vertical="top" textRotation="255" wrapText="1"/>
    </xf>
    <xf numFmtId="38" fontId="4" fillId="0" borderId="30" xfId="2" applyFont="1" applyBorder="1" applyAlignment="1">
      <alignment horizontal="center" vertical="top" textRotation="255" wrapText="1"/>
    </xf>
    <xf numFmtId="38" fontId="4" fillId="0" borderId="31" xfId="2" applyFont="1" applyFill="1" applyBorder="1" applyAlignment="1">
      <alignment horizontal="center" vertical="top" textRotation="255" wrapText="1"/>
    </xf>
    <xf numFmtId="9" fontId="4" fillId="0" borderId="31" xfId="4" applyFont="1" applyBorder="1" applyAlignment="1">
      <alignment horizontal="center" vertical="top" textRotation="255" wrapText="1"/>
    </xf>
    <xf numFmtId="0" fontId="2" fillId="0" borderId="31" xfId="3" applyFont="1" applyBorder="1" applyAlignment="1">
      <alignment horizontal="center" wrapText="1"/>
    </xf>
    <xf numFmtId="38" fontId="4" fillId="0" borderId="2" xfId="2" applyFont="1" applyBorder="1" applyAlignment="1">
      <alignment horizontal="left" vertical="top" wrapText="1"/>
    </xf>
    <xf numFmtId="38" fontId="4" fillId="3" borderId="8" xfId="2" applyFont="1" applyFill="1" applyBorder="1" applyAlignment="1">
      <alignment horizontal="center" vertical="center" textRotation="255" wrapText="1"/>
    </xf>
    <xf numFmtId="38" fontId="4" fillId="0" borderId="36" xfId="2" applyFont="1" applyBorder="1" applyAlignment="1">
      <alignment horizontal="center" vertical="top" textRotation="255" wrapText="1"/>
    </xf>
    <xf numFmtId="38" fontId="4" fillId="0" borderId="37" xfId="2" applyFont="1" applyBorder="1" applyAlignment="1">
      <alignment horizontal="center" vertical="top" textRotation="255" wrapText="1"/>
    </xf>
    <xf numFmtId="0" fontId="4" fillId="0" borderId="38" xfId="3" applyFont="1" applyBorder="1" applyAlignment="1">
      <alignment horizontal="center" vertical="center"/>
    </xf>
    <xf numFmtId="0" fontId="4" fillId="0" borderId="39" xfId="3" applyFont="1" applyBorder="1" applyAlignment="1">
      <alignment horizontal="center" vertical="center"/>
    </xf>
    <xf numFmtId="0" fontId="2" fillId="0" borderId="40" xfId="3" applyFont="1" applyBorder="1" applyAlignment="1">
      <alignment horizontal="center" vertical="center"/>
    </xf>
    <xf numFmtId="0" fontId="2" fillId="0" borderId="38" xfId="3" applyFont="1" applyBorder="1" applyAlignment="1">
      <alignment horizontal="center" vertical="center"/>
    </xf>
    <xf numFmtId="38" fontId="4" fillId="0" borderId="41" xfId="2" applyFont="1" applyBorder="1" applyAlignment="1">
      <alignment horizontal="center" vertical="center"/>
    </xf>
    <xf numFmtId="38" fontId="4" fillId="0" borderId="42" xfId="2" applyFont="1" applyBorder="1" applyAlignment="1">
      <alignment horizontal="center" vertical="top" textRotation="255" wrapText="1"/>
    </xf>
    <xf numFmtId="0" fontId="2" fillId="0" borderId="8" xfId="3" applyFont="1" applyBorder="1" applyAlignment="1">
      <alignment horizontal="center" vertical="top" wrapText="1"/>
    </xf>
    <xf numFmtId="38" fontId="4" fillId="0" borderId="3" xfId="2" applyFont="1" applyBorder="1" applyAlignment="1">
      <alignment horizontal="center" vertical="top" textRotation="255" wrapText="1"/>
    </xf>
    <xf numFmtId="38" fontId="4" fillId="0" borderId="12" xfId="2" applyFont="1" applyBorder="1" applyAlignment="1">
      <alignment horizontal="center" vertical="top" textRotation="255" wrapText="1"/>
    </xf>
    <xf numFmtId="38" fontId="4" fillId="0" borderId="29" xfId="2" applyFont="1" applyBorder="1" applyAlignment="1">
      <alignment horizontal="center" vertical="top" textRotation="255" wrapText="1"/>
    </xf>
    <xf numFmtId="38" fontId="4" fillId="0" borderId="4" xfId="2" applyFont="1" applyFill="1" applyBorder="1" applyAlignment="1">
      <alignment horizontal="center" vertical="top" textRotation="255" wrapText="1"/>
    </xf>
    <xf numFmtId="9" fontId="4" fillId="0" borderId="4" xfId="4" applyFont="1" applyBorder="1" applyAlignment="1">
      <alignment horizontal="center" vertical="top" textRotation="255" wrapText="1"/>
    </xf>
    <xf numFmtId="38" fontId="4" fillId="0" borderId="8" xfId="2" applyFont="1" applyBorder="1" applyAlignment="1">
      <alignment horizontal="left"/>
    </xf>
    <xf numFmtId="38" fontId="4" fillId="3" borderId="15" xfId="2" applyFont="1" applyFill="1" applyBorder="1" applyAlignment="1">
      <alignment horizontal="center" vertical="center" textRotation="255" wrapText="1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0" fontId="2" fillId="0" borderId="46" xfId="3" applyFont="1" applyBorder="1" applyAlignment="1">
      <alignment horizontal="center" vertical="center"/>
    </xf>
    <xf numFmtId="0" fontId="2" fillId="0" borderId="47" xfId="3" applyFont="1" applyBorder="1" applyAlignment="1">
      <alignment horizontal="center" vertical="center"/>
    </xf>
    <xf numFmtId="38" fontId="4" fillId="0" borderId="48" xfId="2" applyFont="1" applyBorder="1" applyAlignment="1">
      <alignment horizontal="center" vertical="center"/>
    </xf>
    <xf numFmtId="38" fontId="4" fillId="0" borderId="49" xfId="2" applyFont="1" applyBorder="1" applyAlignment="1">
      <alignment horizontal="center" vertical="top" textRotation="255" wrapText="1"/>
    </xf>
    <xf numFmtId="38" fontId="4" fillId="0" borderId="15" xfId="2" applyFont="1" applyBorder="1" applyAlignment="1">
      <alignment horizontal="center" vertical="top" wrapText="1"/>
    </xf>
    <xf numFmtId="38" fontId="4" fillId="0" borderId="48" xfId="2" applyFont="1" applyBorder="1" applyAlignment="1">
      <alignment horizontal="center" vertical="top" textRotation="255" wrapText="1"/>
    </xf>
    <xf numFmtId="38" fontId="4" fillId="0" borderId="50" xfId="2" applyFont="1" applyBorder="1" applyAlignment="1">
      <alignment horizontal="center" vertical="top" textRotation="255" wrapText="1"/>
    </xf>
    <xf numFmtId="38" fontId="4" fillId="0" borderId="37" xfId="2" applyFont="1" applyFill="1" applyBorder="1" applyAlignment="1">
      <alignment horizontal="center" vertical="top" textRotation="255" wrapText="1"/>
    </xf>
    <xf numFmtId="9" fontId="4" fillId="0" borderId="37" xfId="4" applyFont="1" applyBorder="1" applyAlignment="1">
      <alignment horizontal="center" vertical="top" textRotation="255" wrapText="1"/>
    </xf>
    <xf numFmtId="38" fontId="4" fillId="0" borderId="51" xfId="2" applyFont="1" applyBorder="1" applyAlignment="1">
      <alignment horizontal="center" vertical="center" wrapText="1"/>
    </xf>
    <xf numFmtId="38" fontId="4" fillId="0" borderId="38" xfId="2" applyFont="1" applyBorder="1" applyAlignment="1">
      <alignment horizontal="center" vertical="center" wrapText="1"/>
    </xf>
    <xf numFmtId="38" fontId="4" fillId="0" borderId="41" xfId="2" applyFont="1" applyBorder="1" applyAlignment="1">
      <alignment horizontal="center" vertical="center" wrapText="1"/>
    </xf>
    <xf numFmtId="38" fontId="4" fillId="0" borderId="47" xfId="2" applyFont="1" applyBorder="1" applyAlignment="1"/>
    <xf numFmtId="38" fontId="4" fillId="0" borderId="15" xfId="2" applyFont="1" applyBorder="1" applyAlignment="1">
      <alignment horizontal="left"/>
    </xf>
    <xf numFmtId="38" fontId="4" fillId="0" borderId="52" xfId="2" applyFont="1" applyFill="1" applyBorder="1" applyAlignment="1">
      <alignment horizontal="right"/>
    </xf>
    <xf numFmtId="38" fontId="4" fillId="0" borderId="0" xfId="2" applyFont="1" applyBorder="1" applyAlignment="1">
      <alignment horizontal="center" vertical="center"/>
    </xf>
  </cellXfs>
  <cellStyles count="5">
    <cellStyle name="パーセント 2" xfId="4"/>
    <cellStyle name="桁区切り 2" xfId="2"/>
    <cellStyle name="標準" xfId="0" builtinId="0"/>
    <cellStyle name="標準 3" xfId="1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9525</xdr:colOff>
      <xdr:row>6</xdr:row>
      <xdr:rowOff>19050</xdr:rowOff>
    </xdr:from>
    <xdr:to>
      <xdr:col>31</xdr:col>
      <xdr:colOff>9525</xdr:colOff>
      <xdr:row>7</xdr:row>
      <xdr:rowOff>0</xdr:rowOff>
    </xdr:to>
    <xdr:cxnSp macro="">
      <xdr:nvCxnSpPr>
        <xdr:cNvPr id="2" name="直線コネクタ 1"/>
        <xdr:cNvCxnSpPr/>
      </xdr:nvCxnSpPr>
      <xdr:spPr>
        <a:xfrm flipV="1">
          <a:off x="16983075" y="1009650"/>
          <a:ext cx="2514600" cy="14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6</xdr:row>
      <xdr:rowOff>0</xdr:rowOff>
    </xdr:from>
    <xdr:to>
      <xdr:col>36</xdr:col>
      <xdr:colOff>0</xdr:colOff>
      <xdr:row>7</xdr:row>
      <xdr:rowOff>0</xdr:rowOff>
    </xdr:to>
    <xdr:cxnSp macro="">
      <xdr:nvCxnSpPr>
        <xdr:cNvPr id="3" name="直線コネクタ 2"/>
        <xdr:cNvCxnSpPr/>
      </xdr:nvCxnSpPr>
      <xdr:spPr>
        <a:xfrm flipV="1">
          <a:off x="20745450" y="990600"/>
          <a:ext cx="188595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6</xdr:row>
      <xdr:rowOff>9525</xdr:rowOff>
    </xdr:from>
    <xdr:to>
      <xdr:col>39</xdr:col>
      <xdr:colOff>9525</xdr:colOff>
      <xdr:row>7</xdr:row>
      <xdr:rowOff>0</xdr:rowOff>
    </xdr:to>
    <xdr:cxnSp macro="">
      <xdr:nvCxnSpPr>
        <xdr:cNvPr id="4" name="直線コネクタ 3"/>
        <xdr:cNvCxnSpPr/>
      </xdr:nvCxnSpPr>
      <xdr:spPr>
        <a:xfrm flipV="1">
          <a:off x="23269575" y="1000125"/>
          <a:ext cx="125730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6</xdr:row>
      <xdr:rowOff>19050</xdr:rowOff>
    </xdr:from>
    <xdr:to>
      <xdr:col>25</xdr:col>
      <xdr:colOff>355600</xdr:colOff>
      <xdr:row>6</xdr:row>
      <xdr:rowOff>165100</xdr:rowOff>
    </xdr:to>
    <xdr:cxnSp macro="">
      <xdr:nvCxnSpPr>
        <xdr:cNvPr id="5" name="直線コネクタ 4"/>
        <xdr:cNvCxnSpPr/>
      </xdr:nvCxnSpPr>
      <xdr:spPr>
        <a:xfrm flipV="1">
          <a:off x="3143250" y="1009650"/>
          <a:ext cx="12928600" cy="14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9525</xdr:colOff>
      <xdr:row>6</xdr:row>
      <xdr:rowOff>19050</xdr:rowOff>
    </xdr:from>
    <xdr:to>
      <xdr:col>31</xdr:col>
      <xdr:colOff>9525</xdr:colOff>
      <xdr:row>7</xdr:row>
      <xdr:rowOff>0</xdr:rowOff>
    </xdr:to>
    <xdr:cxnSp macro="">
      <xdr:nvCxnSpPr>
        <xdr:cNvPr id="6" name="直線コネクタ 5"/>
        <xdr:cNvCxnSpPr/>
      </xdr:nvCxnSpPr>
      <xdr:spPr>
        <a:xfrm flipV="1">
          <a:off x="16983075" y="1009650"/>
          <a:ext cx="2514600" cy="14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6</xdr:row>
      <xdr:rowOff>0</xdr:rowOff>
    </xdr:from>
    <xdr:to>
      <xdr:col>36</xdr:col>
      <xdr:colOff>0</xdr:colOff>
      <xdr:row>7</xdr:row>
      <xdr:rowOff>0</xdr:rowOff>
    </xdr:to>
    <xdr:cxnSp macro="">
      <xdr:nvCxnSpPr>
        <xdr:cNvPr id="7" name="直線コネクタ 6"/>
        <xdr:cNvCxnSpPr/>
      </xdr:nvCxnSpPr>
      <xdr:spPr>
        <a:xfrm flipV="1">
          <a:off x="20745450" y="990600"/>
          <a:ext cx="1885950" cy="165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9525</xdr:colOff>
      <xdr:row>6</xdr:row>
      <xdr:rowOff>9525</xdr:rowOff>
    </xdr:from>
    <xdr:to>
      <xdr:col>39</xdr:col>
      <xdr:colOff>9525</xdr:colOff>
      <xdr:row>7</xdr:row>
      <xdr:rowOff>0</xdr:rowOff>
    </xdr:to>
    <xdr:cxnSp macro="">
      <xdr:nvCxnSpPr>
        <xdr:cNvPr id="8" name="直線コネクタ 7"/>
        <xdr:cNvCxnSpPr/>
      </xdr:nvCxnSpPr>
      <xdr:spPr>
        <a:xfrm flipV="1">
          <a:off x="23269575" y="1000125"/>
          <a:ext cx="125730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</xdr:row>
      <xdr:rowOff>9525</xdr:rowOff>
    </xdr:from>
    <xdr:to>
      <xdr:col>31</xdr:col>
      <xdr:colOff>9525</xdr:colOff>
      <xdr:row>8</xdr:row>
      <xdr:rowOff>0</xdr:rowOff>
    </xdr:to>
    <xdr:cxnSp macro="">
      <xdr:nvCxnSpPr>
        <xdr:cNvPr id="9" name="直線コネクタ 8"/>
        <xdr:cNvCxnSpPr/>
      </xdr:nvCxnSpPr>
      <xdr:spPr>
        <a:xfrm flipV="1">
          <a:off x="16973550" y="11652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419100</xdr:colOff>
      <xdr:row>6</xdr:row>
      <xdr:rowOff>161925</xdr:rowOff>
    </xdr:from>
    <xdr:to>
      <xdr:col>36</xdr:col>
      <xdr:colOff>0</xdr:colOff>
      <xdr:row>8</xdr:row>
      <xdr:rowOff>9525</xdr:rowOff>
    </xdr:to>
    <xdr:cxnSp macro="">
      <xdr:nvCxnSpPr>
        <xdr:cNvPr id="10" name="直線コネクタ 9"/>
        <xdr:cNvCxnSpPr/>
      </xdr:nvCxnSpPr>
      <xdr:spPr>
        <a:xfrm flipV="1">
          <a:off x="20535900" y="1152525"/>
          <a:ext cx="2095500" cy="17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603250</xdr:colOff>
      <xdr:row>7</xdr:row>
      <xdr:rowOff>19050</xdr:rowOff>
    </xdr:from>
    <xdr:to>
      <xdr:col>39</xdr:col>
      <xdr:colOff>12700</xdr:colOff>
      <xdr:row>7</xdr:row>
      <xdr:rowOff>165101</xdr:rowOff>
    </xdr:to>
    <xdr:cxnSp macro="">
      <xdr:nvCxnSpPr>
        <xdr:cNvPr id="11" name="直線コネクタ 10"/>
        <xdr:cNvCxnSpPr/>
      </xdr:nvCxnSpPr>
      <xdr:spPr>
        <a:xfrm flipV="1">
          <a:off x="23234650" y="1174750"/>
          <a:ext cx="1295400" cy="146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6</xdr:row>
      <xdr:rowOff>19050</xdr:rowOff>
    </xdr:from>
    <xdr:to>
      <xdr:col>42</xdr:col>
      <xdr:colOff>19050</xdr:colOff>
      <xdr:row>7</xdr:row>
      <xdr:rowOff>9525</xdr:rowOff>
    </xdr:to>
    <xdr:cxnSp macro="">
      <xdr:nvCxnSpPr>
        <xdr:cNvPr id="12" name="直線コネクタ 11"/>
        <xdr:cNvCxnSpPr/>
      </xdr:nvCxnSpPr>
      <xdr:spPr>
        <a:xfrm flipV="1">
          <a:off x="25146000" y="1009650"/>
          <a:ext cx="12763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7</xdr:row>
      <xdr:rowOff>22225</xdr:rowOff>
    </xdr:from>
    <xdr:to>
      <xdr:col>26</xdr:col>
      <xdr:colOff>0</xdr:colOff>
      <xdr:row>8</xdr:row>
      <xdr:rowOff>3175</xdr:rowOff>
    </xdr:to>
    <xdr:cxnSp macro="">
      <xdr:nvCxnSpPr>
        <xdr:cNvPr id="13" name="直線コネクタ 12"/>
        <xdr:cNvCxnSpPr/>
      </xdr:nvCxnSpPr>
      <xdr:spPr>
        <a:xfrm flipV="1">
          <a:off x="3152775" y="1177925"/>
          <a:ext cx="13192125" cy="146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7</xdr:row>
      <xdr:rowOff>9525</xdr:rowOff>
    </xdr:from>
    <xdr:to>
      <xdr:col>42</xdr:col>
      <xdr:colOff>9525</xdr:colOff>
      <xdr:row>7</xdr:row>
      <xdr:rowOff>161925</xdr:rowOff>
    </xdr:to>
    <xdr:cxnSp macro="">
      <xdr:nvCxnSpPr>
        <xdr:cNvPr id="14" name="直線コネクタ 13"/>
        <xdr:cNvCxnSpPr/>
      </xdr:nvCxnSpPr>
      <xdr:spPr>
        <a:xfrm flipV="1">
          <a:off x="25784175" y="11652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</xdr:row>
      <xdr:rowOff>9525</xdr:rowOff>
    </xdr:from>
    <xdr:to>
      <xdr:col>31</xdr:col>
      <xdr:colOff>9525</xdr:colOff>
      <xdr:row>8</xdr:row>
      <xdr:rowOff>0</xdr:rowOff>
    </xdr:to>
    <xdr:cxnSp macro="">
      <xdr:nvCxnSpPr>
        <xdr:cNvPr id="15" name="直線コネクタ 14"/>
        <xdr:cNvCxnSpPr/>
      </xdr:nvCxnSpPr>
      <xdr:spPr>
        <a:xfrm flipV="1">
          <a:off x="16973550" y="1165225"/>
          <a:ext cx="2524125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419100</xdr:colOff>
      <xdr:row>6</xdr:row>
      <xdr:rowOff>161925</xdr:rowOff>
    </xdr:from>
    <xdr:to>
      <xdr:col>36</xdr:col>
      <xdr:colOff>0</xdr:colOff>
      <xdr:row>8</xdr:row>
      <xdr:rowOff>9525</xdr:rowOff>
    </xdr:to>
    <xdr:cxnSp macro="">
      <xdr:nvCxnSpPr>
        <xdr:cNvPr id="16" name="直線コネクタ 15"/>
        <xdr:cNvCxnSpPr/>
      </xdr:nvCxnSpPr>
      <xdr:spPr>
        <a:xfrm flipV="1">
          <a:off x="20535900" y="1152525"/>
          <a:ext cx="2095500" cy="177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0</xdr:colOff>
      <xdr:row>6</xdr:row>
      <xdr:rowOff>19050</xdr:rowOff>
    </xdr:from>
    <xdr:to>
      <xdr:col>42</xdr:col>
      <xdr:colOff>19050</xdr:colOff>
      <xdr:row>7</xdr:row>
      <xdr:rowOff>9525</xdr:rowOff>
    </xdr:to>
    <xdr:cxnSp macro="">
      <xdr:nvCxnSpPr>
        <xdr:cNvPr id="17" name="直線コネクタ 16"/>
        <xdr:cNvCxnSpPr/>
      </xdr:nvCxnSpPr>
      <xdr:spPr>
        <a:xfrm flipV="1">
          <a:off x="25146000" y="1009650"/>
          <a:ext cx="1276350" cy="155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9525</xdr:colOff>
      <xdr:row>7</xdr:row>
      <xdr:rowOff>9525</xdr:rowOff>
    </xdr:from>
    <xdr:to>
      <xdr:col>42</xdr:col>
      <xdr:colOff>9525</xdr:colOff>
      <xdr:row>7</xdr:row>
      <xdr:rowOff>161925</xdr:rowOff>
    </xdr:to>
    <xdr:cxnSp macro="">
      <xdr:nvCxnSpPr>
        <xdr:cNvPr id="18" name="直線コネクタ 17"/>
        <xdr:cNvCxnSpPr/>
      </xdr:nvCxnSpPr>
      <xdr:spPr>
        <a:xfrm flipV="1">
          <a:off x="25784175" y="1165225"/>
          <a:ext cx="62865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S48"/>
  <sheetViews>
    <sheetView showGridLines="0" tabSelected="1" view="pageBreakPreview" zoomScale="90" zoomScaleNormal="100" zoomScaleSheetLayoutView="90" workbookViewId="0">
      <pane xSplit="1" ySplit="5" topLeftCell="U28" activePane="bottomRight" state="frozen"/>
      <selection activeCell="AR3" sqref="AR3:AR4"/>
      <selection pane="topRight" activeCell="AR3" sqref="AR3:AR4"/>
      <selection pane="bottomLeft" activeCell="AR3" sqref="AR3:AR4"/>
      <selection pane="bottomRight" activeCell="AR3" sqref="AR3:AR4"/>
    </sheetView>
  </sheetViews>
  <sheetFormatPr defaultColWidth="8.26953125" defaultRowHeight="18" x14ac:dyDescent="0.55000000000000004"/>
  <cols>
    <col min="1" max="1" width="12" style="3" customWidth="1"/>
    <col min="2" max="2" width="8.90625" style="1" customWidth="1"/>
    <col min="3" max="3" width="7.81640625" style="1" customWidth="1"/>
    <col min="4" max="5" width="6.54296875" style="1" customWidth="1"/>
    <col min="6" max="17" width="5.1796875" style="1" customWidth="1"/>
    <col min="18" max="18" width="6" style="1" customWidth="1"/>
    <col min="19" max="26" width="5.1796875" style="1" customWidth="1"/>
    <col min="27" max="27" width="6.1796875" style="1" customWidth="1"/>
    <col min="28" max="31" width="5.1796875" style="1" customWidth="1"/>
    <col min="32" max="32" width="6.7265625" style="1" customWidth="1"/>
    <col min="33" max="33" width="6" style="1" customWidth="1"/>
    <col min="34" max="35" width="5.1796875" style="1" customWidth="1"/>
    <col min="36" max="36" width="6.36328125" style="1" customWidth="1"/>
    <col min="37" max="37" width="8.36328125" style="1" customWidth="1"/>
    <col min="38" max="38" width="6.54296875" style="1" customWidth="1"/>
    <col min="39" max="39" width="5.1796875" style="1" customWidth="1"/>
    <col min="40" max="40" width="7.36328125" style="1" customWidth="1"/>
    <col min="41" max="42" width="5.1796875" style="1" customWidth="1"/>
    <col min="43" max="43" width="7.26953125" style="1" customWidth="1"/>
    <col min="44" max="44" width="8.26953125" style="1"/>
    <col min="45" max="45" width="8.26953125" style="2"/>
    <col min="46" max="16384" width="8.26953125" style="1"/>
  </cols>
  <sheetData>
    <row r="1" spans="1:45" s="52" customFormat="1" ht="15" customHeight="1" x14ac:dyDescent="0.55000000000000004">
      <c r="A1" s="54" t="s">
        <v>77</v>
      </c>
      <c r="B1" s="54"/>
      <c r="C1" s="54"/>
      <c r="D1" s="54"/>
      <c r="E1" s="54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53" t="s">
        <v>76</v>
      </c>
      <c r="AO1" s="53"/>
      <c r="AP1" s="53"/>
      <c r="AQ1" s="53"/>
      <c r="AR1" s="11"/>
      <c r="AS1" s="14"/>
    </row>
    <row r="2" spans="1:45" ht="15" customHeight="1" x14ac:dyDescent="0.55000000000000004">
      <c r="A2" s="51"/>
      <c r="B2" s="50" t="s">
        <v>75</v>
      </c>
      <c r="C2" s="49" t="s">
        <v>74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7"/>
      <c r="AL2" s="49" t="s">
        <v>73</v>
      </c>
      <c r="AM2" s="48"/>
      <c r="AN2" s="48"/>
      <c r="AO2" s="48"/>
      <c r="AP2" s="48"/>
      <c r="AQ2" s="47"/>
      <c r="AR2" s="33"/>
      <c r="AS2" s="9"/>
    </row>
    <row r="3" spans="1:45" ht="15" customHeight="1" x14ac:dyDescent="0.55000000000000004">
      <c r="A3" s="39"/>
      <c r="B3" s="46"/>
      <c r="C3" s="43" t="s">
        <v>72</v>
      </c>
      <c r="D3" s="43" t="s">
        <v>71</v>
      </c>
      <c r="E3" s="43" t="s">
        <v>70</v>
      </c>
      <c r="F3" s="43" t="s">
        <v>69</v>
      </c>
      <c r="G3" s="43" t="s">
        <v>68</v>
      </c>
      <c r="H3" s="43" t="s">
        <v>67</v>
      </c>
      <c r="I3" s="43" t="s">
        <v>66</v>
      </c>
      <c r="J3" s="43" t="s">
        <v>65</v>
      </c>
      <c r="K3" s="43" t="s">
        <v>64</v>
      </c>
      <c r="L3" s="43" t="s">
        <v>63</v>
      </c>
      <c r="M3" s="43" t="s">
        <v>62</v>
      </c>
      <c r="N3" s="43" t="s">
        <v>61</v>
      </c>
      <c r="O3" s="43" t="s">
        <v>60</v>
      </c>
      <c r="P3" s="43" t="s">
        <v>59</v>
      </c>
      <c r="Q3" s="43" t="s">
        <v>58</v>
      </c>
      <c r="R3" s="43" t="s">
        <v>57</v>
      </c>
      <c r="S3" s="43" t="s">
        <v>56</v>
      </c>
      <c r="T3" s="43" t="s">
        <v>55</v>
      </c>
      <c r="U3" s="43" t="s">
        <v>54</v>
      </c>
      <c r="V3" s="43" t="s">
        <v>53</v>
      </c>
      <c r="W3" s="43" t="s">
        <v>52</v>
      </c>
      <c r="X3" s="43" t="s">
        <v>51</v>
      </c>
      <c r="Y3" s="43" t="s">
        <v>50</v>
      </c>
      <c r="Z3" s="43" t="s">
        <v>49</v>
      </c>
      <c r="AA3" s="43" t="s">
        <v>48</v>
      </c>
      <c r="AB3" s="43" t="s">
        <v>47</v>
      </c>
      <c r="AC3" s="43" t="s">
        <v>46</v>
      </c>
      <c r="AD3" s="43" t="s">
        <v>45</v>
      </c>
      <c r="AE3" s="43" t="s">
        <v>44</v>
      </c>
      <c r="AF3" s="43" t="s">
        <v>43</v>
      </c>
      <c r="AG3" s="43" t="s">
        <v>42</v>
      </c>
      <c r="AH3" s="43" t="s">
        <v>41</v>
      </c>
      <c r="AI3" s="43" t="s">
        <v>40</v>
      </c>
      <c r="AJ3" s="43" t="s">
        <v>39</v>
      </c>
      <c r="AK3" s="42" t="s">
        <v>34</v>
      </c>
      <c r="AL3" s="45" t="s">
        <v>38</v>
      </c>
      <c r="AM3" s="44"/>
      <c r="AN3" s="43" t="s">
        <v>37</v>
      </c>
      <c r="AO3" s="43" t="s">
        <v>36</v>
      </c>
      <c r="AP3" s="43" t="s">
        <v>35</v>
      </c>
      <c r="AQ3" s="42" t="s">
        <v>34</v>
      </c>
      <c r="AR3" s="41"/>
      <c r="AS3" s="40"/>
    </row>
    <row r="4" spans="1:45" ht="99" customHeight="1" x14ac:dyDescent="0.55000000000000004">
      <c r="A4" s="39"/>
      <c r="B4" s="38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7"/>
      <c r="AF4" s="35"/>
      <c r="AG4" s="35"/>
      <c r="AH4" s="35"/>
      <c r="AI4" s="35"/>
      <c r="AJ4" s="35"/>
      <c r="AK4" s="34"/>
      <c r="AL4" s="36" t="s">
        <v>33</v>
      </c>
      <c r="AM4" s="36" t="s">
        <v>32</v>
      </c>
      <c r="AN4" s="35"/>
      <c r="AO4" s="35"/>
      <c r="AP4" s="35"/>
      <c r="AQ4" s="34"/>
      <c r="AR4" s="33"/>
      <c r="AS4" s="9"/>
    </row>
    <row r="5" spans="1:45" ht="15.75" customHeight="1" x14ac:dyDescent="0.55000000000000004">
      <c r="A5" s="32" t="s">
        <v>31</v>
      </c>
      <c r="B5" s="26">
        <v>127127</v>
      </c>
      <c r="C5" s="26">
        <v>61104</v>
      </c>
      <c r="D5" s="26">
        <v>6915</v>
      </c>
      <c r="E5" s="26">
        <v>5977</v>
      </c>
      <c r="F5" s="26">
        <v>144</v>
      </c>
      <c r="G5" s="26">
        <v>15</v>
      </c>
      <c r="H5" s="26">
        <v>339</v>
      </c>
      <c r="I5" s="26">
        <v>164</v>
      </c>
      <c r="J5" s="26">
        <v>256</v>
      </c>
      <c r="K5" s="26">
        <v>29</v>
      </c>
      <c r="L5" s="26">
        <v>228</v>
      </c>
      <c r="M5" s="26">
        <v>87</v>
      </c>
      <c r="N5" s="26">
        <v>44</v>
      </c>
      <c r="O5" s="26">
        <v>246</v>
      </c>
      <c r="P5" s="26">
        <v>34</v>
      </c>
      <c r="Q5" s="26">
        <v>458</v>
      </c>
      <c r="R5" s="26">
        <v>2510</v>
      </c>
      <c r="S5" s="26">
        <v>51</v>
      </c>
      <c r="T5" s="26">
        <v>69</v>
      </c>
      <c r="U5" s="26">
        <v>1</v>
      </c>
      <c r="V5" s="26">
        <v>118</v>
      </c>
      <c r="W5" s="26">
        <v>1</v>
      </c>
      <c r="X5" s="26">
        <v>385</v>
      </c>
      <c r="Y5" s="26">
        <v>266</v>
      </c>
      <c r="Z5" s="26">
        <v>2</v>
      </c>
      <c r="AA5" s="26">
        <v>9253</v>
      </c>
      <c r="AB5" s="26">
        <v>0</v>
      </c>
      <c r="AC5" s="26">
        <v>7</v>
      </c>
      <c r="AD5" s="26">
        <v>785</v>
      </c>
      <c r="AE5" s="26">
        <v>237</v>
      </c>
      <c r="AF5" s="26">
        <v>7416</v>
      </c>
      <c r="AG5" s="26">
        <v>8194</v>
      </c>
      <c r="AH5" s="26">
        <v>131</v>
      </c>
      <c r="AI5" s="26">
        <v>189</v>
      </c>
      <c r="AJ5" s="26">
        <v>1387</v>
      </c>
      <c r="AK5" s="26">
        <v>107042</v>
      </c>
      <c r="AL5" s="26">
        <v>3359</v>
      </c>
      <c r="AM5" s="26">
        <v>840</v>
      </c>
      <c r="AN5" s="26">
        <v>15339</v>
      </c>
      <c r="AO5" s="26">
        <v>188</v>
      </c>
      <c r="AP5" s="26">
        <v>359</v>
      </c>
      <c r="AQ5" s="26">
        <v>20085</v>
      </c>
      <c r="AR5" s="9"/>
      <c r="AS5" s="9"/>
    </row>
    <row r="6" spans="1:45" ht="15.75" customHeight="1" x14ac:dyDescent="0.55000000000000004">
      <c r="A6" s="32" t="s">
        <v>30</v>
      </c>
      <c r="B6" s="26">
        <f>SUM(B9:B10)</f>
        <v>10353</v>
      </c>
      <c r="C6" s="26">
        <f>SUM(C9:C10)</f>
        <v>4546</v>
      </c>
      <c r="D6" s="26">
        <f>SUM(D9:D10)</f>
        <v>490</v>
      </c>
      <c r="E6" s="26">
        <f>SUM(E9:E10)</f>
        <v>509</v>
      </c>
      <c r="F6" s="26">
        <f>SUM(F9:F10)</f>
        <v>20</v>
      </c>
      <c r="G6" s="26">
        <f>SUM(G9:G10)</f>
        <v>0</v>
      </c>
      <c r="H6" s="26">
        <f>SUM(H9:H10)</f>
        <v>23</v>
      </c>
      <c r="I6" s="26">
        <f>SUM(I9:I10)</f>
        <v>17</v>
      </c>
      <c r="J6" s="26">
        <f>SUM(J9:J10)</f>
        <v>12</v>
      </c>
      <c r="K6" s="26">
        <f>SUM(K9:K10)</f>
        <v>2</v>
      </c>
      <c r="L6" s="26">
        <f>SUM(L9:L10)</f>
        <v>20</v>
      </c>
      <c r="M6" s="26">
        <f>SUM(M9:M10)</f>
        <v>4</v>
      </c>
      <c r="N6" s="26">
        <f>SUM(N9:N10)</f>
        <v>2</v>
      </c>
      <c r="O6" s="26">
        <f>SUM(O9:O10)</f>
        <v>18</v>
      </c>
      <c r="P6" s="26">
        <f>SUM(P9:P10)</f>
        <v>1</v>
      </c>
      <c r="Q6" s="26">
        <f>SUM(Q9:Q10)</f>
        <v>23</v>
      </c>
      <c r="R6" s="26">
        <f>SUM(R9:R10)</f>
        <v>251</v>
      </c>
      <c r="S6" s="26">
        <f>SUM(S9:S10)</f>
        <v>5</v>
      </c>
      <c r="T6" s="26">
        <f>SUM(T9:T10)</f>
        <v>8</v>
      </c>
      <c r="U6" s="26">
        <f>SUM(U9:U10)</f>
        <v>0</v>
      </c>
      <c r="V6" s="26">
        <f>SUM(V9:V10)</f>
        <v>7</v>
      </c>
      <c r="W6" s="26">
        <f>SUM(W9:W10)</f>
        <v>0</v>
      </c>
      <c r="X6" s="26">
        <f>SUM(X9:X10)</f>
        <v>28</v>
      </c>
      <c r="Y6" s="26">
        <f>SUM(Y9:Y10)</f>
        <v>24</v>
      </c>
      <c r="Z6" s="26">
        <f>SUM(Z9:Z10)</f>
        <v>0</v>
      </c>
      <c r="AA6" s="26">
        <f>SUM(AA9:AA10)</f>
        <v>779</v>
      </c>
      <c r="AB6" s="26">
        <f>SUM(AB9:AB10)</f>
        <v>0</v>
      </c>
      <c r="AC6" s="26">
        <f>SUM(AC9:AC10)</f>
        <v>1</v>
      </c>
      <c r="AD6" s="26">
        <f>SUM(AD9:AD10)</f>
        <v>29</v>
      </c>
      <c r="AE6" s="26">
        <f>SUM(AE9:AE10)</f>
        <v>18</v>
      </c>
      <c r="AF6" s="26">
        <f>SUM(AF9:AF10)</f>
        <v>614</v>
      </c>
      <c r="AG6" s="26">
        <f>SUM(AG9:AG10)</f>
        <v>844</v>
      </c>
      <c r="AH6" s="26">
        <f>SUM(AH9:AH10)</f>
        <v>12</v>
      </c>
      <c r="AI6" s="26">
        <f>SUM(AI9:AI10)</f>
        <v>35</v>
      </c>
      <c r="AJ6" s="26">
        <f>SUM(AJ9:AJ10)</f>
        <v>200</v>
      </c>
      <c r="AK6" s="26">
        <f>SUM(AK9:AK10)</f>
        <v>8542</v>
      </c>
      <c r="AL6" s="26">
        <f>SUM(AL9:AL10)</f>
        <v>475</v>
      </c>
      <c r="AM6" s="26">
        <f>SUM(AM9:AM10)</f>
        <v>87</v>
      </c>
      <c r="AN6" s="26">
        <f>SUM(AN9:AN10)</f>
        <v>1246</v>
      </c>
      <c r="AO6" s="26">
        <f>SUM(AO9:AO10)</f>
        <v>0</v>
      </c>
      <c r="AP6" s="26">
        <f>SUM(AP9:AP10)</f>
        <v>3</v>
      </c>
      <c r="AQ6" s="26">
        <f>SUM(AQ9:AQ10)</f>
        <v>1811</v>
      </c>
      <c r="AR6" s="9"/>
      <c r="AS6" s="9"/>
    </row>
    <row r="7" spans="1:45" ht="13.5" customHeight="1" x14ac:dyDescent="0.55000000000000004">
      <c r="A7" s="31" t="s">
        <v>29</v>
      </c>
      <c r="B7" s="22">
        <v>129</v>
      </c>
      <c r="C7" s="22">
        <v>19</v>
      </c>
      <c r="D7" s="22">
        <v>0</v>
      </c>
      <c r="E7" s="22">
        <v>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>
        <v>22</v>
      </c>
      <c r="AB7" s="22"/>
      <c r="AC7" s="22"/>
      <c r="AD7" s="22"/>
      <c r="AE7" s="22"/>
      <c r="AF7" s="22">
        <v>19</v>
      </c>
      <c r="AG7" s="22">
        <v>37</v>
      </c>
      <c r="AH7" s="22"/>
      <c r="AI7" s="22"/>
      <c r="AJ7" s="22"/>
      <c r="AK7" s="22">
        <v>98</v>
      </c>
      <c r="AL7" s="22"/>
      <c r="AM7" s="22"/>
      <c r="AN7" s="22">
        <v>31</v>
      </c>
      <c r="AO7" s="22"/>
      <c r="AP7" s="22"/>
      <c r="AQ7" s="22">
        <v>31</v>
      </c>
      <c r="AR7" s="29"/>
      <c r="AS7" s="29"/>
    </row>
    <row r="8" spans="1:45" ht="13.5" customHeight="1" x14ac:dyDescent="0.55000000000000004">
      <c r="A8" s="31" t="s">
        <v>28</v>
      </c>
      <c r="B8" s="22">
        <f>SUM(AK8,AQ8)</f>
        <v>200</v>
      </c>
      <c r="C8" s="22">
        <v>97</v>
      </c>
      <c r="D8" s="22">
        <v>3</v>
      </c>
      <c r="E8" s="22">
        <v>5</v>
      </c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>
        <v>1</v>
      </c>
      <c r="AB8" s="22"/>
      <c r="AC8" s="22"/>
      <c r="AD8" s="22"/>
      <c r="AE8" s="22"/>
      <c r="AF8" s="22">
        <v>3</v>
      </c>
      <c r="AG8" s="22">
        <v>16</v>
      </c>
      <c r="AH8" s="22"/>
      <c r="AI8" s="22"/>
      <c r="AJ8" s="22"/>
      <c r="AK8" s="22">
        <f>SUM(C8,D8,E8,AA8,AF8,AG8,)</f>
        <v>125</v>
      </c>
      <c r="AL8" s="22"/>
      <c r="AM8" s="22"/>
      <c r="AN8" s="22">
        <v>68</v>
      </c>
      <c r="AO8" s="22">
        <v>7</v>
      </c>
      <c r="AP8" s="22"/>
      <c r="AQ8" s="22">
        <f>AN8+AO8</f>
        <v>75</v>
      </c>
      <c r="AR8" s="30"/>
      <c r="AS8" s="29"/>
    </row>
    <row r="9" spans="1:45" ht="13.5" customHeight="1" x14ac:dyDescent="0.55000000000000004">
      <c r="A9" s="23" t="s">
        <v>27</v>
      </c>
      <c r="B9" s="22">
        <f>IF(SUM(AK9,AQ9)=0,"-",SUM(AK9,AQ9))</f>
        <v>7491</v>
      </c>
      <c r="C9" s="22">
        <v>3597</v>
      </c>
      <c r="D9" s="22">
        <v>362</v>
      </c>
      <c r="E9" s="22">
        <v>366</v>
      </c>
      <c r="F9" s="22">
        <v>16</v>
      </c>
      <c r="G9" s="22">
        <v>0</v>
      </c>
      <c r="H9" s="22">
        <v>9</v>
      </c>
      <c r="I9" s="22">
        <v>7</v>
      </c>
      <c r="J9" s="22">
        <v>5</v>
      </c>
      <c r="K9" s="22">
        <v>2</v>
      </c>
      <c r="L9" s="22">
        <v>13</v>
      </c>
      <c r="M9" s="22">
        <v>2</v>
      </c>
      <c r="N9" s="22">
        <v>2</v>
      </c>
      <c r="O9" s="22">
        <v>8</v>
      </c>
      <c r="P9" s="22">
        <v>1</v>
      </c>
      <c r="Q9" s="22">
        <v>13</v>
      </c>
      <c r="R9" s="22">
        <v>159</v>
      </c>
      <c r="S9" s="22">
        <v>3</v>
      </c>
      <c r="T9" s="22">
        <v>5</v>
      </c>
      <c r="U9" s="22">
        <v>0</v>
      </c>
      <c r="V9" s="22">
        <v>3</v>
      </c>
      <c r="W9" s="22">
        <v>0</v>
      </c>
      <c r="X9" s="22">
        <v>19</v>
      </c>
      <c r="Y9" s="22">
        <v>14</v>
      </c>
      <c r="Z9" s="22">
        <v>0</v>
      </c>
      <c r="AA9" s="22">
        <v>513</v>
      </c>
      <c r="AB9" s="22">
        <v>0</v>
      </c>
      <c r="AC9" s="22">
        <v>1</v>
      </c>
      <c r="AD9" s="22">
        <v>17</v>
      </c>
      <c r="AE9" s="22">
        <v>11</v>
      </c>
      <c r="AF9" s="22">
        <v>411</v>
      </c>
      <c r="AG9" s="22">
        <v>591</v>
      </c>
      <c r="AH9" s="22">
        <v>8</v>
      </c>
      <c r="AI9" s="22">
        <v>20</v>
      </c>
      <c r="AJ9" s="22">
        <v>120</v>
      </c>
      <c r="AK9" s="22">
        <f>IF(SUM(C9:AJ9)=0,"-",SUM(C9:AJ9))</f>
        <v>6298</v>
      </c>
      <c r="AL9" s="22">
        <v>307</v>
      </c>
      <c r="AM9" s="22">
        <v>47</v>
      </c>
      <c r="AN9" s="22">
        <v>839</v>
      </c>
      <c r="AO9" s="22">
        <v>0</v>
      </c>
      <c r="AP9" s="22">
        <v>0</v>
      </c>
      <c r="AQ9" s="22">
        <f>IF(SUM(AL9:AP9)=0,"-",SUM(AL9:AP9))</f>
        <v>1193</v>
      </c>
      <c r="AR9" s="9"/>
      <c r="AS9" s="9"/>
    </row>
    <row r="10" spans="1:45" ht="13.5" customHeight="1" x14ac:dyDescent="0.55000000000000004">
      <c r="A10" s="31" t="s">
        <v>26</v>
      </c>
      <c r="B10" s="22">
        <f>IF(SUM(AK10,AQ10)=0,"-",SUM(AK10,AQ10))</f>
        <v>2862</v>
      </c>
      <c r="C10" s="22">
        <f>IF(SUM(C11:C18)=0,"-",SUM(C11:C18))</f>
        <v>949</v>
      </c>
      <c r="D10" s="22">
        <f>IF(SUM(D11:D18)=0,"-",SUM(D11:D18))</f>
        <v>128</v>
      </c>
      <c r="E10" s="22">
        <f>IF(SUM(E11:E18)=0,"-",SUM(E11:E18))</f>
        <v>143</v>
      </c>
      <c r="F10" s="22">
        <f>IF(SUM(F11:F18)=0,"-",SUM(F11:F18))</f>
        <v>4</v>
      </c>
      <c r="G10" s="22" t="str">
        <f>IF(SUM(G11:G18)=0,"-",SUM(G11:G18))</f>
        <v>-</v>
      </c>
      <c r="H10" s="22">
        <f>IF(SUM(H11:H18)=0,"-",SUM(H11:H18))</f>
        <v>14</v>
      </c>
      <c r="I10" s="22">
        <f>IF(SUM(I11:I18)=0,"-",SUM(I11:I18))</f>
        <v>10</v>
      </c>
      <c r="J10" s="22">
        <f>IF(SUM(J11:J18)=0,"-",SUM(J11:J18))</f>
        <v>7</v>
      </c>
      <c r="K10" s="22" t="str">
        <f>IF(SUM(K11:K18)=0,"-",SUM(K11:K18))</f>
        <v>-</v>
      </c>
      <c r="L10" s="22">
        <f>IF(SUM(L11:L18)=0,"-",SUM(L11:L18))</f>
        <v>7</v>
      </c>
      <c r="M10" s="22">
        <f>IF(SUM(M11:M18)=0,"-",SUM(M11:M18))</f>
        <v>2</v>
      </c>
      <c r="N10" s="22" t="str">
        <f>IF(SUM(N11:N18)=0,"-",SUM(N11:N18))</f>
        <v>-</v>
      </c>
      <c r="O10" s="22">
        <f>IF(SUM(O11:O18)=0,"-",SUM(O11:O18))</f>
        <v>10</v>
      </c>
      <c r="P10" s="22" t="str">
        <f>IF(SUM(P11:P18)=0,"-",SUM(P11:P18))</f>
        <v>-</v>
      </c>
      <c r="Q10" s="22">
        <f>IF(SUM(Q11:Q18)=0,"-",SUM(Q11:Q18))</f>
        <v>10</v>
      </c>
      <c r="R10" s="22">
        <f>IF(SUM(R11:R18)=0,"-",SUM(R11:R18))</f>
        <v>92</v>
      </c>
      <c r="S10" s="22">
        <f>IF(SUM(S11:S18)=0,"-",SUM(S11:S18))</f>
        <v>2</v>
      </c>
      <c r="T10" s="22">
        <f>IF(SUM(T11:T18)=0,"-",SUM(T11:T18))</f>
        <v>3</v>
      </c>
      <c r="U10" s="22" t="str">
        <f>IF(SUM(U11:U18)=0,"-",SUM(U11:U18))</f>
        <v>-</v>
      </c>
      <c r="V10" s="22">
        <f>IF(SUM(V11:V18)=0,"-",SUM(V11:V18))</f>
        <v>4</v>
      </c>
      <c r="W10" s="22" t="str">
        <f>IF(SUM(W11:W18)=0,"-",SUM(W11:W18))</f>
        <v>-</v>
      </c>
      <c r="X10" s="22">
        <f>IF(SUM(X11:X18)=0,"-",SUM(X11:X18))</f>
        <v>9</v>
      </c>
      <c r="Y10" s="22">
        <f>IF(SUM(Y11:Y18)=0,"-",SUM(Y11:Y18))</f>
        <v>10</v>
      </c>
      <c r="Z10" s="22" t="str">
        <f>IF(SUM(Z11:Z18)=0,"-",SUM(Z11:Z18))</f>
        <v>-</v>
      </c>
      <c r="AA10" s="22">
        <f>IF(SUM(AA11:AA18)=0,"-",SUM(AA11:AA18))</f>
        <v>266</v>
      </c>
      <c r="AB10" s="22" t="str">
        <f>IF(SUM(AB11:AB18)=0,"-",SUM(AB11:AB18))</f>
        <v>-</v>
      </c>
      <c r="AC10" s="22" t="str">
        <f>IF(SUM(AC11:AC18)=0,"-",SUM(AC11:AC18))</f>
        <v>-</v>
      </c>
      <c r="AD10" s="22">
        <f>IF(SUM(AD11:AD18)=0,"-",SUM(AD11:AD18))</f>
        <v>12</v>
      </c>
      <c r="AE10" s="22">
        <f>IF(SUM(AE11:AE18)=0,"-",SUM(AE11:AE18))</f>
        <v>7</v>
      </c>
      <c r="AF10" s="22">
        <f>IF(SUM(AF11:AF18)=0,"-",SUM(AF11:AF18))</f>
        <v>203</v>
      </c>
      <c r="AG10" s="22">
        <f>IF(SUM(AG11:AG18)=0,"-",SUM(AG11:AG18))</f>
        <v>253</v>
      </c>
      <c r="AH10" s="22">
        <f>IF(SUM(AH11:AH18)=0,"-",SUM(AH11:AH18))</f>
        <v>4</v>
      </c>
      <c r="AI10" s="22">
        <f>IF(SUM(AI11:AI18)=0,"-",SUM(AI11:AI18))</f>
        <v>15</v>
      </c>
      <c r="AJ10" s="22">
        <f>IF(SUM(AJ11:AJ18)=0,"-",SUM(AJ11:AJ18))</f>
        <v>80</v>
      </c>
      <c r="AK10" s="22">
        <f>IF(SUM(C10:AJ10)=0,"-",SUM(C10:AJ10))</f>
        <v>2244</v>
      </c>
      <c r="AL10" s="22">
        <f>IF(SUM(AL11:AL18)=0,"-",SUM(AL11:AL18))</f>
        <v>168</v>
      </c>
      <c r="AM10" s="22">
        <f>IF(SUM(AM11:AM18)=0,"-",SUM(AM11:AM18))</f>
        <v>40</v>
      </c>
      <c r="AN10" s="22">
        <f>IF(SUM(AN11:AN18)=0,"-",SUM(AN11:AN18))</f>
        <v>407</v>
      </c>
      <c r="AO10" s="22" t="str">
        <f>IF(SUM(AO11:AO18)=0,"-",SUM(AO11:AO18))</f>
        <v>-</v>
      </c>
      <c r="AP10" s="22">
        <f>IF(SUM(AP11:AP18)=0,"-",SUM(AP11:AP18))</f>
        <v>3</v>
      </c>
      <c r="AQ10" s="22">
        <f>IF(SUM(AL10:AP10)=0,"-",SUM(AL10:AP10))</f>
        <v>618</v>
      </c>
      <c r="AR10" s="30"/>
      <c r="AS10" s="29"/>
    </row>
    <row r="11" spans="1:45" ht="13.5" customHeight="1" x14ac:dyDescent="0.55000000000000004">
      <c r="A11" s="28" t="s">
        <v>25</v>
      </c>
      <c r="B11" s="18">
        <f>IF(SUM(AK11,AQ11)=0,"-",SUM(AK11,AQ11))</f>
        <v>969</v>
      </c>
      <c r="C11" s="18">
        <v>345</v>
      </c>
      <c r="D11" s="18">
        <v>56</v>
      </c>
      <c r="E11" s="18">
        <v>52</v>
      </c>
      <c r="F11" s="18">
        <v>1</v>
      </c>
      <c r="G11" s="18">
        <v>0</v>
      </c>
      <c r="H11" s="18">
        <v>7</v>
      </c>
      <c r="I11" s="18">
        <v>3</v>
      </c>
      <c r="J11" s="18">
        <v>3</v>
      </c>
      <c r="K11" s="18">
        <v>0</v>
      </c>
      <c r="L11" s="18">
        <v>4</v>
      </c>
      <c r="M11" s="18">
        <v>0</v>
      </c>
      <c r="N11" s="18">
        <v>0</v>
      </c>
      <c r="O11" s="18">
        <v>2</v>
      </c>
      <c r="P11" s="18">
        <v>0</v>
      </c>
      <c r="Q11" s="18">
        <v>5</v>
      </c>
      <c r="R11" s="18">
        <v>27</v>
      </c>
      <c r="S11" s="18">
        <v>1</v>
      </c>
      <c r="T11" s="18">
        <v>1</v>
      </c>
      <c r="U11" s="18">
        <v>0</v>
      </c>
      <c r="V11" s="18">
        <v>2</v>
      </c>
      <c r="W11" s="18">
        <v>0</v>
      </c>
      <c r="X11" s="18">
        <v>3</v>
      </c>
      <c r="Y11" s="18">
        <v>5</v>
      </c>
      <c r="Z11" s="18">
        <v>0</v>
      </c>
      <c r="AA11" s="18">
        <v>82</v>
      </c>
      <c r="AB11" s="18">
        <v>0</v>
      </c>
      <c r="AC11" s="18">
        <v>0</v>
      </c>
      <c r="AD11" s="18">
        <v>4</v>
      </c>
      <c r="AE11" s="18">
        <v>4</v>
      </c>
      <c r="AF11" s="18">
        <v>72</v>
      </c>
      <c r="AG11" s="18">
        <v>71</v>
      </c>
      <c r="AH11" s="18">
        <v>0</v>
      </c>
      <c r="AI11" s="18">
        <v>6</v>
      </c>
      <c r="AJ11" s="18">
        <v>25</v>
      </c>
      <c r="AK11" s="18">
        <f>IF(SUM(C11:AJ11)=0,"-",SUM(C11:AJ11))</f>
        <v>781</v>
      </c>
      <c r="AL11" s="18">
        <v>41</v>
      </c>
      <c r="AM11" s="18">
        <v>13</v>
      </c>
      <c r="AN11" s="18">
        <v>134</v>
      </c>
      <c r="AO11" s="18">
        <v>0</v>
      </c>
      <c r="AP11" s="18">
        <v>0</v>
      </c>
      <c r="AQ11" s="18">
        <f>IF(SUM(AL11:AP11)=0,"-",SUM(AL11:AP11))</f>
        <v>188</v>
      </c>
      <c r="AR11" s="9"/>
      <c r="AS11" s="9"/>
    </row>
    <row r="12" spans="1:45" ht="13.5" customHeight="1" x14ac:dyDescent="0.55000000000000004">
      <c r="A12" s="28" t="s">
        <v>24</v>
      </c>
      <c r="B12" s="18">
        <f>IF(SUM(AK12,AQ12)=0,"-",SUM(AK12,AQ12))</f>
        <v>205</v>
      </c>
      <c r="C12" s="18">
        <v>55</v>
      </c>
      <c r="D12" s="18">
        <v>5</v>
      </c>
      <c r="E12" s="18">
        <v>8</v>
      </c>
      <c r="F12" s="18">
        <v>1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1</v>
      </c>
      <c r="P12" s="18">
        <v>0</v>
      </c>
      <c r="Q12" s="18">
        <v>0</v>
      </c>
      <c r="R12" s="18">
        <v>7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1</v>
      </c>
      <c r="Z12" s="18">
        <v>0</v>
      </c>
      <c r="AA12" s="18">
        <v>22</v>
      </c>
      <c r="AB12" s="18">
        <v>0</v>
      </c>
      <c r="AC12" s="18">
        <v>0</v>
      </c>
      <c r="AD12" s="18">
        <v>0</v>
      </c>
      <c r="AE12" s="18">
        <v>0</v>
      </c>
      <c r="AF12" s="18">
        <v>18</v>
      </c>
      <c r="AG12" s="18">
        <v>23</v>
      </c>
      <c r="AH12" s="18">
        <v>1</v>
      </c>
      <c r="AI12" s="18">
        <v>5</v>
      </c>
      <c r="AJ12" s="18">
        <v>3</v>
      </c>
      <c r="AK12" s="18">
        <f>IF(SUM(C12:AJ12)=0,"-",SUM(C12:AJ12))</f>
        <v>150</v>
      </c>
      <c r="AL12" s="18">
        <v>17</v>
      </c>
      <c r="AM12" s="18">
        <v>1</v>
      </c>
      <c r="AN12" s="18">
        <v>37</v>
      </c>
      <c r="AO12" s="18">
        <v>0</v>
      </c>
      <c r="AP12" s="18">
        <v>0</v>
      </c>
      <c r="AQ12" s="18">
        <f>IF(SUM(AL12:AP12)=0,"-",SUM(AL12:AP12))</f>
        <v>55</v>
      </c>
      <c r="AR12" s="9"/>
      <c r="AS12" s="9"/>
    </row>
    <row r="13" spans="1:45" ht="13.5" customHeight="1" x14ac:dyDescent="0.55000000000000004">
      <c r="A13" s="28" t="s">
        <v>23</v>
      </c>
      <c r="B13" s="18">
        <f>IF(SUM(AK13,AQ13)=0,"-",SUM(AK13,AQ13))</f>
        <v>107</v>
      </c>
      <c r="C13" s="18">
        <v>34</v>
      </c>
      <c r="D13" s="18">
        <v>3</v>
      </c>
      <c r="E13" s="18">
        <v>4</v>
      </c>
      <c r="F13" s="18">
        <v>1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1</v>
      </c>
      <c r="R13" s="18">
        <v>2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  <c r="Z13" s="18">
        <v>0</v>
      </c>
      <c r="AA13" s="18">
        <v>13</v>
      </c>
      <c r="AB13" s="18">
        <v>0</v>
      </c>
      <c r="AC13" s="18">
        <v>0</v>
      </c>
      <c r="AD13" s="18">
        <v>0</v>
      </c>
      <c r="AE13" s="18">
        <v>0</v>
      </c>
      <c r="AF13" s="18">
        <v>10</v>
      </c>
      <c r="AG13" s="18">
        <v>12</v>
      </c>
      <c r="AH13" s="18">
        <v>0</v>
      </c>
      <c r="AI13" s="18">
        <v>0</v>
      </c>
      <c r="AJ13" s="18">
        <v>0</v>
      </c>
      <c r="AK13" s="18">
        <f>IF(SUM(C13:AJ13)=0,"-",SUM(C13:AJ13))</f>
        <v>80</v>
      </c>
      <c r="AL13" s="18">
        <v>7</v>
      </c>
      <c r="AM13" s="18">
        <v>2</v>
      </c>
      <c r="AN13" s="18">
        <v>18</v>
      </c>
      <c r="AO13" s="18">
        <v>0</v>
      </c>
      <c r="AP13" s="18">
        <v>0</v>
      </c>
      <c r="AQ13" s="18">
        <f>IF(SUM(AL13:AP13)=0,"-",SUM(AL13:AP13))</f>
        <v>27</v>
      </c>
      <c r="AR13" s="9"/>
      <c r="AS13" s="9"/>
    </row>
    <row r="14" spans="1:45" ht="13.5" customHeight="1" x14ac:dyDescent="0.55000000000000004">
      <c r="A14" s="28" t="s">
        <v>22</v>
      </c>
      <c r="B14" s="18">
        <f>IF(SUM(AK14,AQ14)=0,"-",SUM(AK14,AQ14))</f>
        <v>120</v>
      </c>
      <c r="C14" s="18">
        <v>42</v>
      </c>
      <c r="D14" s="18">
        <v>1</v>
      </c>
      <c r="E14" s="18">
        <v>7</v>
      </c>
      <c r="F14" s="18">
        <v>0</v>
      </c>
      <c r="G14" s="18">
        <v>0</v>
      </c>
      <c r="H14" s="18">
        <v>1</v>
      </c>
      <c r="I14" s="18">
        <v>1</v>
      </c>
      <c r="J14" s="18">
        <v>1</v>
      </c>
      <c r="K14" s="18">
        <v>0</v>
      </c>
      <c r="L14" s="18">
        <v>0</v>
      </c>
      <c r="M14" s="18">
        <v>0</v>
      </c>
      <c r="N14" s="18">
        <v>0</v>
      </c>
      <c r="O14" s="18">
        <v>1</v>
      </c>
      <c r="P14" s="18">
        <v>0</v>
      </c>
      <c r="Q14" s="18">
        <v>1</v>
      </c>
      <c r="R14" s="18">
        <v>4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0</v>
      </c>
      <c r="Z14" s="18">
        <v>0</v>
      </c>
      <c r="AA14" s="18">
        <v>11</v>
      </c>
      <c r="AB14" s="18">
        <v>0</v>
      </c>
      <c r="AC14" s="18">
        <v>0</v>
      </c>
      <c r="AD14" s="18">
        <v>0</v>
      </c>
      <c r="AE14" s="18">
        <v>1</v>
      </c>
      <c r="AF14" s="18">
        <v>6</v>
      </c>
      <c r="AG14" s="18">
        <v>13</v>
      </c>
      <c r="AH14" s="18">
        <v>0</v>
      </c>
      <c r="AI14" s="18">
        <v>1</v>
      </c>
      <c r="AJ14" s="18">
        <v>1</v>
      </c>
      <c r="AK14" s="18">
        <f>IF(SUM(C14:AJ14)=0,"-",SUM(C14:AJ14))</f>
        <v>92</v>
      </c>
      <c r="AL14" s="18">
        <v>7</v>
      </c>
      <c r="AM14" s="18">
        <v>3</v>
      </c>
      <c r="AN14" s="18">
        <v>16</v>
      </c>
      <c r="AO14" s="18">
        <v>0</v>
      </c>
      <c r="AP14" s="18">
        <v>2</v>
      </c>
      <c r="AQ14" s="18">
        <f>IF(SUM(AL14:AP14)=0,"-",SUM(AL14:AP14))</f>
        <v>28</v>
      </c>
      <c r="AR14" s="9"/>
      <c r="AS14" s="9"/>
    </row>
    <row r="15" spans="1:45" x14ac:dyDescent="0.55000000000000004">
      <c r="A15" s="28" t="s">
        <v>21</v>
      </c>
      <c r="B15" s="18">
        <f>IF(SUM(AK15,AQ15)=0,"-",SUM(AK15,AQ15))</f>
        <v>150</v>
      </c>
      <c r="C15" s="18">
        <v>55</v>
      </c>
      <c r="D15" s="18">
        <v>8</v>
      </c>
      <c r="E15" s="18">
        <v>9</v>
      </c>
      <c r="F15" s="18">
        <v>0</v>
      </c>
      <c r="G15" s="18">
        <v>0</v>
      </c>
      <c r="H15" s="18">
        <v>0</v>
      </c>
      <c r="I15" s="18">
        <v>0</v>
      </c>
      <c r="J15" s="18">
        <v>2</v>
      </c>
      <c r="K15" s="18">
        <v>0</v>
      </c>
      <c r="L15" s="18">
        <v>0</v>
      </c>
      <c r="M15" s="18">
        <v>0</v>
      </c>
      <c r="N15" s="18">
        <v>0</v>
      </c>
      <c r="O15" s="18">
        <v>1</v>
      </c>
      <c r="P15" s="18">
        <v>0</v>
      </c>
      <c r="Q15" s="18">
        <v>0</v>
      </c>
      <c r="R15" s="18">
        <v>1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  <c r="Z15" s="18">
        <v>0</v>
      </c>
      <c r="AA15" s="18">
        <v>16</v>
      </c>
      <c r="AB15" s="18">
        <v>0</v>
      </c>
      <c r="AC15" s="18">
        <v>0</v>
      </c>
      <c r="AD15" s="18">
        <v>2</v>
      </c>
      <c r="AE15" s="18">
        <v>0</v>
      </c>
      <c r="AF15" s="18">
        <v>14</v>
      </c>
      <c r="AG15" s="18">
        <v>12</v>
      </c>
      <c r="AH15" s="18">
        <v>0</v>
      </c>
      <c r="AI15" s="18">
        <v>0</v>
      </c>
      <c r="AJ15" s="18">
        <v>2</v>
      </c>
      <c r="AK15" s="18">
        <f>IF(SUM(C15:AJ15)=0,"-",SUM(C15:AJ15))</f>
        <v>122</v>
      </c>
      <c r="AL15" s="18">
        <v>3</v>
      </c>
      <c r="AM15" s="18">
        <v>2</v>
      </c>
      <c r="AN15" s="18">
        <v>22</v>
      </c>
      <c r="AO15" s="18">
        <v>0</v>
      </c>
      <c r="AP15" s="18">
        <v>1</v>
      </c>
      <c r="AQ15" s="18">
        <f>IF(SUM(AL15:AP15)=0,"-",SUM(AL15:AP15))</f>
        <v>28</v>
      </c>
      <c r="AR15" s="7"/>
      <c r="AS15" s="6"/>
    </row>
    <row r="16" spans="1:45" ht="13.5" customHeight="1" x14ac:dyDescent="0.55000000000000004">
      <c r="A16" s="28" t="s">
        <v>20</v>
      </c>
      <c r="B16" s="18">
        <f>IF(SUM(AK16,AQ16)=0,"-",SUM(AK16,AQ16))</f>
        <v>575</v>
      </c>
      <c r="C16" s="18">
        <v>224</v>
      </c>
      <c r="D16" s="18">
        <v>32</v>
      </c>
      <c r="E16" s="18">
        <v>44</v>
      </c>
      <c r="F16" s="18">
        <v>0</v>
      </c>
      <c r="G16" s="18">
        <v>0</v>
      </c>
      <c r="H16" s="18">
        <v>5</v>
      </c>
      <c r="I16" s="18">
        <v>5</v>
      </c>
      <c r="J16" s="18">
        <v>1</v>
      </c>
      <c r="K16" s="18">
        <v>0</v>
      </c>
      <c r="L16" s="18">
        <v>2</v>
      </c>
      <c r="M16" s="18">
        <v>2</v>
      </c>
      <c r="N16" s="18">
        <v>0</v>
      </c>
      <c r="O16" s="18">
        <v>3</v>
      </c>
      <c r="P16" s="18">
        <v>0</v>
      </c>
      <c r="Q16" s="18">
        <v>3</v>
      </c>
      <c r="R16" s="18">
        <v>17</v>
      </c>
      <c r="S16" s="18">
        <v>0</v>
      </c>
      <c r="T16" s="18">
        <v>1</v>
      </c>
      <c r="U16" s="18">
        <v>0</v>
      </c>
      <c r="V16" s="18">
        <v>1</v>
      </c>
      <c r="W16" s="18">
        <v>0</v>
      </c>
      <c r="X16" s="18">
        <v>5</v>
      </c>
      <c r="Y16" s="18">
        <v>3</v>
      </c>
      <c r="Z16" s="18">
        <v>0</v>
      </c>
      <c r="AA16" s="18">
        <v>52</v>
      </c>
      <c r="AB16" s="18">
        <v>0</v>
      </c>
      <c r="AC16" s="18">
        <v>0</v>
      </c>
      <c r="AD16" s="18">
        <v>2</v>
      </c>
      <c r="AE16" s="18">
        <v>1</v>
      </c>
      <c r="AF16" s="18">
        <v>40</v>
      </c>
      <c r="AG16" s="18">
        <v>34</v>
      </c>
      <c r="AH16" s="18">
        <v>0</v>
      </c>
      <c r="AI16" s="18">
        <v>0</v>
      </c>
      <c r="AJ16" s="18">
        <v>5</v>
      </c>
      <c r="AK16" s="18">
        <f>IF(SUM(C16:AJ16)=0,"-",SUM(C16:AJ16))</f>
        <v>482</v>
      </c>
      <c r="AL16" s="18">
        <v>5</v>
      </c>
      <c r="AM16" s="18">
        <v>10</v>
      </c>
      <c r="AN16" s="18">
        <v>78</v>
      </c>
      <c r="AO16" s="18">
        <v>0</v>
      </c>
      <c r="AP16" s="18">
        <v>0</v>
      </c>
      <c r="AQ16" s="18">
        <f>IF(SUM(AL16:AP16)=0,"-",SUM(AL16:AP16))</f>
        <v>93</v>
      </c>
      <c r="AR16" s="9"/>
      <c r="AS16" s="9"/>
    </row>
    <row r="17" spans="1:45" ht="13.5" customHeight="1" x14ac:dyDescent="0.55000000000000004">
      <c r="A17" s="28" t="s">
        <v>19</v>
      </c>
      <c r="B17" s="18">
        <f>IF(SUM(AK17,AQ17)=0,"-",SUM(AK17,AQ17))</f>
        <v>134</v>
      </c>
      <c r="C17" s="18">
        <v>34</v>
      </c>
      <c r="D17" s="18">
        <v>4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5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  <c r="Z17" s="18">
        <v>0</v>
      </c>
      <c r="AA17" s="18">
        <v>14</v>
      </c>
      <c r="AB17" s="18">
        <v>0</v>
      </c>
      <c r="AC17" s="18">
        <v>0</v>
      </c>
      <c r="AD17" s="18">
        <v>0</v>
      </c>
      <c r="AE17" s="18">
        <v>0</v>
      </c>
      <c r="AF17" s="18">
        <v>10</v>
      </c>
      <c r="AG17" s="18">
        <v>26</v>
      </c>
      <c r="AH17" s="18">
        <v>1</v>
      </c>
      <c r="AI17" s="18">
        <v>0</v>
      </c>
      <c r="AJ17" s="18">
        <v>6</v>
      </c>
      <c r="AK17" s="18">
        <f>IF(SUM(C17:AJ17)=0,"-",SUM(C17:AJ17))</f>
        <v>100</v>
      </c>
      <c r="AL17" s="18">
        <v>17</v>
      </c>
      <c r="AM17" s="18">
        <v>0</v>
      </c>
      <c r="AN17" s="18">
        <v>17</v>
      </c>
      <c r="AO17" s="18">
        <v>0</v>
      </c>
      <c r="AP17" s="18">
        <v>0</v>
      </c>
      <c r="AQ17" s="18">
        <f>IF(SUM(AL17:AP17)=0,"-",SUM(AL17:AP17))</f>
        <v>34</v>
      </c>
      <c r="AR17" s="9"/>
      <c r="AS17" s="9"/>
    </row>
    <row r="18" spans="1:45" ht="13.5" customHeight="1" x14ac:dyDescent="0.55000000000000004">
      <c r="A18" s="28" t="s">
        <v>18</v>
      </c>
      <c r="B18" s="18">
        <f>IF(SUM(AK18,AQ18)=0,"-",SUM(AK18,AQ18))</f>
        <v>602</v>
      </c>
      <c r="C18" s="18">
        <v>160</v>
      </c>
      <c r="D18" s="18">
        <v>19</v>
      </c>
      <c r="E18" s="18">
        <v>19</v>
      </c>
      <c r="F18" s="18">
        <v>1</v>
      </c>
      <c r="G18" s="18">
        <v>0</v>
      </c>
      <c r="H18" s="18">
        <v>1</v>
      </c>
      <c r="I18" s="18">
        <v>1</v>
      </c>
      <c r="J18" s="18">
        <v>0</v>
      </c>
      <c r="K18" s="18">
        <v>0</v>
      </c>
      <c r="L18" s="18">
        <v>1</v>
      </c>
      <c r="M18" s="18">
        <v>0</v>
      </c>
      <c r="N18" s="18">
        <v>0</v>
      </c>
      <c r="O18" s="18">
        <v>2</v>
      </c>
      <c r="P18" s="18">
        <v>0</v>
      </c>
      <c r="Q18" s="18">
        <v>0</v>
      </c>
      <c r="R18" s="18">
        <v>29</v>
      </c>
      <c r="S18" s="18">
        <v>1</v>
      </c>
      <c r="T18" s="18">
        <v>1</v>
      </c>
      <c r="U18" s="18">
        <v>0</v>
      </c>
      <c r="V18" s="18">
        <v>1</v>
      </c>
      <c r="W18" s="18">
        <v>0</v>
      </c>
      <c r="X18" s="18">
        <v>1</v>
      </c>
      <c r="Y18" s="18">
        <v>1</v>
      </c>
      <c r="Z18" s="18">
        <v>0</v>
      </c>
      <c r="AA18" s="18">
        <v>56</v>
      </c>
      <c r="AB18" s="18">
        <v>0</v>
      </c>
      <c r="AC18" s="18">
        <v>0</v>
      </c>
      <c r="AD18" s="18">
        <v>4</v>
      </c>
      <c r="AE18" s="18">
        <v>1</v>
      </c>
      <c r="AF18" s="18">
        <v>33</v>
      </c>
      <c r="AG18" s="18">
        <v>62</v>
      </c>
      <c r="AH18" s="18">
        <v>2</v>
      </c>
      <c r="AI18" s="18">
        <v>3</v>
      </c>
      <c r="AJ18" s="18">
        <v>38</v>
      </c>
      <c r="AK18" s="18">
        <f>IF(SUM(C18:AJ18)=0,"-",SUM(C18:AJ18))</f>
        <v>437</v>
      </c>
      <c r="AL18" s="18">
        <v>71</v>
      </c>
      <c r="AM18" s="18">
        <v>9</v>
      </c>
      <c r="AN18" s="18">
        <v>85</v>
      </c>
      <c r="AO18" s="18">
        <v>0</v>
      </c>
      <c r="AP18" s="18">
        <v>0</v>
      </c>
      <c r="AQ18" s="18">
        <f>IF(SUM(AL18:AP18)=0,"-",SUM(AL18:AP18))</f>
        <v>165</v>
      </c>
      <c r="AR18" s="9"/>
      <c r="AS18" s="9"/>
    </row>
    <row r="19" spans="1:45" s="24" customFormat="1" ht="48" customHeight="1" x14ac:dyDescent="0.55000000000000004">
      <c r="A19" s="27" t="s">
        <v>17</v>
      </c>
      <c r="B19" s="26">
        <f>B20</f>
        <v>1199</v>
      </c>
      <c r="C19" s="26">
        <f>C20</f>
        <v>404</v>
      </c>
      <c r="D19" s="26">
        <f>D20</f>
        <v>26</v>
      </c>
      <c r="E19" s="26">
        <f>E20</f>
        <v>60</v>
      </c>
      <c r="F19" s="26">
        <f>F20</f>
        <v>7</v>
      </c>
      <c r="G19" s="26" t="str">
        <f>G20</f>
        <v>-</v>
      </c>
      <c r="H19" s="26">
        <f>H20</f>
        <v>5</v>
      </c>
      <c r="I19" s="26">
        <f>I20</f>
        <v>2</v>
      </c>
      <c r="J19" s="26">
        <f>J20</f>
        <v>8</v>
      </c>
      <c r="K19" s="26">
        <f>K20</f>
        <v>1</v>
      </c>
      <c r="L19" s="26">
        <f>L20</f>
        <v>2</v>
      </c>
      <c r="M19" s="26" t="str">
        <f>M20</f>
        <v>-</v>
      </c>
      <c r="N19" s="26" t="str">
        <f>N20</f>
        <v>-</v>
      </c>
      <c r="O19" s="26">
        <f>O20</f>
        <v>10</v>
      </c>
      <c r="P19" s="26">
        <f>P20</f>
        <v>1</v>
      </c>
      <c r="Q19" s="26">
        <f>Q20</f>
        <v>15</v>
      </c>
      <c r="R19" s="26">
        <f>R20</f>
        <v>41</v>
      </c>
      <c r="S19" s="26">
        <f>S20</f>
        <v>1</v>
      </c>
      <c r="T19" s="26" t="str">
        <f>T20</f>
        <v>-</v>
      </c>
      <c r="U19" s="26" t="str">
        <f>U20</f>
        <v>-</v>
      </c>
      <c r="V19" s="26">
        <f>V20</f>
        <v>1</v>
      </c>
      <c r="W19" s="26" t="str">
        <f>W20</f>
        <v>-</v>
      </c>
      <c r="X19" s="26">
        <f>X20</f>
        <v>10</v>
      </c>
      <c r="Y19" s="26">
        <f>Y20</f>
        <v>7</v>
      </c>
      <c r="Z19" s="26" t="str">
        <f>Z20</f>
        <v>-</v>
      </c>
      <c r="AA19" s="26">
        <f>AA20</f>
        <v>108</v>
      </c>
      <c r="AB19" s="26" t="str">
        <f>AB20</f>
        <v>-</v>
      </c>
      <c r="AC19" s="26" t="str">
        <f>AC20</f>
        <v>-</v>
      </c>
      <c r="AD19" s="26">
        <f>AD20</f>
        <v>11</v>
      </c>
      <c r="AE19" s="26">
        <f>AE20</f>
        <v>3</v>
      </c>
      <c r="AF19" s="26">
        <f>AF20</f>
        <v>70</v>
      </c>
      <c r="AG19" s="26">
        <f>AG20</f>
        <v>106</v>
      </c>
      <c r="AH19" s="26">
        <f>AH20</f>
        <v>4</v>
      </c>
      <c r="AI19" s="26">
        <f>AI20</f>
        <v>5</v>
      </c>
      <c r="AJ19" s="26">
        <f>AJ20</f>
        <v>35</v>
      </c>
      <c r="AK19" s="26">
        <f>AK20</f>
        <v>943</v>
      </c>
      <c r="AL19" s="26">
        <f>AL20</f>
        <v>82</v>
      </c>
      <c r="AM19" s="26">
        <f>AM20</f>
        <v>11</v>
      </c>
      <c r="AN19" s="26">
        <f>AN20</f>
        <v>163</v>
      </c>
      <c r="AO19" s="26" t="str">
        <f>AO20</f>
        <v>-</v>
      </c>
      <c r="AP19" s="26" t="str">
        <f>AP20</f>
        <v>-</v>
      </c>
      <c r="AQ19" s="26">
        <f>AQ20</f>
        <v>256</v>
      </c>
      <c r="AR19" s="25"/>
      <c r="AS19" s="25"/>
    </row>
    <row r="20" spans="1:45" s="20" customFormat="1" ht="13.5" customHeight="1" x14ac:dyDescent="0.55000000000000004">
      <c r="A20" s="23" t="s">
        <v>16</v>
      </c>
      <c r="B20" s="22">
        <v>1199</v>
      </c>
      <c r="C20" s="22">
        <v>404</v>
      </c>
      <c r="D20" s="22">
        <v>26</v>
      </c>
      <c r="E20" s="22">
        <v>60</v>
      </c>
      <c r="F20" s="22">
        <v>7</v>
      </c>
      <c r="G20" s="22" t="s">
        <v>2</v>
      </c>
      <c r="H20" s="22">
        <v>5</v>
      </c>
      <c r="I20" s="22">
        <v>2</v>
      </c>
      <c r="J20" s="22">
        <v>8</v>
      </c>
      <c r="K20" s="22">
        <v>1</v>
      </c>
      <c r="L20" s="22">
        <v>2</v>
      </c>
      <c r="M20" s="22" t="s">
        <v>2</v>
      </c>
      <c r="N20" s="22" t="s">
        <v>2</v>
      </c>
      <c r="O20" s="22">
        <v>10</v>
      </c>
      <c r="P20" s="22">
        <v>1</v>
      </c>
      <c r="Q20" s="22">
        <v>15</v>
      </c>
      <c r="R20" s="22">
        <v>41</v>
      </c>
      <c r="S20" s="22">
        <v>1</v>
      </c>
      <c r="T20" s="22" t="s">
        <v>2</v>
      </c>
      <c r="U20" s="22" t="s">
        <v>2</v>
      </c>
      <c r="V20" s="22">
        <v>1</v>
      </c>
      <c r="W20" s="22" t="s">
        <v>2</v>
      </c>
      <c r="X20" s="22">
        <v>10</v>
      </c>
      <c r="Y20" s="22">
        <v>7</v>
      </c>
      <c r="Z20" s="22" t="s">
        <v>2</v>
      </c>
      <c r="AA20" s="22">
        <v>108</v>
      </c>
      <c r="AB20" s="22" t="s">
        <v>2</v>
      </c>
      <c r="AC20" s="22" t="s">
        <v>2</v>
      </c>
      <c r="AD20" s="22">
        <v>11</v>
      </c>
      <c r="AE20" s="22">
        <v>3</v>
      </c>
      <c r="AF20" s="22">
        <v>70</v>
      </c>
      <c r="AG20" s="22">
        <v>106</v>
      </c>
      <c r="AH20" s="22">
        <v>4</v>
      </c>
      <c r="AI20" s="22">
        <v>5</v>
      </c>
      <c r="AJ20" s="22">
        <v>35</v>
      </c>
      <c r="AK20" s="22">
        <v>943</v>
      </c>
      <c r="AL20" s="22">
        <v>82</v>
      </c>
      <c r="AM20" s="22">
        <v>11</v>
      </c>
      <c r="AN20" s="22">
        <v>163</v>
      </c>
      <c r="AO20" s="22" t="s">
        <v>2</v>
      </c>
      <c r="AP20" s="22" t="s">
        <v>2</v>
      </c>
      <c r="AQ20" s="22">
        <v>256</v>
      </c>
      <c r="AR20" s="21"/>
      <c r="AS20" s="21"/>
    </row>
    <row r="21" spans="1:45" s="20" customFormat="1" ht="13.5" customHeight="1" x14ac:dyDescent="0.55000000000000004">
      <c r="A21" s="23" t="s">
        <v>9</v>
      </c>
      <c r="B21" s="22">
        <v>12</v>
      </c>
      <c r="C21" s="22">
        <v>1</v>
      </c>
      <c r="D21" s="22">
        <v>0</v>
      </c>
      <c r="E21" s="22">
        <v>0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>
        <v>1</v>
      </c>
      <c r="AB21" s="22"/>
      <c r="AC21" s="22"/>
      <c r="AD21" s="22"/>
      <c r="AE21" s="22"/>
      <c r="AF21" s="22">
        <v>1</v>
      </c>
      <c r="AG21" s="22">
        <v>6</v>
      </c>
      <c r="AH21" s="22"/>
      <c r="AI21" s="22"/>
      <c r="AJ21" s="22"/>
      <c r="AK21" s="22">
        <v>9</v>
      </c>
      <c r="AL21" s="22"/>
      <c r="AM21" s="22"/>
      <c r="AN21" s="22">
        <v>3</v>
      </c>
      <c r="AO21" s="22"/>
      <c r="AP21" s="22"/>
      <c r="AQ21" s="22">
        <v>3</v>
      </c>
      <c r="AR21" s="21"/>
      <c r="AS21" s="21"/>
    </row>
    <row r="22" spans="1:45" s="20" customFormat="1" ht="13.5" customHeight="1" x14ac:dyDescent="0.55000000000000004">
      <c r="A22" s="23" t="s">
        <v>8</v>
      </c>
      <c r="B22" s="22">
        <v>78</v>
      </c>
      <c r="C22" s="22">
        <v>26</v>
      </c>
      <c r="D22" s="22">
        <v>1</v>
      </c>
      <c r="E22" s="22">
        <v>1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>
        <v>2</v>
      </c>
      <c r="AB22" s="22"/>
      <c r="AC22" s="22"/>
      <c r="AD22" s="22"/>
      <c r="AE22" s="22"/>
      <c r="AF22" s="22">
        <v>3</v>
      </c>
      <c r="AG22" s="22">
        <v>4</v>
      </c>
      <c r="AH22" s="22"/>
      <c r="AI22" s="22"/>
      <c r="AJ22" s="22"/>
      <c r="AK22" s="22">
        <v>37</v>
      </c>
      <c r="AL22" s="22"/>
      <c r="AM22" s="22"/>
      <c r="AN22" s="22">
        <v>41</v>
      </c>
      <c r="AO22" s="22">
        <v>9</v>
      </c>
      <c r="AP22" s="22"/>
      <c r="AQ22" s="22">
        <v>50</v>
      </c>
      <c r="AR22" s="21"/>
      <c r="AS22" s="21"/>
    </row>
    <row r="23" spans="1:45" ht="13.5" customHeight="1" x14ac:dyDescent="0.55000000000000004">
      <c r="A23" s="19" t="s">
        <v>15</v>
      </c>
      <c r="B23" s="18">
        <v>570</v>
      </c>
      <c r="C23" s="18">
        <v>194</v>
      </c>
      <c r="D23" s="18">
        <v>16</v>
      </c>
      <c r="E23" s="18">
        <v>28</v>
      </c>
      <c r="F23" s="18">
        <v>3</v>
      </c>
      <c r="G23" s="18">
        <v>0</v>
      </c>
      <c r="H23" s="18">
        <v>1</v>
      </c>
      <c r="I23" s="18">
        <v>0</v>
      </c>
      <c r="J23" s="18">
        <v>3</v>
      </c>
      <c r="K23" s="18">
        <v>1</v>
      </c>
      <c r="L23" s="18">
        <v>1</v>
      </c>
      <c r="M23" s="18">
        <v>0</v>
      </c>
      <c r="N23" s="18">
        <v>0</v>
      </c>
      <c r="O23" s="18">
        <v>4</v>
      </c>
      <c r="P23" s="18">
        <v>0</v>
      </c>
      <c r="Q23" s="18">
        <v>2</v>
      </c>
      <c r="R23" s="18">
        <v>21</v>
      </c>
      <c r="S23" s="18">
        <v>1</v>
      </c>
      <c r="T23" s="18">
        <v>0</v>
      </c>
      <c r="U23" s="18">
        <v>0</v>
      </c>
      <c r="V23" s="18">
        <v>1</v>
      </c>
      <c r="W23" s="18">
        <v>0</v>
      </c>
      <c r="X23" s="18">
        <v>4</v>
      </c>
      <c r="Y23" s="18">
        <v>1</v>
      </c>
      <c r="Z23" s="18">
        <v>0</v>
      </c>
      <c r="AA23" s="18">
        <v>58</v>
      </c>
      <c r="AB23" s="18">
        <v>0</v>
      </c>
      <c r="AC23" s="18">
        <v>0</v>
      </c>
      <c r="AD23" s="18">
        <v>3</v>
      </c>
      <c r="AE23" s="18">
        <v>0</v>
      </c>
      <c r="AF23" s="18">
        <v>33</v>
      </c>
      <c r="AG23" s="18">
        <v>49</v>
      </c>
      <c r="AH23" s="18">
        <v>2</v>
      </c>
      <c r="AI23" s="18">
        <v>2</v>
      </c>
      <c r="AJ23" s="18">
        <v>17</v>
      </c>
      <c r="AK23" s="18">
        <v>445</v>
      </c>
      <c r="AL23" s="18">
        <v>45</v>
      </c>
      <c r="AM23" s="18">
        <v>5</v>
      </c>
      <c r="AN23" s="18">
        <v>75</v>
      </c>
      <c r="AO23" s="18">
        <v>0</v>
      </c>
      <c r="AP23" s="18">
        <v>0</v>
      </c>
      <c r="AQ23" s="18">
        <v>125</v>
      </c>
      <c r="AR23" s="9"/>
      <c r="AS23" s="9"/>
    </row>
    <row r="24" spans="1:45" ht="13.5" customHeight="1" x14ac:dyDescent="0.55000000000000004">
      <c r="A24" s="19" t="s">
        <v>14</v>
      </c>
      <c r="B24" s="18">
        <v>215</v>
      </c>
      <c r="C24" s="18">
        <v>74</v>
      </c>
      <c r="D24" s="18">
        <v>7</v>
      </c>
      <c r="E24" s="18">
        <v>7</v>
      </c>
      <c r="F24" s="18">
        <v>0</v>
      </c>
      <c r="G24" s="18">
        <v>0</v>
      </c>
      <c r="H24" s="18">
        <v>0</v>
      </c>
      <c r="I24" s="18">
        <v>1</v>
      </c>
      <c r="J24" s="18">
        <v>0</v>
      </c>
      <c r="K24" s="18">
        <v>0</v>
      </c>
      <c r="L24" s="18">
        <v>1</v>
      </c>
      <c r="M24" s="18">
        <v>0</v>
      </c>
      <c r="N24" s="18">
        <v>0</v>
      </c>
      <c r="O24" s="18">
        <v>2</v>
      </c>
      <c r="P24" s="18">
        <v>0</v>
      </c>
      <c r="Q24" s="18">
        <v>4</v>
      </c>
      <c r="R24" s="18">
        <v>12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1</v>
      </c>
      <c r="Y24" s="18">
        <v>1</v>
      </c>
      <c r="Z24" s="18">
        <v>0</v>
      </c>
      <c r="AA24" s="18">
        <v>16</v>
      </c>
      <c r="AB24" s="18">
        <v>0</v>
      </c>
      <c r="AC24" s="18">
        <v>0</v>
      </c>
      <c r="AD24" s="18">
        <v>1</v>
      </c>
      <c r="AE24" s="18">
        <v>0</v>
      </c>
      <c r="AF24" s="18">
        <v>13</v>
      </c>
      <c r="AG24" s="18">
        <v>23</v>
      </c>
      <c r="AH24" s="18">
        <v>2</v>
      </c>
      <c r="AI24" s="18">
        <v>0</v>
      </c>
      <c r="AJ24" s="18">
        <v>9</v>
      </c>
      <c r="AK24" s="18">
        <v>174</v>
      </c>
      <c r="AL24" s="18">
        <v>13</v>
      </c>
      <c r="AM24" s="18">
        <v>1</v>
      </c>
      <c r="AN24" s="18">
        <v>27</v>
      </c>
      <c r="AO24" s="18">
        <v>0</v>
      </c>
      <c r="AP24" s="18">
        <v>0</v>
      </c>
      <c r="AQ24" s="18">
        <v>41</v>
      </c>
      <c r="AR24" s="9"/>
      <c r="AS24" s="9"/>
    </row>
    <row r="25" spans="1:45" ht="13.5" customHeight="1" x14ac:dyDescent="0.55000000000000004">
      <c r="A25" s="19" t="s">
        <v>13</v>
      </c>
      <c r="B25" s="18">
        <v>98</v>
      </c>
      <c r="C25" s="18">
        <v>45</v>
      </c>
      <c r="D25" s="18">
        <v>0</v>
      </c>
      <c r="E25" s="18">
        <v>5</v>
      </c>
      <c r="F25" s="18">
        <v>0</v>
      </c>
      <c r="G25" s="18">
        <v>0</v>
      </c>
      <c r="H25" s="18">
        <v>3</v>
      </c>
      <c r="I25" s="18">
        <v>0</v>
      </c>
      <c r="J25" s="18">
        <v>2</v>
      </c>
      <c r="K25" s="18">
        <v>0</v>
      </c>
      <c r="L25" s="18">
        <v>0</v>
      </c>
      <c r="M25" s="18">
        <v>0</v>
      </c>
      <c r="N25" s="18">
        <v>0</v>
      </c>
      <c r="O25" s="18">
        <v>2</v>
      </c>
      <c r="P25" s="18">
        <v>0</v>
      </c>
      <c r="Q25" s="18">
        <v>2</v>
      </c>
      <c r="R25" s="18">
        <v>1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9</v>
      </c>
      <c r="AB25" s="18">
        <v>0</v>
      </c>
      <c r="AC25" s="18">
        <v>0</v>
      </c>
      <c r="AD25" s="18">
        <v>1</v>
      </c>
      <c r="AE25" s="18">
        <v>0</v>
      </c>
      <c r="AF25" s="18">
        <v>6</v>
      </c>
      <c r="AG25" s="18">
        <v>5</v>
      </c>
      <c r="AH25" s="18">
        <v>0</v>
      </c>
      <c r="AI25" s="18">
        <v>0</v>
      </c>
      <c r="AJ25" s="18">
        <v>1</v>
      </c>
      <c r="AK25" s="18">
        <v>82</v>
      </c>
      <c r="AL25" s="18">
        <v>1</v>
      </c>
      <c r="AM25" s="18">
        <v>1</v>
      </c>
      <c r="AN25" s="18">
        <v>14</v>
      </c>
      <c r="AO25" s="18">
        <v>0</v>
      </c>
      <c r="AP25" s="18">
        <v>0</v>
      </c>
      <c r="AQ25" s="18">
        <v>16</v>
      </c>
      <c r="AR25" s="9"/>
      <c r="AS25" s="9"/>
    </row>
    <row r="26" spans="1:45" ht="13.5" customHeight="1" x14ac:dyDescent="0.55000000000000004">
      <c r="A26" s="19" t="s">
        <v>12</v>
      </c>
      <c r="B26" s="18">
        <v>316</v>
      </c>
      <c r="C26" s="18">
        <v>91</v>
      </c>
      <c r="D26" s="18">
        <v>3</v>
      </c>
      <c r="E26" s="18">
        <v>20</v>
      </c>
      <c r="F26" s="18">
        <v>4</v>
      </c>
      <c r="G26" s="18">
        <v>0</v>
      </c>
      <c r="H26" s="18">
        <v>1</v>
      </c>
      <c r="I26" s="18">
        <v>1</v>
      </c>
      <c r="J26" s="18">
        <v>3</v>
      </c>
      <c r="K26" s="18">
        <v>0</v>
      </c>
      <c r="L26" s="18">
        <v>0</v>
      </c>
      <c r="M26" s="18">
        <v>0</v>
      </c>
      <c r="N26" s="18">
        <v>0</v>
      </c>
      <c r="O26" s="18">
        <v>2</v>
      </c>
      <c r="P26" s="18">
        <v>1</v>
      </c>
      <c r="Q26" s="18">
        <v>7</v>
      </c>
      <c r="R26" s="18">
        <v>7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5</v>
      </c>
      <c r="Y26" s="18">
        <v>5</v>
      </c>
      <c r="Z26" s="18">
        <v>0</v>
      </c>
      <c r="AA26" s="18">
        <v>25</v>
      </c>
      <c r="AB26" s="18">
        <v>0</v>
      </c>
      <c r="AC26" s="18">
        <v>0</v>
      </c>
      <c r="AD26" s="18">
        <v>6</v>
      </c>
      <c r="AE26" s="18">
        <v>3</v>
      </c>
      <c r="AF26" s="18">
        <v>18</v>
      </c>
      <c r="AG26" s="18">
        <v>29</v>
      </c>
      <c r="AH26" s="18">
        <v>0</v>
      </c>
      <c r="AI26" s="18">
        <v>3</v>
      </c>
      <c r="AJ26" s="18">
        <v>8</v>
      </c>
      <c r="AK26" s="18">
        <v>242</v>
      </c>
      <c r="AL26" s="18">
        <v>23</v>
      </c>
      <c r="AM26" s="18">
        <v>4</v>
      </c>
      <c r="AN26" s="18">
        <v>47</v>
      </c>
      <c r="AO26" s="18">
        <v>0</v>
      </c>
      <c r="AP26" s="18">
        <v>0</v>
      </c>
      <c r="AQ26" s="18">
        <v>74</v>
      </c>
      <c r="AR26" s="9"/>
      <c r="AS26" s="9"/>
    </row>
    <row r="27" spans="1:45" s="24" customFormat="1" ht="48" customHeight="1" x14ac:dyDescent="0.55000000000000004">
      <c r="A27" s="27" t="s">
        <v>11</v>
      </c>
      <c r="B27" s="26">
        <f>B28</f>
        <v>1031</v>
      </c>
      <c r="C27" s="26">
        <f>C28</f>
        <v>309</v>
      </c>
      <c r="D27" s="26">
        <f>D28</f>
        <v>20</v>
      </c>
      <c r="E27" s="26">
        <f>E28</f>
        <v>45</v>
      </c>
      <c r="F27" s="26">
        <f>F28</f>
        <v>6</v>
      </c>
      <c r="G27" s="26" t="str">
        <f>G28</f>
        <v>-</v>
      </c>
      <c r="H27" s="26">
        <f>H28</f>
        <v>4</v>
      </c>
      <c r="I27" s="26" t="str">
        <f>I28</f>
        <v>-</v>
      </c>
      <c r="J27" s="26">
        <f>J28</f>
        <v>8</v>
      </c>
      <c r="K27" s="26" t="str">
        <f>K28</f>
        <v>-</v>
      </c>
      <c r="L27" s="26" t="str">
        <f>L28</f>
        <v>-</v>
      </c>
      <c r="M27" s="26">
        <f>M28</f>
        <v>4</v>
      </c>
      <c r="N27" s="26">
        <f>N28</f>
        <v>1</v>
      </c>
      <c r="O27" s="26">
        <f>O28</f>
        <v>7</v>
      </c>
      <c r="P27" s="26">
        <f>P28</f>
        <v>1</v>
      </c>
      <c r="Q27" s="26">
        <f>Q28</f>
        <v>4</v>
      </c>
      <c r="R27" s="26">
        <f>R28</f>
        <v>27</v>
      </c>
      <c r="S27" s="26">
        <f>S28</f>
        <v>1</v>
      </c>
      <c r="T27" s="26" t="str">
        <f>T28</f>
        <v>-</v>
      </c>
      <c r="U27" s="26" t="str">
        <f>U28</f>
        <v>-</v>
      </c>
      <c r="V27" s="26">
        <f>V28</f>
        <v>1</v>
      </c>
      <c r="W27" s="26" t="str">
        <f>W28</f>
        <v>-</v>
      </c>
      <c r="X27" s="26">
        <f>X28</f>
        <v>1</v>
      </c>
      <c r="Y27" s="26">
        <f>Y28</f>
        <v>2</v>
      </c>
      <c r="Z27" s="26" t="str">
        <f>Z28</f>
        <v>-</v>
      </c>
      <c r="AA27" s="26">
        <f>AA28</f>
        <v>74</v>
      </c>
      <c r="AB27" s="26" t="str">
        <f>AB28</f>
        <v>-</v>
      </c>
      <c r="AC27" s="26" t="str">
        <f>AC28</f>
        <v>-</v>
      </c>
      <c r="AD27" s="26">
        <f>AD28</f>
        <v>8</v>
      </c>
      <c r="AE27" s="26" t="str">
        <f>AE28</f>
        <v>-</v>
      </c>
      <c r="AF27" s="26">
        <f>AF28</f>
        <v>61</v>
      </c>
      <c r="AG27" s="26">
        <f>AG28</f>
        <v>96</v>
      </c>
      <c r="AH27" s="26" t="str">
        <f>AH28</f>
        <v>-</v>
      </c>
      <c r="AI27" s="26">
        <f>AI28</f>
        <v>15</v>
      </c>
      <c r="AJ27" s="26">
        <f>AJ28</f>
        <v>12</v>
      </c>
      <c r="AK27" s="26">
        <f>AK28</f>
        <v>707</v>
      </c>
      <c r="AL27" s="26">
        <f>AL28</f>
        <v>119</v>
      </c>
      <c r="AM27" s="26">
        <f>AM28</f>
        <v>11</v>
      </c>
      <c r="AN27" s="26">
        <f>AN28</f>
        <v>171</v>
      </c>
      <c r="AO27" s="26">
        <f>AO28</f>
        <v>23</v>
      </c>
      <c r="AP27" s="26" t="str">
        <f>AP28</f>
        <v>-</v>
      </c>
      <c r="AQ27" s="26">
        <f>AQ28</f>
        <v>324</v>
      </c>
      <c r="AR27" s="25"/>
      <c r="AS27" s="25"/>
    </row>
    <row r="28" spans="1:45" s="20" customFormat="1" ht="13.5" customHeight="1" x14ac:dyDescent="0.55000000000000004">
      <c r="A28" s="23" t="s">
        <v>10</v>
      </c>
      <c r="B28" s="22">
        <v>1031</v>
      </c>
      <c r="C28" s="22">
        <v>309</v>
      </c>
      <c r="D28" s="22">
        <v>20</v>
      </c>
      <c r="E28" s="22">
        <v>45</v>
      </c>
      <c r="F28" s="22">
        <v>6</v>
      </c>
      <c r="G28" s="22" t="s">
        <v>2</v>
      </c>
      <c r="H28" s="22">
        <v>4</v>
      </c>
      <c r="I28" s="22" t="s">
        <v>2</v>
      </c>
      <c r="J28" s="22">
        <v>8</v>
      </c>
      <c r="K28" s="22" t="s">
        <v>2</v>
      </c>
      <c r="L28" s="22" t="s">
        <v>2</v>
      </c>
      <c r="M28" s="22">
        <v>4</v>
      </c>
      <c r="N28" s="22">
        <v>1</v>
      </c>
      <c r="O28" s="22">
        <v>7</v>
      </c>
      <c r="P28" s="22">
        <v>1</v>
      </c>
      <c r="Q28" s="22">
        <v>4</v>
      </c>
      <c r="R28" s="22">
        <v>27</v>
      </c>
      <c r="S28" s="22">
        <v>1</v>
      </c>
      <c r="T28" s="22" t="s">
        <v>2</v>
      </c>
      <c r="U28" s="22" t="s">
        <v>2</v>
      </c>
      <c r="V28" s="22">
        <v>1</v>
      </c>
      <c r="W28" s="22" t="s">
        <v>2</v>
      </c>
      <c r="X28" s="22">
        <v>1</v>
      </c>
      <c r="Y28" s="22">
        <v>2</v>
      </c>
      <c r="Z28" s="22" t="s">
        <v>2</v>
      </c>
      <c r="AA28" s="22">
        <v>74</v>
      </c>
      <c r="AB28" s="22" t="s">
        <v>2</v>
      </c>
      <c r="AC28" s="22" t="s">
        <v>2</v>
      </c>
      <c r="AD28" s="22">
        <v>8</v>
      </c>
      <c r="AE28" s="22" t="s">
        <v>2</v>
      </c>
      <c r="AF28" s="22">
        <v>61</v>
      </c>
      <c r="AG28" s="22">
        <v>96</v>
      </c>
      <c r="AH28" s="22" t="s">
        <v>2</v>
      </c>
      <c r="AI28" s="22">
        <v>15</v>
      </c>
      <c r="AJ28" s="22">
        <v>12</v>
      </c>
      <c r="AK28" s="22">
        <v>707</v>
      </c>
      <c r="AL28" s="22">
        <v>119</v>
      </c>
      <c r="AM28" s="22">
        <v>11</v>
      </c>
      <c r="AN28" s="22">
        <v>171</v>
      </c>
      <c r="AO28" s="22">
        <v>23</v>
      </c>
      <c r="AP28" s="22" t="s">
        <v>2</v>
      </c>
      <c r="AQ28" s="22">
        <v>324</v>
      </c>
      <c r="AR28" s="21"/>
      <c r="AS28" s="21"/>
    </row>
    <row r="29" spans="1:45" s="20" customFormat="1" ht="13.5" customHeight="1" x14ac:dyDescent="0.55000000000000004">
      <c r="A29" s="23" t="s">
        <v>9</v>
      </c>
      <c r="B29" s="22">
        <v>18</v>
      </c>
      <c r="C29" s="22">
        <v>2</v>
      </c>
      <c r="D29" s="22" t="s">
        <v>2</v>
      </c>
      <c r="E29" s="22">
        <v>1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>
        <v>1</v>
      </c>
      <c r="AB29" s="22"/>
      <c r="AC29" s="22"/>
      <c r="AD29" s="22"/>
      <c r="AE29" s="22"/>
      <c r="AF29" s="22">
        <v>3</v>
      </c>
      <c r="AG29" s="22">
        <v>7</v>
      </c>
      <c r="AH29" s="22"/>
      <c r="AI29" s="22"/>
      <c r="AJ29" s="22"/>
      <c r="AK29" s="22">
        <v>14</v>
      </c>
      <c r="AL29" s="22"/>
      <c r="AM29" s="22"/>
      <c r="AN29" s="22">
        <v>4</v>
      </c>
      <c r="AO29" s="22"/>
      <c r="AP29" s="22"/>
      <c r="AQ29" s="22">
        <v>4</v>
      </c>
      <c r="AR29" s="21"/>
      <c r="AS29" s="21"/>
    </row>
    <row r="30" spans="1:45" s="20" customFormat="1" ht="13.5" customHeight="1" x14ac:dyDescent="0.55000000000000004">
      <c r="A30" s="23" t="s">
        <v>8</v>
      </c>
      <c r="B30" s="22">
        <v>92</v>
      </c>
      <c r="C30" s="22">
        <v>29</v>
      </c>
      <c r="D30" s="22">
        <v>1</v>
      </c>
      <c r="E30" s="22">
        <v>2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>
        <v>1</v>
      </c>
      <c r="AB30" s="22"/>
      <c r="AC30" s="22"/>
      <c r="AD30" s="22"/>
      <c r="AE30" s="22"/>
      <c r="AF30" s="22">
        <v>2</v>
      </c>
      <c r="AG30" s="22">
        <v>4</v>
      </c>
      <c r="AH30" s="22"/>
      <c r="AI30" s="22"/>
      <c r="AJ30" s="22"/>
      <c r="AK30" s="22">
        <v>39</v>
      </c>
      <c r="AL30" s="22"/>
      <c r="AM30" s="22"/>
      <c r="AN30" s="22">
        <v>30</v>
      </c>
      <c r="AO30" s="22">
        <v>23</v>
      </c>
      <c r="AP30" s="22"/>
      <c r="AQ30" s="22">
        <v>53</v>
      </c>
      <c r="AR30" s="21"/>
      <c r="AS30" s="21"/>
    </row>
    <row r="31" spans="1:45" ht="13.5" customHeight="1" x14ac:dyDescent="0.55000000000000004">
      <c r="A31" s="19" t="s">
        <v>7</v>
      </c>
      <c r="B31" s="18">
        <v>302</v>
      </c>
      <c r="C31" s="18">
        <v>118</v>
      </c>
      <c r="D31" s="18">
        <v>11</v>
      </c>
      <c r="E31" s="18">
        <v>17</v>
      </c>
      <c r="F31" s="18">
        <v>1</v>
      </c>
      <c r="G31" s="18" t="s">
        <v>2</v>
      </c>
      <c r="H31" s="18" t="s">
        <v>2</v>
      </c>
      <c r="I31" s="18" t="s">
        <v>2</v>
      </c>
      <c r="J31" s="18">
        <v>1</v>
      </c>
      <c r="K31" s="18" t="s">
        <v>2</v>
      </c>
      <c r="L31" s="18" t="s">
        <v>2</v>
      </c>
      <c r="M31" s="18" t="s">
        <v>2</v>
      </c>
      <c r="N31" s="18" t="s">
        <v>2</v>
      </c>
      <c r="O31" s="18">
        <v>3</v>
      </c>
      <c r="P31" s="18" t="s">
        <v>2</v>
      </c>
      <c r="Q31" s="18">
        <v>2</v>
      </c>
      <c r="R31" s="18">
        <v>11</v>
      </c>
      <c r="S31" s="18" t="s">
        <v>2</v>
      </c>
      <c r="T31" s="18" t="s">
        <v>2</v>
      </c>
      <c r="U31" s="18" t="s">
        <v>2</v>
      </c>
      <c r="V31" s="18">
        <v>1</v>
      </c>
      <c r="W31" s="18" t="s">
        <v>2</v>
      </c>
      <c r="X31" s="18" t="s">
        <v>2</v>
      </c>
      <c r="Y31" s="18" t="s">
        <v>2</v>
      </c>
      <c r="Z31" s="18" t="s">
        <v>2</v>
      </c>
      <c r="AA31" s="18">
        <v>25</v>
      </c>
      <c r="AB31" s="18" t="s">
        <v>2</v>
      </c>
      <c r="AC31" s="18" t="s">
        <v>2</v>
      </c>
      <c r="AD31" s="18">
        <v>3</v>
      </c>
      <c r="AE31" s="18" t="s">
        <v>2</v>
      </c>
      <c r="AF31" s="18">
        <v>17</v>
      </c>
      <c r="AG31" s="18">
        <v>27</v>
      </c>
      <c r="AH31" s="18" t="s">
        <v>2</v>
      </c>
      <c r="AI31" s="18">
        <v>6</v>
      </c>
      <c r="AJ31" s="18">
        <v>2</v>
      </c>
      <c r="AK31" s="18">
        <v>245</v>
      </c>
      <c r="AL31" s="18">
        <v>9</v>
      </c>
      <c r="AM31" s="18">
        <v>2</v>
      </c>
      <c r="AN31" s="18">
        <v>46</v>
      </c>
      <c r="AO31" s="18" t="s">
        <v>2</v>
      </c>
      <c r="AP31" s="18" t="s">
        <v>2</v>
      </c>
      <c r="AQ31" s="18">
        <v>57</v>
      </c>
      <c r="AR31" s="9"/>
      <c r="AS31" s="9"/>
    </row>
    <row r="32" spans="1:45" ht="13.5" customHeight="1" x14ac:dyDescent="0.55000000000000004">
      <c r="A32" s="19" t="s">
        <v>6</v>
      </c>
      <c r="B32" s="18">
        <v>139</v>
      </c>
      <c r="C32" s="18">
        <v>38</v>
      </c>
      <c r="D32" s="18">
        <v>1</v>
      </c>
      <c r="E32" s="18">
        <v>9</v>
      </c>
      <c r="F32" s="18">
        <v>1</v>
      </c>
      <c r="G32" s="18" t="s">
        <v>2</v>
      </c>
      <c r="H32" s="18" t="s">
        <v>2</v>
      </c>
      <c r="I32" s="18" t="s">
        <v>2</v>
      </c>
      <c r="J32" s="18">
        <v>2</v>
      </c>
      <c r="K32" s="18" t="s">
        <v>2</v>
      </c>
      <c r="L32" s="18" t="s">
        <v>2</v>
      </c>
      <c r="M32" s="18" t="s">
        <v>2</v>
      </c>
      <c r="N32" s="18" t="s">
        <v>2</v>
      </c>
      <c r="O32" s="18">
        <v>1</v>
      </c>
      <c r="P32" s="18" t="s">
        <v>2</v>
      </c>
      <c r="Q32" s="18" t="s">
        <v>2</v>
      </c>
      <c r="R32" s="18">
        <v>4</v>
      </c>
      <c r="S32" s="18">
        <v>1</v>
      </c>
      <c r="T32" s="18" t="s">
        <v>2</v>
      </c>
      <c r="U32" s="18" t="s">
        <v>2</v>
      </c>
      <c r="V32" s="18" t="s">
        <v>2</v>
      </c>
      <c r="W32" s="18" t="s">
        <v>2</v>
      </c>
      <c r="X32" s="18">
        <v>1</v>
      </c>
      <c r="Y32" s="18" t="s">
        <v>2</v>
      </c>
      <c r="Z32" s="18" t="s">
        <v>2</v>
      </c>
      <c r="AA32" s="18">
        <v>10</v>
      </c>
      <c r="AB32" s="18" t="s">
        <v>2</v>
      </c>
      <c r="AC32" s="18" t="s">
        <v>2</v>
      </c>
      <c r="AD32" s="18">
        <v>2</v>
      </c>
      <c r="AE32" s="18" t="s">
        <v>2</v>
      </c>
      <c r="AF32" s="18">
        <v>8</v>
      </c>
      <c r="AG32" s="18">
        <v>16</v>
      </c>
      <c r="AH32" s="18" t="s">
        <v>2</v>
      </c>
      <c r="AI32" s="18">
        <v>4</v>
      </c>
      <c r="AJ32" s="18">
        <v>3</v>
      </c>
      <c r="AK32" s="18">
        <v>101</v>
      </c>
      <c r="AL32" s="18">
        <v>15</v>
      </c>
      <c r="AM32" s="18">
        <v>2</v>
      </c>
      <c r="AN32" s="18">
        <v>21</v>
      </c>
      <c r="AO32" s="18" t="s">
        <v>2</v>
      </c>
      <c r="AP32" s="18" t="s">
        <v>2</v>
      </c>
      <c r="AQ32" s="18">
        <v>38</v>
      </c>
      <c r="AR32" s="9"/>
      <c r="AS32" s="9"/>
    </row>
    <row r="33" spans="1:45" ht="13.5" customHeight="1" x14ac:dyDescent="0.55000000000000004">
      <c r="A33" s="19" t="s">
        <v>5</v>
      </c>
      <c r="B33" s="18">
        <v>111</v>
      </c>
      <c r="C33" s="18">
        <v>37</v>
      </c>
      <c r="D33" s="18">
        <v>3</v>
      </c>
      <c r="E33" s="18">
        <v>7</v>
      </c>
      <c r="F33" s="18" t="s">
        <v>2</v>
      </c>
      <c r="G33" s="18" t="s">
        <v>2</v>
      </c>
      <c r="H33" s="18">
        <v>1</v>
      </c>
      <c r="I33" s="18" t="s">
        <v>2</v>
      </c>
      <c r="J33" s="18">
        <v>4</v>
      </c>
      <c r="K33" s="18" t="s">
        <v>2</v>
      </c>
      <c r="L33" s="18" t="s">
        <v>2</v>
      </c>
      <c r="M33" s="18">
        <v>1</v>
      </c>
      <c r="N33" s="18" t="s">
        <v>2</v>
      </c>
      <c r="O33" s="18" t="s">
        <v>2</v>
      </c>
      <c r="P33" s="18">
        <v>1</v>
      </c>
      <c r="Q33" s="18">
        <v>1</v>
      </c>
      <c r="R33" s="18">
        <v>3</v>
      </c>
      <c r="S33" s="18" t="s">
        <v>2</v>
      </c>
      <c r="T33" s="18" t="s">
        <v>2</v>
      </c>
      <c r="U33" s="18" t="s">
        <v>2</v>
      </c>
      <c r="V33" s="18" t="s">
        <v>2</v>
      </c>
      <c r="W33" s="18" t="s">
        <v>2</v>
      </c>
      <c r="X33" s="18" t="s">
        <v>2</v>
      </c>
      <c r="Y33" s="18" t="s">
        <v>2</v>
      </c>
      <c r="Z33" s="18" t="s">
        <v>2</v>
      </c>
      <c r="AA33" s="18">
        <v>11</v>
      </c>
      <c r="AB33" s="18" t="s">
        <v>2</v>
      </c>
      <c r="AC33" s="18" t="s">
        <v>2</v>
      </c>
      <c r="AD33" s="18">
        <v>1</v>
      </c>
      <c r="AE33" s="18" t="s">
        <v>2</v>
      </c>
      <c r="AF33" s="18">
        <v>9</v>
      </c>
      <c r="AG33" s="18">
        <v>7</v>
      </c>
      <c r="AH33" s="18" t="s">
        <v>2</v>
      </c>
      <c r="AI33" s="18" t="s">
        <v>2</v>
      </c>
      <c r="AJ33" s="18">
        <v>2</v>
      </c>
      <c r="AK33" s="18">
        <v>88</v>
      </c>
      <c r="AL33" s="18" t="s">
        <v>2</v>
      </c>
      <c r="AM33" s="18">
        <v>5</v>
      </c>
      <c r="AN33" s="18">
        <v>18</v>
      </c>
      <c r="AO33" s="18" t="s">
        <v>2</v>
      </c>
      <c r="AP33" s="18" t="s">
        <v>2</v>
      </c>
      <c r="AQ33" s="18">
        <v>23</v>
      </c>
      <c r="AR33" s="9"/>
      <c r="AS33" s="9"/>
    </row>
    <row r="34" spans="1:45" ht="13.5" customHeight="1" x14ac:dyDescent="0.55000000000000004">
      <c r="A34" s="19" t="s">
        <v>4</v>
      </c>
      <c r="B34" s="18">
        <v>123</v>
      </c>
      <c r="C34" s="18">
        <v>27</v>
      </c>
      <c r="D34" s="18">
        <v>4</v>
      </c>
      <c r="E34" s="18">
        <v>7</v>
      </c>
      <c r="F34" s="18">
        <v>1</v>
      </c>
      <c r="G34" s="18" t="s">
        <v>2</v>
      </c>
      <c r="H34" s="18">
        <v>2</v>
      </c>
      <c r="I34" s="18" t="s">
        <v>2</v>
      </c>
      <c r="J34" s="18">
        <v>1</v>
      </c>
      <c r="K34" s="18" t="s">
        <v>2</v>
      </c>
      <c r="L34" s="18" t="s">
        <v>2</v>
      </c>
      <c r="M34" s="18">
        <v>2</v>
      </c>
      <c r="N34" s="18">
        <v>1</v>
      </c>
      <c r="O34" s="18">
        <v>2</v>
      </c>
      <c r="P34" s="18" t="s">
        <v>2</v>
      </c>
      <c r="Q34" s="18">
        <v>1</v>
      </c>
      <c r="R34" s="18">
        <v>4</v>
      </c>
      <c r="S34" s="18" t="s">
        <v>2</v>
      </c>
      <c r="T34" s="18" t="s">
        <v>2</v>
      </c>
      <c r="U34" s="18" t="s">
        <v>2</v>
      </c>
      <c r="V34" s="18" t="s">
        <v>2</v>
      </c>
      <c r="W34" s="18" t="s">
        <v>2</v>
      </c>
      <c r="X34" s="18" t="s">
        <v>2</v>
      </c>
      <c r="Y34" s="18">
        <v>1</v>
      </c>
      <c r="Z34" s="18" t="s">
        <v>2</v>
      </c>
      <c r="AA34" s="18">
        <v>12</v>
      </c>
      <c r="AB34" s="18" t="s">
        <v>2</v>
      </c>
      <c r="AC34" s="18" t="s">
        <v>2</v>
      </c>
      <c r="AD34" s="18">
        <v>1</v>
      </c>
      <c r="AE34" s="18" t="s">
        <v>2</v>
      </c>
      <c r="AF34" s="18">
        <v>8</v>
      </c>
      <c r="AG34" s="18">
        <v>14</v>
      </c>
      <c r="AH34" s="18" t="s">
        <v>2</v>
      </c>
      <c r="AI34" s="18" t="s">
        <v>2</v>
      </c>
      <c r="AJ34" s="18">
        <v>2</v>
      </c>
      <c r="AK34" s="18">
        <v>90</v>
      </c>
      <c r="AL34" s="18">
        <v>10</v>
      </c>
      <c r="AM34" s="18">
        <v>1</v>
      </c>
      <c r="AN34" s="18">
        <v>22</v>
      </c>
      <c r="AO34" s="18" t="s">
        <v>2</v>
      </c>
      <c r="AP34" s="18" t="s">
        <v>2</v>
      </c>
      <c r="AQ34" s="18">
        <v>33</v>
      </c>
      <c r="AR34" s="9"/>
      <c r="AS34" s="9"/>
    </row>
    <row r="35" spans="1:45" ht="13.5" customHeight="1" x14ac:dyDescent="0.55000000000000004">
      <c r="A35" s="19" t="s">
        <v>3</v>
      </c>
      <c r="B35" s="18">
        <v>246</v>
      </c>
      <c r="C35" s="18">
        <v>58</v>
      </c>
      <c r="D35" s="18" t="s">
        <v>2</v>
      </c>
      <c r="E35" s="18">
        <v>2</v>
      </c>
      <c r="F35" s="18">
        <v>3</v>
      </c>
      <c r="G35" s="18" t="s">
        <v>2</v>
      </c>
      <c r="H35" s="18">
        <v>1</v>
      </c>
      <c r="I35" s="18" t="s">
        <v>2</v>
      </c>
      <c r="J35" s="18" t="s">
        <v>2</v>
      </c>
      <c r="K35" s="18" t="s">
        <v>2</v>
      </c>
      <c r="L35" s="18" t="s">
        <v>2</v>
      </c>
      <c r="M35" s="18">
        <v>1</v>
      </c>
      <c r="N35" s="18" t="s">
        <v>2</v>
      </c>
      <c r="O35" s="18">
        <v>1</v>
      </c>
      <c r="P35" s="18" t="s">
        <v>2</v>
      </c>
      <c r="Q35" s="18" t="s">
        <v>2</v>
      </c>
      <c r="R35" s="18">
        <v>5</v>
      </c>
      <c r="S35" s="18" t="s">
        <v>2</v>
      </c>
      <c r="T35" s="18" t="s">
        <v>2</v>
      </c>
      <c r="U35" s="18" t="s">
        <v>2</v>
      </c>
      <c r="V35" s="18" t="s">
        <v>2</v>
      </c>
      <c r="W35" s="18" t="s">
        <v>2</v>
      </c>
      <c r="X35" s="18" t="s">
        <v>2</v>
      </c>
      <c r="Y35" s="18">
        <v>1</v>
      </c>
      <c r="Z35" s="18" t="s">
        <v>2</v>
      </c>
      <c r="AA35" s="18">
        <v>14</v>
      </c>
      <c r="AB35" s="18" t="s">
        <v>2</v>
      </c>
      <c r="AC35" s="18" t="s">
        <v>2</v>
      </c>
      <c r="AD35" s="18">
        <v>1</v>
      </c>
      <c r="AE35" s="18" t="s">
        <v>2</v>
      </c>
      <c r="AF35" s="18">
        <v>14</v>
      </c>
      <c r="AG35" s="18">
        <v>21</v>
      </c>
      <c r="AH35" s="18" t="s">
        <v>2</v>
      </c>
      <c r="AI35" s="18">
        <v>5</v>
      </c>
      <c r="AJ35" s="18">
        <v>3</v>
      </c>
      <c r="AK35" s="18">
        <v>130</v>
      </c>
      <c r="AL35" s="18">
        <v>85</v>
      </c>
      <c r="AM35" s="18">
        <v>1</v>
      </c>
      <c r="AN35" s="18">
        <v>30</v>
      </c>
      <c r="AO35" s="18" t="s">
        <v>2</v>
      </c>
      <c r="AP35" s="18" t="s">
        <v>2</v>
      </c>
      <c r="AQ35" s="18">
        <v>116</v>
      </c>
      <c r="AR35" s="9"/>
      <c r="AS35" s="9"/>
    </row>
    <row r="36" spans="1:45" ht="13.5" customHeight="1" x14ac:dyDescent="0.55000000000000004">
      <c r="A36" s="17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9"/>
      <c r="AS36" s="9"/>
    </row>
    <row r="37" spans="1:45" s="6" customFormat="1" ht="13.5" customHeight="1" x14ac:dyDescent="0.55000000000000004">
      <c r="A37" s="15" t="s">
        <v>1</v>
      </c>
      <c r="B37" s="9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3"/>
      <c r="AI37" s="13"/>
      <c r="AJ37" s="13"/>
      <c r="AK37" s="13"/>
      <c r="AL37" s="13"/>
      <c r="AM37" s="13"/>
      <c r="AN37" s="13"/>
      <c r="AO37" s="13"/>
      <c r="AP37" s="13"/>
      <c r="AQ37" s="13"/>
    </row>
    <row r="38" spans="1:45" x14ac:dyDescent="0.55000000000000004">
      <c r="A38" s="12" t="s">
        <v>0</v>
      </c>
      <c r="B38" s="10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0"/>
      <c r="AS38" s="9"/>
    </row>
    <row r="39" spans="1:45" x14ac:dyDescent="0.55000000000000004">
      <c r="A39" s="8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6"/>
    </row>
    <row r="40" spans="1:45" x14ac:dyDescent="0.55000000000000004">
      <c r="A40" s="8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6"/>
    </row>
    <row r="43" spans="1:45" x14ac:dyDescent="0.55000000000000004">
      <c r="A43" s="4"/>
      <c r="B43" s="2"/>
      <c r="C43" s="2"/>
    </row>
    <row r="44" spans="1:45" x14ac:dyDescent="0.55000000000000004">
      <c r="A44" s="4"/>
      <c r="B44" s="2"/>
      <c r="C44" s="2"/>
    </row>
    <row r="45" spans="1:45" x14ac:dyDescent="0.55000000000000004">
      <c r="A45" s="4"/>
      <c r="B45" s="2"/>
      <c r="C45" s="2"/>
    </row>
    <row r="46" spans="1:45" x14ac:dyDescent="0.55000000000000004">
      <c r="A46" s="5"/>
      <c r="B46" s="2"/>
      <c r="C46" s="2"/>
    </row>
    <row r="47" spans="1:45" x14ac:dyDescent="0.55000000000000004">
      <c r="A47" s="4"/>
      <c r="B47" s="2"/>
      <c r="C47" s="2"/>
    </row>
    <row r="48" spans="1:45" x14ac:dyDescent="0.55000000000000004">
      <c r="A48" s="4"/>
      <c r="B48" s="2"/>
      <c r="C48" s="2"/>
    </row>
  </sheetData>
  <mergeCells count="41">
    <mergeCell ref="H3:H4"/>
    <mergeCell ref="O3:O4"/>
    <mergeCell ref="I3:I4"/>
    <mergeCell ref="J3:J4"/>
    <mergeCell ref="P3:P4"/>
    <mergeCell ref="M3:M4"/>
    <mergeCell ref="N3:N4"/>
    <mergeCell ref="K3:K4"/>
    <mergeCell ref="L3:L4"/>
    <mergeCell ref="B2:B4"/>
    <mergeCell ref="C3:C4"/>
    <mergeCell ref="D3:D4"/>
    <mergeCell ref="E3:E4"/>
    <mergeCell ref="F3:F4"/>
    <mergeCell ref="G3:G4"/>
    <mergeCell ref="AP3:AP4"/>
    <mergeCell ref="AE3:AE4"/>
    <mergeCell ref="AN3:AN4"/>
    <mergeCell ref="AQ3:AQ4"/>
    <mergeCell ref="AF3:AF4"/>
    <mergeCell ref="AG3:AG4"/>
    <mergeCell ref="AN1:AQ1"/>
    <mergeCell ref="U3:U4"/>
    <mergeCell ref="V3:V4"/>
    <mergeCell ref="AO3:AO4"/>
    <mergeCell ref="Y3:Y4"/>
    <mergeCell ref="W3:W4"/>
    <mergeCell ref="AC3:AC4"/>
    <mergeCell ref="AD3:AD4"/>
    <mergeCell ref="AA3:AA4"/>
    <mergeCell ref="AB3:AB4"/>
    <mergeCell ref="AH3:AH4"/>
    <mergeCell ref="AI3:AI4"/>
    <mergeCell ref="AJ3:AJ4"/>
    <mergeCell ref="AK3:AK4"/>
    <mergeCell ref="Q3:Q4"/>
    <mergeCell ref="R3:R4"/>
    <mergeCell ref="S3:S4"/>
    <mergeCell ref="T3:T4"/>
    <mergeCell ref="Z3:Z4"/>
    <mergeCell ref="X3:X4"/>
  </mergeCells>
  <phoneticPr fontId="3"/>
  <pageMargins left="0.78740157480314965" right="0.78740157480314965" top="0.78740157480314965" bottom="0.78740157480314965" header="0.51181102362204722" footer="0.51181102362204722"/>
  <pageSetup paperSize="9" scale="52" pageOrder="overThenDown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18"/>
  <sheetViews>
    <sheetView showGridLines="0" view="pageBreakPreview" zoomScale="80" zoomScaleNormal="100" zoomScaleSheetLayoutView="80" workbookViewId="0">
      <pane xSplit="1" ySplit="5" topLeftCell="U8" activePane="bottomRight" state="frozen"/>
      <selection activeCell="AR3" sqref="AR3:AR4"/>
      <selection pane="topRight" activeCell="AR3" sqref="AR3:AR4"/>
      <selection pane="bottomLeft" activeCell="AR3" sqref="AR3:AR4"/>
      <selection pane="bottomRight" activeCell="AR3" sqref="AR3:AR4"/>
    </sheetView>
  </sheetViews>
  <sheetFormatPr defaultColWidth="8.26953125" defaultRowHeight="18" x14ac:dyDescent="0.55000000000000004"/>
  <cols>
    <col min="1" max="1" width="9.81640625" style="3" customWidth="1"/>
    <col min="2" max="2" width="8.90625" style="1" customWidth="1"/>
    <col min="3" max="3" width="7.453125" style="1" customWidth="1"/>
    <col min="4" max="4" width="6.54296875" style="1" customWidth="1"/>
    <col min="5" max="5" width="6.1796875" style="1" customWidth="1"/>
    <col min="6" max="6" width="4.26953125" style="1" customWidth="1"/>
    <col min="7" max="7" width="4.7265625" style="1" customWidth="1"/>
    <col min="8" max="9" width="5.1796875" style="1" customWidth="1"/>
    <col min="10" max="10" width="4.36328125" style="1" customWidth="1"/>
    <col min="11" max="17" width="5.1796875" style="1" customWidth="1"/>
    <col min="18" max="18" width="6.1796875" style="1" customWidth="1"/>
    <col min="19" max="26" width="5.1796875" style="1" customWidth="1"/>
    <col min="27" max="27" width="6.1796875" style="1" customWidth="1"/>
    <col min="28" max="28" width="6.453125" style="1" customWidth="1"/>
    <col min="29" max="31" width="5.1796875" style="1" customWidth="1"/>
    <col min="32" max="32" width="7.1796875" style="1" customWidth="1"/>
    <col min="33" max="33" width="8.26953125" style="1" customWidth="1"/>
    <col min="34" max="34" width="6.7265625" style="1" customWidth="1"/>
    <col min="35" max="35" width="5.1796875" style="1" customWidth="1"/>
    <col min="36" max="36" width="6" style="1" customWidth="1"/>
    <col min="37" max="37" width="7.08984375" style="1" customWidth="1"/>
    <col min="38" max="38" width="6.36328125" style="1" customWidth="1"/>
    <col min="39" max="39" width="5.1796875" style="1" customWidth="1"/>
    <col min="40" max="40" width="8.26953125" style="1" customWidth="1"/>
    <col min="41" max="42" width="5.1796875" style="1" customWidth="1"/>
    <col min="43" max="43" width="7.7265625" style="1" customWidth="1"/>
    <col min="44" max="45" width="7.1796875" style="1" customWidth="1"/>
    <col min="46" max="46" width="6.7265625" style="1" customWidth="1"/>
    <col min="47" max="16384" width="8.26953125" style="1"/>
  </cols>
  <sheetData>
    <row r="1" spans="1:48" s="52" customFormat="1" ht="15" customHeight="1" x14ac:dyDescent="0.55000000000000004">
      <c r="A1" s="54" t="s">
        <v>87</v>
      </c>
      <c r="B1" s="54"/>
      <c r="C1" s="54"/>
      <c r="D1" s="54"/>
      <c r="E1" s="54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53" t="s">
        <v>76</v>
      </c>
      <c r="AR1" s="53"/>
      <c r="AS1" s="53"/>
      <c r="AT1" s="53"/>
    </row>
    <row r="2" spans="1:48" ht="24" customHeight="1" x14ac:dyDescent="0.55000000000000004">
      <c r="A2" s="51"/>
      <c r="B2" s="50" t="s">
        <v>75</v>
      </c>
      <c r="C2" s="49" t="s">
        <v>74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7"/>
      <c r="AL2" s="49" t="s">
        <v>73</v>
      </c>
      <c r="AM2" s="48"/>
      <c r="AN2" s="48"/>
      <c r="AO2" s="48"/>
      <c r="AP2" s="48"/>
      <c r="AQ2" s="47"/>
      <c r="AR2" s="72" t="s">
        <v>86</v>
      </c>
      <c r="AS2" s="71"/>
      <c r="AT2" s="70"/>
    </row>
    <row r="3" spans="1:48" ht="15" customHeight="1" x14ac:dyDescent="0.55000000000000004">
      <c r="A3" s="39"/>
      <c r="B3" s="46"/>
      <c r="C3" s="43" t="s">
        <v>72</v>
      </c>
      <c r="D3" s="43" t="s">
        <v>71</v>
      </c>
      <c r="E3" s="43" t="s">
        <v>70</v>
      </c>
      <c r="F3" s="43" t="s">
        <v>69</v>
      </c>
      <c r="G3" s="43" t="s">
        <v>68</v>
      </c>
      <c r="H3" s="43" t="s">
        <v>67</v>
      </c>
      <c r="I3" s="43" t="s">
        <v>66</v>
      </c>
      <c r="J3" s="43" t="s">
        <v>65</v>
      </c>
      <c r="K3" s="43" t="s">
        <v>64</v>
      </c>
      <c r="L3" s="43" t="s">
        <v>63</v>
      </c>
      <c r="M3" s="43" t="s">
        <v>62</v>
      </c>
      <c r="N3" s="43" t="s">
        <v>61</v>
      </c>
      <c r="O3" s="43" t="s">
        <v>60</v>
      </c>
      <c r="P3" s="43" t="s">
        <v>59</v>
      </c>
      <c r="Q3" s="43" t="s">
        <v>58</v>
      </c>
      <c r="R3" s="43" t="s">
        <v>57</v>
      </c>
      <c r="S3" s="43" t="s">
        <v>56</v>
      </c>
      <c r="T3" s="43" t="s">
        <v>55</v>
      </c>
      <c r="U3" s="43" t="s">
        <v>54</v>
      </c>
      <c r="V3" s="43" t="s">
        <v>53</v>
      </c>
      <c r="W3" s="43" t="s">
        <v>52</v>
      </c>
      <c r="X3" s="43" t="s">
        <v>51</v>
      </c>
      <c r="Y3" s="43" t="s">
        <v>50</v>
      </c>
      <c r="Z3" s="43" t="s">
        <v>49</v>
      </c>
      <c r="AA3" s="43" t="s">
        <v>48</v>
      </c>
      <c r="AB3" s="43" t="s">
        <v>47</v>
      </c>
      <c r="AC3" s="43" t="s">
        <v>46</v>
      </c>
      <c r="AD3" s="43" t="s">
        <v>45</v>
      </c>
      <c r="AE3" s="43" t="s">
        <v>44</v>
      </c>
      <c r="AF3" s="43" t="s">
        <v>43</v>
      </c>
      <c r="AG3" s="43" t="s">
        <v>42</v>
      </c>
      <c r="AH3" s="43" t="s">
        <v>41</v>
      </c>
      <c r="AI3" s="43" t="s">
        <v>40</v>
      </c>
      <c r="AJ3" s="43" t="s">
        <v>39</v>
      </c>
      <c r="AK3" s="69" t="s">
        <v>34</v>
      </c>
      <c r="AL3" s="45" t="s">
        <v>38</v>
      </c>
      <c r="AM3" s="44"/>
      <c r="AN3" s="43" t="s">
        <v>37</v>
      </c>
      <c r="AO3" s="43" t="s">
        <v>36</v>
      </c>
      <c r="AP3" s="43" t="s">
        <v>35</v>
      </c>
      <c r="AQ3" s="69" t="s">
        <v>34</v>
      </c>
      <c r="AR3" s="43" t="s">
        <v>85</v>
      </c>
      <c r="AS3" s="43" t="s">
        <v>84</v>
      </c>
      <c r="AT3" s="69" t="s">
        <v>34</v>
      </c>
    </row>
    <row r="4" spans="1:48" ht="99" customHeight="1" x14ac:dyDescent="0.55000000000000004">
      <c r="A4" s="39"/>
      <c r="B4" s="38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7"/>
      <c r="AF4" s="35"/>
      <c r="AG4" s="35"/>
      <c r="AH4" s="35"/>
      <c r="AI4" s="35"/>
      <c r="AJ4" s="35"/>
      <c r="AK4" s="68"/>
      <c r="AL4" s="36" t="s">
        <v>33</v>
      </c>
      <c r="AM4" s="36" t="s">
        <v>32</v>
      </c>
      <c r="AN4" s="35"/>
      <c r="AO4" s="35"/>
      <c r="AP4" s="35"/>
      <c r="AQ4" s="68"/>
      <c r="AR4" s="35"/>
      <c r="AS4" s="35"/>
      <c r="AT4" s="68"/>
    </row>
    <row r="5" spans="1:48" ht="21" customHeight="1" x14ac:dyDescent="0.55000000000000004">
      <c r="A5" s="32" t="s">
        <v>31</v>
      </c>
      <c r="B5" s="67">
        <f>AK5+AQ5+AT5</f>
        <v>127821</v>
      </c>
      <c r="C5" s="67">
        <f>21439+354+12265+4505</f>
        <v>38563</v>
      </c>
      <c r="D5" s="67">
        <f>693+1122+329+895</f>
        <v>3039</v>
      </c>
      <c r="E5" s="67">
        <f>3617+25+1662+379</f>
        <v>5683</v>
      </c>
      <c r="F5" s="67">
        <f>72+1+15</f>
        <v>88</v>
      </c>
      <c r="G5" s="67">
        <f>10+1</f>
        <v>11</v>
      </c>
      <c r="H5" s="67">
        <f>334+81</f>
        <v>415</v>
      </c>
      <c r="I5" s="67">
        <f>148+25</f>
        <v>173</v>
      </c>
      <c r="J5" s="67">
        <f>203+21</f>
        <v>224</v>
      </c>
      <c r="K5" s="67">
        <f>31+9</f>
        <v>40</v>
      </c>
      <c r="L5" s="67">
        <f>173+57</f>
        <v>230</v>
      </c>
      <c r="M5" s="67">
        <f>69+25</f>
        <v>94</v>
      </c>
      <c r="N5" s="67">
        <f>44+25</f>
        <v>69</v>
      </c>
      <c r="O5" s="67">
        <f>227+76</f>
        <v>303</v>
      </c>
      <c r="P5" s="67">
        <f>58+6</f>
        <v>64</v>
      </c>
      <c r="Q5" s="67">
        <f>328+107</f>
        <v>435</v>
      </c>
      <c r="R5" s="67">
        <f>1893+752</f>
        <v>2645</v>
      </c>
      <c r="S5" s="67">
        <f>37+11</f>
        <v>48</v>
      </c>
      <c r="T5" s="67">
        <f>21+24</f>
        <v>45</v>
      </c>
      <c r="U5" s="67">
        <v>9</v>
      </c>
      <c r="V5" s="67">
        <f>226+59</f>
        <v>285</v>
      </c>
      <c r="W5" s="67">
        <v>5</v>
      </c>
      <c r="X5" s="67">
        <f>525+121</f>
        <v>646</v>
      </c>
      <c r="Y5" s="67">
        <f>317+105</f>
        <v>422</v>
      </c>
      <c r="Z5" s="67">
        <f>1+3</f>
        <v>4</v>
      </c>
      <c r="AA5" s="67">
        <f>4420+236+4125+134</f>
        <v>8915</v>
      </c>
      <c r="AB5" s="67">
        <v>0</v>
      </c>
      <c r="AC5" s="67">
        <f>12+12</f>
        <v>24</v>
      </c>
      <c r="AD5" s="67">
        <f>736+217</f>
        <v>953</v>
      </c>
      <c r="AE5" s="67">
        <f>276+116</f>
        <v>392</v>
      </c>
      <c r="AF5" s="67">
        <f>1304+2527+1305+6842</f>
        <v>11978</v>
      </c>
      <c r="AG5" s="67">
        <f>2647+1917+9915+1322</f>
        <v>15801</v>
      </c>
      <c r="AH5" s="67">
        <f>109+1115</f>
        <v>1224</v>
      </c>
      <c r="AI5" s="67">
        <f>175+168</f>
        <v>343</v>
      </c>
      <c r="AJ5" s="67">
        <f>1231+427</f>
        <v>1658</v>
      </c>
      <c r="AK5" s="67">
        <f>SUM(C5:AJ5)</f>
        <v>94828</v>
      </c>
      <c r="AL5" s="67">
        <f>2801+648</f>
        <v>3449</v>
      </c>
      <c r="AM5" s="67">
        <f>562+251</f>
        <v>813</v>
      </c>
      <c r="AN5" s="67">
        <f>7057+240+13494+387</f>
        <v>21178</v>
      </c>
      <c r="AO5" s="67">
        <f>28+1</f>
        <v>29</v>
      </c>
      <c r="AP5" s="67">
        <v>391</v>
      </c>
      <c r="AQ5" s="67">
        <f>SUM(AL5:AP5)</f>
        <v>25860</v>
      </c>
      <c r="AR5" s="67">
        <f>1294+1365</f>
        <v>2659</v>
      </c>
      <c r="AS5" s="67">
        <f>803+3671</f>
        <v>4474</v>
      </c>
      <c r="AT5" s="67">
        <f>SUM(AR5:AS5)</f>
        <v>7133</v>
      </c>
    </row>
    <row r="6" spans="1:48" ht="21" customHeight="1" x14ac:dyDescent="0.55000000000000004">
      <c r="A6" s="32" t="s">
        <v>30</v>
      </c>
      <c r="B6" s="67">
        <f>SUM(B7:B8)</f>
        <v>8726</v>
      </c>
      <c r="C6" s="67">
        <f>SUM(C7:C8)</f>
        <v>2682</v>
      </c>
      <c r="D6" s="67">
        <f>SUM(D7:D8)</f>
        <v>411</v>
      </c>
      <c r="E6" s="67">
        <f>SUM(E7:E8)</f>
        <v>595</v>
      </c>
      <c r="F6" s="67">
        <f>SUM(F7:F8)</f>
        <v>6</v>
      </c>
      <c r="G6" s="67">
        <f>SUM(G7:G8)</f>
        <v>0</v>
      </c>
      <c r="H6" s="67">
        <f>SUM(H7:H8)</f>
        <v>41</v>
      </c>
      <c r="I6" s="67">
        <f>SUM(I7:I8)</f>
        <v>29</v>
      </c>
      <c r="J6" s="67">
        <f>SUM(J7:J8)</f>
        <v>8</v>
      </c>
      <c r="K6" s="67">
        <f>SUM(K7:K8)</f>
        <v>0</v>
      </c>
      <c r="L6" s="67">
        <f>SUM(L7:L8)</f>
        <v>14</v>
      </c>
      <c r="M6" s="67">
        <f>SUM(M7:M8)</f>
        <v>10</v>
      </c>
      <c r="N6" s="67">
        <f>SUM(N7:N8)</f>
        <v>13</v>
      </c>
      <c r="O6" s="67">
        <f>SUM(O7:O8)</f>
        <v>15</v>
      </c>
      <c r="P6" s="67">
        <f>SUM(P7:P8)</f>
        <v>1</v>
      </c>
      <c r="Q6" s="67">
        <f>SUM(Q7:Q8)</f>
        <v>39</v>
      </c>
      <c r="R6" s="67">
        <f>SUM(R7:R8)</f>
        <v>310</v>
      </c>
      <c r="S6" s="67">
        <f>SUM(S7:S8)</f>
        <v>8</v>
      </c>
      <c r="T6" s="67">
        <f>SUM(T7:T8)</f>
        <v>5</v>
      </c>
      <c r="U6" s="67">
        <f>SUM(U7:U8)</f>
        <v>0</v>
      </c>
      <c r="V6" s="67">
        <f>SUM(V7:V8)</f>
        <v>41</v>
      </c>
      <c r="W6" s="67">
        <f>SUM(W7:W8)</f>
        <v>0</v>
      </c>
      <c r="X6" s="67">
        <f>SUM(X7:X8)</f>
        <v>78</v>
      </c>
      <c r="Y6" s="67">
        <f>SUM(Y7:Y8)</f>
        <v>81</v>
      </c>
      <c r="Z6" s="67">
        <f>SUM(Z7:Z8)</f>
        <v>0</v>
      </c>
      <c r="AA6" s="67">
        <f>SUM(AA7:AA8)</f>
        <v>599</v>
      </c>
      <c r="AB6" s="67">
        <f>SUM(AB7:AB8)</f>
        <v>0</v>
      </c>
      <c r="AC6" s="67">
        <f>SUM(AC7:AC8)</f>
        <v>7</v>
      </c>
      <c r="AD6" s="67">
        <f>SUM(AD7:AD8)</f>
        <v>35</v>
      </c>
      <c r="AE6" s="67">
        <f>SUM(AE7:AE8)</f>
        <v>49</v>
      </c>
      <c r="AF6" s="67">
        <f>SUM(AF7:AF8)</f>
        <v>561</v>
      </c>
      <c r="AG6" s="67">
        <f>SUM(AG7:AG8)</f>
        <v>870</v>
      </c>
      <c r="AH6" s="67">
        <f>SUM(AH7:AH8)</f>
        <v>3</v>
      </c>
      <c r="AI6" s="67">
        <f>SUM(AI7:AI8)</f>
        <v>65</v>
      </c>
      <c r="AJ6" s="67">
        <f>SUM(AJ7:AJ8)</f>
        <v>253</v>
      </c>
      <c r="AK6" s="67">
        <f>SUM(AK7:AK8)</f>
        <v>6829</v>
      </c>
      <c r="AL6" s="67">
        <f>SUM(AL7:AL8)</f>
        <v>466</v>
      </c>
      <c r="AM6" s="67">
        <f>SUM(AM7:AM8)</f>
        <v>95</v>
      </c>
      <c r="AN6" s="67">
        <f>SUM(AN7:AN8)</f>
        <v>1161</v>
      </c>
      <c r="AO6" s="67">
        <f>SUM(AO7:AO8)</f>
        <v>0</v>
      </c>
      <c r="AP6" s="67">
        <f>SUM(AP7:AP8)</f>
        <v>5</v>
      </c>
      <c r="AQ6" s="67">
        <f>SUM(AQ7:AQ8)</f>
        <v>1727</v>
      </c>
      <c r="AR6" s="67">
        <f>SUM(AR7:AR8)</f>
        <v>129</v>
      </c>
      <c r="AS6" s="67">
        <f>SUM(AS7:AS8)</f>
        <v>41</v>
      </c>
      <c r="AT6" s="67">
        <f>SUM(AT7:AT8)</f>
        <v>170</v>
      </c>
    </row>
    <row r="7" spans="1:48" ht="21" customHeight="1" x14ac:dyDescent="0.55000000000000004">
      <c r="A7" s="66" t="s">
        <v>83</v>
      </c>
      <c r="B7" s="65">
        <f>IF(SUM(AK7,AQ7,AT7)=0,"-",SUM(AK7,AQ7,AT7))</f>
        <v>4820</v>
      </c>
      <c r="C7" s="65">
        <v>1559</v>
      </c>
      <c r="D7" s="65">
        <v>276</v>
      </c>
      <c r="E7" s="65">
        <v>388</v>
      </c>
      <c r="F7" s="65">
        <v>2</v>
      </c>
      <c r="G7" s="65">
        <v>0</v>
      </c>
      <c r="H7" s="65">
        <v>9</v>
      </c>
      <c r="I7" s="65">
        <v>4</v>
      </c>
      <c r="J7" s="65">
        <v>3</v>
      </c>
      <c r="K7" s="65">
        <v>0</v>
      </c>
      <c r="L7" s="65">
        <v>7</v>
      </c>
      <c r="M7" s="65">
        <v>2</v>
      </c>
      <c r="N7" s="65">
        <v>13</v>
      </c>
      <c r="O7" s="65">
        <v>3</v>
      </c>
      <c r="P7" s="65">
        <v>1</v>
      </c>
      <c r="Q7" s="65">
        <v>23</v>
      </c>
      <c r="R7" s="65">
        <v>144</v>
      </c>
      <c r="S7" s="65">
        <v>4</v>
      </c>
      <c r="T7" s="65">
        <v>1</v>
      </c>
      <c r="U7" s="65">
        <v>0</v>
      </c>
      <c r="V7" s="65">
        <v>16</v>
      </c>
      <c r="W7" s="65">
        <v>0</v>
      </c>
      <c r="X7" s="65">
        <v>41</v>
      </c>
      <c r="Y7" s="65">
        <v>41</v>
      </c>
      <c r="Z7" s="65">
        <v>0</v>
      </c>
      <c r="AA7" s="65">
        <v>272</v>
      </c>
      <c r="AB7" s="65">
        <v>0</v>
      </c>
      <c r="AC7" s="65">
        <v>7</v>
      </c>
      <c r="AD7" s="65">
        <v>17</v>
      </c>
      <c r="AE7" s="65">
        <v>32</v>
      </c>
      <c r="AF7" s="65">
        <v>286</v>
      </c>
      <c r="AG7" s="65">
        <v>500</v>
      </c>
      <c r="AH7" s="65">
        <v>1</v>
      </c>
      <c r="AI7" s="65">
        <v>33</v>
      </c>
      <c r="AJ7" s="65">
        <v>96</v>
      </c>
      <c r="AK7" s="65">
        <f>IF(SUM(C7:AJ7)=0,"-",SUM(C7:AJ7))</f>
        <v>3781</v>
      </c>
      <c r="AL7" s="65">
        <v>219</v>
      </c>
      <c r="AM7" s="65">
        <v>42</v>
      </c>
      <c r="AN7" s="65">
        <v>656</v>
      </c>
      <c r="AO7" s="65">
        <v>0</v>
      </c>
      <c r="AP7" s="65">
        <v>0</v>
      </c>
      <c r="AQ7" s="65">
        <f>IF(SUM(AL7:AP7)=0,"-",SUM(AL7:AP7))</f>
        <v>917</v>
      </c>
      <c r="AR7" s="65">
        <v>83</v>
      </c>
      <c r="AS7" s="65">
        <v>39</v>
      </c>
      <c r="AT7" s="65">
        <f>IF(SUM(AR7:AS7)=0,"-",SUM(AR7:AS7))</f>
        <v>122</v>
      </c>
    </row>
    <row r="8" spans="1:48" ht="21" customHeight="1" x14ac:dyDescent="0.55000000000000004">
      <c r="A8" s="31" t="s">
        <v>82</v>
      </c>
      <c r="B8" s="65">
        <f>IF(SUM(AK8,AQ8,AT8)=0,"-",SUM(AK8,AQ8,AT8))</f>
        <v>3906</v>
      </c>
      <c r="C8" s="65">
        <v>1123</v>
      </c>
      <c r="D8" s="65">
        <v>135</v>
      </c>
      <c r="E8" s="65">
        <v>207</v>
      </c>
      <c r="F8" s="65">
        <v>4</v>
      </c>
      <c r="G8" s="65">
        <v>0</v>
      </c>
      <c r="H8" s="65">
        <v>32</v>
      </c>
      <c r="I8" s="65">
        <v>25</v>
      </c>
      <c r="J8" s="65">
        <v>5</v>
      </c>
      <c r="K8" s="65">
        <v>0</v>
      </c>
      <c r="L8" s="65">
        <v>7</v>
      </c>
      <c r="M8" s="65">
        <v>8</v>
      </c>
      <c r="N8" s="65">
        <v>0</v>
      </c>
      <c r="O8" s="65">
        <v>12</v>
      </c>
      <c r="P8" s="65">
        <v>0</v>
      </c>
      <c r="Q8" s="65">
        <v>16</v>
      </c>
      <c r="R8" s="65">
        <v>166</v>
      </c>
      <c r="S8" s="65">
        <v>4</v>
      </c>
      <c r="T8" s="65">
        <v>4</v>
      </c>
      <c r="U8" s="65">
        <v>0</v>
      </c>
      <c r="V8" s="65">
        <v>25</v>
      </c>
      <c r="W8" s="65">
        <v>0</v>
      </c>
      <c r="X8" s="65">
        <v>37</v>
      </c>
      <c r="Y8" s="65">
        <v>40</v>
      </c>
      <c r="Z8" s="65">
        <v>0</v>
      </c>
      <c r="AA8" s="65">
        <v>327</v>
      </c>
      <c r="AB8" s="65">
        <v>0</v>
      </c>
      <c r="AC8" s="65">
        <v>0</v>
      </c>
      <c r="AD8" s="65">
        <v>18</v>
      </c>
      <c r="AE8" s="65">
        <v>17</v>
      </c>
      <c r="AF8" s="65">
        <v>275</v>
      </c>
      <c r="AG8" s="65">
        <v>370</v>
      </c>
      <c r="AH8" s="65">
        <v>2</v>
      </c>
      <c r="AI8" s="65">
        <v>32</v>
      </c>
      <c r="AJ8" s="65">
        <v>157</v>
      </c>
      <c r="AK8" s="65">
        <f>IF(SUM(C8:AJ8)=0,"-",SUM(C8:AJ8))</f>
        <v>3048</v>
      </c>
      <c r="AL8" s="65">
        <v>247</v>
      </c>
      <c r="AM8" s="65">
        <v>53</v>
      </c>
      <c r="AN8" s="65">
        <v>505</v>
      </c>
      <c r="AO8" s="65">
        <v>0</v>
      </c>
      <c r="AP8" s="65">
        <v>5</v>
      </c>
      <c r="AQ8" s="65">
        <f>IF(SUM(AL8:AP8)=0,"-",SUM(AL8:AP8))</f>
        <v>810</v>
      </c>
      <c r="AR8" s="65">
        <v>46</v>
      </c>
      <c r="AS8" s="65">
        <v>2</v>
      </c>
      <c r="AT8" s="65">
        <f>IF(SUM(AR8:AS8)=0,"-",SUM(AR8:AS8))</f>
        <v>48</v>
      </c>
    </row>
    <row r="9" spans="1:48" s="24" customFormat="1" ht="50" customHeight="1" x14ac:dyDescent="0.55000000000000004">
      <c r="A9" s="64" t="s">
        <v>81</v>
      </c>
      <c r="B9" s="63">
        <f>B10</f>
        <v>1355</v>
      </c>
      <c r="C9" s="63">
        <f>C10</f>
        <v>390</v>
      </c>
      <c r="D9" s="63">
        <f>D10</f>
        <v>20</v>
      </c>
      <c r="E9" s="63">
        <f>E10</f>
        <v>38</v>
      </c>
      <c r="F9" s="63">
        <f>F10</f>
        <v>3</v>
      </c>
      <c r="G9" s="63">
        <f>G10</f>
        <v>0</v>
      </c>
      <c r="H9" s="63">
        <f>H10</f>
        <v>4</v>
      </c>
      <c r="I9" s="63">
        <f>I10</f>
        <v>3</v>
      </c>
      <c r="J9" s="63">
        <f>J10</f>
        <v>6</v>
      </c>
      <c r="K9" s="63">
        <f>K10</f>
        <v>2</v>
      </c>
      <c r="L9" s="63">
        <f>L10</f>
        <v>2</v>
      </c>
      <c r="M9" s="63">
        <f>M10</f>
        <v>0</v>
      </c>
      <c r="N9" s="63">
        <f>N10</f>
        <v>0</v>
      </c>
      <c r="O9" s="63">
        <f>O10</f>
        <v>11</v>
      </c>
      <c r="P9" s="63">
        <f>P10</f>
        <v>1</v>
      </c>
      <c r="Q9" s="63">
        <f>Q10</f>
        <v>11</v>
      </c>
      <c r="R9" s="63">
        <f>R10</f>
        <v>46</v>
      </c>
      <c r="S9" s="63">
        <f>S10</f>
        <v>2</v>
      </c>
      <c r="T9" s="63">
        <f>T10</f>
        <v>0</v>
      </c>
      <c r="U9" s="63">
        <f>U10</f>
        <v>0</v>
      </c>
      <c r="V9" s="63">
        <f>V10</f>
        <v>2</v>
      </c>
      <c r="W9" s="63">
        <f>W10</f>
        <v>0</v>
      </c>
      <c r="X9" s="63">
        <f>X10</f>
        <v>18</v>
      </c>
      <c r="Y9" s="63">
        <f>Y10</f>
        <v>15</v>
      </c>
      <c r="Z9" s="63">
        <f>Z10</f>
        <v>0</v>
      </c>
      <c r="AA9" s="63">
        <f>AA10</f>
        <v>120</v>
      </c>
      <c r="AB9" s="63">
        <f>AB10</f>
        <v>0</v>
      </c>
      <c r="AC9" s="63">
        <f>AC10</f>
        <v>0</v>
      </c>
      <c r="AD9" s="63">
        <f>AD10</f>
        <v>11</v>
      </c>
      <c r="AE9" s="63">
        <f>AE10</f>
        <v>4</v>
      </c>
      <c r="AF9" s="63">
        <f>AF10</f>
        <v>97</v>
      </c>
      <c r="AG9" s="63">
        <f>AG10</f>
        <v>142</v>
      </c>
      <c r="AH9" s="63">
        <f>AH10</f>
        <v>3</v>
      </c>
      <c r="AI9" s="63">
        <f>AI10</f>
        <v>3</v>
      </c>
      <c r="AJ9" s="63">
        <f>AJ10</f>
        <v>48</v>
      </c>
      <c r="AK9" s="63">
        <f>AK10</f>
        <v>1002</v>
      </c>
      <c r="AL9" s="63">
        <f>AL10</f>
        <v>101</v>
      </c>
      <c r="AM9" s="63">
        <f>AM10</f>
        <v>4</v>
      </c>
      <c r="AN9" s="63">
        <f>AN10</f>
        <v>192</v>
      </c>
      <c r="AO9" s="63">
        <f>AO10</f>
        <v>0</v>
      </c>
      <c r="AP9" s="63">
        <f>AP10</f>
        <v>0</v>
      </c>
      <c r="AQ9" s="63">
        <f>AQ10</f>
        <v>297</v>
      </c>
      <c r="AR9" s="63">
        <f>AR10</f>
        <v>56</v>
      </c>
      <c r="AS9" s="63">
        <f>AS10</f>
        <v>0</v>
      </c>
      <c r="AT9" s="63">
        <f>AT10</f>
        <v>56</v>
      </c>
    </row>
    <row r="10" spans="1:48" s="61" customFormat="1" ht="21" customHeight="1" x14ac:dyDescent="0.55000000000000004">
      <c r="A10" s="58" t="s">
        <v>80</v>
      </c>
      <c r="B10" s="62">
        <v>1355</v>
      </c>
      <c r="C10" s="62">
        <v>390</v>
      </c>
      <c r="D10" s="62">
        <v>20</v>
      </c>
      <c r="E10" s="62">
        <v>38</v>
      </c>
      <c r="F10" s="62">
        <v>3</v>
      </c>
      <c r="G10" s="62">
        <v>0</v>
      </c>
      <c r="H10" s="62">
        <v>4</v>
      </c>
      <c r="I10" s="62">
        <v>3</v>
      </c>
      <c r="J10" s="62">
        <v>6</v>
      </c>
      <c r="K10" s="62">
        <v>2</v>
      </c>
      <c r="L10" s="62">
        <v>2</v>
      </c>
      <c r="M10" s="62">
        <v>0</v>
      </c>
      <c r="N10" s="62">
        <v>0</v>
      </c>
      <c r="O10" s="62">
        <v>11</v>
      </c>
      <c r="P10" s="62">
        <v>1</v>
      </c>
      <c r="Q10" s="62">
        <v>11</v>
      </c>
      <c r="R10" s="62">
        <v>46</v>
      </c>
      <c r="S10" s="62">
        <v>2</v>
      </c>
      <c r="T10" s="62">
        <v>0</v>
      </c>
      <c r="U10" s="62">
        <v>0</v>
      </c>
      <c r="V10" s="62">
        <v>2</v>
      </c>
      <c r="W10" s="62">
        <v>0</v>
      </c>
      <c r="X10" s="62">
        <v>18</v>
      </c>
      <c r="Y10" s="62">
        <v>15</v>
      </c>
      <c r="Z10" s="62">
        <v>0</v>
      </c>
      <c r="AA10" s="62">
        <v>120</v>
      </c>
      <c r="AB10" s="62">
        <v>0</v>
      </c>
      <c r="AC10" s="62">
        <v>0</v>
      </c>
      <c r="AD10" s="62">
        <v>11</v>
      </c>
      <c r="AE10" s="62">
        <v>4</v>
      </c>
      <c r="AF10" s="62">
        <v>97</v>
      </c>
      <c r="AG10" s="62">
        <v>142</v>
      </c>
      <c r="AH10" s="62">
        <v>3</v>
      </c>
      <c r="AI10" s="62">
        <v>3</v>
      </c>
      <c r="AJ10" s="62">
        <v>48</v>
      </c>
      <c r="AK10" s="62">
        <v>1002</v>
      </c>
      <c r="AL10" s="62">
        <v>101</v>
      </c>
      <c r="AM10" s="62">
        <v>4</v>
      </c>
      <c r="AN10" s="62">
        <v>192</v>
      </c>
      <c r="AO10" s="62">
        <v>0</v>
      </c>
      <c r="AP10" s="62">
        <v>0</v>
      </c>
      <c r="AQ10" s="62">
        <v>297</v>
      </c>
      <c r="AR10" s="62">
        <v>56</v>
      </c>
      <c r="AS10" s="62">
        <v>0</v>
      </c>
      <c r="AT10" s="62">
        <v>56</v>
      </c>
    </row>
    <row r="11" spans="1:48" s="24" customFormat="1" ht="50" customHeight="1" x14ac:dyDescent="0.55000000000000004">
      <c r="A11" s="60" t="s">
        <v>79</v>
      </c>
      <c r="B11" s="59">
        <f>B12</f>
        <v>1459</v>
      </c>
      <c r="C11" s="59">
        <f>C12</f>
        <v>448</v>
      </c>
      <c r="D11" s="59">
        <f>D12</f>
        <v>11</v>
      </c>
      <c r="E11" s="59">
        <f>E12</f>
        <v>82</v>
      </c>
      <c r="F11" s="59">
        <f>F12</f>
        <v>10</v>
      </c>
      <c r="G11" s="59" t="str">
        <f>G12</f>
        <v>-</v>
      </c>
      <c r="H11" s="59">
        <f>H12</f>
        <v>7</v>
      </c>
      <c r="I11" s="59" t="str">
        <f>I12</f>
        <v>-</v>
      </c>
      <c r="J11" s="59">
        <f>J12</f>
        <v>13</v>
      </c>
      <c r="K11" s="59" t="str">
        <f>K12</f>
        <v>-</v>
      </c>
      <c r="L11" s="59" t="str">
        <f>L12</f>
        <v>-</v>
      </c>
      <c r="M11" s="59">
        <f>M12</f>
        <v>3</v>
      </c>
      <c r="N11" s="59" t="str">
        <f>N12</f>
        <v>-</v>
      </c>
      <c r="O11" s="59">
        <f>O12</f>
        <v>13</v>
      </c>
      <c r="P11" s="59">
        <f>P12</f>
        <v>2</v>
      </c>
      <c r="Q11" s="59">
        <f>Q12</f>
        <v>8</v>
      </c>
      <c r="R11" s="59">
        <f>R12</f>
        <v>51</v>
      </c>
      <c r="S11" s="59">
        <f>S12</f>
        <v>2</v>
      </c>
      <c r="T11" s="59" t="str">
        <f>T12</f>
        <v>-</v>
      </c>
      <c r="U11" s="59" t="str">
        <f>U12</f>
        <v>-</v>
      </c>
      <c r="V11" s="59">
        <f>V12</f>
        <v>6</v>
      </c>
      <c r="W11" s="59" t="str">
        <f>W12</f>
        <v>-</v>
      </c>
      <c r="X11" s="59" t="str">
        <f>X12</f>
        <v>-</v>
      </c>
      <c r="Y11" s="59">
        <f>Y12</f>
        <v>3</v>
      </c>
      <c r="Z11" s="59" t="str">
        <f>Z12</f>
        <v>-</v>
      </c>
      <c r="AA11" s="59">
        <f>AA12</f>
        <v>102</v>
      </c>
      <c r="AB11" s="59" t="str">
        <f>AB12</f>
        <v>-</v>
      </c>
      <c r="AC11" s="59" t="str">
        <f>AC12</f>
        <v>-</v>
      </c>
      <c r="AD11" s="59">
        <f>AD12</f>
        <v>22</v>
      </c>
      <c r="AE11" s="59" t="str">
        <f>AE12</f>
        <v>-</v>
      </c>
      <c r="AF11" s="59">
        <f>AF12</f>
        <v>137</v>
      </c>
      <c r="AG11" s="59">
        <f>AG12</f>
        <v>129</v>
      </c>
      <c r="AH11" s="59" t="str">
        <f>AH12</f>
        <v>-</v>
      </c>
      <c r="AI11" s="59">
        <f>AI12</f>
        <v>25</v>
      </c>
      <c r="AJ11" s="59">
        <f>AJ12</f>
        <v>16</v>
      </c>
      <c r="AK11" s="59">
        <f>AK12</f>
        <v>1090</v>
      </c>
      <c r="AL11" s="59">
        <f>AL12</f>
        <v>137</v>
      </c>
      <c r="AM11" s="59">
        <f>AM12</f>
        <v>22</v>
      </c>
      <c r="AN11" s="59">
        <f>AN12</f>
        <v>188</v>
      </c>
      <c r="AO11" s="59">
        <f>AO12</f>
        <v>5</v>
      </c>
      <c r="AP11" s="59" t="str">
        <f>AP12</f>
        <v>-</v>
      </c>
      <c r="AQ11" s="59">
        <f>AQ12</f>
        <v>352</v>
      </c>
      <c r="AR11" s="59">
        <f>AR12</f>
        <v>15</v>
      </c>
      <c r="AS11" s="59">
        <f>AS12</f>
        <v>2</v>
      </c>
      <c r="AT11" s="59">
        <f>AT12</f>
        <v>17</v>
      </c>
    </row>
    <row r="12" spans="1:48" s="20" customFormat="1" ht="21" customHeight="1" x14ac:dyDescent="0.55000000000000004">
      <c r="A12" s="58" t="s">
        <v>78</v>
      </c>
      <c r="B12" s="57">
        <v>1459</v>
      </c>
      <c r="C12" s="57">
        <v>448</v>
      </c>
      <c r="D12" s="57">
        <v>11</v>
      </c>
      <c r="E12" s="57">
        <v>82</v>
      </c>
      <c r="F12" s="57">
        <v>10</v>
      </c>
      <c r="G12" s="57" t="s">
        <v>2</v>
      </c>
      <c r="H12" s="57">
        <v>7</v>
      </c>
      <c r="I12" s="57" t="s">
        <v>2</v>
      </c>
      <c r="J12" s="57">
        <v>13</v>
      </c>
      <c r="K12" s="57" t="s">
        <v>2</v>
      </c>
      <c r="L12" s="57" t="s">
        <v>2</v>
      </c>
      <c r="M12" s="57">
        <v>3</v>
      </c>
      <c r="N12" s="57" t="s">
        <v>2</v>
      </c>
      <c r="O12" s="57">
        <v>13</v>
      </c>
      <c r="P12" s="57">
        <v>2</v>
      </c>
      <c r="Q12" s="57">
        <v>8</v>
      </c>
      <c r="R12" s="57">
        <v>51</v>
      </c>
      <c r="S12" s="57">
        <v>2</v>
      </c>
      <c r="T12" s="57" t="s">
        <v>2</v>
      </c>
      <c r="U12" s="57" t="s">
        <v>2</v>
      </c>
      <c r="V12" s="57">
        <v>6</v>
      </c>
      <c r="W12" s="57" t="s">
        <v>2</v>
      </c>
      <c r="X12" s="57" t="s">
        <v>2</v>
      </c>
      <c r="Y12" s="57">
        <v>3</v>
      </c>
      <c r="Z12" s="57" t="s">
        <v>2</v>
      </c>
      <c r="AA12" s="57">
        <v>102</v>
      </c>
      <c r="AB12" s="57" t="s">
        <v>2</v>
      </c>
      <c r="AC12" s="57" t="s">
        <v>2</v>
      </c>
      <c r="AD12" s="57">
        <v>22</v>
      </c>
      <c r="AE12" s="57" t="s">
        <v>2</v>
      </c>
      <c r="AF12" s="57">
        <v>137</v>
      </c>
      <c r="AG12" s="57">
        <v>129</v>
      </c>
      <c r="AH12" s="57" t="s">
        <v>2</v>
      </c>
      <c r="AI12" s="57">
        <v>25</v>
      </c>
      <c r="AJ12" s="57">
        <v>16</v>
      </c>
      <c r="AK12" s="57">
        <v>1090</v>
      </c>
      <c r="AL12" s="57">
        <v>137</v>
      </c>
      <c r="AM12" s="57">
        <v>22</v>
      </c>
      <c r="AN12" s="57">
        <v>188</v>
      </c>
      <c r="AO12" s="57">
        <v>5</v>
      </c>
      <c r="AP12" s="57" t="s">
        <v>2</v>
      </c>
      <c r="AQ12" s="57">
        <v>352</v>
      </c>
      <c r="AR12" s="57">
        <v>15</v>
      </c>
      <c r="AS12" s="57">
        <v>2</v>
      </c>
      <c r="AT12" s="57">
        <v>17</v>
      </c>
      <c r="AU12" s="56"/>
      <c r="AV12" s="56"/>
    </row>
    <row r="13" spans="1:48" x14ac:dyDescent="0.55000000000000004">
      <c r="A13" s="54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7"/>
      <c r="AV13" s="7"/>
    </row>
    <row r="14" spans="1:48" x14ac:dyDescent="0.55000000000000004">
      <c r="A14" s="15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7"/>
      <c r="AV14" s="7"/>
    </row>
    <row r="15" spans="1:48" x14ac:dyDescent="0.55000000000000004">
      <c r="A15" s="55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</row>
    <row r="16" spans="1:48" x14ac:dyDescent="0.55000000000000004">
      <c r="A16" s="8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</row>
    <row r="17" spans="1:46" x14ac:dyDescent="0.55000000000000004">
      <c r="A17" s="8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</row>
    <row r="18" spans="1:46" x14ac:dyDescent="0.55000000000000004">
      <c r="A18" s="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</row>
  </sheetData>
  <mergeCells count="45">
    <mergeCell ref="AD3:AD4"/>
    <mergeCell ref="AE3:AE4"/>
    <mergeCell ref="W3:W4"/>
    <mergeCell ref="X3:X4"/>
    <mergeCell ref="Y3:Y4"/>
    <mergeCell ref="AB3:AB4"/>
    <mergeCell ref="R3:R4"/>
    <mergeCell ref="S3:S4"/>
    <mergeCell ref="AH3:AH4"/>
    <mergeCell ref="T3:T4"/>
    <mergeCell ref="U3:U4"/>
    <mergeCell ref="AF3:AF4"/>
    <mergeCell ref="Z3:Z4"/>
    <mergeCell ref="AA3:AA4"/>
    <mergeCell ref="V3:V4"/>
    <mergeCell ref="AC3:AC4"/>
    <mergeCell ref="AQ1:AT1"/>
    <mergeCell ref="AS3:AS4"/>
    <mergeCell ref="AI3:AI4"/>
    <mergeCell ref="AJ3:AJ4"/>
    <mergeCell ref="AK3:AK4"/>
    <mergeCell ref="AN3:AN4"/>
    <mergeCell ref="AQ3:AQ4"/>
    <mergeCell ref="AT3:AT4"/>
    <mergeCell ref="AP3:AP4"/>
    <mergeCell ref="AO3:AO4"/>
    <mergeCell ref="G3:G4"/>
    <mergeCell ref="J3:J4"/>
    <mergeCell ref="K3:K4"/>
    <mergeCell ref="H3:H4"/>
    <mergeCell ref="I3:I4"/>
    <mergeCell ref="O3:O4"/>
    <mergeCell ref="L3:L4"/>
    <mergeCell ref="M3:M4"/>
    <mergeCell ref="N3:N4"/>
    <mergeCell ref="B2:B4"/>
    <mergeCell ref="AR2:AT2"/>
    <mergeCell ref="C3:C4"/>
    <mergeCell ref="D3:D4"/>
    <mergeCell ref="E3:E4"/>
    <mergeCell ref="F3:F4"/>
    <mergeCell ref="P3:P4"/>
    <mergeCell ref="Q3:Q4"/>
    <mergeCell ref="AG3:AG4"/>
    <mergeCell ref="AR3:AR4"/>
  </mergeCells>
  <phoneticPr fontId="3"/>
  <pageMargins left="0.78740157480314965" right="0.78740157480314965" top="0.78740157480314965" bottom="0.78740157480314965" header="0.51181102362204722" footer="0.51181102362204722"/>
  <pageSetup paperSize="9" scale="48" fitToHeight="0" pageOrder="overThenDown" orientation="landscape" r:id="rId1"/>
  <headerFooter alignWithMargins="0"/>
  <colBreaks count="1" manualBreakCount="1">
    <brk id="25" max="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0000"/>
  </sheetPr>
  <dimension ref="A1:BA85"/>
  <sheetViews>
    <sheetView showGridLines="0" view="pageBreakPreview" zoomScale="90" zoomScaleNormal="25" zoomScaleSheetLayoutView="90" workbookViewId="0">
      <pane xSplit="1" ySplit="10" topLeftCell="P45" activePane="bottomRight" state="frozen"/>
      <selection activeCell="AR4" sqref="AR4"/>
      <selection pane="topRight" activeCell="AR4" sqref="AR4"/>
      <selection pane="bottomLeft" activeCell="AR4" sqref="AR4"/>
      <selection pane="bottomRight" activeCell="AR3" sqref="AR3:AR4"/>
    </sheetView>
  </sheetViews>
  <sheetFormatPr defaultColWidth="9" defaultRowHeight="18" x14ac:dyDescent="0.55000000000000004"/>
  <cols>
    <col min="1" max="1" width="10.6328125" style="74" customWidth="1"/>
    <col min="2" max="2" width="7.26953125" style="73" customWidth="1"/>
    <col min="3" max="3" width="14.90625" style="73" customWidth="1"/>
    <col min="4" max="4" width="6.6328125" style="73" customWidth="1"/>
    <col min="5" max="7" width="4.6328125" style="73" customWidth="1"/>
    <col min="8" max="8" width="6.6328125" style="73" customWidth="1"/>
    <col min="9" max="9" width="4.6328125" style="73" customWidth="1"/>
    <col min="10" max="10" width="6.6328125" style="73" customWidth="1"/>
    <col min="11" max="11" width="5.7265625" style="73" customWidth="1"/>
    <col min="12" max="12" width="7.7265625" style="73" customWidth="1"/>
    <col min="13" max="13" width="6.6328125" style="73" customWidth="1"/>
    <col min="14" max="14" width="4.6328125" style="73" customWidth="1"/>
    <col min="15" max="15" width="6.6328125" style="73" customWidth="1"/>
    <col min="16" max="19" width="4.6328125" style="73" customWidth="1"/>
    <col min="20" max="20" width="6.7265625" style="73" bestFit="1" customWidth="1"/>
    <col min="21" max="21" width="5" style="73" customWidth="1"/>
    <col min="22" max="43" width="4.6328125" style="73" customWidth="1"/>
    <col min="44" max="44" width="7.453125" style="73" customWidth="1"/>
    <col min="45" max="45" width="7" style="73" customWidth="1"/>
    <col min="46" max="47" width="4.6328125" style="73" customWidth="1"/>
    <col min="48" max="48" width="8.7265625" style="73" customWidth="1"/>
    <col min="49" max="16384" width="9" style="73"/>
  </cols>
  <sheetData>
    <row r="1" spans="1:53" x14ac:dyDescent="0.55000000000000004">
      <c r="A1" s="54" t="s">
        <v>164</v>
      </c>
      <c r="B1" s="229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228" t="s">
        <v>163</v>
      </c>
      <c r="AT1" s="228"/>
      <c r="AU1" s="228"/>
      <c r="AV1" s="228"/>
      <c r="AW1" s="10"/>
      <c r="AX1" s="10"/>
      <c r="AY1" s="10"/>
      <c r="AZ1" s="10"/>
      <c r="BA1" s="10"/>
    </row>
    <row r="2" spans="1:53" ht="27" customHeight="1" x14ac:dyDescent="0.55000000000000004">
      <c r="A2" s="227"/>
      <c r="B2" s="226"/>
      <c r="C2" s="226"/>
      <c r="D2" s="196" t="s">
        <v>162</v>
      </c>
      <c r="E2" s="225" t="s">
        <v>161</v>
      </c>
      <c r="F2" s="224"/>
      <c r="G2" s="224"/>
      <c r="H2" s="223"/>
      <c r="I2" s="222" t="s">
        <v>160</v>
      </c>
      <c r="J2" s="221" t="s">
        <v>159</v>
      </c>
      <c r="K2" s="221" t="s">
        <v>158</v>
      </c>
      <c r="L2" s="221" t="s">
        <v>157</v>
      </c>
      <c r="M2" s="196" t="s">
        <v>156</v>
      </c>
      <c r="N2" s="196" t="s">
        <v>155</v>
      </c>
      <c r="O2" s="196" t="s">
        <v>154</v>
      </c>
      <c r="P2" s="195" t="s">
        <v>153</v>
      </c>
      <c r="Q2" s="220" t="s">
        <v>152</v>
      </c>
      <c r="R2" s="195" t="s">
        <v>151</v>
      </c>
      <c r="S2" s="220" t="s">
        <v>150</v>
      </c>
      <c r="T2" s="219" t="s">
        <v>149</v>
      </c>
      <c r="U2" s="218" t="s">
        <v>148</v>
      </c>
      <c r="V2" s="217" t="s">
        <v>147</v>
      </c>
      <c r="W2" s="196" t="s">
        <v>146</v>
      </c>
      <c r="X2" s="216" t="s">
        <v>145</v>
      </c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4"/>
      <c r="AR2" s="213" t="s">
        <v>136</v>
      </c>
      <c r="AS2" s="212"/>
      <c r="AT2" s="212"/>
      <c r="AU2" s="211"/>
      <c r="AV2" s="210" t="s">
        <v>144</v>
      </c>
      <c r="AW2" s="9"/>
      <c r="AX2" s="10"/>
      <c r="AY2" s="10"/>
      <c r="AZ2" s="10"/>
      <c r="BA2" s="10"/>
    </row>
    <row r="3" spans="1:53" ht="27" customHeight="1" x14ac:dyDescent="0.55000000000000004">
      <c r="A3" s="209"/>
      <c r="B3" s="9"/>
      <c r="C3" s="9"/>
      <c r="D3" s="35"/>
      <c r="E3" s="43" t="s">
        <v>143</v>
      </c>
      <c r="F3" s="43" t="s">
        <v>142</v>
      </c>
      <c r="G3" s="43" t="s">
        <v>141</v>
      </c>
      <c r="H3" s="43" t="s">
        <v>140</v>
      </c>
      <c r="I3" s="208"/>
      <c r="J3" s="207"/>
      <c r="K3" s="207"/>
      <c r="L3" s="207"/>
      <c r="M3" s="35"/>
      <c r="N3" s="35"/>
      <c r="O3" s="35"/>
      <c r="P3" s="206"/>
      <c r="Q3" s="205"/>
      <c r="R3" s="206"/>
      <c r="S3" s="205"/>
      <c r="T3" s="204"/>
      <c r="U3" s="203"/>
      <c r="V3" s="202"/>
      <c r="W3" s="35"/>
      <c r="X3" s="201" t="s">
        <v>139</v>
      </c>
      <c r="Y3" s="200"/>
      <c r="Z3" s="200"/>
      <c r="AA3" s="200"/>
      <c r="AB3" s="200"/>
      <c r="AC3" s="200"/>
      <c r="AD3" s="199"/>
      <c r="AE3" s="198" t="s">
        <v>138</v>
      </c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43" t="s">
        <v>137</v>
      </c>
      <c r="AQ3" s="43" t="s">
        <v>136</v>
      </c>
      <c r="AR3" s="196" t="s">
        <v>135</v>
      </c>
      <c r="AS3" s="196" t="s">
        <v>134</v>
      </c>
      <c r="AT3" s="196" t="s">
        <v>133</v>
      </c>
      <c r="AU3" s="195" t="s">
        <v>126</v>
      </c>
      <c r="AV3" s="194"/>
      <c r="AW3" s="9"/>
      <c r="AX3" s="10"/>
      <c r="AY3" s="10"/>
      <c r="AZ3" s="10"/>
      <c r="BA3" s="10"/>
    </row>
    <row r="4" spans="1:53" s="176" customFormat="1" ht="145" x14ac:dyDescent="0.2">
      <c r="A4" s="193"/>
      <c r="B4" s="178"/>
      <c r="C4" s="178"/>
      <c r="D4" s="35"/>
      <c r="E4" s="192"/>
      <c r="F4" s="192"/>
      <c r="G4" s="192"/>
      <c r="H4" s="192"/>
      <c r="I4" s="191"/>
      <c r="J4" s="190"/>
      <c r="K4" s="190"/>
      <c r="L4" s="190"/>
      <c r="M4" s="184"/>
      <c r="N4" s="184"/>
      <c r="O4" s="184"/>
      <c r="P4" s="189"/>
      <c r="Q4" s="188"/>
      <c r="R4" s="189"/>
      <c r="S4" s="188"/>
      <c r="T4" s="187"/>
      <c r="U4" s="186"/>
      <c r="V4" s="185"/>
      <c r="W4" s="184"/>
      <c r="X4" s="183" t="s">
        <v>132</v>
      </c>
      <c r="Y4" s="183" t="s">
        <v>131</v>
      </c>
      <c r="Z4" s="183" t="s">
        <v>130</v>
      </c>
      <c r="AA4" s="183" t="s">
        <v>129</v>
      </c>
      <c r="AB4" s="183" t="s">
        <v>128</v>
      </c>
      <c r="AC4" s="183" t="s">
        <v>127</v>
      </c>
      <c r="AD4" s="183" t="s">
        <v>126</v>
      </c>
      <c r="AE4" s="183" t="s">
        <v>125</v>
      </c>
      <c r="AF4" s="183" t="s">
        <v>124</v>
      </c>
      <c r="AG4" s="183" t="s">
        <v>123</v>
      </c>
      <c r="AH4" s="183" t="s">
        <v>122</v>
      </c>
      <c r="AI4" s="183" t="s">
        <v>121</v>
      </c>
      <c r="AJ4" s="183" t="s">
        <v>120</v>
      </c>
      <c r="AK4" s="183" t="s">
        <v>119</v>
      </c>
      <c r="AL4" s="183" t="s">
        <v>118</v>
      </c>
      <c r="AM4" s="183" t="s">
        <v>117</v>
      </c>
      <c r="AN4" s="183" t="s">
        <v>116</v>
      </c>
      <c r="AO4" s="183" t="s">
        <v>84</v>
      </c>
      <c r="AP4" s="181"/>
      <c r="AQ4" s="181"/>
      <c r="AR4" s="182"/>
      <c r="AS4" s="182"/>
      <c r="AT4" s="181"/>
      <c r="AU4" s="180"/>
      <c r="AV4" s="179"/>
      <c r="AW4" s="178"/>
      <c r="AX4" s="177"/>
      <c r="AY4" s="177"/>
      <c r="AZ4" s="177"/>
      <c r="BA4" s="177"/>
    </row>
    <row r="5" spans="1:53" ht="13.5" customHeight="1" x14ac:dyDescent="0.55000000000000004">
      <c r="A5" s="166"/>
      <c r="B5" s="175" t="s">
        <v>113</v>
      </c>
      <c r="C5" s="167"/>
      <c r="D5" s="26">
        <v>315</v>
      </c>
      <c r="E5" s="173">
        <v>40</v>
      </c>
      <c r="F5" s="171">
        <v>40</v>
      </c>
      <c r="G5" s="171">
        <v>24</v>
      </c>
      <c r="H5" s="171">
        <v>92</v>
      </c>
      <c r="I5" s="171">
        <v>100</v>
      </c>
      <c r="J5" s="171">
        <v>649</v>
      </c>
      <c r="K5" s="171">
        <v>119</v>
      </c>
      <c r="L5" s="171">
        <v>404</v>
      </c>
      <c r="M5" s="171">
        <v>222</v>
      </c>
      <c r="N5" s="171">
        <v>1</v>
      </c>
      <c r="O5" s="171">
        <v>90</v>
      </c>
      <c r="P5" s="170">
        <v>24</v>
      </c>
      <c r="Q5" s="172">
        <v>5</v>
      </c>
      <c r="R5" s="170">
        <v>179</v>
      </c>
      <c r="S5" s="172">
        <v>7</v>
      </c>
      <c r="T5" s="171">
        <v>330</v>
      </c>
      <c r="U5" s="171">
        <v>0</v>
      </c>
      <c r="V5" s="171">
        <v>0</v>
      </c>
      <c r="W5" s="171">
        <v>0</v>
      </c>
      <c r="X5" s="171">
        <v>0</v>
      </c>
      <c r="Y5" s="171">
        <v>65</v>
      </c>
      <c r="Z5" s="171">
        <v>4</v>
      </c>
      <c r="AA5" s="171">
        <v>2</v>
      </c>
      <c r="AB5" s="171">
        <v>2</v>
      </c>
      <c r="AC5" s="171">
        <v>2</v>
      </c>
      <c r="AD5" s="171">
        <v>0</v>
      </c>
      <c r="AE5" s="171">
        <v>2</v>
      </c>
      <c r="AF5" s="171">
        <v>6</v>
      </c>
      <c r="AG5" s="171">
        <v>116</v>
      </c>
      <c r="AH5" s="171">
        <v>151</v>
      </c>
      <c r="AI5" s="171">
        <v>21</v>
      </c>
      <c r="AJ5" s="171">
        <v>15</v>
      </c>
      <c r="AK5" s="171">
        <v>0</v>
      </c>
      <c r="AL5" s="171">
        <v>0</v>
      </c>
      <c r="AM5" s="171">
        <v>0</v>
      </c>
      <c r="AN5" s="171">
        <v>0</v>
      </c>
      <c r="AO5" s="171">
        <v>2</v>
      </c>
      <c r="AP5" s="171">
        <v>0</v>
      </c>
      <c r="AQ5" s="171">
        <v>0</v>
      </c>
      <c r="AR5" s="171">
        <v>47</v>
      </c>
      <c r="AS5" s="171">
        <v>46</v>
      </c>
      <c r="AT5" s="171">
        <v>23</v>
      </c>
      <c r="AU5" s="171">
        <v>0</v>
      </c>
      <c r="AV5" s="170">
        <f>IF(SUM(D5:AU5)=0,"-",SUM(D5:AU5))</f>
        <v>3145</v>
      </c>
      <c r="AW5" s="9"/>
      <c r="AX5" s="10"/>
      <c r="AY5" s="10"/>
      <c r="AZ5" s="10"/>
      <c r="BA5" s="10"/>
    </row>
    <row r="6" spans="1:53" ht="13.5" hidden="1" customHeight="1" x14ac:dyDescent="0.55000000000000004">
      <c r="A6" s="166"/>
      <c r="B6" s="163" t="s">
        <v>112</v>
      </c>
      <c r="C6" s="162" t="s">
        <v>110</v>
      </c>
      <c r="D6" s="26">
        <v>1250</v>
      </c>
      <c r="E6" s="173">
        <v>151</v>
      </c>
      <c r="F6" s="171">
        <v>192</v>
      </c>
      <c r="G6" s="171">
        <v>76</v>
      </c>
      <c r="H6" s="171">
        <v>294</v>
      </c>
      <c r="I6" s="171">
        <v>291</v>
      </c>
      <c r="J6" s="171">
        <v>405</v>
      </c>
      <c r="K6" s="171">
        <v>331</v>
      </c>
      <c r="L6" s="171">
        <v>369</v>
      </c>
      <c r="M6" s="171">
        <v>935</v>
      </c>
      <c r="N6" s="171">
        <v>3</v>
      </c>
      <c r="O6" s="171">
        <v>109</v>
      </c>
      <c r="P6" s="170">
        <v>0</v>
      </c>
      <c r="Q6" s="172">
        <v>15</v>
      </c>
      <c r="R6" s="170">
        <v>255</v>
      </c>
      <c r="S6" s="172">
        <v>7</v>
      </c>
      <c r="T6" s="171">
        <v>1709</v>
      </c>
      <c r="U6" s="171">
        <v>0</v>
      </c>
      <c r="V6" s="171">
        <v>0</v>
      </c>
      <c r="W6" s="171">
        <v>0</v>
      </c>
      <c r="X6" s="171">
        <v>0</v>
      </c>
      <c r="Y6" s="171">
        <v>135</v>
      </c>
      <c r="Z6" s="171">
        <v>8</v>
      </c>
      <c r="AA6" s="171">
        <v>5</v>
      </c>
      <c r="AB6" s="171">
        <v>5</v>
      </c>
      <c r="AC6" s="171">
        <v>5</v>
      </c>
      <c r="AD6" s="171">
        <v>0</v>
      </c>
      <c r="AE6" s="171">
        <v>4</v>
      </c>
      <c r="AF6" s="171">
        <v>9</v>
      </c>
      <c r="AG6" s="171">
        <v>125</v>
      </c>
      <c r="AH6" s="171">
        <v>401</v>
      </c>
      <c r="AI6" s="171">
        <v>44</v>
      </c>
      <c r="AJ6" s="171">
        <v>30</v>
      </c>
      <c r="AK6" s="171">
        <v>0</v>
      </c>
      <c r="AL6" s="171">
        <v>0</v>
      </c>
      <c r="AM6" s="171">
        <v>0</v>
      </c>
      <c r="AN6" s="171">
        <v>0</v>
      </c>
      <c r="AO6" s="171">
        <v>4</v>
      </c>
      <c r="AP6" s="171">
        <v>0</v>
      </c>
      <c r="AQ6" s="171">
        <v>0</v>
      </c>
      <c r="AR6" s="171">
        <v>0</v>
      </c>
      <c r="AS6" s="171">
        <v>0</v>
      </c>
      <c r="AT6" s="171">
        <v>0</v>
      </c>
      <c r="AU6" s="171">
        <v>0</v>
      </c>
      <c r="AV6" s="170">
        <f>IF(SUM(D6:AU6)=0,"-",SUM(D6:AU6))</f>
        <v>7167</v>
      </c>
      <c r="AW6" s="9"/>
      <c r="AX6" s="10"/>
      <c r="AY6" s="10"/>
      <c r="AZ6" s="10"/>
      <c r="BA6" s="10"/>
    </row>
    <row r="7" spans="1:53" ht="13.5" customHeight="1" x14ac:dyDescent="0.55000000000000004">
      <c r="A7" s="166"/>
      <c r="B7" s="163" t="s">
        <v>112</v>
      </c>
      <c r="C7" s="162" t="s">
        <v>110</v>
      </c>
      <c r="D7" s="26">
        <v>1250</v>
      </c>
      <c r="E7" s="173">
        <v>151</v>
      </c>
      <c r="F7" s="171">
        <v>192</v>
      </c>
      <c r="G7" s="171">
        <v>76</v>
      </c>
      <c r="H7" s="171">
        <v>294</v>
      </c>
      <c r="I7" s="171">
        <v>291</v>
      </c>
      <c r="J7" s="171">
        <v>405</v>
      </c>
      <c r="K7" s="171">
        <v>331</v>
      </c>
      <c r="L7" s="171">
        <v>369</v>
      </c>
      <c r="M7" s="171">
        <v>935</v>
      </c>
      <c r="N7" s="171">
        <v>3</v>
      </c>
      <c r="O7" s="171">
        <v>109</v>
      </c>
      <c r="P7" s="170">
        <v>0</v>
      </c>
      <c r="Q7" s="172">
        <v>15</v>
      </c>
      <c r="R7" s="170">
        <v>255</v>
      </c>
      <c r="S7" s="172">
        <v>7</v>
      </c>
      <c r="T7" s="171">
        <v>1709</v>
      </c>
      <c r="U7" s="171">
        <v>0</v>
      </c>
      <c r="V7" s="171">
        <v>0</v>
      </c>
      <c r="W7" s="171">
        <v>0</v>
      </c>
      <c r="X7" s="171">
        <v>0</v>
      </c>
      <c r="Y7" s="171">
        <v>135</v>
      </c>
      <c r="Z7" s="171">
        <v>8</v>
      </c>
      <c r="AA7" s="171">
        <v>5</v>
      </c>
      <c r="AB7" s="171">
        <v>5</v>
      </c>
      <c r="AC7" s="171">
        <v>5</v>
      </c>
      <c r="AD7" s="171">
        <v>0</v>
      </c>
      <c r="AE7" s="171">
        <v>4</v>
      </c>
      <c r="AF7" s="171">
        <v>9</v>
      </c>
      <c r="AG7" s="171">
        <v>125</v>
      </c>
      <c r="AH7" s="171">
        <v>401</v>
      </c>
      <c r="AI7" s="171">
        <v>44</v>
      </c>
      <c r="AJ7" s="171">
        <v>30</v>
      </c>
      <c r="AK7" s="171">
        <v>0</v>
      </c>
      <c r="AL7" s="171">
        <v>0</v>
      </c>
      <c r="AM7" s="171">
        <v>0</v>
      </c>
      <c r="AN7" s="171">
        <v>0</v>
      </c>
      <c r="AO7" s="171">
        <v>4</v>
      </c>
      <c r="AP7" s="171">
        <v>0</v>
      </c>
      <c r="AQ7" s="171">
        <v>0</v>
      </c>
      <c r="AR7" s="171">
        <v>0</v>
      </c>
      <c r="AS7" s="171">
        <v>0</v>
      </c>
      <c r="AT7" s="171">
        <v>0</v>
      </c>
      <c r="AU7" s="171">
        <v>0</v>
      </c>
      <c r="AV7" s="170">
        <f>IF(SUM(D7:AU7)=0,"-",SUM(D7:AU7))</f>
        <v>7167</v>
      </c>
      <c r="AW7" s="9"/>
      <c r="AX7" s="10"/>
      <c r="AY7" s="10"/>
      <c r="AZ7" s="10"/>
      <c r="BA7" s="10"/>
    </row>
    <row r="8" spans="1:53" ht="13.5" customHeight="1" x14ac:dyDescent="0.55000000000000004">
      <c r="A8" s="166" t="s">
        <v>31</v>
      </c>
      <c r="B8" s="160"/>
      <c r="C8" s="162" t="s">
        <v>109</v>
      </c>
      <c r="D8" s="26">
        <v>1</v>
      </c>
      <c r="E8" s="173">
        <v>0</v>
      </c>
      <c r="F8" s="171">
        <v>0</v>
      </c>
      <c r="G8" s="171">
        <v>0</v>
      </c>
      <c r="H8" s="171">
        <v>0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0">
        <v>0</v>
      </c>
      <c r="Q8" s="172">
        <v>0</v>
      </c>
      <c r="R8" s="170">
        <v>0</v>
      </c>
      <c r="S8" s="172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3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5</v>
      </c>
      <c r="AI8" s="171">
        <v>1</v>
      </c>
      <c r="AJ8" s="171">
        <v>2</v>
      </c>
      <c r="AK8" s="171">
        <v>0</v>
      </c>
      <c r="AL8" s="171">
        <v>0</v>
      </c>
      <c r="AM8" s="171">
        <v>0</v>
      </c>
      <c r="AN8" s="171">
        <v>0</v>
      </c>
      <c r="AO8" s="171">
        <v>0</v>
      </c>
      <c r="AP8" s="171">
        <v>0</v>
      </c>
      <c r="AQ8" s="171">
        <v>0</v>
      </c>
      <c r="AR8" s="171">
        <v>0</v>
      </c>
      <c r="AS8" s="171">
        <v>0</v>
      </c>
      <c r="AT8" s="171">
        <v>0</v>
      </c>
      <c r="AU8" s="171">
        <v>0</v>
      </c>
      <c r="AV8" s="170">
        <f>IF(SUM(D8:AU8)=0,"-",SUM(D8:AU8))</f>
        <v>12</v>
      </c>
      <c r="AW8" s="9"/>
      <c r="AX8" s="10"/>
      <c r="AY8" s="10"/>
      <c r="AZ8" s="10"/>
      <c r="BA8" s="10"/>
    </row>
    <row r="9" spans="1:53" ht="13.5" customHeight="1" x14ac:dyDescent="0.55000000000000004">
      <c r="A9" s="166"/>
      <c r="B9" s="163" t="s">
        <v>111</v>
      </c>
      <c r="C9" s="162" t="s">
        <v>110</v>
      </c>
      <c r="D9" s="26">
        <v>188</v>
      </c>
      <c r="E9" s="173">
        <v>76</v>
      </c>
      <c r="F9" s="171">
        <v>496</v>
      </c>
      <c r="G9" s="171">
        <v>25</v>
      </c>
      <c r="H9" s="171">
        <v>608</v>
      </c>
      <c r="I9" s="171">
        <v>13</v>
      </c>
      <c r="J9" s="171">
        <v>4305</v>
      </c>
      <c r="K9" s="171">
        <v>322</v>
      </c>
      <c r="L9" s="171">
        <v>33551</v>
      </c>
      <c r="M9" s="171">
        <v>82</v>
      </c>
      <c r="N9" s="171">
        <v>0</v>
      </c>
      <c r="O9" s="171">
        <v>1149</v>
      </c>
      <c r="P9" s="170">
        <v>82</v>
      </c>
      <c r="Q9" s="172">
        <v>0</v>
      </c>
      <c r="R9" s="170">
        <v>82</v>
      </c>
      <c r="S9" s="172">
        <v>0</v>
      </c>
      <c r="T9" s="171">
        <v>35</v>
      </c>
      <c r="U9" s="171">
        <v>0</v>
      </c>
      <c r="V9" s="171">
        <v>0</v>
      </c>
      <c r="W9" s="171">
        <v>0</v>
      </c>
      <c r="X9" s="171">
        <v>0</v>
      </c>
      <c r="Y9" s="171">
        <v>564</v>
      </c>
      <c r="Z9" s="171">
        <v>16</v>
      </c>
      <c r="AA9" s="171">
        <v>8</v>
      </c>
      <c r="AB9" s="171">
        <v>4</v>
      </c>
      <c r="AC9" s="171">
        <v>7</v>
      </c>
      <c r="AD9" s="171">
        <v>0</v>
      </c>
      <c r="AE9" s="171">
        <v>4</v>
      </c>
      <c r="AF9" s="171">
        <v>14</v>
      </c>
      <c r="AG9" s="171">
        <v>9</v>
      </c>
      <c r="AH9" s="171">
        <v>78</v>
      </c>
      <c r="AI9" s="171">
        <v>19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  <c r="AP9" s="171">
        <v>0</v>
      </c>
      <c r="AQ9" s="171">
        <v>0</v>
      </c>
      <c r="AR9" s="171">
        <v>3296</v>
      </c>
      <c r="AS9" s="171">
        <v>3088</v>
      </c>
      <c r="AT9" s="171">
        <v>239</v>
      </c>
      <c r="AU9" s="171">
        <v>0</v>
      </c>
      <c r="AV9" s="170">
        <f>IF(SUM(D9:AU9)=0,"-",SUM(D9:AU9))</f>
        <v>48360</v>
      </c>
      <c r="AW9" s="9"/>
      <c r="AX9" s="10"/>
      <c r="AY9" s="10"/>
      <c r="AZ9" s="10"/>
      <c r="BA9" s="10"/>
    </row>
    <row r="10" spans="1:53" ht="13.5" customHeight="1" x14ac:dyDescent="0.55000000000000004">
      <c r="A10" s="166"/>
      <c r="B10" s="160"/>
      <c r="C10" s="162" t="s">
        <v>109</v>
      </c>
      <c r="D10" s="174">
        <v>0</v>
      </c>
      <c r="E10" s="173">
        <v>0</v>
      </c>
      <c r="F10" s="171">
        <v>0</v>
      </c>
      <c r="G10" s="171">
        <v>0</v>
      </c>
      <c r="H10" s="171">
        <v>1</v>
      </c>
      <c r="I10" s="171">
        <v>0</v>
      </c>
      <c r="J10" s="171">
        <v>0</v>
      </c>
      <c r="K10" s="171">
        <v>0</v>
      </c>
      <c r="L10" s="171">
        <v>3</v>
      </c>
      <c r="M10" s="171">
        <v>1</v>
      </c>
      <c r="N10" s="171">
        <v>0</v>
      </c>
      <c r="O10" s="171">
        <v>0</v>
      </c>
      <c r="P10" s="170">
        <v>0</v>
      </c>
      <c r="Q10" s="172">
        <v>0</v>
      </c>
      <c r="R10" s="170">
        <v>0</v>
      </c>
      <c r="S10" s="172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  <c r="AP10" s="171">
        <v>0</v>
      </c>
      <c r="AQ10" s="171">
        <v>0</v>
      </c>
      <c r="AR10" s="171">
        <v>0</v>
      </c>
      <c r="AS10" s="171">
        <v>0</v>
      </c>
      <c r="AT10" s="171">
        <v>0</v>
      </c>
      <c r="AU10" s="171">
        <v>0</v>
      </c>
      <c r="AV10" s="170">
        <f>IF(SUM(D10:AU10)=0,"-",SUM(D10:AU10))</f>
        <v>5</v>
      </c>
      <c r="AW10" s="9"/>
      <c r="AX10" s="10"/>
      <c r="AY10" s="10"/>
      <c r="AZ10" s="10"/>
      <c r="BA10" s="10"/>
    </row>
    <row r="11" spans="1:53" ht="13.5" customHeight="1" x14ac:dyDescent="0.55000000000000004">
      <c r="A11" s="169"/>
      <c r="B11" s="168" t="s">
        <v>113</v>
      </c>
      <c r="C11" s="167"/>
      <c r="D11" s="26">
        <f>SUM(D16+D21)</f>
        <v>31</v>
      </c>
      <c r="E11" s="26">
        <f>SUM(E16+E21)</f>
        <v>0</v>
      </c>
      <c r="F11" s="26">
        <f>SUM(F16+F21)</f>
        <v>7</v>
      </c>
      <c r="G11" s="26">
        <f>SUM(G16+G21)</f>
        <v>0</v>
      </c>
      <c r="H11" s="26">
        <f>SUM(H16+H21)</f>
        <v>65</v>
      </c>
      <c r="I11" s="26">
        <f>SUM(I16+I21)</f>
        <v>27</v>
      </c>
      <c r="J11" s="26">
        <f>SUM(J16+J21)</f>
        <v>19</v>
      </c>
      <c r="K11" s="26">
        <f>SUM(K16+K21)</f>
        <v>15</v>
      </c>
      <c r="L11" s="26">
        <f>SUM(L16+L21)</f>
        <v>72</v>
      </c>
      <c r="M11" s="26">
        <f>SUM(M16+M21)</f>
        <v>44</v>
      </c>
      <c r="N11" s="26">
        <f>SUM(N16+N21)</f>
        <v>1</v>
      </c>
      <c r="O11" s="26">
        <f>SUM(O16+O21)</f>
        <v>6</v>
      </c>
      <c r="P11" s="26">
        <f>SUM(P16+P21)</f>
        <v>2</v>
      </c>
      <c r="Q11" s="26">
        <f>SUM(Q16+Q21)</f>
        <v>0</v>
      </c>
      <c r="R11" s="26">
        <f>SUM(R16+R21)</f>
        <v>41</v>
      </c>
      <c r="S11" s="26">
        <f>SUM(S16+S21)</f>
        <v>0</v>
      </c>
      <c r="T11" s="26">
        <f>SUM(T16+T21)</f>
        <v>60</v>
      </c>
      <c r="U11" s="26">
        <f>SUM(U16+U21)</f>
        <v>0</v>
      </c>
      <c r="V11" s="26">
        <f>SUM(V16+V21)</f>
        <v>0</v>
      </c>
      <c r="W11" s="26">
        <f>SUM(W16+W21)</f>
        <v>0</v>
      </c>
      <c r="X11" s="26">
        <f>SUM(X16+X21)</f>
        <v>0</v>
      </c>
      <c r="Y11" s="26">
        <f>SUM(Y16+Y21)</f>
        <v>14</v>
      </c>
      <c r="Z11" s="26">
        <f>SUM(Z16+Z21)</f>
        <v>0</v>
      </c>
      <c r="AA11" s="26">
        <f>SUM(AA16+AA21)</f>
        <v>0</v>
      </c>
      <c r="AB11" s="26">
        <f>SUM(AB16+AB21)</f>
        <v>2</v>
      </c>
      <c r="AC11" s="26">
        <f>SUM(AC16+AC21)</f>
        <v>0</v>
      </c>
      <c r="AD11" s="26">
        <f>SUM(AD16+AD21)</f>
        <v>0</v>
      </c>
      <c r="AE11" s="26">
        <f>SUM(AE16+AE21)</f>
        <v>0</v>
      </c>
      <c r="AF11" s="26">
        <f>SUM(AF16+AF21)</f>
        <v>1</v>
      </c>
      <c r="AG11" s="26">
        <f>SUM(AG16+AG21)</f>
        <v>4</v>
      </c>
      <c r="AH11" s="26">
        <f>SUM(AH16+AH21)</f>
        <v>19</v>
      </c>
      <c r="AI11" s="26">
        <f>SUM(AI16+AI21)</f>
        <v>6</v>
      </c>
      <c r="AJ11" s="26">
        <f>SUM(AJ16+AJ21)</f>
        <v>5</v>
      </c>
      <c r="AK11" s="26">
        <f>SUM(AK16+AK21)</f>
        <v>0</v>
      </c>
      <c r="AL11" s="26">
        <f>SUM(AL16+AL21)</f>
        <v>0</v>
      </c>
      <c r="AM11" s="26">
        <f>SUM(AM16+AM21)</f>
        <v>0</v>
      </c>
      <c r="AN11" s="26">
        <f>SUM(AN16+AN21)</f>
        <v>0</v>
      </c>
      <c r="AO11" s="26">
        <f>SUM(AO16+AO21)</f>
        <v>0</v>
      </c>
      <c r="AP11" s="26">
        <f>SUM(AP16+AP21)</f>
        <v>0</v>
      </c>
      <c r="AQ11" s="26">
        <f>SUM(AQ16+AQ21)</f>
        <v>0</v>
      </c>
      <c r="AR11" s="26">
        <f>SUM(AR16+AR21)</f>
        <v>16</v>
      </c>
      <c r="AS11" s="26">
        <f>SUM(AS16+AS21)</f>
        <v>14</v>
      </c>
      <c r="AT11" s="26">
        <f>SUM(AT16+AT21)</f>
        <v>2</v>
      </c>
      <c r="AU11" s="26">
        <f>SUM(AU16+AU21)</f>
        <v>0</v>
      </c>
      <c r="AV11" s="26">
        <f>SUM(AV16+AV21)</f>
        <v>473</v>
      </c>
      <c r="AW11" s="9"/>
      <c r="AX11" s="10"/>
      <c r="AY11" s="10"/>
      <c r="AZ11" s="10"/>
      <c r="BA11" s="10"/>
    </row>
    <row r="12" spans="1:53" ht="13.5" customHeight="1" x14ac:dyDescent="0.55000000000000004">
      <c r="A12" s="166"/>
      <c r="B12" s="163" t="s">
        <v>112</v>
      </c>
      <c r="C12" s="162" t="s">
        <v>110</v>
      </c>
      <c r="D12" s="26">
        <f>SUM(D17+D22)</f>
        <v>129</v>
      </c>
      <c r="E12" s="26">
        <f>SUM(E17+E22)</f>
        <v>0</v>
      </c>
      <c r="F12" s="26">
        <f>SUM(F17+F22)</f>
        <v>50</v>
      </c>
      <c r="G12" s="26">
        <f>SUM(G17+G22)</f>
        <v>0</v>
      </c>
      <c r="H12" s="26">
        <f>SUM(H17+H22)</f>
        <v>261</v>
      </c>
      <c r="I12" s="26">
        <f>SUM(I17+I22)</f>
        <v>81</v>
      </c>
      <c r="J12" s="26">
        <f>SUM(J17+J22)</f>
        <v>72</v>
      </c>
      <c r="K12" s="26">
        <f>SUM(K17+K22)</f>
        <v>27</v>
      </c>
      <c r="L12" s="26">
        <f>SUM(L17+L22)</f>
        <v>16</v>
      </c>
      <c r="M12" s="26">
        <f>SUM(M17+M22)</f>
        <v>261</v>
      </c>
      <c r="N12" s="26">
        <f>SUM(N17+N22)</f>
        <v>2</v>
      </c>
      <c r="O12" s="26">
        <f>SUM(O17+O22)</f>
        <v>6</v>
      </c>
      <c r="P12" s="26">
        <f>SUM(P17+P22)</f>
        <v>0</v>
      </c>
      <c r="Q12" s="26">
        <f>SUM(Q17+Q22)</f>
        <v>0</v>
      </c>
      <c r="R12" s="26">
        <f>SUM(R17+R22)</f>
        <v>39</v>
      </c>
      <c r="S12" s="26">
        <f>SUM(S17+S22)</f>
        <v>0</v>
      </c>
      <c r="T12" s="26">
        <f>SUM(T17+T22)</f>
        <v>330</v>
      </c>
      <c r="U12" s="26">
        <f>SUM(U17+U22)</f>
        <v>0</v>
      </c>
      <c r="V12" s="26">
        <f>SUM(V17+V22)</f>
        <v>0</v>
      </c>
      <c r="W12" s="26">
        <f>SUM(W17+W22)</f>
        <v>0</v>
      </c>
      <c r="X12" s="26">
        <f>SUM(X17+X22)</f>
        <v>0</v>
      </c>
      <c r="Y12" s="26">
        <f>SUM(Y17+Y22)</f>
        <v>30</v>
      </c>
      <c r="Z12" s="26">
        <f>SUM(Z17+Z22)</f>
        <v>0</v>
      </c>
      <c r="AA12" s="26">
        <f>SUM(AA17+AA22)</f>
        <v>0</v>
      </c>
      <c r="AB12" s="26">
        <f>SUM(AB17+AB22)</f>
        <v>6</v>
      </c>
      <c r="AC12" s="26">
        <f>SUM(AC17+AC22)</f>
        <v>0</v>
      </c>
      <c r="AD12" s="26">
        <f>SUM(AD17+AD22)</f>
        <v>0</v>
      </c>
      <c r="AE12" s="26">
        <f>SUM(AE17+AE22)</f>
        <v>0</v>
      </c>
      <c r="AF12" s="26">
        <f>SUM(AF17+AF22)</f>
        <v>1</v>
      </c>
      <c r="AG12" s="26">
        <f>SUM(AG17+AG22)</f>
        <v>8</v>
      </c>
      <c r="AH12" s="26">
        <f>SUM(AH17+AH22)</f>
        <v>38</v>
      </c>
      <c r="AI12" s="26">
        <f>SUM(AI17+AI22)</f>
        <v>16</v>
      </c>
      <c r="AJ12" s="26">
        <f>SUM(AJ17+AJ22)</f>
        <v>12</v>
      </c>
      <c r="AK12" s="26">
        <f>SUM(AK17+AK22)</f>
        <v>0</v>
      </c>
      <c r="AL12" s="26">
        <f>SUM(AL17+AL22)</f>
        <v>0</v>
      </c>
      <c r="AM12" s="26">
        <f>SUM(AM17+AM22)</f>
        <v>0</v>
      </c>
      <c r="AN12" s="26">
        <f>SUM(AN17+AN22)</f>
        <v>0</v>
      </c>
      <c r="AO12" s="26">
        <f>SUM(AO17+AO22)</f>
        <v>0</v>
      </c>
      <c r="AP12" s="26">
        <f>SUM(AP17+AP22)</f>
        <v>0</v>
      </c>
      <c r="AQ12" s="26">
        <f>SUM(AQ17+AQ22)</f>
        <v>0</v>
      </c>
      <c r="AR12" s="26">
        <f>SUM(AR17+AR22)</f>
        <v>0</v>
      </c>
      <c r="AS12" s="26">
        <f>SUM(AS17+AS22)</f>
        <v>0</v>
      </c>
      <c r="AT12" s="26">
        <f>SUM(AT17+AT22)</f>
        <v>0</v>
      </c>
      <c r="AU12" s="26">
        <f>SUM(AU17+AU22)</f>
        <v>0</v>
      </c>
      <c r="AV12" s="26">
        <f>SUM(AV17+AV22)</f>
        <v>1385</v>
      </c>
      <c r="AW12" s="9"/>
      <c r="AX12" s="10"/>
      <c r="AY12" s="10"/>
      <c r="AZ12" s="10"/>
      <c r="BA12" s="10"/>
    </row>
    <row r="13" spans="1:53" ht="13.5" customHeight="1" x14ac:dyDescent="0.55000000000000004">
      <c r="A13" s="165" t="s">
        <v>30</v>
      </c>
      <c r="B13" s="160"/>
      <c r="C13" s="162" t="s">
        <v>109</v>
      </c>
      <c r="D13" s="26">
        <f>SUM(D18+D23)</f>
        <v>2</v>
      </c>
      <c r="E13" s="26">
        <f>SUM(E18+E23)</f>
        <v>0</v>
      </c>
      <c r="F13" s="26">
        <f>SUM(F18+F23)</f>
        <v>0</v>
      </c>
      <c r="G13" s="26">
        <f>SUM(G18+G23)</f>
        <v>0</v>
      </c>
      <c r="H13" s="26">
        <f>SUM(H18+H23)</f>
        <v>7</v>
      </c>
      <c r="I13" s="26">
        <f>SUM(I18+I23)</f>
        <v>0</v>
      </c>
      <c r="J13" s="26">
        <f>SUM(J18+J23)</f>
        <v>0</v>
      </c>
      <c r="K13" s="26">
        <f>SUM(K18+K23)</f>
        <v>0</v>
      </c>
      <c r="L13" s="26">
        <f>SUM(L18+L23)</f>
        <v>0</v>
      </c>
      <c r="M13" s="26">
        <f>SUM(M18+M23)</f>
        <v>6</v>
      </c>
      <c r="N13" s="26">
        <f>SUM(N18+N23)</f>
        <v>0</v>
      </c>
      <c r="O13" s="26">
        <f>SUM(O18+O23)</f>
        <v>0</v>
      </c>
      <c r="P13" s="26">
        <f>SUM(P18+P23)</f>
        <v>0</v>
      </c>
      <c r="Q13" s="26">
        <f>SUM(Q18+Q23)</f>
        <v>0</v>
      </c>
      <c r="R13" s="26">
        <f>SUM(R18+R23)</f>
        <v>0</v>
      </c>
      <c r="S13" s="26">
        <f>SUM(S18+S23)</f>
        <v>0</v>
      </c>
      <c r="T13" s="26">
        <f>SUM(T18+T23)</f>
        <v>2</v>
      </c>
      <c r="U13" s="26">
        <f>SUM(U18+U23)</f>
        <v>0</v>
      </c>
      <c r="V13" s="26">
        <f>SUM(V18+V23)</f>
        <v>0</v>
      </c>
      <c r="W13" s="26">
        <f>SUM(W18+W23)</f>
        <v>0</v>
      </c>
      <c r="X13" s="26">
        <f>SUM(X18+X23)</f>
        <v>0</v>
      </c>
      <c r="Y13" s="26">
        <f>SUM(Y18+Y23)</f>
        <v>0</v>
      </c>
      <c r="Z13" s="26">
        <f>SUM(Z18+Z23)</f>
        <v>0</v>
      </c>
      <c r="AA13" s="26">
        <f>SUM(AA18+AA23)</f>
        <v>0</v>
      </c>
      <c r="AB13" s="26">
        <f>SUM(AB18+AB23)</f>
        <v>0</v>
      </c>
      <c r="AC13" s="26">
        <f>SUM(AC18+AC23)</f>
        <v>0</v>
      </c>
      <c r="AD13" s="26">
        <f>SUM(AD18+AD23)</f>
        <v>0</v>
      </c>
      <c r="AE13" s="26">
        <f>SUM(AE18+AE23)</f>
        <v>0</v>
      </c>
      <c r="AF13" s="26">
        <f>SUM(AF18+AF23)</f>
        <v>0</v>
      </c>
      <c r="AG13" s="26">
        <f>SUM(AG18+AG23)</f>
        <v>0</v>
      </c>
      <c r="AH13" s="26">
        <f>SUM(AH18+AH23)</f>
        <v>2</v>
      </c>
      <c r="AI13" s="26">
        <f>SUM(AI18+AI23)</f>
        <v>0</v>
      </c>
      <c r="AJ13" s="26">
        <f>SUM(AJ18+AJ23)</f>
        <v>0</v>
      </c>
      <c r="AK13" s="26">
        <f>SUM(AK18+AK23)</f>
        <v>0</v>
      </c>
      <c r="AL13" s="26">
        <f>SUM(AL18+AL23)</f>
        <v>0</v>
      </c>
      <c r="AM13" s="26">
        <f>SUM(AM18+AM23)</f>
        <v>0</v>
      </c>
      <c r="AN13" s="26">
        <f>SUM(AN18+AN23)</f>
        <v>0</v>
      </c>
      <c r="AO13" s="26">
        <f>SUM(AO18+AO23)</f>
        <v>0</v>
      </c>
      <c r="AP13" s="26">
        <f>SUM(AP18+AP23)</f>
        <v>0</v>
      </c>
      <c r="AQ13" s="26">
        <f>SUM(AQ18+AQ23)</f>
        <v>0</v>
      </c>
      <c r="AR13" s="26">
        <f>SUM(AR18+AR23)</f>
        <v>0</v>
      </c>
      <c r="AS13" s="26">
        <f>SUM(AS18+AS23)</f>
        <v>0</v>
      </c>
      <c r="AT13" s="26">
        <f>SUM(AT18+AT23)</f>
        <v>0</v>
      </c>
      <c r="AU13" s="26">
        <f>SUM(AU18+AU23)</f>
        <v>0</v>
      </c>
      <c r="AV13" s="26">
        <f>SUM(AV18+AV23)</f>
        <v>19</v>
      </c>
      <c r="AW13" s="9"/>
      <c r="AX13" s="10"/>
      <c r="AY13" s="10"/>
      <c r="AZ13" s="10"/>
      <c r="BA13" s="10"/>
    </row>
    <row r="14" spans="1:53" ht="13.5" customHeight="1" x14ac:dyDescent="0.55000000000000004">
      <c r="A14" s="164"/>
      <c r="B14" s="163" t="s">
        <v>111</v>
      </c>
      <c r="C14" s="162" t="s">
        <v>110</v>
      </c>
      <c r="D14" s="26">
        <f>SUM(D19+D24)</f>
        <v>14</v>
      </c>
      <c r="E14" s="26">
        <f>SUM(E19+E24)</f>
        <v>0</v>
      </c>
      <c r="F14" s="26">
        <f>SUM(F19+F24)</f>
        <v>91</v>
      </c>
      <c r="G14" s="26">
        <f>SUM(G19+G24)</f>
        <v>0</v>
      </c>
      <c r="H14" s="26">
        <f>SUM(H19+H24)</f>
        <v>303</v>
      </c>
      <c r="I14" s="26">
        <f>SUM(I19+I24)</f>
        <v>825</v>
      </c>
      <c r="J14" s="26">
        <f>SUM(J19+J24)</f>
        <v>70</v>
      </c>
      <c r="K14" s="26">
        <f>SUM(K19+K24)</f>
        <v>27</v>
      </c>
      <c r="L14" s="26">
        <f>SUM(L19+L24)</f>
        <v>4692</v>
      </c>
      <c r="M14" s="26">
        <f>SUM(M19+M24)</f>
        <v>0</v>
      </c>
      <c r="N14" s="26">
        <f>SUM(N19+N24)</f>
        <v>0</v>
      </c>
      <c r="O14" s="26">
        <f>SUM(O19+O24)</f>
        <v>73</v>
      </c>
      <c r="P14" s="26">
        <f>SUM(P19+P24)</f>
        <v>4</v>
      </c>
      <c r="Q14" s="26">
        <f>SUM(Q19+Q24)</f>
        <v>0</v>
      </c>
      <c r="R14" s="26">
        <f>SUM(R19+R24)</f>
        <v>4</v>
      </c>
      <c r="S14" s="26">
        <f>SUM(S19+S24)</f>
        <v>0</v>
      </c>
      <c r="T14" s="26">
        <f>SUM(T19+T24)</f>
        <v>80</v>
      </c>
      <c r="U14" s="26">
        <f>SUM(U19+U24)</f>
        <v>0</v>
      </c>
      <c r="V14" s="26">
        <f>SUM(V19+V24)</f>
        <v>0</v>
      </c>
      <c r="W14" s="26">
        <f>SUM(W19+W24)</f>
        <v>0</v>
      </c>
      <c r="X14" s="26">
        <f>SUM(X19+X24)</f>
        <v>0</v>
      </c>
      <c r="Y14" s="26">
        <f>SUM(Y19+Y24)</f>
        <v>106</v>
      </c>
      <c r="Z14" s="26">
        <f>SUM(Z19+Z24)</f>
        <v>0</v>
      </c>
      <c r="AA14" s="26">
        <f>SUM(AA19+AA24)</f>
        <v>0</v>
      </c>
      <c r="AB14" s="26">
        <f>SUM(AB19+AB24)</f>
        <v>8</v>
      </c>
      <c r="AC14" s="26">
        <f>SUM(AC19+AC24)</f>
        <v>0</v>
      </c>
      <c r="AD14" s="26">
        <f>SUM(AD19+AD24)</f>
        <v>0</v>
      </c>
      <c r="AE14" s="26">
        <f>SUM(AE19+AE24)</f>
        <v>0</v>
      </c>
      <c r="AF14" s="26">
        <f>SUM(AF19+AF24)</f>
        <v>2</v>
      </c>
      <c r="AG14" s="26">
        <f>SUM(AG19+AG24)</f>
        <v>4</v>
      </c>
      <c r="AH14" s="26">
        <f>SUM(AH19+AH24)</f>
        <v>12</v>
      </c>
      <c r="AI14" s="26">
        <f>SUM(AI19+AI24)</f>
        <v>6</v>
      </c>
      <c r="AJ14" s="26">
        <f>SUM(AJ19+AJ24)</f>
        <v>4</v>
      </c>
      <c r="AK14" s="26">
        <f>SUM(AK19+AK24)</f>
        <v>0</v>
      </c>
      <c r="AL14" s="26">
        <f>SUM(AL19+AL24)</f>
        <v>0</v>
      </c>
      <c r="AM14" s="26">
        <f>SUM(AM19+AM24)</f>
        <v>0</v>
      </c>
      <c r="AN14" s="26">
        <f>SUM(AN19+AN24)</f>
        <v>0</v>
      </c>
      <c r="AO14" s="26">
        <f>SUM(AO19+AO24)</f>
        <v>0</v>
      </c>
      <c r="AP14" s="26">
        <f>SUM(AP19+AP24)</f>
        <v>0</v>
      </c>
      <c r="AQ14" s="26">
        <f>SUM(AQ19+AQ24)</f>
        <v>0</v>
      </c>
      <c r="AR14" s="26">
        <f>SUM(AR19+AR24)</f>
        <v>475</v>
      </c>
      <c r="AS14" s="26">
        <f>SUM(AS19+AS24)</f>
        <v>1113</v>
      </c>
      <c r="AT14" s="26">
        <f>SUM(AT19+AT24)</f>
        <v>23</v>
      </c>
      <c r="AU14" s="26">
        <f>SUM(AU19+AU24)</f>
        <v>0</v>
      </c>
      <c r="AV14" s="26">
        <f>SUM(AV19+AV24)</f>
        <v>7936</v>
      </c>
      <c r="AW14" s="9"/>
      <c r="AX14" s="10"/>
      <c r="AY14" s="10"/>
      <c r="AZ14" s="10"/>
      <c r="BA14" s="10"/>
    </row>
    <row r="15" spans="1:53" ht="13.5" customHeight="1" x14ac:dyDescent="0.55000000000000004">
      <c r="A15" s="161"/>
      <c r="B15" s="160"/>
      <c r="C15" s="159" t="s">
        <v>109</v>
      </c>
      <c r="D15" s="26">
        <f>SUM(D20+D25)</f>
        <v>0</v>
      </c>
      <c r="E15" s="26">
        <f>SUM(E20+E25)</f>
        <v>0</v>
      </c>
      <c r="F15" s="26">
        <f>SUM(F20+F25)</f>
        <v>0</v>
      </c>
      <c r="G15" s="26">
        <f>SUM(G20+G25)</f>
        <v>0</v>
      </c>
      <c r="H15" s="26">
        <f>SUM(H20+H25)</f>
        <v>0</v>
      </c>
      <c r="I15" s="26">
        <f>SUM(I20+I25)</f>
        <v>0</v>
      </c>
      <c r="J15" s="26">
        <f>SUM(J20+J25)</f>
        <v>0</v>
      </c>
      <c r="K15" s="26">
        <f>SUM(K20+K25)</f>
        <v>0</v>
      </c>
      <c r="L15" s="26">
        <f>SUM(L20+L25)</f>
        <v>1</v>
      </c>
      <c r="M15" s="26">
        <f>SUM(M20+M25)</f>
        <v>0</v>
      </c>
      <c r="N15" s="26">
        <f>SUM(N20+N25)</f>
        <v>0</v>
      </c>
      <c r="O15" s="26">
        <f>SUM(O20+O25)</f>
        <v>0</v>
      </c>
      <c r="P15" s="26">
        <f>SUM(P20+P25)</f>
        <v>0</v>
      </c>
      <c r="Q15" s="26">
        <f>SUM(Q20+Q25)</f>
        <v>0</v>
      </c>
      <c r="R15" s="26">
        <f>SUM(R20+R25)</f>
        <v>0</v>
      </c>
      <c r="S15" s="26">
        <f>SUM(S20+S25)</f>
        <v>0</v>
      </c>
      <c r="T15" s="26">
        <f>SUM(T20+T25)</f>
        <v>0</v>
      </c>
      <c r="U15" s="26">
        <f>SUM(U20+U25)</f>
        <v>0</v>
      </c>
      <c r="V15" s="26">
        <f>SUM(V20+V25)</f>
        <v>0</v>
      </c>
      <c r="W15" s="26">
        <f>SUM(W20+W25)</f>
        <v>0</v>
      </c>
      <c r="X15" s="26">
        <f>SUM(X20+X25)</f>
        <v>0</v>
      </c>
      <c r="Y15" s="26">
        <f>SUM(Y20+Y25)</f>
        <v>0</v>
      </c>
      <c r="Z15" s="26">
        <f>SUM(Z20+Z25)</f>
        <v>0</v>
      </c>
      <c r="AA15" s="26">
        <f>SUM(AA20+AA25)</f>
        <v>0</v>
      </c>
      <c r="AB15" s="26">
        <f>SUM(AB20+AB25)</f>
        <v>0</v>
      </c>
      <c r="AC15" s="26">
        <f>SUM(AC20+AC25)</f>
        <v>0</v>
      </c>
      <c r="AD15" s="26">
        <f>SUM(AD20+AD25)</f>
        <v>0</v>
      </c>
      <c r="AE15" s="26">
        <f>SUM(AE20+AE25)</f>
        <v>0</v>
      </c>
      <c r="AF15" s="26">
        <f>SUM(AF20+AF25)</f>
        <v>0</v>
      </c>
      <c r="AG15" s="26">
        <f>SUM(AG20+AG25)</f>
        <v>0</v>
      </c>
      <c r="AH15" s="26">
        <f>SUM(AH20+AH25)</f>
        <v>0</v>
      </c>
      <c r="AI15" s="26">
        <f>SUM(AI20+AI25)</f>
        <v>0</v>
      </c>
      <c r="AJ15" s="26">
        <f>SUM(AJ20+AJ25)</f>
        <v>0</v>
      </c>
      <c r="AK15" s="26">
        <f>SUM(AK20+AK25)</f>
        <v>0</v>
      </c>
      <c r="AL15" s="26">
        <f>SUM(AL20+AL25)</f>
        <v>0</v>
      </c>
      <c r="AM15" s="26">
        <f>SUM(AM20+AM25)</f>
        <v>0</v>
      </c>
      <c r="AN15" s="26">
        <f>SUM(AN20+AN25)</f>
        <v>0</v>
      </c>
      <c r="AO15" s="26">
        <f>SUM(AO20+AO25)</f>
        <v>0</v>
      </c>
      <c r="AP15" s="26">
        <f>SUM(AP20+AP25)</f>
        <v>0</v>
      </c>
      <c r="AQ15" s="26">
        <f>SUM(AQ20+AQ25)</f>
        <v>0</v>
      </c>
      <c r="AR15" s="26">
        <f>SUM(AR20+AR25)</f>
        <v>0</v>
      </c>
      <c r="AS15" s="26">
        <f>SUM(AS20+AS25)</f>
        <v>0</v>
      </c>
      <c r="AT15" s="26">
        <f>SUM(AT20+AT25)</f>
        <v>0</v>
      </c>
      <c r="AU15" s="26">
        <f>SUM(AU20+AU25)</f>
        <v>0</v>
      </c>
      <c r="AV15" s="26">
        <f>SUM(AV20+AV25)</f>
        <v>1</v>
      </c>
      <c r="AW15" s="9"/>
      <c r="AX15" s="10"/>
      <c r="AY15" s="10"/>
      <c r="AZ15" s="10"/>
      <c r="BA15" s="10"/>
    </row>
    <row r="16" spans="1:53" ht="13.5" customHeight="1" x14ac:dyDescent="0.55000000000000004">
      <c r="A16" s="153"/>
      <c r="B16" s="152" t="s">
        <v>113</v>
      </c>
      <c r="C16" s="151"/>
      <c r="D16" s="156">
        <v>12</v>
      </c>
      <c r="E16" s="156" t="s">
        <v>2</v>
      </c>
      <c r="F16" s="156" t="s">
        <v>2</v>
      </c>
      <c r="G16" s="156" t="s">
        <v>2</v>
      </c>
      <c r="H16" s="156">
        <v>42</v>
      </c>
      <c r="I16" s="156">
        <v>14</v>
      </c>
      <c r="J16" s="156">
        <v>18</v>
      </c>
      <c r="K16" s="156">
        <v>12</v>
      </c>
      <c r="L16" s="156">
        <v>51</v>
      </c>
      <c r="M16" s="156">
        <v>34</v>
      </c>
      <c r="N16" s="156">
        <v>1</v>
      </c>
      <c r="O16" s="156" t="s">
        <v>2</v>
      </c>
      <c r="P16" s="158" t="s">
        <v>2</v>
      </c>
      <c r="Q16" s="157" t="s">
        <v>2</v>
      </c>
      <c r="R16" s="158">
        <v>2</v>
      </c>
      <c r="S16" s="157" t="s">
        <v>2</v>
      </c>
      <c r="T16" s="156">
        <v>44</v>
      </c>
      <c r="U16" s="156" t="s">
        <v>2</v>
      </c>
      <c r="V16" s="156" t="s">
        <v>2</v>
      </c>
      <c r="W16" s="156" t="s">
        <v>2</v>
      </c>
      <c r="X16" s="156" t="s">
        <v>2</v>
      </c>
      <c r="Y16" s="156">
        <v>6</v>
      </c>
      <c r="Z16" s="156" t="s">
        <v>2</v>
      </c>
      <c r="AA16" s="156" t="s">
        <v>2</v>
      </c>
      <c r="AB16" s="156">
        <v>2</v>
      </c>
      <c r="AC16" s="156" t="s">
        <v>2</v>
      </c>
      <c r="AD16" s="156" t="s">
        <v>2</v>
      </c>
      <c r="AE16" s="156" t="s">
        <v>2</v>
      </c>
      <c r="AF16" s="156" t="s">
        <v>2</v>
      </c>
      <c r="AG16" s="156">
        <v>2</v>
      </c>
      <c r="AH16" s="156">
        <v>4</v>
      </c>
      <c r="AI16" s="156">
        <v>4</v>
      </c>
      <c r="AJ16" s="156">
        <v>2</v>
      </c>
      <c r="AK16" s="156" t="s">
        <v>2</v>
      </c>
      <c r="AL16" s="156" t="s">
        <v>2</v>
      </c>
      <c r="AM16" s="156" t="s">
        <v>2</v>
      </c>
      <c r="AN16" s="156" t="s">
        <v>2</v>
      </c>
      <c r="AO16" s="156" t="s">
        <v>2</v>
      </c>
      <c r="AP16" s="156" t="s">
        <v>2</v>
      </c>
      <c r="AQ16" s="156" t="s">
        <v>2</v>
      </c>
      <c r="AR16" s="156">
        <v>12</v>
      </c>
      <c r="AS16" s="156">
        <v>7</v>
      </c>
      <c r="AT16" s="156" t="s">
        <v>2</v>
      </c>
      <c r="AU16" s="156" t="s">
        <v>2</v>
      </c>
      <c r="AV16" s="155">
        <f>IF(SUM(D16:AU16)=0,"-",SUM(D16:AU16))</f>
        <v>269</v>
      </c>
      <c r="AW16" s="9"/>
      <c r="AX16" s="10"/>
      <c r="AY16" s="10"/>
      <c r="AZ16" s="10"/>
      <c r="BA16" s="10"/>
    </row>
    <row r="17" spans="1:53" ht="13.5" customHeight="1" x14ac:dyDescent="0.55000000000000004">
      <c r="A17" s="148"/>
      <c r="B17" s="146" t="s">
        <v>112</v>
      </c>
      <c r="C17" s="145" t="s">
        <v>110</v>
      </c>
      <c r="D17" s="142">
        <v>46</v>
      </c>
      <c r="E17" s="142" t="s">
        <v>2</v>
      </c>
      <c r="F17" s="142" t="s">
        <v>2</v>
      </c>
      <c r="G17" s="142" t="s">
        <v>2</v>
      </c>
      <c r="H17" s="142">
        <v>156</v>
      </c>
      <c r="I17" s="142">
        <v>15</v>
      </c>
      <c r="J17" s="142">
        <v>72</v>
      </c>
      <c r="K17" s="142">
        <v>12</v>
      </c>
      <c r="L17" s="142">
        <v>8</v>
      </c>
      <c r="M17" s="142">
        <v>171</v>
      </c>
      <c r="N17" s="142">
        <v>2</v>
      </c>
      <c r="O17" s="142" t="s">
        <v>2</v>
      </c>
      <c r="P17" s="144" t="s">
        <v>2</v>
      </c>
      <c r="Q17" s="143" t="s">
        <v>2</v>
      </c>
      <c r="R17" s="144" t="s">
        <v>2</v>
      </c>
      <c r="S17" s="143" t="s">
        <v>2</v>
      </c>
      <c r="T17" s="142">
        <v>186</v>
      </c>
      <c r="U17" s="142" t="s">
        <v>2</v>
      </c>
      <c r="V17" s="142" t="s">
        <v>2</v>
      </c>
      <c r="W17" s="142" t="s">
        <v>2</v>
      </c>
      <c r="X17" s="142" t="s">
        <v>2</v>
      </c>
      <c r="Y17" s="142">
        <v>18</v>
      </c>
      <c r="Z17" s="142" t="s">
        <v>2</v>
      </c>
      <c r="AA17" s="142" t="s">
        <v>2</v>
      </c>
      <c r="AB17" s="142">
        <v>6</v>
      </c>
      <c r="AC17" s="142" t="s">
        <v>2</v>
      </c>
      <c r="AD17" s="142" t="s">
        <v>2</v>
      </c>
      <c r="AE17" s="142" t="s">
        <v>2</v>
      </c>
      <c r="AF17" s="142" t="s">
        <v>2</v>
      </c>
      <c r="AG17" s="142">
        <v>6</v>
      </c>
      <c r="AH17" s="142">
        <v>8</v>
      </c>
      <c r="AI17" s="142">
        <v>12</v>
      </c>
      <c r="AJ17" s="142">
        <v>6</v>
      </c>
      <c r="AK17" s="142" t="s">
        <v>2</v>
      </c>
      <c r="AL17" s="142" t="s">
        <v>2</v>
      </c>
      <c r="AM17" s="142" t="s">
        <v>2</v>
      </c>
      <c r="AN17" s="142" t="s">
        <v>2</v>
      </c>
      <c r="AO17" s="142" t="s">
        <v>2</v>
      </c>
      <c r="AP17" s="142" t="s">
        <v>2</v>
      </c>
      <c r="AQ17" s="142" t="s">
        <v>2</v>
      </c>
      <c r="AR17" s="142" t="s">
        <v>2</v>
      </c>
      <c r="AS17" s="142" t="s">
        <v>2</v>
      </c>
      <c r="AT17" s="142" t="s">
        <v>2</v>
      </c>
      <c r="AU17" s="142" t="s">
        <v>2</v>
      </c>
      <c r="AV17" s="22">
        <f>IF(SUM(D17:AU17)=0,"-",SUM(D17:AU17))</f>
        <v>724</v>
      </c>
      <c r="AW17" s="9"/>
      <c r="AX17" s="10"/>
      <c r="AY17" s="10"/>
      <c r="AZ17" s="10"/>
      <c r="BA17" s="10"/>
    </row>
    <row r="18" spans="1:53" ht="13.5" customHeight="1" x14ac:dyDescent="0.55000000000000004">
      <c r="A18" s="154" t="s">
        <v>83</v>
      </c>
      <c r="B18" s="140"/>
      <c r="C18" s="145" t="s">
        <v>109</v>
      </c>
      <c r="D18" s="142">
        <v>2</v>
      </c>
      <c r="E18" s="142" t="s">
        <v>2</v>
      </c>
      <c r="F18" s="142" t="s">
        <v>2</v>
      </c>
      <c r="G18" s="142" t="s">
        <v>2</v>
      </c>
      <c r="H18" s="142">
        <v>7</v>
      </c>
      <c r="I18" s="142" t="s">
        <v>2</v>
      </c>
      <c r="J18" s="142" t="s">
        <v>2</v>
      </c>
      <c r="K18" s="142" t="s">
        <v>2</v>
      </c>
      <c r="L18" s="142" t="s">
        <v>2</v>
      </c>
      <c r="M18" s="142">
        <v>6</v>
      </c>
      <c r="N18" s="142" t="s">
        <v>2</v>
      </c>
      <c r="O18" s="142" t="s">
        <v>2</v>
      </c>
      <c r="P18" s="144" t="s">
        <v>2</v>
      </c>
      <c r="Q18" s="143" t="s">
        <v>2</v>
      </c>
      <c r="R18" s="144" t="s">
        <v>2</v>
      </c>
      <c r="S18" s="143" t="s">
        <v>2</v>
      </c>
      <c r="T18" s="142">
        <v>1</v>
      </c>
      <c r="U18" s="142" t="s">
        <v>2</v>
      </c>
      <c r="V18" s="142" t="s">
        <v>2</v>
      </c>
      <c r="W18" s="142" t="s">
        <v>2</v>
      </c>
      <c r="X18" s="142" t="s">
        <v>2</v>
      </c>
      <c r="Y18" s="142" t="s">
        <v>2</v>
      </c>
      <c r="Z18" s="142" t="s">
        <v>2</v>
      </c>
      <c r="AA18" s="142" t="s">
        <v>2</v>
      </c>
      <c r="AB18" s="142" t="s">
        <v>2</v>
      </c>
      <c r="AC18" s="142" t="s">
        <v>2</v>
      </c>
      <c r="AD18" s="142" t="s">
        <v>2</v>
      </c>
      <c r="AE18" s="142" t="s">
        <v>2</v>
      </c>
      <c r="AF18" s="142" t="s">
        <v>2</v>
      </c>
      <c r="AG18" s="142" t="s">
        <v>2</v>
      </c>
      <c r="AH18" s="142">
        <v>1</v>
      </c>
      <c r="AI18" s="142" t="s">
        <v>2</v>
      </c>
      <c r="AJ18" s="142" t="s">
        <v>2</v>
      </c>
      <c r="AK18" s="142" t="s">
        <v>2</v>
      </c>
      <c r="AL18" s="142" t="s">
        <v>2</v>
      </c>
      <c r="AM18" s="142" t="s">
        <v>2</v>
      </c>
      <c r="AN18" s="142" t="s">
        <v>2</v>
      </c>
      <c r="AO18" s="142" t="s">
        <v>2</v>
      </c>
      <c r="AP18" s="142" t="s">
        <v>2</v>
      </c>
      <c r="AQ18" s="142" t="s">
        <v>2</v>
      </c>
      <c r="AR18" s="142" t="s">
        <v>2</v>
      </c>
      <c r="AS18" s="142" t="s">
        <v>2</v>
      </c>
      <c r="AT18" s="142" t="s">
        <v>2</v>
      </c>
      <c r="AU18" s="142" t="s">
        <v>2</v>
      </c>
      <c r="AV18" s="22">
        <f>IF(SUM(D18:AU18)=0,"-",SUM(D18:AU18))</f>
        <v>17</v>
      </c>
      <c r="AW18" s="9"/>
      <c r="AX18" s="10"/>
      <c r="AY18" s="10"/>
      <c r="AZ18" s="10"/>
      <c r="BA18" s="10"/>
    </row>
    <row r="19" spans="1:53" ht="13.5" customHeight="1" x14ac:dyDescent="0.55000000000000004">
      <c r="A19" s="147"/>
      <c r="B19" s="146" t="s">
        <v>111</v>
      </c>
      <c r="C19" s="145" t="s">
        <v>110</v>
      </c>
      <c r="D19" s="142" t="s">
        <v>2</v>
      </c>
      <c r="E19" s="142" t="s">
        <v>2</v>
      </c>
      <c r="F19" s="142" t="s">
        <v>2</v>
      </c>
      <c r="G19" s="142" t="s">
        <v>2</v>
      </c>
      <c r="H19" s="136">
        <v>151</v>
      </c>
      <c r="I19" s="136">
        <v>825</v>
      </c>
      <c r="J19" s="136">
        <v>48</v>
      </c>
      <c r="K19" s="136">
        <v>24</v>
      </c>
      <c r="L19" s="136">
        <v>2503</v>
      </c>
      <c r="M19" s="136" t="s">
        <v>2</v>
      </c>
      <c r="N19" s="136" t="s">
        <v>2</v>
      </c>
      <c r="O19" s="136" t="s">
        <v>2</v>
      </c>
      <c r="P19" s="138" t="s">
        <v>2</v>
      </c>
      <c r="Q19" s="137" t="s">
        <v>2</v>
      </c>
      <c r="R19" s="138">
        <v>4</v>
      </c>
      <c r="S19" s="137" t="s">
        <v>2</v>
      </c>
      <c r="T19" s="136">
        <v>80</v>
      </c>
      <c r="U19" s="136" t="s">
        <v>2</v>
      </c>
      <c r="V19" s="136" t="s">
        <v>2</v>
      </c>
      <c r="W19" s="136" t="s">
        <v>2</v>
      </c>
      <c r="X19" s="136" t="s">
        <v>2</v>
      </c>
      <c r="Y19" s="136">
        <v>24</v>
      </c>
      <c r="Z19" s="136" t="s">
        <v>2</v>
      </c>
      <c r="AA19" s="136" t="s">
        <v>2</v>
      </c>
      <c r="AB19" s="136">
        <v>8</v>
      </c>
      <c r="AC19" s="136" t="s">
        <v>2</v>
      </c>
      <c r="AD19" s="136" t="s">
        <v>2</v>
      </c>
      <c r="AE19" s="136" t="s">
        <v>2</v>
      </c>
      <c r="AF19" s="136" t="s">
        <v>2</v>
      </c>
      <c r="AG19" s="136">
        <v>4</v>
      </c>
      <c r="AH19" s="136">
        <v>6</v>
      </c>
      <c r="AI19" s="136">
        <v>4</v>
      </c>
      <c r="AJ19" s="136">
        <v>4</v>
      </c>
      <c r="AK19" s="136" t="s">
        <v>2</v>
      </c>
      <c r="AL19" s="136" t="s">
        <v>2</v>
      </c>
      <c r="AM19" s="136" t="s">
        <v>2</v>
      </c>
      <c r="AN19" s="136" t="s">
        <v>2</v>
      </c>
      <c r="AO19" s="136" t="s">
        <v>2</v>
      </c>
      <c r="AP19" s="136" t="s">
        <v>2</v>
      </c>
      <c r="AQ19" s="136" t="s">
        <v>2</v>
      </c>
      <c r="AR19" s="136">
        <v>47</v>
      </c>
      <c r="AS19" s="136">
        <v>834</v>
      </c>
      <c r="AT19" s="136" t="s">
        <v>2</v>
      </c>
      <c r="AU19" s="136" t="s">
        <v>2</v>
      </c>
      <c r="AV19" s="22">
        <f>IF(SUM(D19:AU19)=0,"-",SUM(D19:AU19))</f>
        <v>4566</v>
      </c>
      <c r="AW19" s="9"/>
      <c r="AX19" s="10"/>
      <c r="AY19" s="10"/>
      <c r="AZ19" s="10"/>
      <c r="BA19" s="10"/>
    </row>
    <row r="20" spans="1:53" ht="13.5" customHeight="1" x14ac:dyDescent="0.55000000000000004">
      <c r="A20" s="141"/>
      <c r="B20" s="140"/>
      <c r="C20" s="139" t="s">
        <v>109</v>
      </c>
      <c r="D20" s="136" t="s">
        <v>2</v>
      </c>
      <c r="E20" s="136" t="s">
        <v>2</v>
      </c>
      <c r="F20" s="136" t="s">
        <v>2</v>
      </c>
      <c r="G20" s="136" t="s">
        <v>2</v>
      </c>
      <c r="H20" s="136" t="s">
        <v>2</v>
      </c>
      <c r="I20" s="136" t="s">
        <v>2</v>
      </c>
      <c r="J20" s="136" t="s">
        <v>2</v>
      </c>
      <c r="K20" s="136" t="s">
        <v>2</v>
      </c>
      <c r="L20" s="136" t="s">
        <v>2</v>
      </c>
      <c r="M20" s="136" t="s">
        <v>2</v>
      </c>
      <c r="N20" s="136" t="s">
        <v>2</v>
      </c>
      <c r="O20" s="136" t="s">
        <v>2</v>
      </c>
      <c r="P20" s="136" t="s">
        <v>2</v>
      </c>
      <c r="Q20" s="136" t="s">
        <v>2</v>
      </c>
      <c r="R20" s="136" t="s">
        <v>2</v>
      </c>
      <c r="S20" s="136" t="s">
        <v>2</v>
      </c>
      <c r="T20" s="136" t="s">
        <v>2</v>
      </c>
      <c r="U20" s="136" t="s">
        <v>2</v>
      </c>
      <c r="V20" s="136" t="s">
        <v>2</v>
      </c>
      <c r="W20" s="136" t="s">
        <v>2</v>
      </c>
      <c r="X20" s="136" t="s">
        <v>2</v>
      </c>
      <c r="Y20" s="136" t="s">
        <v>2</v>
      </c>
      <c r="Z20" s="136" t="s">
        <v>2</v>
      </c>
      <c r="AA20" s="136" t="s">
        <v>2</v>
      </c>
      <c r="AB20" s="136" t="s">
        <v>2</v>
      </c>
      <c r="AC20" s="136" t="s">
        <v>2</v>
      </c>
      <c r="AD20" s="136" t="s">
        <v>2</v>
      </c>
      <c r="AE20" s="136" t="s">
        <v>2</v>
      </c>
      <c r="AF20" s="136" t="s">
        <v>2</v>
      </c>
      <c r="AG20" s="136" t="s">
        <v>2</v>
      </c>
      <c r="AH20" s="136" t="s">
        <v>2</v>
      </c>
      <c r="AI20" s="136" t="s">
        <v>2</v>
      </c>
      <c r="AJ20" s="136" t="s">
        <v>2</v>
      </c>
      <c r="AK20" s="136" t="s">
        <v>2</v>
      </c>
      <c r="AL20" s="136" t="s">
        <v>2</v>
      </c>
      <c r="AM20" s="136" t="s">
        <v>2</v>
      </c>
      <c r="AN20" s="136" t="s">
        <v>2</v>
      </c>
      <c r="AO20" s="136" t="s">
        <v>2</v>
      </c>
      <c r="AP20" s="136" t="s">
        <v>2</v>
      </c>
      <c r="AQ20" s="136" t="s">
        <v>2</v>
      </c>
      <c r="AR20" s="136" t="s">
        <v>2</v>
      </c>
      <c r="AS20" s="136" t="s">
        <v>2</v>
      </c>
      <c r="AT20" s="136" t="s">
        <v>2</v>
      </c>
      <c r="AU20" s="136" t="s">
        <v>2</v>
      </c>
      <c r="AV20" s="22" t="str">
        <f>IF(SUM(D20:AU20)=0,"-",SUM(D20:AU20))</f>
        <v>-</v>
      </c>
      <c r="AW20" s="9"/>
      <c r="AX20" s="10"/>
      <c r="AY20" s="10"/>
      <c r="AZ20" s="10"/>
      <c r="BA20" s="10"/>
    </row>
    <row r="21" spans="1:53" ht="13.5" customHeight="1" x14ac:dyDescent="0.55000000000000004">
      <c r="A21" s="153"/>
      <c r="B21" s="152" t="s">
        <v>113</v>
      </c>
      <c r="C21" s="151"/>
      <c r="D21" s="150">
        <v>19</v>
      </c>
      <c r="E21" s="142" t="s">
        <v>2</v>
      </c>
      <c r="F21" s="149">
        <v>7</v>
      </c>
      <c r="G21" s="142" t="s">
        <v>2</v>
      </c>
      <c r="H21" s="149">
        <v>23</v>
      </c>
      <c r="I21" s="150">
        <v>13</v>
      </c>
      <c r="J21" s="150">
        <v>1</v>
      </c>
      <c r="K21" s="150">
        <v>3</v>
      </c>
      <c r="L21" s="150">
        <v>21</v>
      </c>
      <c r="M21" s="150">
        <v>10</v>
      </c>
      <c r="N21" s="150" t="s">
        <v>115</v>
      </c>
      <c r="O21" s="150">
        <v>6</v>
      </c>
      <c r="P21" s="150">
        <v>2</v>
      </c>
      <c r="Q21" s="150" t="s">
        <v>115</v>
      </c>
      <c r="R21" s="150">
        <v>39</v>
      </c>
      <c r="S21" s="150" t="s">
        <v>115</v>
      </c>
      <c r="T21" s="150">
        <v>16</v>
      </c>
      <c r="U21" s="150" t="s">
        <v>115</v>
      </c>
      <c r="V21" s="150" t="s">
        <v>115</v>
      </c>
      <c r="W21" s="150" t="s">
        <v>115</v>
      </c>
      <c r="X21" s="150" t="s">
        <v>115</v>
      </c>
      <c r="Y21" s="150">
        <v>8</v>
      </c>
      <c r="Z21" s="150" t="s">
        <v>115</v>
      </c>
      <c r="AA21" s="150" t="s">
        <v>115</v>
      </c>
      <c r="AB21" s="150" t="s">
        <v>115</v>
      </c>
      <c r="AC21" s="150" t="s">
        <v>115</v>
      </c>
      <c r="AD21" s="150" t="s">
        <v>115</v>
      </c>
      <c r="AE21" s="150" t="s">
        <v>115</v>
      </c>
      <c r="AF21" s="150">
        <v>1</v>
      </c>
      <c r="AG21" s="150">
        <v>2</v>
      </c>
      <c r="AH21" s="142">
        <v>15</v>
      </c>
      <c r="AI21" s="150">
        <v>2</v>
      </c>
      <c r="AJ21" s="150">
        <v>3</v>
      </c>
      <c r="AK21" s="150" t="s">
        <v>115</v>
      </c>
      <c r="AL21" s="150" t="s">
        <v>115</v>
      </c>
      <c r="AM21" s="150" t="s">
        <v>115</v>
      </c>
      <c r="AN21" s="142" t="s">
        <v>2</v>
      </c>
      <c r="AO21" s="142" t="s">
        <v>2</v>
      </c>
      <c r="AP21" s="142" t="s">
        <v>2</v>
      </c>
      <c r="AQ21" s="142" t="s">
        <v>2</v>
      </c>
      <c r="AR21" s="150">
        <v>4</v>
      </c>
      <c r="AS21" s="150">
        <v>7</v>
      </c>
      <c r="AT21" s="149">
        <v>2</v>
      </c>
      <c r="AU21" s="142" t="s">
        <v>2</v>
      </c>
      <c r="AV21" s="22">
        <f>IF(SUM(D21:AU21)=0,"-",SUM(D21:AU21))</f>
        <v>204</v>
      </c>
      <c r="AW21" s="9"/>
      <c r="AX21" s="10"/>
      <c r="AY21" s="10"/>
      <c r="AZ21" s="10"/>
      <c r="BA21" s="10"/>
    </row>
    <row r="22" spans="1:53" ht="13.5" customHeight="1" x14ac:dyDescent="0.55000000000000004">
      <c r="A22" s="148"/>
      <c r="B22" s="146" t="s">
        <v>112</v>
      </c>
      <c r="C22" s="145" t="s">
        <v>110</v>
      </c>
      <c r="D22" s="142">
        <v>83</v>
      </c>
      <c r="E22" s="142" t="s">
        <v>2</v>
      </c>
      <c r="F22" s="142">
        <v>50</v>
      </c>
      <c r="G22" s="142" t="s">
        <v>2</v>
      </c>
      <c r="H22" s="142">
        <v>105</v>
      </c>
      <c r="I22" s="142">
        <v>66</v>
      </c>
      <c r="J22" s="142" t="s">
        <v>2</v>
      </c>
      <c r="K22" s="142">
        <v>15</v>
      </c>
      <c r="L22" s="142">
        <v>8</v>
      </c>
      <c r="M22" s="142">
        <v>90</v>
      </c>
      <c r="N22" s="142" t="s">
        <v>2</v>
      </c>
      <c r="O22" s="142">
        <v>6</v>
      </c>
      <c r="P22" s="144" t="s">
        <v>2</v>
      </c>
      <c r="Q22" s="143" t="s">
        <v>2</v>
      </c>
      <c r="R22" s="144">
        <v>39</v>
      </c>
      <c r="S22" s="143" t="s">
        <v>2</v>
      </c>
      <c r="T22" s="142">
        <v>144</v>
      </c>
      <c r="U22" s="142" t="s">
        <v>2</v>
      </c>
      <c r="V22" s="142" t="s">
        <v>2</v>
      </c>
      <c r="W22" s="142" t="s">
        <v>2</v>
      </c>
      <c r="X22" s="142" t="s">
        <v>2</v>
      </c>
      <c r="Y22" s="142">
        <v>12</v>
      </c>
      <c r="Z22" s="142" t="s">
        <v>2</v>
      </c>
      <c r="AA22" s="142" t="s">
        <v>2</v>
      </c>
      <c r="AB22" s="142" t="s">
        <v>2</v>
      </c>
      <c r="AC22" s="142" t="s">
        <v>2</v>
      </c>
      <c r="AD22" s="142" t="s">
        <v>2</v>
      </c>
      <c r="AE22" s="142" t="s">
        <v>2</v>
      </c>
      <c r="AF22" s="142">
        <v>1</v>
      </c>
      <c r="AG22" s="142">
        <v>2</v>
      </c>
      <c r="AH22" s="142">
        <v>30</v>
      </c>
      <c r="AI22" s="142">
        <v>4</v>
      </c>
      <c r="AJ22" s="142">
        <v>6</v>
      </c>
      <c r="AK22" s="142" t="s">
        <v>2</v>
      </c>
      <c r="AL22" s="142" t="s">
        <v>2</v>
      </c>
      <c r="AM22" s="142" t="s">
        <v>2</v>
      </c>
      <c r="AN22" s="142" t="s">
        <v>2</v>
      </c>
      <c r="AO22" s="142" t="s">
        <v>2</v>
      </c>
      <c r="AP22" s="142" t="s">
        <v>2</v>
      </c>
      <c r="AQ22" s="142" t="s">
        <v>2</v>
      </c>
      <c r="AR22" s="142" t="s">
        <v>2</v>
      </c>
      <c r="AS22" s="142" t="s">
        <v>2</v>
      </c>
      <c r="AT22" s="142" t="s">
        <v>2</v>
      </c>
      <c r="AU22" s="142" t="s">
        <v>2</v>
      </c>
      <c r="AV22" s="22">
        <f>IF(SUM(D22:AU22)=0,"-",SUM(D22:AU22))</f>
        <v>661</v>
      </c>
      <c r="AW22" s="9"/>
      <c r="AX22" s="10"/>
      <c r="AY22" s="10"/>
      <c r="AZ22" s="10"/>
      <c r="BA22" s="10"/>
    </row>
    <row r="23" spans="1:53" ht="13.5" customHeight="1" x14ac:dyDescent="0.55000000000000004">
      <c r="A23" s="148" t="s">
        <v>82</v>
      </c>
      <c r="B23" s="140"/>
      <c r="C23" s="145" t="s">
        <v>109</v>
      </c>
      <c r="D23" s="142" t="s">
        <v>2</v>
      </c>
      <c r="E23" s="142" t="s">
        <v>2</v>
      </c>
      <c r="F23" s="142" t="s">
        <v>2</v>
      </c>
      <c r="G23" s="142" t="s">
        <v>2</v>
      </c>
      <c r="H23" s="142" t="s">
        <v>2</v>
      </c>
      <c r="I23" s="142" t="s">
        <v>2</v>
      </c>
      <c r="J23" s="142" t="s">
        <v>2</v>
      </c>
      <c r="K23" s="142" t="s">
        <v>2</v>
      </c>
      <c r="L23" s="142" t="s">
        <v>2</v>
      </c>
      <c r="M23" s="142" t="s">
        <v>2</v>
      </c>
      <c r="N23" s="142" t="s">
        <v>2</v>
      </c>
      <c r="O23" s="142" t="s">
        <v>2</v>
      </c>
      <c r="P23" s="144" t="s">
        <v>2</v>
      </c>
      <c r="Q23" s="143" t="s">
        <v>2</v>
      </c>
      <c r="R23" s="144" t="s">
        <v>2</v>
      </c>
      <c r="S23" s="143" t="s">
        <v>2</v>
      </c>
      <c r="T23" s="142">
        <v>1</v>
      </c>
      <c r="U23" s="142" t="s">
        <v>2</v>
      </c>
      <c r="V23" s="142" t="s">
        <v>2</v>
      </c>
      <c r="W23" s="142" t="s">
        <v>2</v>
      </c>
      <c r="X23" s="142" t="s">
        <v>2</v>
      </c>
      <c r="Y23" s="142" t="s">
        <v>2</v>
      </c>
      <c r="Z23" s="142" t="s">
        <v>2</v>
      </c>
      <c r="AA23" s="142" t="s">
        <v>2</v>
      </c>
      <c r="AB23" s="142" t="s">
        <v>2</v>
      </c>
      <c r="AC23" s="142" t="s">
        <v>2</v>
      </c>
      <c r="AD23" s="142" t="s">
        <v>2</v>
      </c>
      <c r="AE23" s="142" t="s">
        <v>2</v>
      </c>
      <c r="AF23" s="142" t="s">
        <v>2</v>
      </c>
      <c r="AG23" s="142" t="s">
        <v>2</v>
      </c>
      <c r="AH23" s="142">
        <v>1</v>
      </c>
      <c r="AI23" s="142" t="s">
        <v>2</v>
      </c>
      <c r="AJ23" s="142" t="s">
        <v>2</v>
      </c>
      <c r="AK23" s="142" t="s">
        <v>2</v>
      </c>
      <c r="AL23" s="142" t="s">
        <v>2</v>
      </c>
      <c r="AM23" s="142" t="s">
        <v>2</v>
      </c>
      <c r="AN23" s="142" t="s">
        <v>2</v>
      </c>
      <c r="AO23" s="142" t="s">
        <v>2</v>
      </c>
      <c r="AP23" s="142" t="s">
        <v>2</v>
      </c>
      <c r="AQ23" s="142" t="s">
        <v>2</v>
      </c>
      <c r="AR23" s="142" t="s">
        <v>2</v>
      </c>
      <c r="AS23" s="142" t="s">
        <v>2</v>
      </c>
      <c r="AT23" s="142" t="s">
        <v>2</v>
      </c>
      <c r="AU23" s="142" t="s">
        <v>2</v>
      </c>
      <c r="AV23" s="22">
        <f>IF(SUM(D23:AU23)=0,"-",SUM(D23:AU23))</f>
        <v>2</v>
      </c>
      <c r="AW23" s="9"/>
      <c r="AX23" s="10"/>
      <c r="AY23" s="10"/>
      <c r="AZ23" s="10"/>
      <c r="BA23" s="10"/>
    </row>
    <row r="24" spans="1:53" ht="13.5" customHeight="1" x14ac:dyDescent="0.55000000000000004">
      <c r="A24" s="147"/>
      <c r="B24" s="146" t="s">
        <v>111</v>
      </c>
      <c r="C24" s="145" t="s">
        <v>110</v>
      </c>
      <c r="D24" s="142">
        <v>14</v>
      </c>
      <c r="E24" s="142" t="s">
        <v>2</v>
      </c>
      <c r="F24" s="142">
        <v>91</v>
      </c>
      <c r="G24" s="142" t="s">
        <v>2</v>
      </c>
      <c r="H24" s="142">
        <v>152</v>
      </c>
      <c r="I24" s="142" t="s">
        <v>2</v>
      </c>
      <c r="J24" s="142">
        <v>22</v>
      </c>
      <c r="K24" s="142">
        <v>3</v>
      </c>
      <c r="L24" s="142">
        <v>2189</v>
      </c>
      <c r="M24" s="142" t="s">
        <v>2</v>
      </c>
      <c r="N24" s="142" t="s">
        <v>2</v>
      </c>
      <c r="O24" s="142">
        <v>73</v>
      </c>
      <c r="P24" s="144">
        <v>4</v>
      </c>
      <c r="Q24" s="143" t="s">
        <v>2</v>
      </c>
      <c r="R24" s="144" t="s">
        <v>2</v>
      </c>
      <c r="S24" s="143" t="s">
        <v>2</v>
      </c>
      <c r="T24" s="142" t="s">
        <v>2</v>
      </c>
      <c r="U24" s="142" t="s">
        <v>2</v>
      </c>
      <c r="V24" s="142" t="s">
        <v>2</v>
      </c>
      <c r="W24" s="142" t="s">
        <v>2</v>
      </c>
      <c r="X24" s="142" t="s">
        <v>2</v>
      </c>
      <c r="Y24" s="142">
        <v>82</v>
      </c>
      <c r="Z24" s="142" t="s">
        <v>2</v>
      </c>
      <c r="AA24" s="142" t="s">
        <v>2</v>
      </c>
      <c r="AB24" s="142" t="s">
        <v>2</v>
      </c>
      <c r="AC24" s="142" t="s">
        <v>2</v>
      </c>
      <c r="AD24" s="142" t="s">
        <v>2</v>
      </c>
      <c r="AE24" s="142" t="s">
        <v>2</v>
      </c>
      <c r="AF24" s="142">
        <v>2</v>
      </c>
      <c r="AG24" s="142" t="s">
        <v>2</v>
      </c>
      <c r="AH24" s="142">
        <v>6</v>
      </c>
      <c r="AI24" s="142">
        <v>2</v>
      </c>
      <c r="AJ24" s="142" t="s">
        <v>2</v>
      </c>
      <c r="AK24" s="142" t="s">
        <v>2</v>
      </c>
      <c r="AL24" s="142" t="s">
        <v>2</v>
      </c>
      <c r="AM24" s="142" t="s">
        <v>2</v>
      </c>
      <c r="AN24" s="142" t="s">
        <v>2</v>
      </c>
      <c r="AO24" s="142" t="s">
        <v>2</v>
      </c>
      <c r="AP24" s="142" t="s">
        <v>2</v>
      </c>
      <c r="AQ24" s="142" t="s">
        <v>2</v>
      </c>
      <c r="AR24" s="142">
        <v>428</v>
      </c>
      <c r="AS24" s="142">
        <v>279</v>
      </c>
      <c r="AT24" s="142">
        <v>23</v>
      </c>
      <c r="AU24" s="142" t="s">
        <v>2</v>
      </c>
      <c r="AV24" s="22">
        <f>IF(SUM(D24:AU24)=0,"-",SUM(D24:AU24))</f>
        <v>3370</v>
      </c>
      <c r="AW24" s="9"/>
      <c r="AX24" s="10"/>
      <c r="AY24" s="10"/>
      <c r="AZ24" s="10"/>
      <c r="BA24" s="10"/>
    </row>
    <row r="25" spans="1:53" ht="13.5" customHeight="1" x14ac:dyDescent="0.55000000000000004">
      <c r="A25" s="141"/>
      <c r="B25" s="140"/>
      <c r="C25" s="139" t="s">
        <v>109</v>
      </c>
      <c r="D25" s="136" t="s">
        <v>2</v>
      </c>
      <c r="E25" s="136" t="s">
        <v>2</v>
      </c>
      <c r="F25" s="136" t="s">
        <v>2</v>
      </c>
      <c r="G25" s="136" t="s">
        <v>2</v>
      </c>
      <c r="H25" s="136" t="s">
        <v>2</v>
      </c>
      <c r="I25" s="136" t="s">
        <v>2</v>
      </c>
      <c r="J25" s="136" t="s">
        <v>2</v>
      </c>
      <c r="K25" s="136" t="s">
        <v>2</v>
      </c>
      <c r="L25" s="136">
        <v>1</v>
      </c>
      <c r="M25" s="136" t="s">
        <v>2</v>
      </c>
      <c r="N25" s="136" t="s">
        <v>2</v>
      </c>
      <c r="O25" s="136" t="s">
        <v>2</v>
      </c>
      <c r="P25" s="138" t="s">
        <v>2</v>
      </c>
      <c r="Q25" s="137" t="s">
        <v>2</v>
      </c>
      <c r="R25" s="138" t="s">
        <v>2</v>
      </c>
      <c r="S25" s="137" t="s">
        <v>2</v>
      </c>
      <c r="T25" s="136" t="s">
        <v>2</v>
      </c>
      <c r="U25" s="136" t="s">
        <v>2</v>
      </c>
      <c r="V25" s="136" t="s">
        <v>2</v>
      </c>
      <c r="W25" s="136" t="s">
        <v>2</v>
      </c>
      <c r="X25" s="136" t="s">
        <v>2</v>
      </c>
      <c r="Y25" s="136" t="s">
        <v>2</v>
      </c>
      <c r="Z25" s="136" t="s">
        <v>2</v>
      </c>
      <c r="AA25" s="136" t="s">
        <v>2</v>
      </c>
      <c r="AB25" s="136" t="s">
        <v>2</v>
      </c>
      <c r="AC25" s="136" t="s">
        <v>2</v>
      </c>
      <c r="AD25" s="136" t="s">
        <v>2</v>
      </c>
      <c r="AE25" s="136" t="s">
        <v>2</v>
      </c>
      <c r="AF25" s="136" t="s">
        <v>2</v>
      </c>
      <c r="AG25" s="136" t="s">
        <v>2</v>
      </c>
      <c r="AH25" s="136" t="s">
        <v>2</v>
      </c>
      <c r="AI25" s="136" t="s">
        <v>2</v>
      </c>
      <c r="AJ25" s="136" t="s">
        <v>2</v>
      </c>
      <c r="AK25" s="136" t="s">
        <v>2</v>
      </c>
      <c r="AL25" s="136" t="s">
        <v>2</v>
      </c>
      <c r="AM25" s="136" t="s">
        <v>2</v>
      </c>
      <c r="AN25" s="136" t="s">
        <v>2</v>
      </c>
      <c r="AO25" s="136" t="s">
        <v>2</v>
      </c>
      <c r="AP25" s="136" t="s">
        <v>2</v>
      </c>
      <c r="AQ25" s="136" t="s">
        <v>2</v>
      </c>
      <c r="AR25" s="136" t="s">
        <v>2</v>
      </c>
      <c r="AS25" s="136" t="s">
        <v>2</v>
      </c>
      <c r="AT25" s="136" t="s">
        <v>2</v>
      </c>
      <c r="AU25" s="136" t="s">
        <v>2</v>
      </c>
      <c r="AV25" s="22">
        <f>IF(SUM(D25:AU25)=0,"-",SUM(D25:AU25))</f>
        <v>1</v>
      </c>
      <c r="AW25" s="9"/>
      <c r="AX25" s="10"/>
      <c r="AY25" s="10"/>
      <c r="AZ25" s="10"/>
      <c r="BA25" s="10"/>
    </row>
    <row r="26" spans="1:53" s="134" customFormat="1" ht="13.5" customHeight="1" x14ac:dyDescent="0.55000000000000004">
      <c r="A26" s="124" t="s">
        <v>17</v>
      </c>
      <c r="B26" s="123" t="s">
        <v>113</v>
      </c>
      <c r="C26" s="122"/>
      <c r="D26" s="121">
        <f>D31</f>
        <v>4</v>
      </c>
      <c r="E26" s="121">
        <f>E31</f>
        <v>2</v>
      </c>
      <c r="F26" s="121">
        <f>F31</f>
        <v>1</v>
      </c>
      <c r="G26" s="121" t="str">
        <f>G31</f>
        <v>-</v>
      </c>
      <c r="H26" s="121" t="str">
        <f>H31</f>
        <v>-</v>
      </c>
      <c r="I26" s="121">
        <f>I31</f>
        <v>1</v>
      </c>
      <c r="J26" s="121" t="str">
        <f>J31</f>
        <v>-</v>
      </c>
      <c r="K26" s="121">
        <f>K31</f>
        <v>2</v>
      </c>
      <c r="L26" s="121">
        <f>L31</f>
        <v>6</v>
      </c>
      <c r="M26" s="121">
        <f>M31</f>
        <v>3</v>
      </c>
      <c r="N26" s="121" t="str">
        <f>N31</f>
        <v>-</v>
      </c>
      <c r="O26" s="121">
        <f>O31</f>
        <v>2</v>
      </c>
      <c r="P26" s="121" t="str">
        <f>P31</f>
        <v>-</v>
      </c>
      <c r="Q26" s="121" t="str">
        <f>Q31</f>
        <v>-</v>
      </c>
      <c r="R26" s="121">
        <f>R31</f>
        <v>1</v>
      </c>
      <c r="S26" s="121" t="str">
        <f>S31</f>
        <v>-</v>
      </c>
      <c r="T26" s="121">
        <f>T31</f>
        <v>5</v>
      </c>
      <c r="U26" s="121" t="str">
        <f>U31</f>
        <v>-</v>
      </c>
      <c r="V26" s="121" t="str">
        <f>V31</f>
        <v>-</v>
      </c>
      <c r="W26" s="121" t="str">
        <f>W31</f>
        <v>-</v>
      </c>
      <c r="X26" s="121" t="str">
        <f>X31</f>
        <v>-</v>
      </c>
      <c r="Y26" s="121">
        <f>Y31</f>
        <v>1</v>
      </c>
      <c r="Z26" s="121" t="str">
        <f>Z31</f>
        <v>-</v>
      </c>
      <c r="AA26" s="121" t="str">
        <f>AA31</f>
        <v>-</v>
      </c>
      <c r="AB26" s="121" t="str">
        <f>AB31</f>
        <v>-</v>
      </c>
      <c r="AC26" s="121" t="str">
        <f>AC31</f>
        <v>-</v>
      </c>
      <c r="AD26" s="121" t="str">
        <f>AD31</f>
        <v>-</v>
      </c>
      <c r="AE26" s="121" t="str">
        <f>AE31</f>
        <v>-</v>
      </c>
      <c r="AF26" s="121" t="str">
        <f>AF31</f>
        <v>-</v>
      </c>
      <c r="AG26" s="121">
        <f>AG31</f>
        <v>9</v>
      </c>
      <c r="AH26" s="121">
        <f>AH31</f>
        <v>5</v>
      </c>
      <c r="AI26" s="121">
        <f>AI31</f>
        <v>1</v>
      </c>
      <c r="AJ26" s="121" t="str">
        <f>AJ31</f>
        <v>-</v>
      </c>
      <c r="AK26" s="121" t="str">
        <f>AK31</f>
        <v>-</v>
      </c>
      <c r="AL26" s="121" t="str">
        <f>AL31</f>
        <v>-</v>
      </c>
      <c r="AM26" s="121" t="str">
        <f>AM31</f>
        <v>-</v>
      </c>
      <c r="AN26" s="121" t="str">
        <f>AN31</f>
        <v>-</v>
      </c>
      <c r="AO26" s="121" t="str">
        <f>AO31</f>
        <v>-</v>
      </c>
      <c r="AP26" s="121" t="str">
        <f>AP31</f>
        <v>-</v>
      </c>
      <c r="AQ26" s="121" t="str">
        <f>AQ31</f>
        <v>-</v>
      </c>
      <c r="AR26" s="121" t="str">
        <f>AR31</f>
        <v>-</v>
      </c>
      <c r="AS26" s="121" t="str">
        <f>AS31</f>
        <v>-</v>
      </c>
      <c r="AT26" s="121" t="str">
        <f>AT31</f>
        <v>-</v>
      </c>
      <c r="AU26" s="121" t="str">
        <f>AU31</f>
        <v>-</v>
      </c>
      <c r="AV26" s="121">
        <f>AV31</f>
        <v>43</v>
      </c>
      <c r="AW26" s="25"/>
      <c r="AX26" s="135"/>
      <c r="AY26" s="135"/>
      <c r="AZ26" s="135"/>
      <c r="BA26" s="135"/>
    </row>
    <row r="27" spans="1:53" s="134" customFormat="1" ht="13.5" customHeight="1" x14ac:dyDescent="0.55000000000000004">
      <c r="A27" s="120"/>
      <c r="B27" s="119" t="s">
        <v>112</v>
      </c>
      <c r="C27" s="118" t="s">
        <v>110</v>
      </c>
      <c r="D27" s="63">
        <f>D32</f>
        <v>4</v>
      </c>
      <c r="E27" s="63">
        <f>E32</f>
        <v>2</v>
      </c>
      <c r="F27" s="63">
        <f>F32</f>
        <v>1</v>
      </c>
      <c r="G27" s="63" t="str">
        <f>G32</f>
        <v>-</v>
      </c>
      <c r="H27" s="63" t="str">
        <f>H32</f>
        <v>-</v>
      </c>
      <c r="I27" s="63" t="str">
        <f>I32</f>
        <v>-</v>
      </c>
      <c r="J27" s="63" t="str">
        <f>J32</f>
        <v>-</v>
      </c>
      <c r="K27" s="63">
        <f>K32</f>
        <v>2</v>
      </c>
      <c r="L27" s="63" t="str">
        <f>L32</f>
        <v>-</v>
      </c>
      <c r="M27" s="63">
        <f>M32</f>
        <v>3</v>
      </c>
      <c r="N27" s="63" t="str">
        <f>N32</f>
        <v>-</v>
      </c>
      <c r="O27" s="63">
        <f>O32</f>
        <v>2</v>
      </c>
      <c r="P27" s="63" t="str">
        <f>P32</f>
        <v>-</v>
      </c>
      <c r="Q27" s="63" t="str">
        <f>Q32</f>
        <v>-</v>
      </c>
      <c r="R27" s="63">
        <f>R32</f>
        <v>1</v>
      </c>
      <c r="S27" s="63" t="str">
        <f>S32</f>
        <v>-</v>
      </c>
      <c r="T27" s="63">
        <f>T32</f>
        <v>5</v>
      </c>
      <c r="U27" s="63" t="str">
        <f>U32</f>
        <v>-</v>
      </c>
      <c r="V27" s="63" t="str">
        <f>V32</f>
        <v>-</v>
      </c>
      <c r="W27" s="63" t="str">
        <f>W32</f>
        <v>-</v>
      </c>
      <c r="X27" s="63" t="str">
        <f>X32</f>
        <v>-</v>
      </c>
      <c r="Y27" s="63">
        <f>Y32</f>
        <v>1</v>
      </c>
      <c r="Z27" s="63" t="str">
        <f>Z32</f>
        <v>-</v>
      </c>
      <c r="AA27" s="63" t="str">
        <f>AA32</f>
        <v>-</v>
      </c>
      <c r="AB27" s="63" t="str">
        <f>AB32</f>
        <v>-</v>
      </c>
      <c r="AC27" s="63" t="str">
        <f>AC32</f>
        <v>-</v>
      </c>
      <c r="AD27" s="63" t="str">
        <f>AD32</f>
        <v>-</v>
      </c>
      <c r="AE27" s="63" t="str">
        <f>AE32</f>
        <v>-</v>
      </c>
      <c r="AF27" s="63" t="str">
        <f>AF32</f>
        <v>-</v>
      </c>
      <c r="AG27" s="63">
        <f>AG32</f>
        <v>9</v>
      </c>
      <c r="AH27" s="63">
        <f>AH32</f>
        <v>5</v>
      </c>
      <c r="AI27" s="63">
        <f>AI32</f>
        <v>1</v>
      </c>
      <c r="AJ27" s="63" t="str">
        <f>AJ32</f>
        <v>-</v>
      </c>
      <c r="AK27" s="63" t="str">
        <f>AK32</f>
        <v>-</v>
      </c>
      <c r="AL27" s="63" t="str">
        <f>AL32</f>
        <v>-</v>
      </c>
      <c r="AM27" s="63" t="str">
        <f>AM32</f>
        <v>-</v>
      </c>
      <c r="AN27" s="63" t="str">
        <f>AN32</f>
        <v>-</v>
      </c>
      <c r="AO27" s="63" t="str">
        <f>AO32</f>
        <v>-</v>
      </c>
      <c r="AP27" s="63" t="str">
        <f>AP32</f>
        <v>-</v>
      </c>
      <c r="AQ27" s="63" t="str">
        <f>AQ32</f>
        <v>-</v>
      </c>
      <c r="AR27" s="63" t="str">
        <f>AR32</f>
        <v>-</v>
      </c>
      <c r="AS27" s="63" t="str">
        <f>AS32</f>
        <v>-</v>
      </c>
      <c r="AT27" s="63" t="str">
        <f>AT32</f>
        <v>-</v>
      </c>
      <c r="AU27" s="63" t="str">
        <f>AU32</f>
        <v>-</v>
      </c>
      <c r="AV27" s="63">
        <f>AV32</f>
        <v>36</v>
      </c>
      <c r="AW27" s="135"/>
      <c r="AX27" s="135"/>
      <c r="AY27" s="135"/>
      <c r="AZ27" s="135"/>
      <c r="BA27" s="135"/>
    </row>
    <row r="28" spans="1:53" s="134" customFormat="1" x14ac:dyDescent="0.55000000000000004">
      <c r="A28" s="120"/>
      <c r="B28" s="115"/>
      <c r="C28" s="118" t="s">
        <v>109</v>
      </c>
      <c r="D28" s="63" t="s">
        <v>115</v>
      </c>
      <c r="E28" s="63" t="s">
        <v>115</v>
      </c>
      <c r="F28" s="63" t="s">
        <v>115</v>
      </c>
      <c r="G28" s="63" t="str">
        <f>G33</f>
        <v>-</v>
      </c>
      <c r="H28" s="63" t="str">
        <f>H33</f>
        <v>-</v>
      </c>
      <c r="I28" s="63" t="str">
        <f>I33</f>
        <v>-</v>
      </c>
      <c r="J28" s="63" t="str">
        <f>J33</f>
        <v>-</v>
      </c>
      <c r="K28" s="63" t="str">
        <f>K33</f>
        <v>-</v>
      </c>
      <c r="L28" s="63" t="str">
        <f>L33</f>
        <v>-</v>
      </c>
      <c r="M28" s="63" t="str">
        <f>M33</f>
        <v>-</v>
      </c>
      <c r="N28" s="63" t="str">
        <f>N33</f>
        <v>-</v>
      </c>
      <c r="O28" s="63" t="str">
        <f>O33</f>
        <v>-</v>
      </c>
      <c r="P28" s="63" t="str">
        <f>P33</f>
        <v>-</v>
      </c>
      <c r="Q28" s="63" t="str">
        <f>Q33</f>
        <v>-</v>
      </c>
      <c r="R28" s="63" t="str">
        <f>R33</f>
        <v>-</v>
      </c>
      <c r="S28" s="63" t="str">
        <f>S33</f>
        <v>-</v>
      </c>
      <c r="T28" s="63" t="str">
        <f>T33</f>
        <v>-</v>
      </c>
      <c r="U28" s="63" t="str">
        <f>U33</f>
        <v>-</v>
      </c>
      <c r="V28" s="63" t="str">
        <f>V33</f>
        <v>-</v>
      </c>
      <c r="W28" s="63" t="str">
        <f>W33</f>
        <v>-</v>
      </c>
      <c r="X28" s="63" t="str">
        <f>X33</f>
        <v>-</v>
      </c>
      <c r="Y28" s="63" t="str">
        <f>Y33</f>
        <v>-</v>
      </c>
      <c r="Z28" s="63" t="str">
        <f>Z33</f>
        <v>-</v>
      </c>
      <c r="AA28" s="63" t="str">
        <f>AA33</f>
        <v>-</v>
      </c>
      <c r="AB28" s="63" t="str">
        <f>AB33</f>
        <v>-</v>
      </c>
      <c r="AC28" s="63" t="str">
        <f>AC33</f>
        <v>-</v>
      </c>
      <c r="AD28" s="63" t="str">
        <f>AD33</f>
        <v>-</v>
      </c>
      <c r="AE28" s="63" t="str">
        <f>AE33</f>
        <v>-</v>
      </c>
      <c r="AF28" s="63" t="str">
        <f>AF33</f>
        <v>-</v>
      </c>
      <c r="AG28" s="63" t="str">
        <f>AG33</f>
        <v>-</v>
      </c>
      <c r="AH28" s="63" t="str">
        <f>AH33</f>
        <v>-</v>
      </c>
      <c r="AI28" s="63" t="str">
        <f>AI33</f>
        <v>-</v>
      </c>
      <c r="AJ28" s="63" t="str">
        <f>AJ33</f>
        <v>-</v>
      </c>
      <c r="AK28" s="63" t="str">
        <f>AK33</f>
        <v>-</v>
      </c>
      <c r="AL28" s="63" t="str">
        <f>AL33</f>
        <v>-</v>
      </c>
      <c r="AM28" s="63" t="str">
        <f>AM33</f>
        <v>-</v>
      </c>
      <c r="AN28" s="63" t="str">
        <f>AN33</f>
        <v>-</v>
      </c>
      <c r="AO28" s="63" t="str">
        <f>AO33</f>
        <v>-</v>
      </c>
      <c r="AP28" s="63" t="str">
        <f>AP33</f>
        <v>-</v>
      </c>
      <c r="AQ28" s="63" t="str">
        <f>AQ33</f>
        <v>-</v>
      </c>
      <c r="AR28" s="63" t="str">
        <f>AR33</f>
        <v>-</v>
      </c>
      <c r="AS28" s="63" t="str">
        <f>AS33</f>
        <v>-</v>
      </c>
      <c r="AT28" s="63" t="str">
        <f>AT33</f>
        <v>-</v>
      </c>
      <c r="AU28" s="63" t="str">
        <f>AU33</f>
        <v>-</v>
      </c>
      <c r="AV28" s="63" t="str">
        <f>AV33</f>
        <v>-</v>
      </c>
      <c r="AW28" s="135"/>
      <c r="AX28" s="135"/>
      <c r="AY28" s="135"/>
      <c r="AZ28" s="135"/>
      <c r="BA28" s="135"/>
    </row>
    <row r="29" spans="1:53" s="134" customFormat="1" ht="16" customHeight="1" x14ac:dyDescent="0.55000000000000004">
      <c r="A29" s="120"/>
      <c r="B29" s="119" t="s">
        <v>111</v>
      </c>
      <c r="C29" s="118" t="s">
        <v>110</v>
      </c>
      <c r="D29" s="63" t="s">
        <v>115</v>
      </c>
      <c r="E29" s="63">
        <f>E34</f>
        <v>2</v>
      </c>
      <c r="F29" s="63">
        <f>F34</f>
        <v>1</v>
      </c>
      <c r="G29" s="63" t="str">
        <f>G34</f>
        <v>-</v>
      </c>
      <c r="H29" s="63" t="str">
        <f>H34</f>
        <v>-</v>
      </c>
      <c r="I29" s="63">
        <f>I34</f>
        <v>1</v>
      </c>
      <c r="J29" s="63" t="str">
        <f>J34</f>
        <v>-</v>
      </c>
      <c r="K29" s="63" t="str">
        <f>K34</f>
        <v>-</v>
      </c>
      <c r="L29" s="63">
        <f>L34</f>
        <v>6</v>
      </c>
      <c r="M29" s="63" t="str">
        <f>M34</f>
        <v>-</v>
      </c>
      <c r="N29" s="63" t="str">
        <f>N34</f>
        <v>-</v>
      </c>
      <c r="O29" s="63">
        <f>O34</f>
        <v>2</v>
      </c>
      <c r="P29" s="63" t="str">
        <f>P34</f>
        <v>-</v>
      </c>
      <c r="Q29" s="63" t="str">
        <f>Q34</f>
        <v>-</v>
      </c>
      <c r="R29" s="63">
        <f>R34</f>
        <v>1</v>
      </c>
      <c r="S29" s="63" t="str">
        <f>S34</f>
        <v>-</v>
      </c>
      <c r="T29" s="63" t="str">
        <f>T34</f>
        <v>-</v>
      </c>
      <c r="U29" s="63" t="str">
        <f>U34</f>
        <v>-</v>
      </c>
      <c r="V29" s="63" t="str">
        <f>V34</f>
        <v>-</v>
      </c>
      <c r="W29" s="63" t="str">
        <f>W34</f>
        <v>-</v>
      </c>
      <c r="X29" s="63" t="str">
        <f>X34</f>
        <v>-</v>
      </c>
      <c r="Y29" s="63">
        <f>Y34</f>
        <v>1</v>
      </c>
      <c r="Z29" s="63" t="str">
        <f>Z34</f>
        <v>-</v>
      </c>
      <c r="AA29" s="63" t="str">
        <f>AA34</f>
        <v>-</v>
      </c>
      <c r="AB29" s="63" t="str">
        <f>AB34</f>
        <v>-</v>
      </c>
      <c r="AC29" s="63" t="str">
        <f>AC34</f>
        <v>-</v>
      </c>
      <c r="AD29" s="63" t="str">
        <f>AD34</f>
        <v>-</v>
      </c>
      <c r="AE29" s="63" t="str">
        <f>AE34</f>
        <v>-</v>
      </c>
      <c r="AF29" s="63" t="str">
        <f>AF34</f>
        <v>-</v>
      </c>
      <c r="AG29" s="63" t="str">
        <f>AG34</f>
        <v>-</v>
      </c>
      <c r="AH29" s="63" t="str">
        <f>AH34</f>
        <v>-</v>
      </c>
      <c r="AI29" s="63">
        <f>AI34</f>
        <v>1</v>
      </c>
      <c r="AJ29" s="63" t="str">
        <f>AJ34</f>
        <v>-</v>
      </c>
      <c r="AK29" s="63" t="str">
        <f>AK34</f>
        <v>-</v>
      </c>
      <c r="AL29" s="63" t="str">
        <f>AL34</f>
        <v>-</v>
      </c>
      <c r="AM29" s="63" t="str">
        <f>AM34</f>
        <v>-</v>
      </c>
      <c r="AN29" s="63" t="str">
        <f>AN34</f>
        <v>-</v>
      </c>
      <c r="AO29" s="63" t="str">
        <f>AO34</f>
        <v>-</v>
      </c>
      <c r="AP29" s="63" t="str">
        <f>AP34</f>
        <v>-</v>
      </c>
      <c r="AQ29" s="63" t="str">
        <f>AQ34</f>
        <v>-</v>
      </c>
      <c r="AR29" s="63" t="str">
        <f>AR34</f>
        <v>-</v>
      </c>
      <c r="AS29" s="63" t="str">
        <f>AS34</f>
        <v>-</v>
      </c>
      <c r="AT29" s="63" t="str">
        <f>AT34</f>
        <v>-</v>
      </c>
      <c r="AU29" s="63" t="str">
        <f>AU34</f>
        <v>-</v>
      </c>
      <c r="AV29" s="63">
        <f>AV34</f>
        <v>15</v>
      </c>
      <c r="AW29" s="135"/>
      <c r="AX29" s="135"/>
      <c r="AY29" s="135"/>
      <c r="AZ29" s="135"/>
      <c r="BA29" s="135"/>
    </row>
    <row r="30" spans="1:53" s="134" customFormat="1" ht="16" customHeight="1" x14ac:dyDescent="0.55000000000000004">
      <c r="A30" s="116"/>
      <c r="B30" s="115"/>
      <c r="C30" s="114" t="s">
        <v>109</v>
      </c>
      <c r="D30" s="63" t="s">
        <v>115</v>
      </c>
      <c r="E30" s="63" t="s">
        <v>115</v>
      </c>
      <c r="F30" s="63" t="s">
        <v>115</v>
      </c>
      <c r="G30" s="63" t="str">
        <f>G35</f>
        <v>-</v>
      </c>
      <c r="H30" s="63" t="str">
        <f>H35</f>
        <v>-</v>
      </c>
      <c r="I30" s="63" t="str">
        <f>I35</f>
        <v>-</v>
      </c>
      <c r="J30" s="63" t="str">
        <f>J35</f>
        <v>-</v>
      </c>
      <c r="K30" s="63" t="str">
        <f>K35</f>
        <v>-</v>
      </c>
      <c r="L30" s="63" t="str">
        <f>L35</f>
        <v>-</v>
      </c>
      <c r="M30" s="63" t="str">
        <f>M35</f>
        <v>-</v>
      </c>
      <c r="N30" s="63" t="str">
        <f>N35</f>
        <v>-</v>
      </c>
      <c r="O30" s="63" t="str">
        <f>O35</f>
        <v>-</v>
      </c>
      <c r="P30" s="63" t="str">
        <f>P35</f>
        <v>-</v>
      </c>
      <c r="Q30" s="63" t="str">
        <f>Q35</f>
        <v>-</v>
      </c>
      <c r="R30" s="63" t="str">
        <f>R35</f>
        <v>-</v>
      </c>
      <c r="S30" s="63" t="str">
        <f>S35</f>
        <v>-</v>
      </c>
      <c r="T30" s="63" t="str">
        <f>T35</f>
        <v>-</v>
      </c>
      <c r="U30" s="63" t="str">
        <f>U35</f>
        <v>-</v>
      </c>
      <c r="V30" s="63" t="str">
        <f>V35</f>
        <v>-</v>
      </c>
      <c r="W30" s="63" t="str">
        <f>W35</f>
        <v>-</v>
      </c>
      <c r="X30" s="63" t="str">
        <f>X35</f>
        <v>-</v>
      </c>
      <c r="Y30" s="63" t="str">
        <f>Y35</f>
        <v>-</v>
      </c>
      <c r="Z30" s="63" t="str">
        <f>Z35</f>
        <v>-</v>
      </c>
      <c r="AA30" s="63" t="str">
        <f>AA35</f>
        <v>-</v>
      </c>
      <c r="AB30" s="63" t="str">
        <f>AB35</f>
        <v>-</v>
      </c>
      <c r="AC30" s="63" t="str">
        <f>AC35</f>
        <v>-</v>
      </c>
      <c r="AD30" s="63" t="str">
        <f>AD35</f>
        <v>-</v>
      </c>
      <c r="AE30" s="63" t="str">
        <f>AE35</f>
        <v>-</v>
      </c>
      <c r="AF30" s="63" t="str">
        <f>AF35</f>
        <v>-</v>
      </c>
      <c r="AG30" s="63" t="str">
        <f>AG35</f>
        <v>-</v>
      </c>
      <c r="AH30" s="63" t="str">
        <f>AH35</f>
        <v>-</v>
      </c>
      <c r="AI30" s="63" t="str">
        <f>AI35</f>
        <v>-</v>
      </c>
      <c r="AJ30" s="63" t="str">
        <f>AJ35</f>
        <v>-</v>
      </c>
      <c r="AK30" s="63" t="str">
        <f>AK35</f>
        <v>-</v>
      </c>
      <c r="AL30" s="63" t="str">
        <f>AL35</f>
        <v>-</v>
      </c>
      <c r="AM30" s="63" t="str">
        <f>AM35</f>
        <v>-</v>
      </c>
      <c r="AN30" s="63" t="str">
        <f>AN35</f>
        <v>-</v>
      </c>
      <c r="AO30" s="63" t="str">
        <f>AO35</f>
        <v>-</v>
      </c>
      <c r="AP30" s="63" t="str">
        <f>AP35</f>
        <v>-</v>
      </c>
      <c r="AQ30" s="63" t="str">
        <f>AQ35</f>
        <v>-</v>
      </c>
      <c r="AR30" s="63" t="str">
        <f>AR35</f>
        <v>-</v>
      </c>
      <c r="AS30" s="63" t="str">
        <f>AS35</f>
        <v>-</v>
      </c>
      <c r="AT30" s="63" t="str">
        <f>AT35</f>
        <v>-</v>
      </c>
      <c r="AU30" s="63" t="str">
        <f>AU35</f>
        <v>-</v>
      </c>
      <c r="AV30" s="63" t="str">
        <f>AV35</f>
        <v>-</v>
      </c>
      <c r="AW30" s="135"/>
      <c r="AX30" s="135"/>
      <c r="AY30" s="135"/>
      <c r="AZ30" s="135"/>
      <c r="BA30" s="135"/>
    </row>
    <row r="31" spans="1:53" s="129" customFormat="1" x14ac:dyDescent="0.55000000000000004">
      <c r="A31" s="111"/>
      <c r="B31" s="110" t="s">
        <v>113</v>
      </c>
      <c r="C31" s="109"/>
      <c r="D31" s="133">
        <v>4</v>
      </c>
      <c r="E31" s="131">
        <v>2</v>
      </c>
      <c r="F31" s="131">
        <v>1</v>
      </c>
      <c r="G31" s="131" t="s">
        <v>2</v>
      </c>
      <c r="H31" s="131" t="s">
        <v>2</v>
      </c>
      <c r="I31" s="131">
        <v>1</v>
      </c>
      <c r="J31" s="127" t="s">
        <v>2</v>
      </c>
      <c r="K31" s="131">
        <v>2</v>
      </c>
      <c r="L31" s="131">
        <v>6</v>
      </c>
      <c r="M31" s="131">
        <v>3</v>
      </c>
      <c r="N31" s="127" t="s">
        <v>2</v>
      </c>
      <c r="O31" s="131">
        <v>2</v>
      </c>
      <c r="P31" s="131" t="s">
        <v>2</v>
      </c>
      <c r="Q31" s="131" t="s">
        <v>2</v>
      </c>
      <c r="R31" s="132">
        <v>1</v>
      </c>
      <c r="S31" s="131" t="s">
        <v>2</v>
      </c>
      <c r="T31" s="131">
        <v>5</v>
      </c>
      <c r="U31" s="131" t="s">
        <v>2</v>
      </c>
      <c r="V31" s="131" t="s">
        <v>2</v>
      </c>
      <c r="W31" s="131" t="s">
        <v>2</v>
      </c>
      <c r="X31" s="131" t="s">
        <v>2</v>
      </c>
      <c r="Y31" s="131">
        <v>1</v>
      </c>
      <c r="Z31" s="127" t="s">
        <v>2</v>
      </c>
      <c r="AA31" s="127" t="s">
        <v>2</v>
      </c>
      <c r="AB31" s="127" t="s">
        <v>2</v>
      </c>
      <c r="AC31" s="127" t="s">
        <v>2</v>
      </c>
      <c r="AD31" s="127" t="s">
        <v>2</v>
      </c>
      <c r="AE31" s="127" t="s">
        <v>2</v>
      </c>
      <c r="AF31" s="127" t="s">
        <v>2</v>
      </c>
      <c r="AG31" s="127">
        <v>9</v>
      </c>
      <c r="AH31" s="127">
        <v>5</v>
      </c>
      <c r="AI31" s="131">
        <v>1</v>
      </c>
      <c r="AJ31" s="131" t="s">
        <v>2</v>
      </c>
      <c r="AK31" s="131" t="s">
        <v>2</v>
      </c>
      <c r="AL31" s="131" t="s">
        <v>2</v>
      </c>
      <c r="AM31" s="131" t="s">
        <v>2</v>
      </c>
      <c r="AN31" s="131" t="s">
        <v>2</v>
      </c>
      <c r="AO31" s="131" t="s">
        <v>2</v>
      </c>
      <c r="AP31" s="131" t="s">
        <v>2</v>
      </c>
      <c r="AQ31" s="131" t="s">
        <v>2</v>
      </c>
      <c r="AR31" s="131" t="s">
        <v>2</v>
      </c>
      <c r="AS31" s="131" t="s">
        <v>2</v>
      </c>
      <c r="AT31" s="131" t="s">
        <v>2</v>
      </c>
      <c r="AU31" s="131" t="s">
        <v>2</v>
      </c>
      <c r="AV31" s="125">
        <v>43</v>
      </c>
      <c r="AW31" s="130"/>
      <c r="AX31" s="130"/>
      <c r="AY31" s="130"/>
      <c r="AZ31" s="130"/>
      <c r="BA31" s="130"/>
    </row>
    <row r="32" spans="1:53" s="129" customFormat="1" x14ac:dyDescent="0.55000000000000004">
      <c r="A32" s="107"/>
      <c r="B32" s="105" t="s">
        <v>112</v>
      </c>
      <c r="C32" s="104" t="s">
        <v>110</v>
      </c>
      <c r="D32" s="131">
        <v>4</v>
      </c>
      <c r="E32" s="131">
        <v>2</v>
      </c>
      <c r="F32" s="131">
        <v>1</v>
      </c>
      <c r="G32" s="131" t="s">
        <v>2</v>
      </c>
      <c r="H32" s="131" t="s">
        <v>2</v>
      </c>
      <c r="I32" s="131" t="s">
        <v>2</v>
      </c>
      <c r="J32" s="127" t="s">
        <v>2</v>
      </c>
      <c r="K32" s="131">
        <v>2</v>
      </c>
      <c r="L32" s="131" t="s">
        <v>2</v>
      </c>
      <c r="M32" s="131">
        <v>3</v>
      </c>
      <c r="N32" s="127" t="s">
        <v>2</v>
      </c>
      <c r="O32" s="131">
        <v>2</v>
      </c>
      <c r="P32" s="131" t="s">
        <v>2</v>
      </c>
      <c r="Q32" s="131" t="s">
        <v>2</v>
      </c>
      <c r="R32" s="131">
        <v>1</v>
      </c>
      <c r="S32" s="131" t="s">
        <v>2</v>
      </c>
      <c r="T32" s="131">
        <v>5</v>
      </c>
      <c r="U32" s="131" t="s">
        <v>2</v>
      </c>
      <c r="V32" s="131" t="s">
        <v>2</v>
      </c>
      <c r="W32" s="131" t="s">
        <v>2</v>
      </c>
      <c r="X32" s="131" t="s">
        <v>2</v>
      </c>
      <c r="Y32" s="131">
        <v>1</v>
      </c>
      <c r="Z32" s="127" t="s">
        <v>2</v>
      </c>
      <c r="AA32" s="127" t="s">
        <v>2</v>
      </c>
      <c r="AB32" s="127" t="s">
        <v>2</v>
      </c>
      <c r="AC32" s="127" t="s">
        <v>2</v>
      </c>
      <c r="AD32" s="127" t="s">
        <v>2</v>
      </c>
      <c r="AE32" s="127" t="s">
        <v>2</v>
      </c>
      <c r="AF32" s="127" t="s">
        <v>2</v>
      </c>
      <c r="AG32" s="127">
        <v>9</v>
      </c>
      <c r="AH32" s="127">
        <v>5</v>
      </c>
      <c r="AI32" s="131">
        <v>1</v>
      </c>
      <c r="AJ32" s="131" t="s">
        <v>2</v>
      </c>
      <c r="AK32" s="131" t="s">
        <v>2</v>
      </c>
      <c r="AL32" s="131" t="s">
        <v>2</v>
      </c>
      <c r="AM32" s="131" t="s">
        <v>2</v>
      </c>
      <c r="AN32" s="131" t="s">
        <v>2</v>
      </c>
      <c r="AO32" s="131" t="s">
        <v>2</v>
      </c>
      <c r="AP32" s="131" t="s">
        <v>2</v>
      </c>
      <c r="AQ32" s="131" t="s">
        <v>2</v>
      </c>
      <c r="AR32" s="131" t="s">
        <v>2</v>
      </c>
      <c r="AS32" s="131" t="s">
        <v>2</v>
      </c>
      <c r="AT32" s="131" t="s">
        <v>2</v>
      </c>
      <c r="AU32" s="131" t="s">
        <v>2</v>
      </c>
      <c r="AV32" s="125">
        <v>36</v>
      </c>
      <c r="AW32" s="130"/>
      <c r="AX32" s="130"/>
      <c r="AY32" s="130"/>
      <c r="AZ32" s="130"/>
      <c r="BA32" s="130"/>
    </row>
    <row r="33" spans="1:53" s="129" customFormat="1" x14ac:dyDescent="0.55000000000000004">
      <c r="A33" s="107" t="s">
        <v>114</v>
      </c>
      <c r="B33" s="99"/>
      <c r="C33" s="104" t="s">
        <v>109</v>
      </c>
      <c r="D33" s="131" t="s">
        <v>2</v>
      </c>
      <c r="E33" s="131" t="s">
        <v>2</v>
      </c>
      <c r="F33" s="131" t="s">
        <v>2</v>
      </c>
      <c r="G33" s="131" t="s">
        <v>2</v>
      </c>
      <c r="H33" s="131" t="s">
        <v>2</v>
      </c>
      <c r="I33" s="131" t="s">
        <v>2</v>
      </c>
      <c r="J33" s="127" t="s">
        <v>2</v>
      </c>
      <c r="K33" s="131" t="s">
        <v>2</v>
      </c>
      <c r="L33" s="131" t="s">
        <v>2</v>
      </c>
      <c r="M33" s="131" t="s">
        <v>2</v>
      </c>
      <c r="N33" s="127" t="s">
        <v>2</v>
      </c>
      <c r="O33" s="131" t="s">
        <v>2</v>
      </c>
      <c r="P33" s="131" t="s">
        <v>2</v>
      </c>
      <c r="Q33" s="131" t="s">
        <v>2</v>
      </c>
      <c r="R33" s="131" t="s">
        <v>2</v>
      </c>
      <c r="S33" s="131" t="s">
        <v>2</v>
      </c>
      <c r="T33" s="131" t="s">
        <v>2</v>
      </c>
      <c r="U33" s="131" t="s">
        <v>2</v>
      </c>
      <c r="V33" s="131" t="s">
        <v>2</v>
      </c>
      <c r="W33" s="131" t="s">
        <v>2</v>
      </c>
      <c r="X33" s="131" t="s">
        <v>2</v>
      </c>
      <c r="Y33" s="131" t="s">
        <v>2</v>
      </c>
      <c r="Z33" s="127" t="s">
        <v>2</v>
      </c>
      <c r="AA33" s="127" t="s">
        <v>2</v>
      </c>
      <c r="AB33" s="127" t="s">
        <v>2</v>
      </c>
      <c r="AC33" s="127" t="s">
        <v>2</v>
      </c>
      <c r="AD33" s="127" t="s">
        <v>2</v>
      </c>
      <c r="AE33" s="127" t="s">
        <v>2</v>
      </c>
      <c r="AF33" s="127" t="s">
        <v>2</v>
      </c>
      <c r="AG33" s="127" t="s">
        <v>2</v>
      </c>
      <c r="AH33" s="127" t="s">
        <v>2</v>
      </c>
      <c r="AI33" s="131" t="s">
        <v>2</v>
      </c>
      <c r="AJ33" s="131" t="s">
        <v>2</v>
      </c>
      <c r="AK33" s="131" t="s">
        <v>2</v>
      </c>
      <c r="AL33" s="131" t="s">
        <v>2</v>
      </c>
      <c r="AM33" s="131" t="s">
        <v>2</v>
      </c>
      <c r="AN33" s="131" t="s">
        <v>2</v>
      </c>
      <c r="AO33" s="131" t="s">
        <v>2</v>
      </c>
      <c r="AP33" s="131" t="s">
        <v>2</v>
      </c>
      <c r="AQ33" s="131" t="s">
        <v>2</v>
      </c>
      <c r="AR33" s="131" t="s">
        <v>2</v>
      </c>
      <c r="AS33" s="131" t="s">
        <v>2</v>
      </c>
      <c r="AT33" s="131" t="s">
        <v>2</v>
      </c>
      <c r="AU33" s="131" t="s">
        <v>2</v>
      </c>
      <c r="AV33" s="131" t="s">
        <v>2</v>
      </c>
      <c r="AW33" s="130"/>
      <c r="AX33" s="130"/>
      <c r="AY33" s="130"/>
      <c r="AZ33" s="130"/>
      <c r="BA33" s="130"/>
    </row>
    <row r="34" spans="1:53" s="129" customFormat="1" x14ac:dyDescent="0.55000000000000004">
      <c r="A34" s="106"/>
      <c r="B34" s="105" t="s">
        <v>111</v>
      </c>
      <c r="C34" s="104" t="s">
        <v>110</v>
      </c>
      <c r="D34" s="131" t="s">
        <v>2</v>
      </c>
      <c r="E34" s="131">
        <v>2</v>
      </c>
      <c r="F34" s="131">
        <v>1</v>
      </c>
      <c r="G34" s="131" t="s">
        <v>2</v>
      </c>
      <c r="H34" s="131" t="s">
        <v>2</v>
      </c>
      <c r="I34" s="131">
        <v>1</v>
      </c>
      <c r="J34" s="127" t="s">
        <v>2</v>
      </c>
      <c r="K34" s="131" t="s">
        <v>2</v>
      </c>
      <c r="L34" s="131">
        <v>6</v>
      </c>
      <c r="M34" s="131" t="s">
        <v>2</v>
      </c>
      <c r="N34" s="127" t="s">
        <v>2</v>
      </c>
      <c r="O34" s="131">
        <v>2</v>
      </c>
      <c r="P34" s="127" t="s">
        <v>2</v>
      </c>
      <c r="Q34" s="127" t="s">
        <v>2</v>
      </c>
      <c r="R34" s="132">
        <v>1</v>
      </c>
      <c r="S34" s="127" t="s">
        <v>2</v>
      </c>
      <c r="T34" s="127" t="s">
        <v>2</v>
      </c>
      <c r="U34" s="127" t="s">
        <v>2</v>
      </c>
      <c r="V34" s="127" t="s">
        <v>2</v>
      </c>
      <c r="W34" s="127" t="s">
        <v>2</v>
      </c>
      <c r="X34" s="127" t="s">
        <v>2</v>
      </c>
      <c r="Y34" s="131">
        <v>1</v>
      </c>
      <c r="Z34" s="127" t="s">
        <v>2</v>
      </c>
      <c r="AA34" s="127" t="s">
        <v>2</v>
      </c>
      <c r="AB34" s="127" t="s">
        <v>2</v>
      </c>
      <c r="AC34" s="127" t="s">
        <v>2</v>
      </c>
      <c r="AD34" s="127" t="s">
        <v>2</v>
      </c>
      <c r="AE34" s="127" t="s">
        <v>2</v>
      </c>
      <c r="AF34" s="127" t="s">
        <v>2</v>
      </c>
      <c r="AG34" s="127" t="s">
        <v>2</v>
      </c>
      <c r="AH34" s="127" t="s">
        <v>2</v>
      </c>
      <c r="AI34" s="131">
        <v>1</v>
      </c>
      <c r="AJ34" s="127" t="s">
        <v>2</v>
      </c>
      <c r="AK34" s="127" t="s">
        <v>2</v>
      </c>
      <c r="AL34" s="127" t="s">
        <v>2</v>
      </c>
      <c r="AM34" s="127" t="s">
        <v>2</v>
      </c>
      <c r="AN34" s="127" t="s">
        <v>2</v>
      </c>
      <c r="AO34" s="127" t="s">
        <v>2</v>
      </c>
      <c r="AP34" s="127" t="s">
        <v>2</v>
      </c>
      <c r="AQ34" s="127" t="s">
        <v>2</v>
      </c>
      <c r="AR34" s="131" t="s">
        <v>2</v>
      </c>
      <c r="AS34" s="131" t="s">
        <v>2</v>
      </c>
      <c r="AT34" s="131" t="s">
        <v>2</v>
      </c>
      <c r="AU34" s="131" t="s">
        <v>2</v>
      </c>
      <c r="AV34" s="125">
        <v>15</v>
      </c>
      <c r="AW34" s="130"/>
      <c r="AX34" s="130"/>
      <c r="AY34" s="130"/>
      <c r="AZ34" s="130"/>
      <c r="BA34" s="130"/>
    </row>
    <row r="35" spans="1:53" s="93" customFormat="1" ht="13.5" customHeight="1" x14ac:dyDescent="0.55000000000000004">
      <c r="A35" s="100"/>
      <c r="B35" s="99"/>
      <c r="C35" s="98" t="s">
        <v>109</v>
      </c>
      <c r="D35" s="127" t="s">
        <v>2</v>
      </c>
      <c r="E35" s="127" t="s">
        <v>2</v>
      </c>
      <c r="F35" s="128" t="s">
        <v>2</v>
      </c>
      <c r="G35" s="127" t="s">
        <v>2</v>
      </c>
      <c r="H35" s="127" t="s">
        <v>2</v>
      </c>
      <c r="I35" s="127" t="s">
        <v>2</v>
      </c>
      <c r="J35" s="127" t="s">
        <v>2</v>
      </c>
      <c r="K35" s="127" t="s">
        <v>2</v>
      </c>
      <c r="L35" s="127" t="s">
        <v>2</v>
      </c>
      <c r="M35" s="127" t="s">
        <v>2</v>
      </c>
      <c r="N35" s="127" t="s">
        <v>2</v>
      </c>
      <c r="O35" s="127" t="s">
        <v>2</v>
      </c>
      <c r="P35" s="127" t="s">
        <v>2</v>
      </c>
      <c r="Q35" s="127" t="s">
        <v>2</v>
      </c>
      <c r="R35" s="127" t="s">
        <v>2</v>
      </c>
      <c r="S35" s="127" t="s">
        <v>2</v>
      </c>
      <c r="T35" s="127" t="s">
        <v>2</v>
      </c>
      <c r="U35" s="127" t="s">
        <v>2</v>
      </c>
      <c r="V35" s="127" t="s">
        <v>2</v>
      </c>
      <c r="W35" s="127" t="s">
        <v>2</v>
      </c>
      <c r="X35" s="127" t="s">
        <v>2</v>
      </c>
      <c r="Y35" s="127" t="s">
        <v>2</v>
      </c>
      <c r="Z35" s="127" t="s">
        <v>2</v>
      </c>
      <c r="AA35" s="127" t="s">
        <v>2</v>
      </c>
      <c r="AB35" s="127" t="s">
        <v>2</v>
      </c>
      <c r="AC35" s="127" t="s">
        <v>2</v>
      </c>
      <c r="AD35" s="127" t="s">
        <v>2</v>
      </c>
      <c r="AE35" s="127" t="s">
        <v>2</v>
      </c>
      <c r="AF35" s="127" t="s">
        <v>2</v>
      </c>
      <c r="AG35" s="127" t="s">
        <v>2</v>
      </c>
      <c r="AH35" s="127" t="s">
        <v>2</v>
      </c>
      <c r="AI35" s="127" t="s">
        <v>2</v>
      </c>
      <c r="AJ35" s="127" t="s">
        <v>2</v>
      </c>
      <c r="AK35" s="127" t="s">
        <v>2</v>
      </c>
      <c r="AL35" s="127" t="s">
        <v>2</v>
      </c>
      <c r="AM35" s="127" t="s">
        <v>2</v>
      </c>
      <c r="AN35" s="127" t="s">
        <v>2</v>
      </c>
      <c r="AO35" s="127" t="s">
        <v>2</v>
      </c>
      <c r="AP35" s="127" t="s">
        <v>2</v>
      </c>
      <c r="AQ35" s="127" t="s">
        <v>2</v>
      </c>
      <c r="AR35" s="127" t="s">
        <v>2</v>
      </c>
      <c r="AS35" s="127" t="s">
        <v>2</v>
      </c>
      <c r="AT35" s="127" t="s">
        <v>2</v>
      </c>
      <c r="AU35" s="126" t="s">
        <v>2</v>
      </c>
      <c r="AV35" s="125" t="s">
        <v>2</v>
      </c>
    </row>
    <row r="36" spans="1:53" s="112" customFormat="1" ht="30" customHeight="1" x14ac:dyDescent="0.55000000000000004">
      <c r="A36" s="124" t="s">
        <v>11</v>
      </c>
      <c r="B36" s="123" t="s">
        <v>113</v>
      </c>
      <c r="C36" s="122"/>
      <c r="D36" s="121">
        <f>D41</f>
        <v>8</v>
      </c>
      <c r="E36" s="121">
        <f>E41</f>
        <v>1</v>
      </c>
      <c r="F36" s="121" t="str">
        <f>F41</f>
        <v>-</v>
      </c>
      <c r="G36" s="121" t="str">
        <f>G41</f>
        <v>-</v>
      </c>
      <c r="H36" s="121" t="str">
        <f>H41</f>
        <v>-</v>
      </c>
      <c r="I36" s="121" t="str">
        <f>I41</f>
        <v>-</v>
      </c>
      <c r="J36" s="121" t="str">
        <f>J41</f>
        <v>-</v>
      </c>
      <c r="K36" s="121">
        <f>K41</f>
        <v>2</v>
      </c>
      <c r="L36" s="121">
        <f>L41</f>
        <v>10</v>
      </c>
      <c r="M36" s="121">
        <f>M41</f>
        <v>3</v>
      </c>
      <c r="N36" s="121" t="str">
        <f>N41</f>
        <v>-</v>
      </c>
      <c r="O36" s="121">
        <f>O41</f>
        <v>2</v>
      </c>
      <c r="P36" s="121">
        <f>P41</f>
        <v>2</v>
      </c>
      <c r="Q36" s="121" t="str">
        <f>Q41</f>
        <v>-</v>
      </c>
      <c r="R36" s="121">
        <f>R41</f>
        <v>1</v>
      </c>
      <c r="S36" s="121" t="str">
        <f>S41</f>
        <v>-</v>
      </c>
      <c r="T36" s="121">
        <f>T41</f>
        <v>8</v>
      </c>
      <c r="U36" s="121" t="str">
        <f>U41</f>
        <v>-</v>
      </c>
      <c r="V36" s="121" t="str">
        <f>V41</f>
        <v>-</v>
      </c>
      <c r="W36" s="121" t="str">
        <f>W41</f>
        <v>-</v>
      </c>
      <c r="X36" s="121" t="str">
        <f>X41</f>
        <v>-</v>
      </c>
      <c r="Y36" s="121">
        <f>Y41</f>
        <v>1</v>
      </c>
      <c r="Z36" s="121" t="str">
        <f>Z41</f>
        <v>-</v>
      </c>
      <c r="AA36" s="121" t="str">
        <f>AA41</f>
        <v>-</v>
      </c>
      <c r="AB36" s="121" t="str">
        <f>AB41</f>
        <v>-</v>
      </c>
      <c r="AC36" s="121" t="str">
        <f>AC41</f>
        <v>-</v>
      </c>
      <c r="AD36" s="121" t="str">
        <f>AD41</f>
        <v>-</v>
      </c>
      <c r="AE36" s="121" t="str">
        <f>AE41</f>
        <v>-</v>
      </c>
      <c r="AF36" s="121" t="str">
        <f>AF41</f>
        <v>-</v>
      </c>
      <c r="AG36" s="121" t="str">
        <f>AG41</f>
        <v>-</v>
      </c>
      <c r="AH36" s="121">
        <f>AH41</f>
        <v>1</v>
      </c>
      <c r="AI36" s="121" t="str">
        <f>AI41</f>
        <v>-</v>
      </c>
      <c r="AJ36" s="121" t="str">
        <f>AJ41</f>
        <v>-</v>
      </c>
      <c r="AK36" s="121" t="str">
        <f>AK41</f>
        <v>-</v>
      </c>
      <c r="AL36" s="121" t="str">
        <f>AL41</f>
        <v>-</v>
      </c>
      <c r="AM36" s="121" t="str">
        <f>AM41</f>
        <v>-</v>
      </c>
      <c r="AN36" s="121" t="str">
        <f>AN41</f>
        <v>-</v>
      </c>
      <c r="AO36" s="121" t="str">
        <f>AO41</f>
        <v>-</v>
      </c>
      <c r="AP36" s="121" t="str">
        <f>AP41</f>
        <v>-</v>
      </c>
      <c r="AQ36" s="121" t="str">
        <f>AQ41</f>
        <v>-</v>
      </c>
      <c r="AR36" s="121" t="str">
        <f>AR41</f>
        <v>-</v>
      </c>
      <c r="AS36" s="121" t="str">
        <f>AS41</f>
        <v>-</v>
      </c>
      <c r="AT36" s="121" t="str">
        <f>AT41</f>
        <v>-</v>
      </c>
      <c r="AU36" s="121" t="str">
        <f>AU41</f>
        <v>-</v>
      </c>
      <c r="AV36" s="121">
        <f>AV41</f>
        <v>39</v>
      </c>
    </row>
    <row r="37" spans="1:53" s="112" customFormat="1" ht="13.5" customHeight="1" x14ac:dyDescent="0.55000000000000004">
      <c r="A37" s="120"/>
      <c r="B37" s="119" t="s">
        <v>112</v>
      </c>
      <c r="C37" s="118" t="s">
        <v>110</v>
      </c>
      <c r="D37" s="117">
        <f>D42</f>
        <v>32</v>
      </c>
      <c r="E37" s="117">
        <f>E42</f>
        <v>8</v>
      </c>
      <c r="F37" s="117" t="str">
        <f>F42</f>
        <v>-</v>
      </c>
      <c r="G37" s="117" t="str">
        <f>G42</f>
        <v>-</v>
      </c>
      <c r="H37" s="117" t="str">
        <f>H42</f>
        <v>-</v>
      </c>
      <c r="I37" s="117" t="str">
        <f>I42</f>
        <v>-</v>
      </c>
      <c r="J37" s="117" t="str">
        <f>J42</f>
        <v>-</v>
      </c>
      <c r="K37" s="117">
        <f>K42</f>
        <v>6</v>
      </c>
      <c r="L37" s="117" t="str">
        <f>L42</f>
        <v>-</v>
      </c>
      <c r="M37" s="117">
        <f>M42</f>
        <v>27</v>
      </c>
      <c r="N37" s="117" t="str">
        <f>N42</f>
        <v>-</v>
      </c>
      <c r="O37" s="117">
        <f>O42</f>
        <v>2</v>
      </c>
      <c r="P37" s="117" t="str">
        <f>P42</f>
        <v>-</v>
      </c>
      <c r="Q37" s="117" t="str">
        <f>Q42</f>
        <v>-</v>
      </c>
      <c r="R37" s="117">
        <f>R42</f>
        <v>1</v>
      </c>
      <c r="S37" s="117" t="str">
        <f>S42</f>
        <v>-</v>
      </c>
      <c r="T37" s="117">
        <f>T42</f>
        <v>72</v>
      </c>
      <c r="U37" s="117" t="str">
        <f>U42</f>
        <v>-</v>
      </c>
      <c r="V37" s="117" t="str">
        <f>V42</f>
        <v>-</v>
      </c>
      <c r="W37" s="117" t="str">
        <f>W42</f>
        <v>-</v>
      </c>
      <c r="X37" s="117" t="str">
        <f>X42</f>
        <v>-</v>
      </c>
      <c r="Y37" s="117">
        <f>Y42</f>
        <v>2</v>
      </c>
      <c r="Z37" s="117" t="str">
        <f>Z42</f>
        <v>-</v>
      </c>
      <c r="AA37" s="117" t="str">
        <f>AA42</f>
        <v>-</v>
      </c>
      <c r="AB37" s="117" t="str">
        <f>AB42</f>
        <v>-</v>
      </c>
      <c r="AC37" s="117" t="str">
        <f>AC42</f>
        <v>-</v>
      </c>
      <c r="AD37" s="117" t="str">
        <f>AD42</f>
        <v>-</v>
      </c>
      <c r="AE37" s="117" t="str">
        <f>AE42</f>
        <v>-</v>
      </c>
      <c r="AF37" s="117" t="str">
        <f>AF42</f>
        <v>-</v>
      </c>
      <c r="AG37" s="117" t="str">
        <f>AG42</f>
        <v>-</v>
      </c>
      <c r="AH37" s="117">
        <f>AH42</f>
        <v>2</v>
      </c>
      <c r="AI37" s="117" t="str">
        <f>AI42</f>
        <v>-</v>
      </c>
      <c r="AJ37" s="117" t="str">
        <f>AJ42</f>
        <v>-</v>
      </c>
      <c r="AK37" s="117" t="str">
        <f>AK42</f>
        <v>-</v>
      </c>
      <c r="AL37" s="117" t="str">
        <f>AL42</f>
        <v>-</v>
      </c>
      <c r="AM37" s="117" t="str">
        <f>AM42</f>
        <v>-</v>
      </c>
      <c r="AN37" s="117" t="str">
        <f>AN42</f>
        <v>-</v>
      </c>
      <c r="AO37" s="117" t="str">
        <f>AO42</f>
        <v>-</v>
      </c>
      <c r="AP37" s="117" t="str">
        <f>AP42</f>
        <v>-</v>
      </c>
      <c r="AQ37" s="117" t="str">
        <f>AQ42</f>
        <v>-</v>
      </c>
      <c r="AR37" s="117" t="str">
        <f>AR42</f>
        <v>-</v>
      </c>
      <c r="AS37" s="117" t="str">
        <f>AS42</f>
        <v>-</v>
      </c>
      <c r="AT37" s="117" t="str">
        <f>AT42</f>
        <v>-</v>
      </c>
      <c r="AU37" s="117" t="str">
        <f>AU42</f>
        <v>-</v>
      </c>
      <c r="AV37" s="117">
        <f>AV42</f>
        <v>152</v>
      </c>
    </row>
    <row r="38" spans="1:53" s="112" customFormat="1" ht="13.5" customHeight="1" x14ac:dyDescent="0.55000000000000004">
      <c r="A38" s="120"/>
      <c r="B38" s="115"/>
      <c r="C38" s="118" t="s">
        <v>109</v>
      </c>
      <c r="D38" s="117" t="str">
        <f>D43</f>
        <v>-</v>
      </c>
      <c r="E38" s="117">
        <f>E43</f>
        <v>1</v>
      </c>
      <c r="F38" s="117" t="str">
        <f>F43</f>
        <v>-</v>
      </c>
      <c r="G38" s="117" t="str">
        <f>G43</f>
        <v>-</v>
      </c>
      <c r="H38" s="117" t="str">
        <f>H43</f>
        <v>-</v>
      </c>
      <c r="I38" s="117" t="str">
        <f>I43</f>
        <v>-</v>
      </c>
      <c r="J38" s="117" t="str">
        <f>J43</f>
        <v>-</v>
      </c>
      <c r="K38" s="117" t="str">
        <f>K43</f>
        <v>-</v>
      </c>
      <c r="L38" s="117" t="str">
        <f>L43</f>
        <v>-</v>
      </c>
      <c r="M38" s="117" t="str">
        <f>M43</f>
        <v>-</v>
      </c>
      <c r="N38" s="117" t="str">
        <f>N43</f>
        <v>-</v>
      </c>
      <c r="O38" s="117" t="str">
        <f>O43</f>
        <v>-</v>
      </c>
      <c r="P38" s="117" t="str">
        <f>P43</f>
        <v>-</v>
      </c>
      <c r="Q38" s="117" t="str">
        <f>Q43</f>
        <v>-</v>
      </c>
      <c r="R38" s="117" t="str">
        <f>R43</f>
        <v>-</v>
      </c>
      <c r="S38" s="117" t="str">
        <f>S43</f>
        <v>-</v>
      </c>
      <c r="T38" s="117" t="str">
        <f>T43</f>
        <v>-</v>
      </c>
      <c r="U38" s="117" t="str">
        <f>U43</f>
        <v>-</v>
      </c>
      <c r="V38" s="117" t="str">
        <f>V43</f>
        <v>-</v>
      </c>
      <c r="W38" s="117" t="str">
        <f>W43</f>
        <v>-</v>
      </c>
      <c r="X38" s="117" t="str">
        <f>X43</f>
        <v>-</v>
      </c>
      <c r="Y38" s="117" t="str">
        <f>Y43</f>
        <v>-</v>
      </c>
      <c r="Z38" s="117" t="str">
        <f>Z43</f>
        <v>-</v>
      </c>
      <c r="AA38" s="117" t="str">
        <f>AA43</f>
        <v>-</v>
      </c>
      <c r="AB38" s="117" t="str">
        <f>AB43</f>
        <v>-</v>
      </c>
      <c r="AC38" s="117" t="str">
        <f>AC43</f>
        <v>-</v>
      </c>
      <c r="AD38" s="117" t="str">
        <f>AD43</f>
        <v>-</v>
      </c>
      <c r="AE38" s="117" t="str">
        <f>AE43</f>
        <v>-</v>
      </c>
      <c r="AF38" s="117" t="str">
        <f>AF43</f>
        <v>-</v>
      </c>
      <c r="AG38" s="117" t="str">
        <f>AG43</f>
        <v>-</v>
      </c>
      <c r="AH38" s="117" t="str">
        <f>AH43</f>
        <v>-</v>
      </c>
      <c r="AI38" s="117" t="str">
        <f>AI43</f>
        <v>-</v>
      </c>
      <c r="AJ38" s="117" t="str">
        <f>AJ43</f>
        <v>-</v>
      </c>
      <c r="AK38" s="117" t="str">
        <f>AK43</f>
        <v>-</v>
      </c>
      <c r="AL38" s="117" t="str">
        <f>AL43</f>
        <v>-</v>
      </c>
      <c r="AM38" s="117" t="str">
        <f>AM43</f>
        <v>-</v>
      </c>
      <c r="AN38" s="117" t="str">
        <f>AN43</f>
        <v>-</v>
      </c>
      <c r="AO38" s="117" t="str">
        <f>AO43</f>
        <v>-</v>
      </c>
      <c r="AP38" s="117" t="str">
        <f>AP43</f>
        <v>-</v>
      </c>
      <c r="AQ38" s="117" t="str">
        <f>AQ43</f>
        <v>-</v>
      </c>
      <c r="AR38" s="117" t="str">
        <f>AR43</f>
        <v>-</v>
      </c>
      <c r="AS38" s="117" t="str">
        <f>AS43</f>
        <v>-</v>
      </c>
      <c r="AT38" s="117" t="str">
        <f>AT43</f>
        <v>-</v>
      </c>
      <c r="AU38" s="117" t="str">
        <f>AU43</f>
        <v>-</v>
      </c>
      <c r="AV38" s="117">
        <f>AV43</f>
        <v>1</v>
      </c>
    </row>
    <row r="39" spans="1:53" s="112" customFormat="1" ht="13.5" customHeight="1" x14ac:dyDescent="0.55000000000000004">
      <c r="A39" s="120"/>
      <c r="B39" s="119" t="s">
        <v>111</v>
      </c>
      <c r="C39" s="118" t="s">
        <v>110</v>
      </c>
      <c r="D39" s="117" t="str">
        <f>D44</f>
        <v>-</v>
      </c>
      <c r="E39" s="117">
        <f>E44</f>
        <v>13</v>
      </c>
      <c r="F39" s="117" t="str">
        <f>F44</f>
        <v>-</v>
      </c>
      <c r="G39" s="117" t="str">
        <f>G44</f>
        <v>-</v>
      </c>
      <c r="H39" s="117" t="str">
        <f>H44</f>
        <v>-</v>
      </c>
      <c r="I39" s="117" t="str">
        <f>I44</f>
        <v>-</v>
      </c>
      <c r="J39" s="117" t="str">
        <f>J44</f>
        <v>-</v>
      </c>
      <c r="K39" s="117">
        <f>K44</f>
        <v>2</v>
      </c>
      <c r="L39" s="117">
        <f>L44</f>
        <v>888</v>
      </c>
      <c r="M39" s="117" t="str">
        <f>M44</f>
        <v>-</v>
      </c>
      <c r="N39" s="117" t="str">
        <f>N44</f>
        <v>-</v>
      </c>
      <c r="O39" s="117" t="str">
        <f>O44</f>
        <v>-</v>
      </c>
      <c r="P39" s="117">
        <f>P44</f>
        <v>8</v>
      </c>
      <c r="Q39" s="117" t="str">
        <f>Q44</f>
        <v>-</v>
      </c>
      <c r="R39" s="117">
        <f>R44</f>
        <v>41</v>
      </c>
      <c r="S39" s="117" t="str">
        <f>S44</f>
        <v>-</v>
      </c>
      <c r="T39" s="117" t="str">
        <f>T44</f>
        <v>-</v>
      </c>
      <c r="U39" s="117" t="str">
        <f>U44</f>
        <v>-</v>
      </c>
      <c r="V39" s="117" t="str">
        <f>V44</f>
        <v>-</v>
      </c>
      <c r="W39" s="117" t="str">
        <f>W44</f>
        <v>-</v>
      </c>
      <c r="X39" s="117" t="str">
        <f>X44</f>
        <v>-</v>
      </c>
      <c r="Y39" s="117">
        <f>Y44</f>
        <v>4</v>
      </c>
      <c r="Z39" s="117" t="str">
        <f>Z44</f>
        <v>-</v>
      </c>
      <c r="AA39" s="117" t="str">
        <f>AA44</f>
        <v>-</v>
      </c>
      <c r="AB39" s="117" t="str">
        <f>AB44</f>
        <v>-</v>
      </c>
      <c r="AC39" s="117" t="str">
        <f>AC44</f>
        <v>-</v>
      </c>
      <c r="AD39" s="117" t="str">
        <f>AD44</f>
        <v>-</v>
      </c>
      <c r="AE39" s="117" t="str">
        <f>AE44</f>
        <v>-</v>
      </c>
      <c r="AF39" s="117" t="str">
        <f>AF44</f>
        <v>-</v>
      </c>
      <c r="AG39" s="117" t="str">
        <f>AG44</f>
        <v>-</v>
      </c>
      <c r="AH39" s="117" t="str">
        <f>AH44</f>
        <v>-</v>
      </c>
      <c r="AI39" s="117" t="str">
        <f>AI44</f>
        <v>-</v>
      </c>
      <c r="AJ39" s="117" t="str">
        <f>AJ44</f>
        <v>-</v>
      </c>
      <c r="AK39" s="117" t="str">
        <f>AK44</f>
        <v>-</v>
      </c>
      <c r="AL39" s="117" t="str">
        <f>AL44</f>
        <v>-</v>
      </c>
      <c r="AM39" s="117" t="str">
        <f>AM44</f>
        <v>-</v>
      </c>
      <c r="AN39" s="117" t="str">
        <f>AN44</f>
        <v>-</v>
      </c>
      <c r="AO39" s="117" t="str">
        <f>AO44</f>
        <v>-</v>
      </c>
      <c r="AP39" s="117" t="str">
        <f>AP44</f>
        <v>-</v>
      </c>
      <c r="AQ39" s="117" t="str">
        <f>AQ44</f>
        <v>-</v>
      </c>
      <c r="AR39" s="117" t="str">
        <f>AR44</f>
        <v>-</v>
      </c>
      <c r="AS39" s="117" t="str">
        <f>AS44</f>
        <v>-</v>
      </c>
      <c r="AT39" s="117" t="str">
        <f>AT44</f>
        <v>-</v>
      </c>
      <c r="AU39" s="117" t="str">
        <f>AU44</f>
        <v>-</v>
      </c>
      <c r="AV39" s="117">
        <f>AV44</f>
        <v>956</v>
      </c>
    </row>
    <row r="40" spans="1:53" s="112" customFormat="1" ht="13.5" customHeight="1" x14ac:dyDescent="0.55000000000000004">
      <c r="A40" s="116"/>
      <c r="B40" s="115"/>
      <c r="C40" s="114" t="s">
        <v>109</v>
      </c>
      <c r="D40" s="113" t="str">
        <f>D45</f>
        <v>-</v>
      </c>
      <c r="E40" s="113" t="str">
        <f>E45</f>
        <v>-</v>
      </c>
      <c r="F40" s="113" t="str">
        <f>F45</f>
        <v>-</v>
      </c>
      <c r="G40" s="113" t="str">
        <f>G45</f>
        <v>-</v>
      </c>
      <c r="H40" s="113" t="str">
        <f>H45</f>
        <v>-</v>
      </c>
      <c r="I40" s="113" t="str">
        <f>I45</f>
        <v>-</v>
      </c>
      <c r="J40" s="113" t="str">
        <f>J45</f>
        <v>-</v>
      </c>
      <c r="K40" s="113" t="str">
        <f>K45</f>
        <v>-</v>
      </c>
      <c r="L40" s="113" t="str">
        <f>L45</f>
        <v>-</v>
      </c>
      <c r="M40" s="113" t="str">
        <f>M45</f>
        <v>-</v>
      </c>
      <c r="N40" s="113" t="str">
        <f>N45</f>
        <v>-</v>
      </c>
      <c r="O40" s="113" t="str">
        <f>O45</f>
        <v>-</v>
      </c>
      <c r="P40" s="113" t="str">
        <f>P45</f>
        <v>-</v>
      </c>
      <c r="Q40" s="113" t="str">
        <f>Q45</f>
        <v>-</v>
      </c>
      <c r="R40" s="113" t="str">
        <f>R45</f>
        <v>-</v>
      </c>
      <c r="S40" s="113" t="str">
        <f>S45</f>
        <v>-</v>
      </c>
      <c r="T40" s="113" t="str">
        <f>T45</f>
        <v>-</v>
      </c>
      <c r="U40" s="113" t="str">
        <f>U45</f>
        <v>-</v>
      </c>
      <c r="V40" s="113" t="str">
        <f>V45</f>
        <v>-</v>
      </c>
      <c r="W40" s="113" t="str">
        <f>W45</f>
        <v>-</v>
      </c>
      <c r="X40" s="113" t="str">
        <f>X45</f>
        <v>-</v>
      </c>
      <c r="Y40" s="113" t="str">
        <f>Y45</f>
        <v>-</v>
      </c>
      <c r="Z40" s="113" t="str">
        <f>Z45</f>
        <v>-</v>
      </c>
      <c r="AA40" s="113" t="str">
        <f>AA45</f>
        <v>-</v>
      </c>
      <c r="AB40" s="113" t="str">
        <f>AB45</f>
        <v>-</v>
      </c>
      <c r="AC40" s="113" t="str">
        <f>AC45</f>
        <v>-</v>
      </c>
      <c r="AD40" s="113" t="str">
        <f>AD45</f>
        <v>-</v>
      </c>
      <c r="AE40" s="113" t="str">
        <f>AE45</f>
        <v>-</v>
      </c>
      <c r="AF40" s="113" t="str">
        <f>AF45</f>
        <v>-</v>
      </c>
      <c r="AG40" s="113" t="str">
        <f>AG45</f>
        <v>-</v>
      </c>
      <c r="AH40" s="113" t="str">
        <f>AH45</f>
        <v>-</v>
      </c>
      <c r="AI40" s="113" t="str">
        <f>AI45</f>
        <v>-</v>
      </c>
      <c r="AJ40" s="113" t="str">
        <f>AJ45</f>
        <v>-</v>
      </c>
      <c r="AK40" s="113" t="str">
        <f>AK45</f>
        <v>-</v>
      </c>
      <c r="AL40" s="113" t="str">
        <f>AL45</f>
        <v>-</v>
      </c>
      <c r="AM40" s="113" t="str">
        <f>AM45</f>
        <v>-</v>
      </c>
      <c r="AN40" s="113" t="str">
        <f>AN45</f>
        <v>-</v>
      </c>
      <c r="AO40" s="113" t="str">
        <f>AO45</f>
        <v>-</v>
      </c>
      <c r="AP40" s="113" t="str">
        <f>AP45</f>
        <v>-</v>
      </c>
      <c r="AQ40" s="113" t="str">
        <f>AQ45</f>
        <v>-</v>
      </c>
      <c r="AR40" s="113" t="str">
        <f>AR45</f>
        <v>-</v>
      </c>
      <c r="AS40" s="113" t="str">
        <f>AS45</f>
        <v>-</v>
      </c>
      <c r="AT40" s="113" t="str">
        <f>AT45</f>
        <v>-</v>
      </c>
      <c r="AU40" s="113" t="str">
        <f>AU45</f>
        <v>-</v>
      </c>
      <c r="AV40" s="113" t="str">
        <f>AV45</f>
        <v>-</v>
      </c>
    </row>
    <row r="41" spans="1:53" s="93" customFormat="1" ht="13.5" customHeight="1" x14ac:dyDescent="0.55000000000000004">
      <c r="A41" s="111"/>
      <c r="B41" s="110" t="s">
        <v>113</v>
      </c>
      <c r="C41" s="109"/>
      <c r="D41" s="108">
        <v>8</v>
      </c>
      <c r="E41" s="101">
        <v>1</v>
      </c>
      <c r="F41" s="101" t="s">
        <v>2</v>
      </c>
      <c r="G41" s="101" t="s">
        <v>2</v>
      </c>
      <c r="H41" s="101" t="s">
        <v>2</v>
      </c>
      <c r="I41" s="101" t="s">
        <v>2</v>
      </c>
      <c r="J41" s="101" t="s">
        <v>2</v>
      </c>
      <c r="K41" s="101">
        <v>2</v>
      </c>
      <c r="L41" s="101">
        <v>10</v>
      </c>
      <c r="M41" s="101">
        <v>3</v>
      </c>
      <c r="N41" s="101" t="s">
        <v>2</v>
      </c>
      <c r="O41" s="101">
        <v>2</v>
      </c>
      <c r="P41" s="103">
        <v>2</v>
      </c>
      <c r="Q41" s="102" t="s">
        <v>2</v>
      </c>
      <c r="R41" s="103">
        <v>1</v>
      </c>
      <c r="S41" s="102" t="s">
        <v>2</v>
      </c>
      <c r="T41" s="101">
        <v>8</v>
      </c>
      <c r="U41" s="101" t="s">
        <v>2</v>
      </c>
      <c r="V41" s="101" t="s">
        <v>2</v>
      </c>
      <c r="W41" s="101" t="s">
        <v>2</v>
      </c>
      <c r="X41" s="101" t="s">
        <v>2</v>
      </c>
      <c r="Y41" s="101">
        <v>1</v>
      </c>
      <c r="Z41" s="101" t="s">
        <v>2</v>
      </c>
      <c r="AA41" s="101" t="s">
        <v>2</v>
      </c>
      <c r="AB41" s="101" t="s">
        <v>2</v>
      </c>
      <c r="AC41" s="101" t="s">
        <v>2</v>
      </c>
      <c r="AD41" s="101" t="s">
        <v>2</v>
      </c>
      <c r="AE41" s="101" t="s">
        <v>2</v>
      </c>
      <c r="AF41" s="101" t="s">
        <v>2</v>
      </c>
      <c r="AG41" s="101" t="s">
        <v>2</v>
      </c>
      <c r="AH41" s="101">
        <v>1</v>
      </c>
      <c r="AI41" s="101" t="s">
        <v>2</v>
      </c>
      <c r="AJ41" s="101" t="s">
        <v>2</v>
      </c>
      <c r="AK41" s="101" t="s">
        <v>2</v>
      </c>
      <c r="AL41" s="101" t="s">
        <v>2</v>
      </c>
      <c r="AM41" s="101" t="s">
        <v>2</v>
      </c>
      <c r="AN41" s="101" t="s">
        <v>2</v>
      </c>
      <c r="AO41" s="101" t="s">
        <v>2</v>
      </c>
      <c r="AP41" s="101" t="s">
        <v>2</v>
      </c>
      <c r="AQ41" s="101" t="s">
        <v>2</v>
      </c>
      <c r="AR41" s="101" t="s">
        <v>2</v>
      </c>
      <c r="AS41" s="101" t="s">
        <v>2</v>
      </c>
      <c r="AT41" s="101" t="s">
        <v>2</v>
      </c>
      <c r="AU41" s="101" t="s">
        <v>2</v>
      </c>
      <c r="AV41" s="94">
        <v>39</v>
      </c>
    </row>
    <row r="42" spans="1:53" s="93" customFormat="1" ht="13.5" customHeight="1" x14ac:dyDescent="0.55000000000000004">
      <c r="A42" s="107"/>
      <c r="B42" s="105" t="s">
        <v>112</v>
      </c>
      <c r="C42" s="104" t="s">
        <v>110</v>
      </c>
      <c r="D42" s="101">
        <v>32</v>
      </c>
      <c r="E42" s="101">
        <v>8</v>
      </c>
      <c r="F42" s="101" t="s">
        <v>2</v>
      </c>
      <c r="G42" s="101" t="s">
        <v>2</v>
      </c>
      <c r="H42" s="101" t="s">
        <v>2</v>
      </c>
      <c r="I42" s="101" t="s">
        <v>2</v>
      </c>
      <c r="J42" s="101" t="s">
        <v>2</v>
      </c>
      <c r="K42" s="101">
        <v>6</v>
      </c>
      <c r="L42" s="101" t="s">
        <v>2</v>
      </c>
      <c r="M42" s="101">
        <v>27</v>
      </c>
      <c r="N42" s="101" t="s">
        <v>2</v>
      </c>
      <c r="O42" s="101">
        <v>2</v>
      </c>
      <c r="P42" s="103" t="s">
        <v>2</v>
      </c>
      <c r="Q42" s="102" t="s">
        <v>2</v>
      </c>
      <c r="R42" s="103">
        <v>1</v>
      </c>
      <c r="S42" s="102" t="s">
        <v>2</v>
      </c>
      <c r="T42" s="101">
        <v>72</v>
      </c>
      <c r="U42" s="101" t="s">
        <v>2</v>
      </c>
      <c r="V42" s="101" t="s">
        <v>2</v>
      </c>
      <c r="W42" s="101" t="s">
        <v>2</v>
      </c>
      <c r="X42" s="101" t="s">
        <v>2</v>
      </c>
      <c r="Y42" s="101">
        <v>2</v>
      </c>
      <c r="Z42" s="101" t="s">
        <v>2</v>
      </c>
      <c r="AA42" s="101" t="s">
        <v>2</v>
      </c>
      <c r="AB42" s="101" t="s">
        <v>2</v>
      </c>
      <c r="AC42" s="101" t="s">
        <v>2</v>
      </c>
      <c r="AD42" s="101" t="s">
        <v>2</v>
      </c>
      <c r="AE42" s="101" t="s">
        <v>2</v>
      </c>
      <c r="AF42" s="101" t="s">
        <v>2</v>
      </c>
      <c r="AG42" s="101" t="s">
        <v>2</v>
      </c>
      <c r="AH42" s="101">
        <v>2</v>
      </c>
      <c r="AI42" s="101" t="s">
        <v>2</v>
      </c>
      <c r="AJ42" s="101" t="s">
        <v>2</v>
      </c>
      <c r="AK42" s="101" t="s">
        <v>2</v>
      </c>
      <c r="AL42" s="101" t="s">
        <v>2</v>
      </c>
      <c r="AM42" s="101" t="s">
        <v>2</v>
      </c>
      <c r="AN42" s="101" t="s">
        <v>2</v>
      </c>
      <c r="AO42" s="101" t="s">
        <v>2</v>
      </c>
      <c r="AP42" s="101" t="s">
        <v>2</v>
      </c>
      <c r="AQ42" s="101" t="s">
        <v>2</v>
      </c>
      <c r="AR42" s="101" t="s">
        <v>2</v>
      </c>
      <c r="AS42" s="101" t="s">
        <v>2</v>
      </c>
      <c r="AT42" s="101" t="s">
        <v>2</v>
      </c>
      <c r="AU42" s="101" t="s">
        <v>2</v>
      </c>
      <c r="AV42" s="94">
        <v>152</v>
      </c>
    </row>
    <row r="43" spans="1:53" s="93" customFormat="1" ht="13.5" customHeight="1" x14ac:dyDescent="0.55000000000000004">
      <c r="A43" s="107" t="s">
        <v>78</v>
      </c>
      <c r="B43" s="99"/>
      <c r="C43" s="104" t="s">
        <v>109</v>
      </c>
      <c r="D43" s="101" t="s">
        <v>2</v>
      </c>
      <c r="E43" s="101">
        <v>1</v>
      </c>
      <c r="F43" s="101" t="s">
        <v>2</v>
      </c>
      <c r="G43" s="101" t="s">
        <v>2</v>
      </c>
      <c r="H43" s="101" t="s">
        <v>2</v>
      </c>
      <c r="I43" s="101" t="s">
        <v>2</v>
      </c>
      <c r="J43" s="101" t="s">
        <v>2</v>
      </c>
      <c r="K43" s="101" t="s">
        <v>2</v>
      </c>
      <c r="L43" s="101" t="s">
        <v>2</v>
      </c>
      <c r="M43" s="101" t="s">
        <v>2</v>
      </c>
      <c r="N43" s="101" t="s">
        <v>2</v>
      </c>
      <c r="O43" s="101" t="s">
        <v>2</v>
      </c>
      <c r="P43" s="103" t="s">
        <v>2</v>
      </c>
      <c r="Q43" s="102" t="s">
        <v>2</v>
      </c>
      <c r="R43" s="103" t="s">
        <v>2</v>
      </c>
      <c r="S43" s="102" t="s">
        <v>2</v>
      </c>
      <c r="T43" s="101" t="s">
        <v>2</v>
      </c>
      <c r="U43" s="101" t="s">
        <v>2</v>
      </c>
      <c r="V43" s="101" t="s">
        <v>2</v>
      </c>
      <c r="W43" s="101" t="s">
        <v>2</v>
      </c>
      <c r="X43" s="101" t="s">
        <v>2</v>
      </c>
      <c r="Y43" s="101" t="s">
        <v>2</v>
      </c>
      <c r="Z43" s="101" t="s">
        <v>2</v>
      </c>
      <c r="AA43" s="101" t="s">
        <v>2</v>
      </c>
      <c r="AB43" s="101" t="s">
        <v>2</v>
      </c>
      <c r="AC43" s="101" t="s">
        <v>2</v>
      </c>
      <c r="AD43" s="101" t="s">
        <v>2</v>
      </c>
      <c r="AE43" s="101" t="s">
        <v>2</v>
      </c>
      <c r="AF43" s="101" t="s">
        <v>2</v>
      </c>
      <c r="AG43" s="101" t="s">
        <v>2</v>
      </c>
      <c r="AH43" s="101" t="s">
        <v>2</v>
      </c>
      <c r="AI43" s="101" t="s">
        <v>2</v>
      </c>
      <c r="AJ43" s="101" t="s">
        <v>2</v>
      </c>
      <c r="AK43" s="101" t="s">
        <v>2</v>
      </c>
      <c r="AL43" s="101" t="s">
        <v>2</v>
      </c>
      <c r="AM43" s="101" t="s">
        <v>2</v>
      </c>
      <c r="AN43" s="101" t="s">
        <v>2</v>
      </c>
      <c r="AO43" s="101" t="s">
        <v>2</v>
      </c>
      <c r="AP43" s="101" t="s">
        <v>2</v>
      </c>
      <c r="AQ43" s="101" t="s">
        <v>2</v>
      </c>
      <c r="AR43" s="101" t="s">
        <v>2</v>
      </c>
      <c r="AS43" s="101" t="s">
        <v>2</v>
      </c>
      <c r="AT43" s="101" t="s">
        <v>2</v>
      </c>
      <c r="AU43" s="101" t="s">
        <v>2</v>
      </c>
      <c r="AV43" s="94">
        <v>1</v>
      </c>
    </row>
    <row r="44" spans="1:53" s="93" customFormat="1" ht="13.5" customHeight="1" x14ac:dyDescent="0.55000000000000004">
      <c r="A44" s="106"/>
      <c r="B44" s="105" t="s">
        <v>111</v>
      </c>
      <c r="C44" s="104" t="s">
        <v>110</v>
      </c>
      <c r="D44" s="101" t="s">
        <v>2</v>
      </c>
      <c r="E44" s="101">
        <v>13</v>
      </c>
      <c r="F44" s="101" t="s">
        <v>2</v>
      </c>
      <c r="G44" s="101" t="s">
        <v>2</v>
      </c>
      <c r="H44" s="101" t="s">
        <v>2</v>
      </c>
      <c r="I44" s="101" t="s">
        <v>2</v>
      </c>
      <c r="J44" s="101" t="s">
        <v>2</v>
      </c>
      <c r="K44" s="101">
        <v>2</v>
      </c>
      <c r="L44" s="101">
        <v>888</v>
      </c>
      <c r="M44" s="101" t="s">
        <v>2</v>
      </c>
      <c r="N44" s="101" t="s">
        <v>2</v>
      </c>
      <c r="O44" s="101" t="s">
        <v>2</v>
      </c>
      <c r="P44" s="103">
        <v>8</v>
      </c>
      <c r="Q44" s="102" t="s">
        <v>2</v>
      </c>
      <c r="R44" s="103">
        <v>41</v>
      </c>
      <c r="S44" s="102" t="s">
        <v>2</v>
      </c>
      <c r="T44" s="101" t="s">
        <v>2</v>
      </c>
      <c r="U44" s="101" t="s">
        <v>2</v>
      </c>
      <c r="V44" s="101" t="s">
        <v>2</v>
      </c>
      <c r="W44" s="101" t="s">
        <v>2</v>
      </c>
      <c r="X44" s="101" t="s">
        <v>2</v>
      </c>
      <c r="Y44" s="101">
        <v>4</v>
      </c>
      <c r="Z44" s="101" t="s">
        <v>2</v>
      </c>
      <c r="AA44" s="101" t="s">
        <v>2</v>
      </c>
      <c r="AB44" s="101" t="s">
        <v>2</v>
      </c>
      <c r="AC44" s="101" t="s">
        <v>2</v>
      </c>
      <c r="AD44" s="101" t="s">
        <v>2</v>
      </c>
      <c r="AE44" s="101" t="s">
        <v>2</v>
      </c>
      <c r="AF44" s="101" t="s">
        <v>2</v>
      </c>
      <c r="AG44" s="101" t="s">
        <v>2</v>
      </c>
      <c r="AH44" s="101" t="s">
        <v>2</v>
      </c>
      <c r="AI44" s="101" t="s">
        <v>2</v>
      </c>
      <c r="AJ44" s="101" t="s">
        <v>2</v>
      </c>
      <c r="AK44" s="101" t="s">
        <v>2</v>
      </c>
      <c r="AL44" s="101" t="s">
        <v>2</v>
      </c>
      <c r="AM44" s="101" t="s">
        <v>2</v>
      </c>
      <c r="AN44" s="101" t="s">
        <v>2</v>
      </c>
      <c r="AO44" s="101" t="s">
        <v>2</v>
      </c>
      <c r="AP44" s="101" t="s">
        <v>2</v>
      </c>
      <c r="AQ44" s="101" t="s">
        <v>2</v>
      </c>
      <c r="AR44" s="101" t="s">
        <v>2</v>
      </c>
      <c r="AS44" s="101" t="s">
        <v>2</v>
      </c>
      <c r="AT44" s="101" t="s">
        <v>2</v>
      </c>
      <c r="AU44" s="101" t="s">
        <v>2</v>
      </c>
      <c r="AV44" s="94">
        <v>956</v>
      </c>
    </row>
    <row r="45" spans="1:53" s="93" customFormat="1" ht="13.5" customHeight="1" x14ac:dyDescent="0.55000000000000004">
      <c r="A45" s="100"/>
      <c r="B45" s="99"/>
      <c r="C45" s="98" t="s">
        <v>109</v>
      </c>
      <c r="D45" s="95" t="s">
        <v>2</v>
      </c>
      <c r="E45" s="95" t="s">
        <v>2</v>
      </c>
      <c r="F45" s="95" t="s">
        <v>2</v>
      </c>
      <c r="G45" s="95" t="s">
        <v>2</v>
      </c>
      <c r="H45" s="95" t="s">
        <v>2</v>
      </c>
      <c r="I45" s="95" t="s">
        <v>2</v>
      </c>
      <c r="J45" s="95" t="s">
        <v>2</v>
      </c>
      <c r="K45" s="95" t="s">
        <v>2</v>
      </c>
      <c r="L45" s="95" t="s">
        <v>2</v>
      </c>
      <c r="M45" s="95" t="s">
        <v>2</v>
      </c>
      <c r="N45" s="95" t="s">
        <v>2</v>
      </c>
      <c r="O45" s="95" t="s">
        <v>2</v>
      </c>
      <c r="P45" s="97" t="s">
        <v>2</v>
      </c>
      <c r="Q45" s="96" t="s">
        <v>2</v>
      </c>
      <c r="R45" s="97" t="s">
        <v>2</v>
      </c>
      <c r="S45" s="96" t="s">
        <v>2</v>
      </c>
      <c r="T45" s="95" t="s">
        <v>2</v>
      </c>
      <c r="U45" s="95" t="s">
        <v>2</v>
      </c>
      <c r="V45" s="95" t="s">
        <v>2</v>
      </c>
      <c r="W45" s="95" t="s">
        <v>2</v>
      </c>
      <c r="X45" s="95" t="s">
        <v>2</v>
      </c>
      <c r="Y45" s="95" t="s">
        <v>2</v>
      </c>
      <c r="Z45" s="95" t="s">
        <v>2</v>
      </c>
      <c r="AA45" s="95" t="s">
        <v>2</v>
      </c>
      <c r="AB45" s="95" t="s">
        <v>2</v>
      </c>
      <c r="AC45" s="95" t="s">
        <v>2</v>
      </c>
      <c r="AD45" s="95" t="s">
        <v>2</v>
      </c>
      <c r="AE45" s="95" t="s">
        <v>2</v>
      </c>
      <c r="AF45" s="95" t="s">
        <v>2</v>
      </c>
      <c r="AG45" s="95" t="s">
        <v>2</v>
      </c>
      <c r="AH45" s="95" t="s">
        <v>2</v>
      </c>
      <c r="AI45" s="95" t="s">
        <v>2</v>
      </c>
      <c r="AJ45" s="95" t="s">
        <v>2</v>
      </c>
      <c r="AK45" s="95" t="s">
        <v>2</v>
      </c>
      <c r="AL45" s="95" t="s">
        <v>2</v>
      </c>
      <c r="AM45" s="95" t="s">
        <v>2</v>
      </c>
      <c r="AN45" s="95" t="s">
        <v>2</v>
      </c>
      <c r="AO45" s="95" t="s">
        <v>2</v>
      </c>
      <c r="AP45" s="95" t="s">
        <v>2</v>
      </c>
      <c r="AQ45" s="95" t="s">
        <v>2</v>
      </c>
      <c r="AR45" s="95" t="s">
        <v>2</v>
      </c>
      <c r="AS45" s="95" t="s">
        <v>2</v>
      </c>
      <c r="AT45" s="95" t="s">
        <v>2</v>
      </c>
      <c r="AU45" s="95" t="s">
        <v>2</v>
      </c>
      <c r="AV45" s="94" t="s">
        <v>2</v>
      </c>
    </row>
    <row r="46" spans="1:53" s="75" customFormat="1" ht="13.5" customHeight="1" x14ac:dyDescent="0.55000000000000004">
      <c r="A46" s="88"/>
      <c r="B46" s="92"/>
      <c r="C46" s="91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89"/>
    </row>
    <row r="47" spans="1:53" s="75" customFormat="1" x14ac:dyDescent="0.55000000000000004">
      <c r="A47" s="88" t="s">
        <v>108</v>
      </c>
      <c r="B47" s="87"/>
      <c r="C47" s="14"/>
      <c r="D47" s="14"/>
      <c r="E47" s="14"/>
      <c r="F47" s="14"/>
      <c r="G47" s="14"/>
      <c r="H47" s="14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</row>
    <row r="48" spans="1:53" x14ac:dyDescent="0.55000000000000004">
      <c r="A48" s="86"/>
      <c r="B48" s="11"/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</row>
    <row r="49" spans="1:53" x14ac:dyDescent="0.55000000000000004">
      <c r="A49" s="86"/>
      <c r="B49" s="11"/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</row>
    <row r="50" spans="1:53" x14ac:dyDescent="0.55000000000000004">
      <c r="A50" s="86"/>
      <c r="B50" s="11"/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</row>
    <row r="51" spans="1:53" x14ac:dyDescent="0.55000000000000004">
      <c r="A51" s="86"/>
      <c r="B51" s="11"/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</row>
    <row r="52" spans="1:53" x14ac:dyDescent="0.55000000000000004">
      <c r="A52" s="86"/>
      <c r="B52" s="11"/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</row>
    <row r="53" spans="1:53" x14ac:dyDescent="0.55000000000000004">
      <c r="A53" s="86"/>
      <c r="B53" s="11"/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</row>
    <row r="54" spans="1:53" x14ac:dyDescent="0.55000000000000004">
      <c r="A54" s="55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</row>
    <row r="55" spans="1:53" x14ac:dyDescent="0.55000000000000004">
      <c r="A55" s="85" t="s">
        <v>107</v>
      </c>
      <c r="B55" s="85"/>
      <c r="C55" s="85"/>
      <c r="D55" s="85"/>
      <c r="E55" s="85"/>
      <c r="F55" s="85"/>
      <c r="G55" s="83"/>
      <c r="H55" s="83"/>
      <c r="I55" s="83"/>
      <c r="J55" s="83"/>
      <c r="K55" s="83"/>
      <c r="L55" s="83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2"/>
      <c r="AL55" s="82"/>
      <c r="AM55" s="82"/>
      <c r="AN55" s="75"/>
      <c r="AO55" s="75"/>
      <c r="AP55" s="75"/>
      <c r="AQ55" s="75"/>
      <c r="AR55" s="75"/>
      <c r="AS55" s="75"/>
      <c r="AT55" s="75"/>
      <c r="AU55" s="75"/>
      <c r="AV55" s="75"/>
      <c r="AW55" s="10"/>
      <c r="AX55" s="10"/>
      <c r="AY55" s="10"/>
      <c r="AZ55" s="10"/>
      <c r="BA55" s="10"/>
    </row>
    <row r="56" spans="1:53" x14ac:dyDescent="0.55000000000000004">
      <c r="A56" s="84" t="s">
        <v>106</v>
      </c>
      <c r="B56" s="84"/>
      <c r="C56" s="84"/>
      <c r="D56" s="85"/>
      <c r="E56" s="84" t="s">
        <v>105</v>
      </c>
      <c r="F56" s="84"/>
      <c r="G56" s="84"/>
      <c r="H56" s="83"/>
      <c r="I56" s="83"/>
      <c r="J56" s="83"/>
      <c r="K56" s="83"/>
      <c r="L56" s="83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75"/>
      <c r="AO56" s="75"/>
      <c r="AP56" s="75"/>
      <c r="AQ56" s="75"/>
      <c r="AR56" s="75"/>
      <c r="AS56" s="75"/>
      <c r="AT56" s="75"/>
      <c r="AU56" s="75"/>
      <c r="AV56" s="75"/>
      <c r="AW56" s="10"/>
      <c r="AX56" s="10"/>
      <c r="AY56" s="10"/>
      <c r="AZ56" s="10"/>
      <c r="BA56" s="10"/>
    </row>
    <row r="57" spans="1:53" x14ac:dyDescent="0.55000000000000004">
      <c r="A57" s="80" t="s">
        <v>104</v>
      </c>
      <c r="B57" s="80"/>
      <c r="C57" s="80"/>
      <c r="D57" s="79"/>
      <c r="E57" s="79"/>
      <c r="F57" s="79"/>
      <c r="G57" s="78"/>
      <c r="H57" s="77"/>
      <c r="I57" s="77"/>
      <c r="J57" s="77"/>
      <c r="K57" s="77"/>
      <c r="L57" s="77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10"/>
      <c r="AX57" s="10"/>
      <c r="AY57" s="10"/>
      <c r="AZ57" s="10"/>
      <c r="BA57" s="10"/>
    </row>
    <row r="58" spans="1:53" x14ac:dyDescent="0.55000000000000004">
      <c r="A58" s="80" t="s">
        <v>103</v>
      </c>
      <c r="B58" s="80"/>
      <c r="C58" s="80"/>
      <c r="D58" s="79"/>
      <c r="E58" s="80" t="s">
        <v>102</v>
      </c>
      <c r="F58" s="80"/>
      <c r="G58" s="80"/>
      <c r="H58" s="80"/>
      <c r="I58" s="80" t="s">
        <v>101</v>
      </c>
      <c r="J58" s="80"/>
      <c r="K58" s="80"/>
      <c r="L58" s="79"/>
      <c r="M58" s="79"/>
      <c r="N58" s="79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10"/>
      <c r="AX58" s="10"/>
      <c r="AY58" s="10"/>
      <c r="AZ58" s="10"/>
      <c r="BA58" s="10"/>
    </row>
    <row r="59" spans="1:53" x14ac:dyDescent="0.55000000000000004">
      <c r="A59" s="80" t="s">
        <v>100</v>
      </c>
      <c r="B59" s="80"/>
      <c r="C59" s="80"/>
      <c r="D59" s="81" t="s">
        <v>99</v>
      </c>
      <c r="E59" s="80" t="s">
        <v>98</v>
      </c>
      <c r="F59" s="80"/>
      <c r="G59" s="80"/>
      <c r="H59" s="80"/>
      <c r="I59" s="80" t="s">
        <v>97</v>
      </c>
      <c r="J59" s="80"/>
      <c r="K59" s="80"/>
      <c r="L59" s="79"/>
      <c r="M59" s="79"/>
      <c r="N59" s="79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10"/>
      <c r="AX59" s="10"/>
      <c r="AY59" s="10"/>
      <c r="AZ59" s="10"/>
      <c r="BA59" s="10"/>
    </row>
    <row r="60" spans="1:53" x14ac:dyDescent="0.55000000000000004">
      <c r="A60" s="80" t="s">
        <v>96</v>
      </c>
      <c r="B60" s="80"/>
      <c r="C60" s="80"/>
      <c r="D60" s="79"/>
      <c r="E60" s="80" t="s">
        <v>95</v>
      </c>
      <c r="F60" s="80"/>
      <c r="G60" s="80"/>
      <c r="H60" s="80"/>
      <c r="I60" s="80" t="s">
        <v>94</v>
      </c>
      <c r="J60" s="80"/>
      <c r="K60" s="80"/>
      <c r="L60" s="79"/>
      <c r="M60" s="79"/>
      <c r="N60" s="79"/>
      <c r="O60" s="75"/>
      <c r="P60" s="75"/>
      <c r="Q60" s="75"/>
      <c r="R60" s="75"/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/>
      <c r="AN60" s="75"/>
      <c r="AO60" s="75"/>
      <c r="AP60" s="75"/>
      <c r="AQ60" s="75"/>
      <c r="AR60" s="75"/>
      <c r="AS60" s="75"/>
      <c r="AT60" s="75"/>
      <c r="AU60" s="75"/>
      <c r="AV60" s="75"/>
      <c r="AW60" s="10"/>
      <c r="AX60" s="10"/>
      <c r="AY60" s="10"/>
      <c r="AZ60" s="10"/>
      <c r="BA60" s="10"/>
    </row>
    <row r="61" spans="1:53" x14ac:dyDescent="0.55000000000000004">
      <c r="A61" s="80" t="s">
        <v>93</v>
      </c>
      <c r="B61" s="80"/>
      <c r="C61" s="80"/>
      <c r="D61" s="79"/>
      <c r="E61" s="79"/>
      <c r="F61" s="79"/>
      <c r="G61" s="78"/>
      <c r="H61" s="77"/>
      <c r="I61" s="77"/>
      <c r="J61" s="77"/>
      <c r="K61" s="77"/>
      <c r="L61" s="77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10"/>
      <c r="AX61" s="10"/>
      <c r="AY61" s="10"/>
      <c r="AZ61" s="10"/>
      <c r="BA61" s="10"/>
    </row>
    <row r="62" spans="1:53" x14ac:dyDescent="0.55000000000000004">
      <c r="A62" s="80" t="s">
        <v>92</v>
      </c>
      <c r="B62" s="80"/>
      <c r="C62" s="80"/>
      <c r="D62" s="79"/>
      <c r="E62" s="79"/>
      <c r="F62" s="79"/>
      <c r="G62" s="78"/>
      <c r="H62" s="77"/>
      <c r="I62" s="77"/>
      <c r="J62" s="77"/>
      <c r="K62" s="77"/>
      <c r="L62" s="77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10"/>
      <c r="AX62" s="10"/>
      <c r="AY62" s="10"/>
      <c r="AZ62" s="10"/>
      <c r="BA62" s="10"/>
    </row>
    <row r="63" spans="1:53" x14ac:dyDescent="0.55000000000000004">
      <c r="A63" s="80" t="s">
        <v>91</v>
      </c>
      <c r="B63" s="80"/>
      <c r="C63" s="80"/>
      <c r="D63" s="79"/>
      <c r="E63" s="79"/>
      <c r="F63" s="79"/>
      <c r="G63" s="78"/>
      <c r="H63" s="77"/>
      <c r="I63" s="77"/>
      <c r="J63" s="77"/>
      <c r="K63" s="77"/>
      <c r="L63" s="77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10"/>
      <c r="AX63" s="10"/>
      <c r="AY63" s="10"/>
      <c r="AZ63" s="10"/>
      <c r="BA63" s="10"/>
    </row>
    <row r="64" spans="1:53" x14ac:dyDescent="0.55000000000000004">
      <c r="A64" s="80" t="s">
        <v>90</v>
      </c>
      <c r="B64" s="80"/>
      <c r="C64" s="80"/>
      <c r="D64" s="79"/>
      <c r="E64" s="79"/>
      <c r="F64" s="79"/>
      <c r="G64" s="78"/>
      <c r="H64" s="77"/>
      <c r="I64" s="77"/>
      <c r="J64" s="77"/>
      <c r="K64" s="77"/>
      <c r="L64" s="77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10"/>
      <c r="AX64" s="10"/>
      <c r="AY64" s="10"/>
      <c r="AZ64" s="10"/>
      <c r="BA64" s="10"/>
    </row>
    <row r="65" spans="1:53" x14ac:dyDescent="0.55000000000000004">
      <c r="A65" s="80" t="s">
        <v>89</v>
      </c>
      <c r="B65" s="80"/>
      <c r="C65" s="80"/>
      <c r="D65" s="79"/>
      <c r="E65" s="79"/>
      <c r="F65" s="79"/>
      <c r="G65" s="78"/>
      <c r="H65" s="77"/>
      <c r="I65" s="77"/>
      <c r="J65" s="77"/>
      <c r="K65" s="77"/>
      <c r="L65" s="77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10"/>
      <c r="AX65" s="10"/>
      <c r="AY65" s="10"/>
      <c r="AZ65" s="10"/>
      <c r="BA65" s="10"/>
    </row>
    <row r="66" spans="1:53" x14ac:dyDescent="0.55000000000000004">
      <c r="A66" s="80" t="s">
        <v>88</v>
      </c>
      <c r="B66" s="80"/>
      <c r="C66" s="80"/>
      <c r="D66" s="79"/>
      <c r="E66" s="79"/>
      <c r="F66" s="79"/>
      <c r="G66" s="78"/>
      <c r="H66" s="77"/>
      <c r="I66" s="77"/>
      <c r="J66" s="77"/>
      <c r="K66" s="77"/>
      <c r="L66" s="77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</row>
    <row r="67" spans="1:53" x14ac:dyDescent="0.55000000000000004">
      <c r="A67" s="76"/>
      <c r="B67" s="76"/>
      <c r="C67" s="76"/>
      <c r="D67" s="76"/>
      <c r="E67" s="76"/>
      <c r="F67" s="76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</row>
    <row r="68" spans="1:53" x14ac:dyDescent="0.55000000000000004">
      <c r="A68" s="55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</row>
    <row r="69" spans="1:53" x14ac:dyDescent="0.55000000000000004">
      <c r="A69" s="55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</row>
    <row r="70" spans="1:53" x14ac:dyDescent="0.55000000000000004">
      <c r="A70" s="55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</row>
    <row r="71" spans="1:53" x14ac:dyDescent="0.55000000000000004">
      <c r="A71" s="55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</row>
    <row r="72" spans="1:53" x14ac:dyDescent="0.55000000000000004">
      <c r="A72" s="55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</row>
    <row r="73" spans="1:53" x14ac:dyDescent="0.55000000000000004">
      <c r="A73" s="55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</row>
    <row r="74" spans="1:53" x14ac:dyDescent="0.55000000000000004">
      <c r="A74" s="55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</row>
    <row r="75" spans="1:53" x14ac:dyDescent="0.55000000000000004">
      <c r="A75" s="55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</row>
    <row r="76" spans="1:53" x14ac:dyDescent="0.55000000000000004">
      <c r="A76" s="55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</row>
    <row r="77" spans="1:53" x14ac:dyDescent="0.55000000000000004">
      <c r="A77" s="55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</row>
    <row r="78" spans="1:53" x14ac:dyDescent="0.55000000000000004">
      <c r="A78" s="55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</row>
    <row r="79" spans="1:53" x14ac:dyDescent="0.55000000000000004">
      <c r="A79" s="55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</row>
    <row r="80" spans="1:53" x14ac:dyDescent="0.55000000000000004">
      <c r="A80" s="55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</row>
    <row r="81" spans="1:48" x14ac:dyDescent="0.55000000000000004">
      <c r="A81" s="55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</row>
    <row r="82" spans="1:48" x14ac:dyDescent="0.55000000000000004">
      <c r="A82" s="55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</row>
    <row r="83" spans="1:48" x14ac:dyDescent="0.55000000000000004">
      <c r="A83" s="55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</row>
    <row r="84" spans="1:48" x14ac:dyDescent="0.55000000000000004">
      <c r="A84" s="55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</row>
    <row r="85" spans="1:48" x14ac:dyDescent="0.55000000000000004">
      <c r="A85" s="55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</row>
  </sheetData>
  <mergeCells count="53">
    <mergeCell ref="X2:AQ2"/>
    <mergeCell ref="N2:N4"/>
    <mergeCell ref="O2:O4"/>
    <mergeCell ref="P2:P4"/>
    <mergeCell ref="Q2:Q4"/>
    <mergeCell ref="S2:S4"/>
    <mergeCell ref="T2:T4"/>
    <mergeCell ref="AE3:AO3"/>
    <mergeCell ref="AP3:AP4"/>
    <mergeCell ref="AS3:AS4"/>
    <mergeCell ref="AV2:AV4"/>
    <mergeCell ref="AU3:AU4"/>
    <mergeCell ref="U2:U4"/>
    <mergeCell ref="V2:V4"/>
    <mergeCell ref="AR2:AU2"/>
    <mergeCell ref="A58:C58"/>
    <mergeCell ref="E58:H58"/>
    <mergeCell ref="I58:K58"/>
    <mergeCell ref="AS1:AV1"/>
    <mergeCell ref="AT3:AT4"/>
    <mergeCell ref="R2:R4"/>
    <mergeCell ref="AQ3:AQ4"/>
    <mergeCell ref="W2:W4"/>
    <mergeCell ref="AR3:AR4"/>
    <mergeCell ref="X3:AD3"/>
    <mergeCell ref="L2:L4"/>
    <mergeCell ref="E3:E4"/>
    <mergeCell ref="F3:F4"/>
    <mergeCell ref="A36:A40"/>
    <mergeCell ref="A26:A30"/>
    <mergeCell ref="I60:K60"/>
    <mergeCell ref="A59:C59"/>
    <mergeCell ref="E59:H59"/>
    <mergeCell ref="I59:K59"/>
    <mergeCell ref="A57:C57"/>
    <mergeCell ref="A56:C56"/>
    <mergeCell ref="E56:G56"/>
    <mergeCell ref="G3:G4"/>
    <mergeCell ref="H3:H4"/>
    <mergeCell ref="M2:M4"/>
    <mergeCell ref="D2:D4"/>
    <mergeCell ref="E2:H2"/>
    <mergeCell ref="I2:I4"/>
    <mergeCell ref="J2:J4"/>
    <mergeCell ref="K2:K4"/>
    <mergeCell ref="A66:C66"/>
    <mergeCell ref="A60:C60"/>
    <mergeCell ref="E60:H60"/>
    <mergeCell ref="A61:C61"/>
    <mergeCell ref="A62:C62"/>
    <mergeCell ref="A63:C63"/>
    <mergeCell ref="A65:C65"/>
    <mergeCell ref="A64:C64"/>
  </mergeCells>
  <phoneticPr fontId="3"/>
  <pageMargins left="0.49" right="0.38" top="0.78740157480314965" bottom="0.78740157480314965" header="0.51181102362204722" footer="0.51181102362204722"/>
  <pageSetup paperSize="9" scale="52" fitToWidth="2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73</vt:lpstr>
      <vt:lpstr>74</vt:lpstr>
      <vt:lpstr>75</vt:lpstr>
      <vt:lpstr>'73'!Print_Area</vt:lpstr>
      <vt:lpstr>'74'!Print_Area</vt:lpstr>
      <vt:lpstr>'75'!Print_Area</vt:lpstr>
      <vt:lpstr>'75'!Print_Titles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2024-01-04T08:06:51Z</dcterms:created>
  <dcterms:modified xsi:type="dcterms:W3CDTF">2024-01-04T08:07:05Z</dcterms:modified>
</cp:coreProperties>
</file>