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64" sheetId="1" r:id="rId1"/>
    <sheet name="65" sheetId="2" r:id="rId2"/>
    <sheet name="66-1" sheetId="3" r:id="rId3"/>
    <sheet name="66-2" sheetId="4" r:id="rId4"/>
    <sheet name="67" sheetId="5" r:id="rId5"/>
  </sheets>
  <externalReferences>
    <externalReference r:id="rId6"/>
  </externalReferences>
  <definedNames>
    <definedName name="_xlnm.Print_Area" localSheetId="0">'64'!$A$1:$Z$36</definedName>
    <definedName name="_xlnm.Print_Area" localSheetId="1">'65'!$A$1:$W$37</definedName>
    <definedName name="_xlnm.Print_Area" localSheetId="2">'66-1'!$A$1:$S$38</definedName>
    <definedName name="_xlnm.Print_Area" localSheetId="3">'66-2'!$A$1:$AA$21</definedName>
    <definedName name="_xlnm.Print_Area" localSheetId="4">'67'!$A$1:$U$29</definedName>
    <definedName name="_xlnm.Print_Area">#REF!</definedName>
    <definedName name="_xlnm.Print_Titles" localSheetId="0">'64'!$1:$4</definedName>
    <definedName name="_xlnm.Print_Titles">#N/A</definedName>
    <definedName name="Z_179AAE3C_B1CD_407A_B264_D1AB19BE2614_.wvu.PrintArea" localSheetId="0" hidden="1">'64'!$A$1:$Z$36</definedName>
    <definedName name="Z_179AAE3C_B1CD_407A_B264_D1AB19BE2614_.wvu.PrintArea" localSheetId="1" hidden="1">'65'!$A$1:$W$37</definedName>
    <definedName name="Z_179AAE3C_B1CD_407A_B264_D1AB19BE2614_.wvu.PrintArea" localSheetId="2" hidden="1">'66-1'!$A$1:$S$38</definedName>
    <definedName name="Z_179AAE3C_B1CD_407A_B264_D1AB19BE2614_.wvu.PrintArea" localSheetId="4" hidden="1">'67'!$A$1:$U$29</definedName>
    <definedName name="Z_179AAE3C_B1CD_407A_B264_D1AB19BE2614_.wvu.PrintTitles" localSheetId="0" hidden="1">'64'!$1:$4</definedName>
    <definedName name="Z_293DF52C_1200_42BF_A78D_BB2AAB878329_.wvu.PrintArea" localSheetId="0" hidden="1">'64'!$A$1:$Z$36</definedName>
    <definedName name="Z_293DF52C_1200_42BF_A78D_BB2AAB878329_.wvu.PrintArea" localSheetId="1" hidden="1">'65'!$A$1:$W$37</definedName>
    <definedName name="Z_293DF52C_1200_42BF_A78D_BB2AAB878329_.wvu.PrintArea" localSheetId="2" hidden="1">'66-1'!$A$1:$S$37</definedName>
    <definedName name="Z_293DF52C_1200_42BF_A78D_BB2AAB878329_.wvu.PrintArea" localSheetId="3" hidden="1">'66-2'!$A$1:$T$26</definedName>
    <definedName name="Z_293DF52C_1200_42BF_A78D_BB2AAB878329_.wvu.PrintArea" localSheetId="4" hidden="1">'67'!$A$1:$U$28</definedName>
    <definedName name="Z_293DF52C_1200_42BF_A78D_BB2AAB878329_.wvu.PrintTitles" localSheetId="0" hidden="1">'64'!$1:$4</definedName>
    <definedName name="Z_56D0106B_CB90_4499_A8AC_183481DC4CD8_.wvu.PrintArea" localSheetId="0" hidden="1">'64'!$A$1:$Z$36</definedName>
    <definedName name="Z_56D0106B_CB90_4499_A8AC_183481DC4CD8_.wvu.PrintArea" localSheetId="1" hidden="1">'65'!$A$1:$W$37</definedName>
    <definedName name="Z_56D0106B_CB90_4499_A8AC_183481DC4CD8_.wvu.PrintArea" localSheetId="2" hidden="1">'66-1'!$A$1:$S$37</definedName>
    <definedName name="Z_56D0106B_CB90_4499_A8AC_183481DC4CD8_.wvu.PrintArea" localSheetId="3" hidden="1">'66-2'!$A$1:$T$26</definedName>
    <definedName name="Z_56D0106B_CB90_4499_A8AC_183481DC4CD8_.wvu.PrintArea" localSheetId="4" hidden="1">'67'!$A$1:$U$28</definedName>
    <definedName name="Z_56D0106B_CB90_4499_A8AC_183481DC4CD8_.wvu.PrintTitles" localSheetId="0" hidden="1">'64'!$1:$4</definedName>
    <definedName name="Z_81642AB8_0225_4BC4_B7AE_9E8C6C06FBF4_.wvu.PrintArea" localSheetId="0" hidden="1">'64'!$A$1:$Z$36</definedName>
    <definedName name="Z_81642AB8_0225_4BC4_B7AE_9E8C6C06FBF4_.wvu.PrintArea" localSheetId="1" hidden="1">'65'!$A$1:$W$37</definedName>
    <definedName name="Z_81642AB8_0225_4BC4_B7AE_9E8C6C06FBF4_.wvu.PrintArea" localSheetId="2" hidden="1">'66-1'!$A$1:$S$37</definedName>
    <definedName name="Z_81642AB8_0225_4BC4_B7AE_9E8C6C06FBF4_.wvu.PrintArea" localSheetId="3" hidden="1">'66-2'!$A$1:$T$26</definedName>
    <definedName name="Z_81642AB8_0225_4BC4_B7AE_9E8C6C06FBF4_.wvu.PrintArea" localSheetId="4" hidden="1">'67'!$A$1:$U$28</definedName>
    <definedName name="Z_81642AB8_0225_4BC4_B7AE_9E8C6C06FBF4_.wvu.PrintTitles" localSheetId="0" hidden="1">'64'!$1:$4</definedName>
    <definedName name="Z_D6ED385A_ADF5_48CA_BA11_351C3BCAF3C9_.wvu.PrintArea" localSheetId="0" hidden="1">'64'!$A$1:$Z$36</definedName>
    <definedName name="Z_D6ED385A_ADF5_48CA_BA11_351C3BCAF3C9_.wvu.PrintArea" localSheetId="1" hidden="1">'65'!$A$1:$W$37</definedName>
    <definedName name="Z_D6ED385A_ADF5_48CA_BA11_351C3BCAF3C9_.wvu.PrintArea" localSheetId="2" hidden="1">'66-1'!$A$1:$S$38</definedName>
    <definedName name="Z_D6ED385A_ADF5_48CA_BA11_351C3BCAF3C9_.wvu.PrintArea" localSheetId="4" hidden="1">'67'!$A$1:$U$29</definedName>
    <definedName name="Z_D6ED385A_ADF5_48CA_BA11_351C3BCAF3C9_.wvu.PrintTitles" localSheetId="0" hidden="1">'64'!$1:$4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" i="5" l="1"/>
  <c r="K5" i="5"/>
  <c r="M5" i="5"/>
  <c r="O5" i="5"/>
  <c r="S5" i="5"/>
  <c r="U5" i="5"/>
  <c r="V5" i="5"/>
  <c r="Q5" i="5" s="1"/>
  <c r="B6" i="5"/>
  <c r="C6" i="5"/>
  <c r="D6" i="5"/>
  <c r="E6" i="5"/>
  <c r="F6" i="5"/>
  <c r="G6" i="5" s="1"/>
  <c r="H6" i="5"/>
  <c r="I6" i="5" s="1"/>
  <c r="J6" i="5"/>
  <c r="K6" i="5"/>
  <c r="L6" i="5"/>
  <c r="M6" i="5"/>
  <c r="N6" i="5"/>
  <c r="O6" i="5" s="1"/>
  <c r="P6" i="5"/>
  <c r="Q6" i="5" s="1"/>
  <c r="R6" i="5"/>
  <c r="T6" i="5"/>
  <c r="U6" i="5"/>
  <c r="C7" i="5"/>
  <c r="E7" i="5"/>
  <c r="G7" i="5"/>
  <c r="I7" i="5"/>
  <c r="K7" i="5"/>
  <c r="M7" i="5"/>
  <c r="O7" i="5"/>
  <c r="Q7" i="5"/>
  <c r="S7" i="5"/>
  <c r="U7" i="5"/>
  <c r="C8" i="5"/>
  <c r="E8" i="5"/>
  <c r="G8" i="5"/>
  <c r="I8" i="5"/>
  <c r="K8" i="5"/>
  <c r="M8" i="5"/>
  <c r="O8" i="5"/>
  <c r="Q8" i="5"/>
  <c r="S8" i="5"/>
  <c r="U8" i="5"/>
  <c r="B9" i="5"/>
  <c r="C9" i="5" s="1"/>
  <c r="D9" i="5"/>
  <c r="E9" i="5"/>
  <c r="F9" i="5"/>
  <c r="G9" i="5" s="1"/>
  <c r="H9" i="5"/>
  <c r="I9" i="5"/>
  <c r="J9" i="5"/>
  <c r="K9" i="5" s="1"/>
  <c r="L9" i="5"/>
  <c r="M9" i="5"/>
  <c r="N9" i="5"/>
  <c r="O9" i="5" s="1"/>
  <c r="P9" i="5"/>
  <c r="Q9" i="5"/>
  <c r="R9" i="5"/>
  <c r="S9" i="5" s="1"/>
  <c r="T9" i="5"/>
  <c r="U9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U4" i="4"/>
  <c r="U5" i="4"/>
  <c r="C6" i="4"/>
  <c r="D6" i="4"/>
  <c r="E6" i="4"/>
  <c r="U6" i="4" s="1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C7" i="4"/>
  <c r="D7" i="4"/>
  <c r="E7" i="4"/>
  <c r="F7" i="4"/>
  <c r="U7" i="4" s="1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8" i="4"/>
  <c r="U9" i="4"/>
  <c r="U10" i="4"/>
  <c r="U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V12" i="4"/>
  <c r="W12" i="4"/>
  <c r="X12" i="4"/>
  <c r="Y12" i="4"/>
  <c r="Z12" i="4"/>
  <c r="AA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V13" i="4"/>
  <c r="W13" i="4"/>
  <c r="X13" i="4"/>
  <c r="Y13" i="4"/>
  <c r="Z13" i="4"/>
  <c r="AA13" i="4"/>
  <c r="U14" i="4"/>
  <c r="U12" i="4" s="1"/>
  <c r="U15" i="4"/>
  <c r="U13" i="4" s="1"/>
  <c r="U16" i="4"/>
  <c r="U17" i="4"/>
  <c r="U18" i="4"/>
  <c r="U19" i="4"/>
  <c r="T2" i="3"/>
  <c r="C4" i="3"/>
  <c r="E4" i="3"/>
  <c r="G4" i="3"/>
  <c r="I4" i="3"/>
  <c r="K4" i="3"/>
  <c r="M4" i="3"/>
  <c r="O4" i="3"/>
  <c r="Q4" i="3"/>
  <c r="S4" i="3"/>
  <c r="C6" i="3"/>
  <c r="E6" i="3"/>
  <c r="G6" i="3"/>
  <c r="I6" i="3"/>
  <c r="K6" i="3"/>
  <c r="M6" i="3"/>
  <c r="O6" i="3"/>
  <c r="Q6" i="3"/>
  <c r="S6" i="3"/>
  <c r="B7" i="3"/>
  <c r="D7" i="3"/>
  <c r="D5" i="3" s="1"/>
  <c r="E7" i="3"/>
  <c r="F7" i="3"/>
  <c r="G7" i="3" s="1"/>
  <c r="H7" i="3"/>
  <c r="H5" i="3" s="1"/>
  <c r="I7" i="3"/>
  <c r="J7" i="3"/>
  <c r="K7" i="3" s="1"/>
  <c r="L7" i="3"/>
  <c r="M7" i="3"/>
  <c r="N7" i="3"/>
  <c r="O7" i="3" s="1"/>
  <c r="P7" i="3"/>
  <c r="P5" i="3" s="1"/>
  <c r="R7" i="3"/>
  <c r="C8" i="3"/>
  <c r="E8" i="3"/>
  <c r="G8" i="3"/>
  <c r="I8" i="3"/>
  <c r="K8" i="3"/>
  <c r="M8" i="3"/>
  <c r="O8" i="3"/>
  <c r="Q8" i="3"/>
  <c r="S8" i="3"/>
  <c r="C9" i="3"/>
  <c r="E9" i="3"/>
  <c r="G9" i="3"/>
  <c r="I9" i="3"/>
  <c r="K9" i="3"/>
  <c r="M9" i="3"/>
  <c r="O9" i="3"/>
  <c r="Q9" i="3"/>
  <c r="S9" i="3"/>
  <c r="C10" i="3"/>
  <c r="E10" i="3"/>
  <c r="G10" i="3"/>
  <c r="I10" i="3"/>
  <c r="K10" i="3"/>
  <c r="M10" i="3"/>
  <c r="O10" i="3"/>
  <c r="Q10" i="3"/>
  <c r="S10" i="3"/>
  <c r="C11" i="3"/>
  <c r="E11" i="3"/>
  <c r="G11" i="3"/>
  <c r="I11" i="3"/>
  <c r="K11" i="3"/>
  <c r="M11" i="3"/>
  <c r="O11" i="3"/>
  <c r="Q11" i="3"/>
  <c r="S11" i="3"/>
  <c r="C12" i="3"/>
  <c r="E12" i="3"/>
  <c r="G12" i="3"/>
  <c r="I12" i="3"/>
  <c r="K12" i="3"/>
  <c r="M12" i="3"/>
  <c r="O12" i="3"/>
  <c r="Q12" i="3"/>
  <c r="S12" i="3"/>
  <c r="C13" i="3"/>
  <c r="E13" i="3"/>
  <c r="G13" i="3"/>
  <c r="I13" i="3"/>
  <c r="K13" i="3"/>
  <c r="M13" i="3"/>
  <c r="O13" i="3"/>
  <c r="Q13" i="3"/>
  <c r="S13" i="3"/>
  <c r="C14" i="3"/>
  <c r="E14" i="3"/>
  <c r="G14" i="3"/>
  <c r="I14" i="3"/>
  <c r="K14" i="3"/>
  <c r="M14" i="3"/>
  <c r="O14" i="3"/>
  <c r="Q14" i="3"/>
  <c r="S14" i="3"/>
  <c r="C15" i="3"/>
  <c r="E15" i="3"/>
  <c r="G15" i="3"/>
  <c r="I15" i="3"/>
  <c r="K15" i="3"/>
  <c r="M15" i="3"/>
  <c r="O15" i="3"/>
  <c r="Q15" i="3"/>
  <c r="S15" i="3"/>
  <c r="B16" i="3"/>
  <c r="D16" i="3"/>
  <c r="E16" i="3" s="1"/>
  <c r="F16" i="3"/>
  <c r="G16" i="3" s="1"/>
  <c r="H16" i="3"/>
  <c r="I16" i="3" s="1"/>
  <c r="J16" i="3"/>
  <c r="L16" i="3"/>
  <c r="M16" i="3" s="1"/>
  <c r="N16" i="3"/>
  <c r="O16" i="3" s="1"/>
  <c r="P16" i="3"/>
  <c r="Q16" i="3" s="1"/>
  <c r="R16" i="3"/>
  <c r="T16" i="3"/>
  <c r="S16" i="3" s="1"/>
  <c r="D22" i="3"/>
  <c r="H22" i="3"/>
  <c r="I22" i="3"/>
  <c r="L22" i="3"/>
  <c r="P22" i="3"/>
  <c r="Q22" i="3"/>
  <c r="B23" i="3"/>
  <c r="B22" i="3" s="1"/>
  <c r="C23" i="3"/>
  <c r="C22" i="3" s="1"/>
  <c r="D23" i="3"/>
  <c r="E23" i="3"/>
  <c r="E22" i="3" s="1"/>
  <c r="F23" i="3"/>
  <c r="F22" i="3" s="1"/>
  <c r="G23" i="3"/>
  <c r="G22" i="3" s="1"/>
  <c r="H23" i="3"/>
  <c r="I23" i="3"/>
  <c r="J23" i="3"/>
  <c r="J22" i="3" s="1"/>
  <c r="K23" i="3"/>
  <c r="K22" i="3" s="1"/>
  <c r="L23" i="3"/>
  <c r="M23" i="3"/>
  <c r="M22" i="3" s="1"/>
  <c r="N23" i="3"/>
  <c r="N22" i="3" s="1"/>
  <c r="O23" i="3"/>
  <c r="O22" i="3" s="1"/>
  <c r="P23" i="3"/>
  <c r="Q23" i="3"/>
  <c r="R23" i="3"/>
  <c r="R22" i="3" s="1"/>
  <c r="S23" i="3"/>
  <c r="S22" i="3" s="1"/>
  <c r="C24" i="3"/>
  <c r="E24" i="3"/>
  <c r="G24" i="3"/>
  <c r="I24" i="3"/>
  <c r="K24" i="3"/>
  <c r="M24" i="3"/>
  <c r="O24" i="3"/>
  <c r="Q24" i="3"/>
  <c r="S24" i="3"/>
  <c r="C25" i="3"/>
  <c r="E25" i="3"/>
  <c r="G25" i="3"/>
  <c r="I25" i="3"/>
  <c r="K25" i="3"/>
  <c r="M25" i="3"/>
  <c r="O25" i="3"/>
  <c r="Q25" i="3"/>
  <c r="S25" i="3"/>
  <c r="C26" i="3"/>
  <c r="E26" i="3"/>
  <c r="G26" i="3"/>
  <c r="I26" i="3"/>
  <c r="K26" i="3"/>
  <c r="M26" i="3"/>
  <c r="O26" i="3"/>
  <c r="Q26" i="3"/>
  <c r="S26" i="3"/>
  <c r="C27" i="3"/>
  <c r="E27" i="3"/>
  <c r="G27" i="3"/>
  <c r="I27" i="3"/>
  <c r="K27" i="3"/>
  <c r="M27" i="3"/>
  <c r="O27" i="3"/>
  <c r="Q27" i="3"/>
  <c r="S27" i="3"/>
  <c r="C28" i="3"/>
  <c r="E28" i="3"/>
  <c r="G28" i="3"/>
  <c r="I28" i="3"/>
  <c r="K28" i="3"/>
  <c r="M28" i="3"/>
  <c r="O28" i="3"/>
  <c r="Q28" i="3"/>
  <c r="S28" i="3"/>
  <c r="C6" i="2"/>
  <c r="D6" i="2"/>
  <c r="E6" i="2"/>
  <c r="G6" i="2"/>
  <c r="I6" i="2"/>
  <c r="K6" i="2"/>
  <c r="M6" i="2"/>
  <c r="O6" i="2"/>
  <c r="Q6" i="2"/>
  <c r="S6" i="2"/>
  <c r="U6" i="2"/>
  <c r="W6" i="2"/>
  <c r="C7" i="2"/>
  <c r="D7" i="2"/>
  <c r="E7" i="2"/>
  <c r="G7" i="2"/>
  <c r="I7" i="2"/>
  <c r="K7" i="2"/>
  <c r="M7" i="2"/>
  <c r="O7" i="2"/>
  <c r="Q7" i="2"/>
  <c r="S7" i="2"/>
  <c r="U7" i="2"/>
  <c r="W7" i="2"/>
  <c r="H8" i="2"/>
  <c r="P8" i="2"/>
  <c r="X8" i="2"/>
  <c r="C9" i="2"/>
  <c r="E9" i="2"/>
  <c r="G9" i="2"/>
  <c r="I9" i="2"/>
  <c r="I8" i="2" s="1"/>
  <c r="K9" i="2"/>
  <c r="M9" i="2"/>
  <c r="M8" i="2" s="1"/>
  <c r="O9" i="2"/>
  <c r="O8" i="2" s="1"/>
  <c r="Q9" i="2"/>
  <c r="Q8" i="2" s="1"/>
  <c r="S9" i="2"/>
  <c r="U9" i="2"/>
  <c r="U8" i="2" s="1"/>
  <c r="W9" i="2"/>
  <c r="B10" i="2"/>
  <c r="B8" i="2" s="1"/>
  <c r="F10" i="2"/>
  <c r="G10" i="2" s="1"/>
  <c r="G8" i="2" s="1"/>
  <c r="H10" i="2"/>
  <c r="I10" i="2"/>
  <c r="J10" i="2"/>
  <c r="J8" i="2" s="1"/>
  <c r="L10" i="2"/>
  <c r="L8" i="2" s="1"/>
  <c r="M10" i="2"/>
  <c r="N10" i="2"/>
  <c r="O10" i="2" s="1"/>
  <c r="P10" i="2"/>
  <c r="Q10" i="2" s="1"/>
  <c r="R10" i="2"/>
  <c r="R8" i="2" s="1"/>
  <c r="T10" i="2"/>
  <c r="T8" i="2" s="1"/>
  <c r="U10" i="2"/>
  <c r="V10" i="2"/>
  <c r="W10" i="2" s="1"/>
  <c r="W8" i="2" s="1"/>
  <c r="C11" i="2"/>
  <c r="D11" i="2"/>
  <c r="E11" i="2"/>
  <c r="G11" i="2"/>
  <c r="I11" i="2"/>
  <c r="K11" i="2"/>
  <c r="M11" i="2"/>
  <c r="O11" i="2"/>
  <c r="Q11" i="2"/>
  <c r="S11" i="2"/>
  <c r="U11" i="2"/>
  <c r="W11" i="2"/>
  <c r="C12" i="2"/>
  <c r="E12" i="2"/>
  <c r="G12" i="2"/>
  <c r="I12" i="2"/>
  <c r="K12" i="2"/>
  <c r="M12" i="2"/>
  <c r="O12" i="2"/>
  <c r="Q12" i="2"/>
  <c r="S12" i="2"/>
  <c r="U12" i="2"/>
  <c r="W12" i="2"/>
  <c r="C13" i="2"/>
  <c r="D13" i="2"/>
  <c r="E13" i="2" s="1"/>
  <c r="G13" i="2"/>
  <c r="I13" i="2"/>
  <c r="K13" i="2"/>
  <c r="M13" i="2"/>
  <c r="O13" i="2"/>
  <c r="Q13" i="2"/>
  <c r="S13" i="2"/>
  <c r="U13" i="2"/>
  <c r="W13" i="2"/>
  <c r="C14" i="2"/>
  <c r="D14" i="2"/>
  <c r="D10" i="2" s="1"/>
  <c r="E14" i="2"/>
  <c r="G14" i="2"/>
  <c r="I14" i="2"/>
  <c r="K14" i="2"/>
  <c r="M14" i="2"/>
  <c r="O14" i="2"/>
  <c r="Q14" i="2"/>
  <c r="S14" i="2"/>
  <c r="U14" i="2"/>
  <c r="W14" i="2"/>
  <c r="C15" i="2"/>
  <c r="E15" i="2"/>
  <c r="G15" i="2"/>
  <c r="I15" i="2"/>
  <c r="K15" i="2"/>
  <c r="M15" i="2"/>
  <c r="O15" i="2"/>
  <c r="Q15" i="2"/>
  <c r="S15" i="2"/>
  <c r="U15" i="2"/>
  <c r="W15" i="2"/>
  <c r="C16" i="2"/>
  <c r="E16" i="2"/>
  <c r="G16" i="2"/>
  <c r="I16" i="2"/>
  <c r="K16" i="2"/>
  <c r="M16" i="2"/>
  <c r="O16" i="2"/>
  <c r="Q16" i="2"/>
  <c r="S16" i="2"/>
  <c r="U16" i="2"/>
  <c r="W16" i="2"/>
  <c r="C17" i="2"/>
  <c r="D17" i="2"/>
  <c r="E17" i="2" s="1"/>
  <c r="G17" i="2"/>
  <c r="I17" i="2"/>
  <c r="K17" i="2"/>
  <c r="M17" i="2"/>
  <c r="O17" i="2"/>
  <c r="Q17" i="2"/>
  <c r="S17" i="2"/>
  <c r="U17" i="2"/>
  <c r="W17" i="2"/>
  <c r="C18" i="2"/>
  <c r="E18" i="2"/>
  <c r="G18" i="2"/>
  <c r="I18" i="2"/>
  <c r="K18" i="2"/>
  <c r="M18" i="2"/>
  <c r="O18" i="2"/>
  <c r="Q18" i="2"/>
  <c r="S18" i="2"/>
  <c r="U18" i="2"/>
  <c r="W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B25" i="2"/>
  <c r="D25" i="2"/>
  <c r="F25" i="2"/>
  <c r="H25" i="2"/>
  <c r="J25" i="2"/>
  <c r="L25" i="2"/>
  <c r="M25" i="2"/>
  <c r="N25" i="2"/>
  <c r="P25" i="2"/>
  <c r="R25" i="2"/>
  <c r="T25" i="2"/>
  <c r="U25" i="2"/>
  <c r="V25" i="2"/>
  <c r="X26" i="2"/>
  <c r="X25" i="2" s="1"/>
  <c r="L5" i="1"/>
  <c r="J5" i="1" s="1"/>
  <c r="M5" i="1"/>
  <c r="V5" i="1"/>
  <c r="X5" i="1"/>
  <c r="F6" i="1"/>
  <c r="G6" i="1"/>
  <c r="H6" i="1"/>
  <c r="N6" i="1"/>
  <c r="O6" i="1"/>
  <c r="P6" i="1"/>
  <c r="R6" i="1"/>
  <c r="V6" i="1"/>
  <c r="W6" i="1"/>
  <c r="X6" i="1"/>
  <c r="Z6" i="1"/>
  <c r="B7" i="1"/>
  <c r="J7" i="1"/>
  <c r="C8" i="1"/>
  <c r="C6" i="1" s="1"/>
  <c r="D8" i="1"/>
  <c r="D6" i="1" s="1"/>
  <c r="E8" i="1"/>
  <c r="E6" i="1" s="1"/>
  <c r="F8" i="1"/>
  <c r="G8" i="1"/>
  <c r="H8" i="1"/>
  <c r="I8" i="1"/>
  <c r="I6" i="1" s="1"/>
  <c r="K8" i="1"/>
  <c r="K6" i="1" s="1"/>
  <c r="L8" i="1"/>
  <c r="L6" i="1" s="1"/>
  <c r="M8" i="1"/>
  <c r="M6" i="1" s="1"/>
  <c r="N8" i="1"/>
  <c r="O8" i="1"/>
  <c r="P8" i="1"/>
  <c r="Q8" i="1"/>
  <c r="Q6" i="1" s="1"/>
  <c r="R8" i="1"/>
  <c r="S8" i="1"/>
  <c r="S6" i="1" s="1"/>
  <c r="T8" i="1"/>
  <c r="T6" i="1" s="1"/>
  <c r="U8" i="1"/>
  <c r="U6" i="1" s="1"/>
  <c r="V8" i="1"/>
  <c r="W8" i="1"/>
  <c r="X8" i="1"/>
  <c r="Y8" i="1"/>
  <c r="Y6" i="1" s="1"/>
  <c r="Z8" i="1"/>
  <c r="B9" i="1"/>
  <c r="J9" i="1"/>
  <c r="B10" i="1"/>
  <c r="J10" i="1"/>
  <c r="B11" i="1"/>
  <c r="J11" i="1"/>
  <c r="B12" i="1"/>
  <c r="J12" i="1"/>
  <c r="B13" i="1"/>
  <c r="J13" i="1"/>
  <c r="B14" i="1"/>
  <c r="J14" i="1"/>
  <c r="B15" i="1"/>
  <c r="J15" i="1"/>
  <c r="B16" i="1"/>
  <c r="J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G25" i="2" l="1"/>
  <c r="O25" i="2"/>
  <c r="W25" i="2"/>
  <c r="C25" i="2"/>
  <c r="I25" i="2"/>
  <c r="Q25" i="2"/>
  <c r="S25" i="2"/>
  <c r="K25" i="2"/>
  <c r="E25" i="2"/>
  <c r="R5" i="3"/>
  <c r="E10" i="2"/>
  <c r="D8" i="2"/>
  <c r="E8" i="2"/>
  <c r="J5" i="3"/>
  <c r="B5" i="3"/>
  <c r="C16" i="3"/>
  <c r="N8" i="2"/>
  <c r="J8" i="1"/>
  <c r="J6" i="1" s="1"/>
  <c r="B8" i="1"/>
  <c r="B6" i="1" s="1"/>
  <c r="S10" i="2"/>
  <c r="S8" i="2" s="1"/>
  <c r="K10" i="2"/>
  <c r="K8" i="2" s="1"/>
  <c r="C10" i="2"/>
  <c r="C8" i="2" s="1"/>
  <c r="S7" i="3"/>
  <c r="C7" i="3"/>
  <c r="I5" i="5"/>
  <c r="V8" i="2"/>
  <c r="F5" i="3"/>
  <c r="G5" i="5"/>
  <c r="N5" i="3"/>
  <c r="K16" i="3"/>
  <c r="F8" i="2"/>
  <c r="Q7" i="3"/>
  <c r="E5" i="5"/>
  <c r="C5" i="5"/>
  <c r="L5" i="3"/>
</calcChain>
</file>

<file path=xl/sharedStrings.xml><?xml version="1.0" encoding="utf-8"?>
<sst xmlns="http://schemas.openxmlformats.org/spreadsheetml/2006/main" count="803" uniqueCount="135">
  <si>
    <t>注　　全道の数のうち、歯科技工所・施術所・市町村保健センター（類似施設欄含む）各欄は、札幌市を除く。</t>
    <phoneticPr fontId="5"/>
  </si>
  <si>
    <r>
      <t>資料　保健所集計、</t>
    </r>
    <r>
      <rPr>
        <b/>
        <sz val="11"/>
        <color indexed="10"/>
        <rFont val="游ゴシック"/>
        <family val="3"/>
        <charset val="128"/>
        <scheme val="minor"/>
      </rPr>
      <t>医療施設調査</t>
    </r>
    <rPh sb="9" eb="11">
      <t>イリョウ</t>
    </rPh>
    <rPh sb="11" eb="13">
      <t>シセツ</t>
    </rPh>
    <rPh sb="13" eb="15">
      <t>チョウサ</t>
    </rPh>
    <phoneticPr fontId="5"/>
  </si>
  <si>
    <t>-</t>
  </si>
  <si>
    <t>奥尻町</t>
  </si>
  <si>
    <t>乙部町</t>
  </si>
  <si>
    <t>厚沢部町</t>
  </si>
  <si>
    <t>上ノ国町</t>
  </si>
  <si>
    <t>江差町</t>
  </si>
  <si>
    <t>江差保健所</t>
  </si>
  <si>
    <t>南檜山
第2次保健医療福祉圏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</si>
  <si>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</si>
  <si>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</si>
  <si>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</si>
  <si>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</si>
  <si>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</si>
  <si>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第2次保健医療福祉圏</t>
    <phoneticPr fontId="5"/>
  </si>
  <si>
    <t>-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</si>
  <si>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</si>
  <si>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</si>
  <si>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</si>
  <si>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</si>
  <si>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</si>
  <si>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</si>
  <si>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</si>
  <si>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</si>
  <si>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</si>
  <si>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函館市</t>
    <rPh sb="0" eb="3">
      <t>ハコダテシ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</si>
  <si>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</si>
  <si>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  <rPh sb="0" eb="1">
      <t>ゼン</t>
    </rPh>
    <rPh sb="1" eb="2">
      <t>ミチ</t>
    </rPh>
    <phoneticPr fontId="5"/>
  </si>
  <si>
    <t>診療所（一般）</t>
  </si>
  <si>
    <t>病　院</t>
  </si>
  <si>
    <t>その他</t>
  </si>
  <si>
    <t>道市町村</t>
  </si>
  <si>
    <t>個人</t>
  </si>
  <si>
    <t>その他の法人</t>
  </si>
  <si>
    <t>医療法人</t>
  </si>
  <si>
    <t>公的医療機関</t>
  </si>
  <si>
    <t>国</t>
  </si>
  <si>
    <t>計</t>
  </si>
  <si>
    <t>その他の法人</t>
    <rPh sb="2" eb="3">
      <t>タ</t>
    </rPh>
    <phoneticPr fontId="5"/>
  </si>
  <si>
    <t>衛生検査所</t>
  </si>
  <si>
    <t>市町村
保健センター　　　　　　　　　　及び同様の機能を持つセンター</t>
    <rPh sb="4" eb="6">
      <t>ホケン</t>
    </rPh>
    <rPh sb="20" eb="21">
      <t>オヨ</t>
    </rPh>
    <rPh sb="22" eb="24">
      <t>ドウヨウ</t>
    </rPh>
    <rPh sb="25" eb="27">
      <t>キノウ</t>
    </rPh>
    <rPh sb="28" eb="29">
      <t>モ</t>
    </rPh>
    <phoneticPr fontId="5"/>
  </si>
  <si>
    <t>施術所</t>
  </si>
  <si>
    <t>助産所</t>
  </si>
  <si>
    <t>歯科技工所</t>
  </si>
  <si>
    <t>歯科診療所</t>
  </si>
  <si>
    <t>療養病床</t>
    <phoneticPr fontId="5"/>
  </si>
  <si>
    <t>救急告示
医療施設</t>
    <rPh sb="5" eb="7">
      <t>イリョウ</t>
    </rPh>
    <rPh sb="7" eb="9">
      <t>シセツ</t>
    </rPh>
    <phoneticPr fontId="5"/>
  </si>
  <si>
    <t>診療所（歯科診療所を除く）</t>
  </si>
  <si>
    <t>病院</t>
    <phoneticPr fontId="5"/>
  </si>
  <si>
    <t>平成29年10月1日現在</t>
    <rPh sb="0" eb="2">
      <t>ヘイセイ</t>
    </rPh>
    <rPh sb="7" eb="8">
      <t>ツキ</t>
    </rPh>
    <rPh sb="9" eb="10">
      <t>ヒ</t>
    </rPh>
    <rPh sb="10" eb="12">
      <t>ゲンザイ</t>
    </rPh>
    <phoneticPr fontId="5"/>
  </si>
  <si>
    <t>第６４表　保健医療施設数</t>
    <phoneticPr fontId="5"/>
  </si>
  <si>
    <t>南檜山
第2次保健
医療福祉圏</t>
    <phoneticPr fontId="5"/>
  </si>
  <si>
    <t>北渡島檜山
第2次保健
医療福祉圏</t>
    <phoneticPr fontId="5"/>
  </si>
  <si>
    <t>人口
  10万対</t>
    <phoneticPr fontId="5"/>
  </si>
  <si>
    <t>実数</t>
  </si>
  <si>
    <t>人口
 10万対</t>
    <phoneticPr fontId="5"/>
  </si>
  <si>
    <t>29年10月１日推計日本人人口</t>
    <rPh sb="5" eb="6">
      <t>ガツ</t>
    </rPh>
    <rPh sb="7" eb="8">
      <t>ニチ</t>
    </rPh>
    <phoneticPr fontId="5"/>
  </si>
  <si>
    <t>療養病床数</t>
    <rPh sb="0" eb="2">
      <t>リョウヨウ</t>
    </rPh>
    <rPh sb="2" eb="4">
      <t>ビョウショウ</t>
    </rPh>
    <rPh sb="4" eb="5">
      <t>スウ</t>
    </rPh>
    <phoneticPr fontId="5"/>
  </si>
  <si>
    <t>一般病床数</t>
    <rPh sb="0" eb="2">
      <t>イッパン</t>
    </rPh>
    <phoneticPr fontId="5"/>
  </si>
  <si>
    <t>施設数</t>
    <phoneticPr fontId="5"/>
  </si>
  <si>
    <t>感染症病床</t>
    <rPh sb="0" eb="3">
      <t>カンセンショウ</t>
    </rPh>
    <rPh sb="3" eb="5">
      <t>ビョウショウ</t>
    </rPh>
    <phoneticPr fontId="5"/>
  </si>
  <si>
    <t>結核病床</t>
    <rPh sb="2" eb="4">
      <t>ビョウショウ</t>
    </rPh>
    <phoneticPr fontId="5"/>
  </si>
  <si>
    <t>精神病床</t>
    <rPh sb="2" eb="4">
      <t>ビョウショウ</t>
    </rPh>
    <phoneticPr fontId="5"/>
  </si>
  <si>
    <t>一般病床</t>
    <rPh sb="2" eb="4">
      <t>ビョウショウ</t>
    </rPh>
    <phoneticPr fontId="5"/>
  </si>
  <si>
    <t>歯科</t>
    <phoneticPr fontId="5"/>
  </si>
  <si>
    <t>　　　一般</t>
    <phoneticPr fontId="5"/>
  </si>
  <si>
    <t>　　　病床数</t>
    <phoneticPr fontId="5"/>
  </si>
  <si>
    <t>施設数</t>
    <rPh sb="0" eb="2">
      <t>シセツ</t>
    </rPh>
    <phoneticPr fontId="5"/>
  </si>
  <si>
    <t>　　　診療所</t>
    <phoneticPr fontId="5"/>
  </si>
  <si>
    <t>　　病院</t>
    <phoneticPr fontId="5"/>
  </si>
  <si>
    <t>平成29年10月1日現在</t>
    <rPh sb="7" eb="8">
      <t>ガツ</t>
    </rPh>
    <rPh sb="9" eb="12">
      <t>ニチゲンザイ</t>
    </rPh>
    <phoneticPr fontId="5"/>
  </si>
  <si>
    <t>第６５表　医療施設数・病床数（人口１０万対）</t>
    <rPh sb="0" eb="1">
      <t>ダイ</t>
    </rPh>
    <rPh sb="3" eb="4">
      <t>ヒョウ</t>
    </rPh>
    <rPh sb="5" eb="7">
      <t>イリョウ</t>
    </rPh>
    <rPh sb="7" eb="10">
      <t>シセツスウ</t>
    </rPh>
    <rPh sb="11" eb="14">
      <t>ビョウショウスウ</t>
    </rPh>
    <rPh sb="15" eb="17">
      <t>ジンコウ</t>
    </rPh>
    <rPh sb="19" eb="20">
      <t>ヨロズ</t>
    </rPh>
    <rPh sb="20" eb="21">
      <t>タイ</t>
    </rPh>
    <phoneticPr fontId="5"/>
  </si>
  <si>
    <t>資料　医師･歯科医師・薬剤師調査、看護師等業務従事届、衛生行政報告例</t>
    <rPh sb="0" eb="2">
      <t>シリョウ</t>
    </rPh>
    <rPh sb="3" eb="5">
      <t>イシ</t>
    </rPh>
    <rPh sb="6" eb="8">
      <t>シカ</t>
    </rPh>
    <rPh sb="8" eb="10">
      <t>イシ</t>
    </rPh>
    <rPh sb="11" eb="14">
      <t>ヤクザイシ</t>
    </rPh>
    <rPh sb="14" eb="16">
      <t>チョウサ</t>
    </rPh>
    <rPh sb="17" eb="19">
      <t>カンゴ</t>
    </rPh>
    <rPh sb="19" eb="21">
      <t>シトウ</t>
    </rPh>
    <rPh sb="21" eb="23">
      <t>ギョウム</t>
    </rPh>
    <rPh sb="23" eb="25">
      <t>ジュウジ</t>
    </rPh>
    <rPh sb="25" eb="26">
      <t>トド</t>
    </rPh>
    <rPh sb="27" eb="29">
      <t>エイセイ</t>
    </rPh>
    <rPh sb="29" eb="31">
      <t>ギョウセイ</t>
    </rPh>
    <rPh sb="31" eb="34">
      <t>ホウコクレイ</t>
    </rPh>
    <phoneticPr fontId="5"/>
  </si>
  <si>
    <t>人口
10万対</t>
    <phoneticPr fontId="5"/>
  </si>
  <si>
    <t>准看護師</t>
    <rPh sb="3" eb="4">
      <t>シ</t>
    </rPh>
    <phoneticPr fontId="5"/>
  </si>
  <si>
    <t>看護師</t>
    <rPh sb="2" eb="3">
      <t>シ</t>
    </rPh>
    <phoneticPr fontId="5"/>
  </si>
  <si>
    <t>助産師</t>
    <rPh sb="2" eb="3">
      <t>シ</t>
    </rPh>
    <phoneticPr fontId="5"/>
  </si>
  <si>
    <t>保健師</t>
    <rPh sb="2" eb="3">
      <t>シ</t>
    </rPh>
    <phoneticPr fontId="5"/>
  </si>
  <si>
    <t>歯科技工士</t>
    <rPh sb="0" eb="2">
      <t>シカ</t>
    </rPh>
    <rPh sb="2" eb="5">
      <t>ギコウシ</t>
    </rPh>
    <phoneticPr fontId="5"/>
  </si>
  <si>
    <t>歯科衛生士</t>
    <rPh sb="0" eb="2">
      <t>シカ</t>
    </rPh>
    <rPh sb="2" eb="5">
      <t>エイセイシ</t>
    </rPh>
    <phoneticPr fontId="5"/>
  </si>
  <si>
    <t>薬剤師</t>
    <phoneticPr fontId="5"/>
  </si>
  <si>
    <t>歯科医師</t>
    <phoneticPr fontId="5"/>
  </si>
  <si>
    <t>医師</t>
    <phoneticPr fontId="5"/>
  </si>
  <si>
    <t>平成29年末現在</t>
    <rPh sb="6" eb="8">
      <t>ゲンザイ</t>
    </rPh>
    <phoneticPr fontId="5"/>
  </si>
  <si>
    <t>第６６－１表　保健医療従事者数（人口１０万対）</t>
    <phoneticPr fontId="5"/>
  </si>
  <si>
    <t>資料　地域保健・健康増進事業報告</t>
    <rPh sb="3" eb="5">
      <t>チイキ</t>
    </rPh>
    <rPh sb="5" eb="7">
      <t>ホケン</t>
    </rPh>
    <rPh sb="8" eb="10">
      <t>ケンコウ</t>
    </rPh>
    <rPh sb="10" eb="12">
      <t>ゾウシン</t>
    </rPh>
    <rPh sb="12" eb="14">
      <t>ジギョウ</t>
    </rPh>
    <rPh sb="14" eb="16">
      <t>ホウコク</t>
    </rPh>
    <phoneticPr fontId="5"/>
  </si>
  <si>
    <t>非常勤（延人員）</t>
    <rPh sb="0" eb="1">
      <t>ヒ</t>
    </rPh>
    <rPh sb="1" eb="3">
      <t>ジョウキン</t>
    </rPh>
    <rPh sb="4" eb="7">
      <t>ノベジンイン</t>
    </rPh>
    <phoneticPr fontId="5"/>
  </si>
  <si>
    <t>常勤（実人員）</t>
    <rPh sb="0" eb="2">
      <t>ジョウキン</t>
    </rPh>
    <rPh sb="3" eb="6">
      <t>ジツジンイン</t>
    </rPh>
    <phoneticPr fontId="5"/>
  </si>
  <si>
    <t>江差保健所</t>
    <rPh sb="0" eb="2">
      <t>エサシ</t>
    </rPh>
    <phoneticPr fontId="5"/>
  </si>
  <si>
    <t>南檜山第二次保健医療福祉圏</t>
    <rPh sb="0" eb="1">
      <t>ミナミ</t>
    </rPh>
    <rPh sb="1" eb="3">
      <t>ヒヤマ</t>
    </rPh>
    <rPh sb="3" eb="4">
      <t>ダイ</t>
    </rPh>
    <rPh sb="4" eb="5">
      <t>2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5"/>
  </si>
  <si>
    <t>八雲保健所</t>
    <rPh sb="0" eb="5">
      <t>ヤクオホケンジョ</t>
    </rPh>
    <phoneticPr fontId="5"/>
  </si>
  <si>
    <t>北渡島檜山第二次保健医療福祉圏</t>
    <rPh sb="0" eb="5">
      <t>キタオシマヒヤマ</t>
    </rPh>
    <rPh sb="5" eb="6">
      <t>ダイ</t>
    </rPh>
    <rPh sb="6" eb="7">
      <t>2</t>
    </rPh>
    <rPh sb="7" eb="8">
      <t>ジ</t>
    </rPh>
    <rPh sb="8" eb="10">
      <t>ホケン</t>
    </rPh>
    <rPh sb="10" eb="12">
      <t>イリョウ</t>
    </rPh>
    <rPh sb="12" eb="14">
      <t>フクシ</t>
    </rPh>
    <rPh sb="14" eb="15">
      <t>ケン</t>
    </rPh>
    <phoneticPr fontId="5"/>
  </si>
  <si>
    <t>渡島保健所</t>
    <rPh sb="0" eb="2">
      <t>オシマ</t>
    </rPh>
    <phoneticPr fontId="5"/>
  </si>
  <si>
    <t>市立函館保健所</t>
    <rPh sb="0" eb="2">
      <t>シリツ</t>
    </rPh>
    <rPh sb="2" eb="4">
      <t>ハコダテ</t>
    </rPh>
    <phoneticPr fontId="5"/>
  </si>
  <si>
    <t>南渡島第二次保健医療福祉圏</t>
    <rPh sb="0" eb="1">
      <t>ミナミ</t>
    </rPh>
    <rPh sb="1" eb="3">
      <t>オシマ</t>
    </rPh>
    <rPh sb="3" eb="4">
      <t>ダイ</t>
    </rPh>
    <rPh sb="4" eb="5">
      <t>2</t>
    </rPh>
    <rPh sb="5" eb="6">
      <t>ジ</t>
    </rPh>
    <rPh sb="6" eb="8">
      <t>ホケン</t>
    </rPh>
    <rPh sb="8" eb="10">
      <t>イリョウ</t>
    </rPh>
    <rPh sb="10" eb="12">
      <t>フクシ</t>
    </rPh>
    <rPh sb="12" eb="13">
      <t>ケン</t>
    </rPh>
    <phoneticPr fontId="5"/>
  </si>
  <si>
    <t>医療監視員</t>
    <rPh sb="0" eb="2">
      <t>イリョウ</t>
    </rPh>
    <rPh sb="2" eb="5">
      <t>カンシイン</t>
    </rPh>
    <phoneticPr fontId="5"/>
  </si>
  <si>
    <t>環境衛生監視員</t>
    <rPh sb="0" eb="2">
      <t>カンキョウ</t>
    </rPh>
    <rPh sb="2" eb="4">
      <t>エイセイ</t>
    </rPh>
    <rPh sb="4" eb="7">
      <t>カンシイン</t>
    </rPh>
    <phoneticPr fontId="5"/>
  </si>
  <si>
    <t>食品衛生監視員</t>
    <rPh sb="0" eb="2">
      <t>ショクヒン</t>
    </rPh>
    <rPh sb="2" eb="4">
      <t>エイセイ</t>
    </rPh>
    <rPh sb="4" eb="7">
      <t>カンシイン</t>
    </rPh>
    <phoneticPr fontId="5"/>
  </si>
  <si>
    <t>栄養指導員</t>
    <rPh sb="0" eb="2">
      <t>エイヨウ</t>
    </rPh>
    <rPh sb="2" eb="5">
      <t>シドウイン</t>
    </rPh>
    <phoneticPr fontId="5"/>
  </si>
  <si>
    <t>精神保健福祉相談員</t>
    <rPh sb="0" eb="2">
      <t>セイシン</t>
    </rPh>
    <rPh sb="2" eb="4">
      <t>ホケン</t>
    </rPh>
    <rPh sb="4" eb="6">
      <t>フクシ</t>
    </rPh>
    <rPh sb="6" eb="9">
      <t>ソウダンイン</t>
    </rPh>
    <phoneticPr fontId="5"/>
  </si>
  <si>
    <t>精神保健福祉士</t>
    <rPh sb="0" eb="2">
      <t>セイシン</t>
    </rPh>
    <rPh sb="2" eb="4">
      <t>ホケン</t>
    </rPh>
    <rPh sb="4" eb="7">
      <t>フクシシ</t>
    </rPh>
    <phoneticPr fontId="5"/>
  </si>
  <si>
    <t>（再掲）</t>
    <rPh sb="1" eb="3">
      <t>サイケイ</t>
    </rPh>
    <phoneticPr fontId="5"/>
  </si>
  <si>
    <t>計</t>
    <rPh sb="0" eb="1">
      <t>ケイ</t>
    </rPh>
    <phoneticPr fontId="5"/>
  </si>
  <si>
    <t>その他</t>
    <rPh sb="2" eb="3">
      <t>タ</t>
    </rPh>
    <phoneticPr fontId="5"/>
  </si>
  <si>
    <t>栄養士</t>
    <rPh sb="0" eb="3">
      <t>エイヨウシ</t>
    </rPh>
    <phoneticPr fontId="5"/>
  </si>
  <si>
    <t>管理栄養士</t>
    <rPh sb="0" eb="2">
      <t>カンリ</t>
    </rPh>
    <rPh sb="2" eb="5">
      <t>エイヨウシ</t>
    </rPh>
    <phoneticPr fontId="5"/>
  </si>
  <si>
    <t>衛生検査技師</t>
    <rPh sb="0" eb="2">
      <t>エイセイ</t>
    </rPh>
    <rPh sb="2" eb="4">
      <t>ケンサ</t>
    </rPh>
    <rPh sb="4" eb="6">
      <t>ギシ</t>
    </rPh>
    <phoneticPr fontId="5"/>
  </si>
  <si>
    <t>臨床検査技師</t>
    <rPh sb="0" eb="2">
      <t>リンショウ</t>
    </rPh>
    <rPh sb="2" eb="4">
      <t>ケンサ</t>
    </rPh>
    <rPh sb="4" eb="6">
      <t>ギシ</t>
    </rPh>
    <phoneticPr fontId="5"/>
  </si>
  <si>
    <t>診療エックス線技師</t>
    <rPh sb="0" eb="2">
      <t>シンリョウ</t>
    </rPh>
    <rPh sb="6" eb="7">
      <t>セン</t>
    </rPh>
    <rPh sb="7" eb="9">
      <t>ギシ</t>
    </rPh>
    <phoneticPr fontId="5"/>
  </si>
  <si>
    <t>診療放射線技師</t>
    <rPh sb="0" eb="2">
      <t>シンリョウ</t>
    </rPh>
    <rPh sb="2" eb="5">
      <t>ホウシャセン</t>
    </rPh>
    <rPh sb="5" eb="7">
      <t>ギシ</t>
    </rPh>
    <phoneticPr fontId="5"/>
  </si>
  <si>
    <t>作業療法士</t>
    <rPh sb="0" eb="2">
      <t>サギョウ</t>
    </rPh>
    <rPh sb="2" eb="5">
      <t>リョウホウシ</t>
    </rPh>
    <phoneticPr fontId="5"/>
  </si>
  <si>
    <t>理学療法士</t>
    <phoneticPr fontId="5"/>
  </si>
  <si>
    <t>准看護師</t>
    <rPh sb="0" eb="4">
      <t>ジュンカンゴシ</t>
    </rPh>
    <phoneticPr fontId="5"/>
  </si>
  <si>
    <t>看護師</t>
    <rPh sb="0" eb="3">
      <t>カンゴシ</t>
    </rPh>
    <phoneticPr fontId="5"/>
  </si>
  <si>
    <t>助産師</t>
    <rPh sb="0" eb="3">
      <t>ジョサンシ</t>
    </rPh>
    <phoneticPr fontId="5"/>
  </si>
  <si>
    <t>保健師</t>
    <rPh sb="0" eb="3">
      <t>ホケンシ</t>
    </rPh>
    <phoneticPr fontId="5"/>
  </si>
  <si>
    <t>薬剤師</t>
    <rPh sb="0" eb="3">
      <t>ヤクザイシ</t>
    </rPh>
    <phoneticPr fontId="5"/>
  </si>
  <si>
    <t>獣医師</t>
    <rPh sb="0" eb="3">
      <t>ジュウイシ</t>
    </rPh>
    <phoneticPr fontId="5"/>
  </si>
  <si>
    <t>平成29年度</t>
    <phoneticPr fontId="5"/>
  </si>
  <si>
    <t>第６６－２表　職員配置状況（保健所・地域保健事業に関わる部署）</t>
    <rPh sb="7" eb="9">
      <t>ショクイン</t>
    </rPh>
    <rPh sb="9" eb="11">
      <t>ハイチ</t>
    </rPh>
    <rPh sb="11" eb="13">
      <t>ジョウキョウ</t>
    </rPh>
    <rPh sb="14" eb="17">
      <t>ホケンショ</t>
    </rPh>
    <rPh sb="18" eb="20">
      <t>チイキ</t>
    </rPh>
    <rPh sb="20" eb="22">
      <t>ホケン</t>
    </rPh>
    <rPh sb="22" eb="24">
      <t>ジギョウ</t>
    </rPh>
    <rPh sb="25" eb="26">
      <t>カカ</t>
    </rPh>
    <rPh sb="28" eb="30">
      <t>ブショ</t>
    </rPh>
    <phoneticPr fontId="5"/>
  </si>
  <si>
    <t>資料　医療施設調査（３年に１度）</t>
    <rPh sb="3" eb="5">
      <t>イリョウ</t>
    </rPh>
    <rPh sb="5" eb="7">
      <t>シセツ</t>
    </rPh>
    <rPh sb="7" eb="9">
      <t>チョウサ</t>
    </rPh>
    <rPh sb="11" eb="12">
      <t>ネン</t>
    </rPh>
    <rPh sb="14" eb="15">
      <t>ド</t>
    </rPh>
    <phoneticPr fontId="5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</si>
  <si>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5"/>
  </si>
  <si>
    <t>常勤換算数</t>
    <rPh sb="0" eb="2">
      <t>ジョウキン</t>
    </rPh>
    <rPh sb="2" eb="4">
      <t>カンサン</t>
    </rPh>
    <rPh sb="4" eb="5">
      <t>スウ</t>
    </rPh>
    <phoneticPr fontId="5"/>
  </si>
  <si>
    <t>言語聴覚士</t>
    <rPh sb="0" eb="2">
      <t>ゲンゴ</t>
    </rPh>
    <rPh sb="2" eb="5">
      <t>チョウカクシ</t>
    </rPh>
    <phoneticPr fontId="5"/>
  </si>
  <si>
    <t>義肢装具士</t>
    <rPh sb="0" eb="2">
      <t>ギシ</t>
    </rPh>
    <rPh sb="2" eb="5">
      <t>ソウグシ</t>
    </rPh>
    <phoneticPr fontId="5"/>
  </si>
  <si>
    <t>臨床工学技士</t>
    <phoneticPr fontId="5"/>
  </si>
  <si>
    <t>視能訓練士</t>
    <phoneticPr fontId="5"/>
  </si>
  <si>
    <t>作業療法士</t>
    <phoneticPr fontId="5"/>
  </si>
  <si>
    <t>臨床・衛生
検査技師</t>
    <rPh sb="4" eb="5">
      <t>セイ</t>
    </rPh>
    <rPh sb="6" eb="8">
      <t>ケンサ</t>
    </rPh>
    <rPh sb="8" eb="10">
      <t>ギシ</t>
    </rPh>
    <phoneticPr fontId="5"/>
  </si>
  <si>
    <t>診療放射線X線技師</t>
    <rPh sb="6" eb="7">
      <t>セン</t>
    </rPh>
    <rPh sb="7" eb="9">
      <t>ギシ</t>
    </rPh>
    <phoneticPr fontId="5"/>
  </si>
  <si>
    <t>管理栄養士</t>
    <phoneticPr fontId="5"/>
  </si>
  <si>
    <t xml:space="preserve">
栄養士</t>
    <phoneticPr fontId="5"/>
  </si>
  <si>
    <t>平成29年</t>
    <phoneticPr fontId="5"/>
  </si>
  <si>
    <t>第６７表　保健所把握保健医療機関従事者数（人口１０万対）</t>
    <rPh sb="5" eb="8">
      <t>ホケンショ</t>
    </rPh>
    <rPh sb="8" eb="10">
      <t>ハアク</t>
    </rPh>
    <rPh sb="10" eb="12">
      <t>ホケン</t>
    </rPh>
    <rPh sb="12" eb="14">
      <t>イリョウ</t>
    </rPh>
    <rPh sb="14" eb="16">
      <t>キカン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</si>
</sst>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#,##0_ ;[Red]\-#,##0\ "/>
    <numFmt numFmtId="178" formatCode="#,##0;[Red]\-#,##0;\-"/>
    <numFmt numFmtId="179" formatCode="0_);[Red]\(0\)"/>
    <numFmt numFmtId="180" formatCode="0.0_);[Red]\(0.0\)"/>
    <numFmt numFmtId="181" formatCode="#,##0.0_);[Red]\(#,##0.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ＭＳ 明朝"/>
      <family val="1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330">
    <xf numFmtId="0" fontId="0" fillId="0" borderId="0" xfId="0">
      <alignment vertical="center"/>
    </xf>
    <xf numFmtId="0" fontId="2" fillId="0" borderId="0" xfId="2" applyFont="1"/>
    <xf numFmtId="38" fontId="2" fillId="0" borderId="0" xfId="3" applyFont="1"/>
    <xf numFmtId="0" fontId="2" fillId="0" borderId="0" xfId="2" applyFont="1" applyAlignment="1">
      <alignment horizontal="left"/>
    </xf>
    <xf numFmtId="38" fontId="4" fillId="0" borderId="0" xfId="3" applyFont="1" applyAlignment="1"/>
    <xf numFmtId="38" fontId="4" fillId="0" borderId="0" xfId="3" applyFont="1" applyAlignment="1">
      <alignment horizontal="left"/>
    </xf>
    <xf numFmtId="38" fontId="4" fillId="0" borderId="0" xfId="3" applyFont="1" applyFill="1" applyAlignment="1"/>
    <xf numFmtId="38" fontId="4" fillId="0" borderId="0" xfId="3" applyFont="1" applyFill="1" applyAlignment="1">
      <alignment horizontal="left"/>
    </xf>
    <xf numFmtId="38" fontId="4" fillId="0" borderId="0" xfId="3" applyFont="1" applyBorder="1" applyAlignment="1"/>
    <xf numFmtId="38" fontId="4" fillId="0" borderId="0" xfId="3" applyFont="1" applyBorder="1" applyAlignment="1">
      <alignment horizontal="left"/>
    </xf>
    <xf numFmtId="38" fontId="4" fillId="0" borderId="0" xfId="3" applyFont="1" applyFill="1" applyBorder="1" applyAlignment="1">
      <alignment horizontal="right"/>
    </xf>
    <xf numFmtId="38" fontId="4" fillId="0" borderId="0" xfId="3" applyFont="1" applyFill="1" applyBorder="1" applyAlignment="1" applyProtection="1">
      <alignment horizontal="right" vertical="center"/>
    </xf>
    <xf numFmtId="38" fontId="4" fillId="0" borderId="0" xfId="3" applyFont="1" applyBorder="1" applyAlignment="1">
      <alignment horizontal="left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1" xfId="3" applyFont="1" applyFill="1" applyBorder="1" applyAlignment="1" applyProtection="1">
      <alignment horizontal="right" vertical="center"/>
    </xf>
    <xf numFmtId="38" fontId="4" fillId="0" borderId="1" xfId="3" applyFont="1" applyBorder="1" applyAlignment="1">
      <alignment horizontal="left" vertical="center"/>
    </xf>
    <xf numFmtId="0" fontId="2" fillId="2" borderId="0" xfId="2" applyFont="1" applyFill="1"/>
    <xf numFmtId="38" fontId="4" fillId="2" borderId="0" xfId="3" applyFont="1" applyFill="1" applyAlignment="1"/>
    <xf numFmtId="38" fontId="4" fillId="2" borderId="0" xfId="3" applyFont="1" applyFill="1" applyBorder="1" applyAlignment="1"/>
    <xf numFmtId="38" fontId="4" fillId="2" borderId="1" xfId="3" applyFont="1" applyFill="1" applyBorder="1" applyAlignment="1">
      <alignment horizontal="right" vertical="center"/>
    </xf>
    <xf numFmtId="38" fontId="4" fillId="2" borderId="1" xfId="3" applyFont="1" applyFill="1" applyBorder="1" applyAlignment="1" applyProtection="1">
      <alignment horizontal="right" vertical="center"/>
    </xf>
    <xf numFmtId="38" fontId="4" fillId="2" borderId="1" xfId="3" applyFont="1" applyFill="1" applyBorder="1" applyAlignment="1">
      <alignment horizontal="left" vertical="center"/>
    </xf>
    <xf numFmtId="0" fontId="2" fillId="3" borderId="0" xfId="2" applyFont="1" applyFill="1"/>
    <xf numFmtId="38" fontId="4" fillId="3" borderId="0" xfId="3" applyFont="1" applyFill="1" applyAlignment="1"/>
    <xf numFmtId="38" fontId="4" fillId="3" borderId="0" xfId="3" applyFont="1" applyFill="1" applyBorder="1" applyAlignment="1"/>
    <xf numFmtId="38" fontId="4" fillId="3" borderId="1" xfId="3" applyFont="1" applyFill="1" applyBorder="1" applyAlignment="1">
      <alignment horizontal="right" vertical="center"/>
    </xf>
    <xf numFmtId="38" fontId="4" fillId="3" borderId="1" xfId="3" applyFont="1" applyFill="1" applyBorder="1" applyAlignment="1" applyProtection="1">
      <alignment horizontal="right" vertical="center"/>
    </xf>
    <xf numFmtId="38" fontId="4" fillId="3" borderId="1" xfId="3" applyFont="1" applyFill="1" applyBorder="1" applyAlignment="1">
      <alignment horizontal="left" vertical="center" wrapText="1"/>
    </xf>
    <xf numFmtId="38" fontId="7" fillId="3" borderId="1" xfId="3" applyFont="1" applyFill="1" applyBorder="1" applyAlignment="1">
      <alignment horizontal="right" vertical="center"/>
    </xf>
    <xf numFmtId="38" fontId="1" fillId="3" borderId="1" xfId="3" applyFont="1" applyFill="1" applyBorder="1" applyAlignment="1">
      <alignment horizontal="right" vertical="center"/>
    </xf>
    <xf numFmtId="38" fontId="8" fillId="3" borderId="1" xfId="3" applyFont="1" applyFill="1" applyBorder="1" applyAlignment="1">
      <alignment horizontal="right" vertical="center"/>
    </xf>
    <xf numFmtId="38" fontId="7" fillId="0" borderId="1" xfId="3" applyFont="1" applyFill="1" applyBorder="1" applyAlignment="1">
      <alignment horizontal="right" vertical="center"/>
    </xf>
    <xf numFmtId="38" fontId="1" fillId="0" borderId="1" xfId="3" applyFont="1" applyFill="1" applyBorder="1" applyAlignment="1">
      <alignment horizontal="right" vertical="center"/>
    </xf>
    <xf numFmtId="38" fontId="8" fillId="0" borderId="1" xfId="3" applyFont="1" applyFill="1" applyBorder="1" applyAlignment="1">
      <alignment horizontal="right" vertical="center"/>
    </xf>
    <xf numFmtId="38" fontId="0" fillId="0" borderId="1" xfId="3" applyFont="1" applyFill="1" applyBorder="1" applyAlignment="1">
      <alignment horizontal="right" vertical="center"/>
    </xf>
    <xf numFmtId="38" fontId="9" fillId="2" borderId="1" xfId="3" applyFont="1" applyFill="1" applyBorder="1" applyAlignment="1">
      <alignment horizontal="right" vertical="center"/>
    </xf>
    <xf numFmtId="38" fontId="10" fillId="2" borderId="1" xfId="3" applyFont="1" applyFill="1" applyBorder="1" applyAlignment="1">
      <alignment horizontal="right" vertical="center"/>
    </xf>
    <xf numFmtId="0" fontId="2" fillId="0" borderId="0" xfId="2" applyFont="1" applyAlignment="1">
      <alignment shrinkToFit="1"/>
    </xf>
    <xf numFmtId="38" fontId="4" fillId="0" borderId="0" xfId="3" applyFont="1" applyAlignment="1">
      <alignment shrinkToFit="1"/>
    </xf>
    <xf numFmtId="38" fontId="4" fillId="0" borderId="0" xfId="3" applyFont="1" applyBorder="1" applyAlignment="1">
      <alignment shrinkToFit="1"/>
    </xf>
    <xf numFmtId="38" fontId="4" fillId="3" borderId="1" xfId="3" applyFont="1" applyFill="1" applyBorder="1" applyAlignment="1">
      <alignment horizontal="right" vertical="center" shrinkToFit="1"/>
    </xf>
    <xf numFmtId="0" fontId="4" fillId="3" borderId="1" xfId="2" applyFont="1" applyFill="1" applyBorder="1" applyAlignment="1">
      <alignment shrinkToFit="1"/>
    </xf>
    <xf numFmtId="38" fontId="4" fillId="3" borderId="2" xfId="3" applyFont="1" applyFill="1" applyBorder="1" applyAlignment="1">
      <alignment horizontal="right" vertical="center" shrinkToFit="1"/>
    </xf>
    <xf numFmtId="38" fontId="4" fillId="3" borderId="3" xfId="3" applyFont="1" applyFill="1" applyBorder="1" applyAlignment="1">
      <alignment horizontal="right" vertical="center" shrinkToFit="1"/>
    </xf>
    <xf numFmtId="38" fontId="4" fillId="3" borderId="4" xfId="3" applyFont="1" applyFill="1" applyBorder="1" applyAlignment="1">
      <alignment horizontal="right" vertical="center" shrinkToFit="1"/>
    </xf>
    <xf numFmtId="0" fontId="2" fillId="0" borderId="0" xfId="2" applyFont="1" applyAlignment="1">
      <alignment wrapText="1"/>
    </xf>
    <xf numFmtId="38" fontId="4" fillId="0" borderId="0" xfId="3" applyFont="1" applyAlignment="1">
      <alignment wrapText="1"/>
    </xf>
    <xf numFmtId="38" fontId="4" fillId="0" borderId="5" xfId="3" applyFont="1" applyBorder="1" applyAlignment="1">
      <alignment horizontal="center" vertical="top" textRotation="255" wrapText="1"/>
    </xf>
    <xf numFmtId="38" fontId="4" fillId="0" borderId="6" xfId="3" applyFont="1" applyBorder="1" applyAlignment="1">
      <alignment horizontal="center" vertical="top" textRotation="255" wrapText="1"/>
    </xf>
    <xf numFmtId="38" fontId="4" fillId="0" borderId="7" xfId="3" applyFont="1" applyBorder="1" applyAlignment="1">
      <alignment horizontal="center" vertical="top" textRotation="255" wrapText="1"/>
    </xf>
    <xf numFmtId="38" fontId="4" fillId="0" borderId="3" xfId="3" applyFont="1" applyBorder="1" applyAlignment="1">
      <alignment horizontal="center" vertical="top" textRotation="255" wrapText="1"/>
    </xf>
    <xf numFmtId="38" fontId="4" fillId="0" borderId="7" xfId="3" applyFont="1" applyFill="1" applyBorder="1" applyAlignment="1">
      <alignment horizontal="center" vertical="top" textRotation="255" wrapText="1"/>
    </xf>
    <xf numFmtId="38" fontId="4" fillId="0" borderId="8" xfId="3" applyFont="1" applyBorder="1" applyAlignment="1">
      <alignment horizontal="center" vertical="center" wrapText="1"/>
    </xf>
    <xf numFmtId="38" fontId="4" fillId="0" borderId="7" xfId="3" applyFont="1" applyFill="1" applyBorder="1" applyAlignment="1">
      <alignment horizontal="center" vertical="center" wrapText="1"/>
    </xf>
    <xf numFmtId="38" fontId="4" fillId="0" borderId="7" xfId="3" applyFont="1" applyBorder="1" applyAlignment="1">
      <alignment horizontal="center" vertical="top" wrapText="1"/>
    </xf>
    <xf numFmtId="38" fontId="4" fillId="0" borderId="9" xfId="3" applyFont="1" applyFill="1" applyBorder="1" applyAlignment="1">
      <alignment horizontal="center" vertical="center" wrapText="1"/>
    </xf>
    <xf numFmtId="38" fontId="4" fillId="0" borderId="10" xfId="3" applyFont="1" applyBorder="1" applyAlignment="1">
      <alignment horizontal="left" wrapText="1"/>
    </xf>
    <xf numFmtId="38" fontId="4" fillId="0" borderId="11" xfId="3" applyFont="1" applyBorder="1" applyAlignment="1">
      <alignment horizontal="center" vertical="top" textRotation="255" wrapText="1"/>
    </xf>
    <xf numFmtId="38" fontId="4" fillId="0" borderId="12" xfId="3" applyFont="1" applyBorder="1" applyAlignment="1">
      <alignment horizontal="center" vertical="top" textRotation="255" wrapText="1"/>
    </xf>
    <xf numFmtId="38" fontId="4" fillId="0" borderId="13" xfId="3" applyFont="1" applyBorder="1" applyAlignment="1">
      <alignment horizontal="center" vertical="top" textRotation="255" wrapText="1"/>
    </xf>
    <xf numFmtId="38" fontId="4" fillId="0" borderId="14" xfId="3" applyFont="1" applyBorder="1" applyAlignment="1">
      <alignment horizontal="center" vertical="center" wrapText="1"/>
    </xf>
    <xf numFmtId="38" fontId="4" fillId="0" borderId="6" xfId="3" applyFont="1" applyBorder="1" applyAlignment="1">
      <alignment horizontal="center" vertical="center" wrapText="1"/>
    </xf>
    <xf numFmtId="38" fontId="4" fillId="0" borderId="13" xfId="3" applyFont="1" applyFill="1" applyBorder="1" applyAlignment="1">
      <alignment horizontal="center" vertical="top" textRotation="255" wrapText="1"/>
    </xf>
    <xf numFmtId="38" fontId="4" fillId="0" borderId="15" xfId="3" applyFont="1" applyFill="1" applyBorder="1" applyAlignment="1">
      <alignment horizontal="center" vertical="top" textRotation="255" wrapText="1"/>
    </xf>
    <xf numFmtId="38" fontId="4" fillId="0" borderId="15" xfId="3" applyFont="1" applyBorder="1" applyAlignment="1">
      <alignment horizontal="center" vertical="top" textRotation="255" wrapText="1"/>
    </xf>
    <xf numFmtId="38" fontId="4" fillId="0" borderId="16" xfId="3" applyFont="1" applyBorder="1" applyAlignment="1">
      <alignment horizontal="center" vertical="center" wrapText="1"/>
    </xf>
    <xf numFmtId="38" fontId="4" fillId="0" borderId="17" xfId="3" applyFont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center" wrapText="1"/>
    </xf>
    <xf numFmtId="38" fontId="4" fillId="0" borderId="15" xfId="3" applyFont="1" applyFill="1" applyBorder="1" applyAlignment="1">
      <alignment horizontal="center" vertical="center" wrapText="1"/>
    </xf>
    <xf numFmtId="38" fontId="4" fillId="0" borderId="15" xfId="3" applyFont="1" applyBorder="1" applyAlignment="1">
      <alignment horizontal="center" vertical="top" wrapText="1"/>
    </xf>
    <xf numFmtId="38" fontId="4" fillId="0" borderId="18" xfId="3" applyFont="1" applyFill="1" applyBorder="1" applyAlignment="1">
      <alignment horizontal="center" vertical="center" wrapText="1"/>
    </xf>
    <xf numFmtId="38" fontId="4" fillId="0" borderId="11" xfId="3" applyFont="1" applyBorder="1" applyAlignment="1">
      <alignment horizontal="left" wrapText="1"/>
    </xf>
    <xf numFmtId="38" fontId="4" fillId="0" borderId="2" xfId="3" applyFont="1" applyBorder="1" applyAlignment="1">
      <alignment horizontal="center" vertical="top" textRotation="255" wrapText="1"/>
    </xf>
    <xf numFmtId="38" fontId="11" fillId="0" borderId="3" xfId="3" applyFont="1" applyBorder="1" applyAlignment="1">
      <alignment horizontal="center" vertical="top" textRotation="255" wrapText="1"/>
    </xf>
    <xf numFmtId="38" fontId="4" fillId="0" borderId="19" xfId="3" applyFont="1" applyBorder="1" applyAlignment="1">
      <alignment horizontal="center" vertical="center" wrapText="1"/>
    </xf>
    <xf numFmtId="38" fontId="4" fillId="0" borderId="3" xfId="3" applyFont="1" applyBorder="1" applyAlignment="1">
      <alignment horizontal="center" vertical="center" wrapText="1"/>
    </xf>
    <xf numFmtId="38" fontId="4" fillId="0" borderId="20" xfId="3" applyFont="1" applyBorder="1" applyAlignment="1">
      <alignment horizontal="center" vertical="center" wrapText="1"/>
    </xf>
    <xf numFmtId="38" fontId="4" fillId="0" borderId="21" xfId="3" applyFont="1" applyBorder="1" applyAlignment="1">
      <alignment horizontal="center" vertical="center" wrapText="1"/>
    </xf>
    <xf numFmtId="38" fontId="4" fillId="0" borderId="22" xfId="3" applyFont="1" applyFill="1" applyBorder="1" applyAlignment="1">
      <alignment horizontal="right"/>
    </xf>
    <xf numFmtId="38" fontId="4" fillId="0" borderId="23" xfId="3" applyFont="1" applyBorder="1" applyAlignment="1">
      <alignment horizontal="center" vertical="center"/>
    </xf>
    <xf numFmtId="38" fontId="4" fillId="0" borderId="23" xfId="3" applyFont="1" applyFill="1" applyBorder="1" applyAlignment="1">
      <alignment horizontal="left" vertical="center"/>
    </xf>
    <xf numFmtId="0" fontId="2" fillId="0" borderId="0" xfId="4" applyFont="1"/>
    <xf numFmtId="38" fontId="2" fillId="0" borderId="0" xfId="3" applyNumberFormat="1" applyFont="1" applyFill="1" applyBorder="1" applyAlignment="1">
      <alignment vertical="center"/>
    </xf>
    <xf numFmtId="176" fontId="2" fillId="0" borderId="0" xfId="3" applyNumberFormat="1" applyFont="1"/>
    <xf numFmtId="176" fontId="2" fillId="0" borderId="0" xfId="4" applyNumberFormat="1" applyFont="1"/>
    <xf numFmtId="176" fontId="4" fillId="0" borderId="0" xfId="3" applyNumberFormat="1" applyFont="1" applyAlignment="1"/>
    <xf numFmtId="38" fontId="4" fillId="0" borderId="0" xfId="3" applyFont="1" applyAlignment="1">
      <alignment horizontal="right"/>
    </xf>
    <xf numFmtId="0" fontId="4" fillId="0" borderId="0" xfId="4" applyFont="1" applyBorder="1"/>
    <xf numFmtId="38" fontId="4" fillId="0" borderId="0" xfId="3" applyNumberFormat="1" applyFont="1" applyFill="1" applyBorder="1" applyAlignment="1">
      <alignment vertical="center"/>
    </xf>
    <xf numFmtId="176" fontId="4" fillId="0" borderId="0" xfId="3" applyNumberFormat="1" applyFont="1" applyBorder="1" applyAlignment="1"/>
    <xf numFmtId="176" fontId="4" fillId="0" borderId="0" xfId="3" applyNumberFormat="1" applyFont="1" applyFill="1" applyBorder="1" applyAlignment="1">
      <alignment horizontal="right"/>
    </xf>
    <xf numFmtId="38" fontId="4" fillId="0" borderId="0" xfId="3" applyNumberFormat="1" applyFont="1" applyFill="1" applyBorder="1" applyAlignment="1">
      <alignment horizontal="right"/>
    </xf>
    <xf numFmtId="38" fontId="4" fillId="0" borderId="0" xfId="3" applyFont="1" applyBorder="1" applyAlignment="1">
      <alignment horizontal="right"/>
    </xf>
    <xf numFmtId="38" fontId="4" fillId="0" borderId="0" xfId="3" applyNumberFormat="1" applyFont="1" applyFill="1" applyBorder="1" applyAlignment="1">
      <alignment horizontal="right" vertical="center"/>
    </xf>
    <xf numFmtId="176" fontId="4" fillId="0" borderId="1" xfId="3" applyNumberFormat="1" applyFont="1" applyFill="1" applyBorder="1" applyAlignment="1">
      <alignment horizontal="right"/>
    </xf>
    <xf numFmtId="38" fontId="4" fillId="0" borderId="1" xfId="3" applyFont="1" applyFill="1" applyBorder="1" applyAlignment="1">
      <alignment horizontal="right"/>
    </xf>
    <xf numFmtId="38" fontId="4" fillId="0" borderId="1" xfId="3" applyFont="1" applyBorder="1" applyAlignment="1">
      <alignment horizontal="right"/>
    </xf>
    <xf numFmtId="38" fontId="4" fillId="2" borderId="0" xfId="3" applyNumberFormat="1" applyFont="1" applyFill="1" applyBorder="1" applyAlignment="1">
      <alignment horizontal="right"/>
    </xf>
    <xf numFmtId="0" fontId="2" fillId="2" borderId="0" xfId="4" applyFont="1" applyFill="1"/>
    <xf numFmtId="38" fontId="2" fillId="2" borderId="0" xfId="4" applyNumberFormat="1" applyFont="1" applyFill="1"/>
    <xf numFmtId="176" fontId="4" fillId="2" borderId="1" xfId="3" applyNumberFormat="1" applyFont="1" applyFill="1" applyBorder="1" applyAlignment="1">
      <alignment horizontal="right"/>
    </xf>
    <xf numFmtId="38" fontId="4" fillId="2" borderId="1" xfId="3" applyFont="1" applyFill="1" applyBorder="1" applyAlignment="1">
      <alignment horizontal="right"/>
    </xf>
    <xf numFmtId="0" fontId="2" fillId="3" borderId="0" xfId="4" applyFont="1" applyFill="1"/>
    <xf numFmtId="38" fontId="4" fillId="3" borderId="0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/>
    </xf>
    <xf numFmtId="38" fontId="4" fillId="3" borderId="1" xfId="3" applyFont="1" applyFill="1" applyBorder="1" applyAlignment="1">
      <alignment horizontal="right"/>
    </xf>
    <xf numFmtId="38" fontId="4" fillId="2" borderId="0" xfId="3" applyNumberFormat="1" applyFont="1" applyFill="1" applyBorder="1" applyAlignment="1">
      <alignment horizontal="right" vertical="center"/>
    </xf>
    <xf numFmtId="38" fontId="4" fillId="2" borderId="24" xfId="3" applyFont="1" applyFill="1" applyBorder="1" applyAlignment="1">
      <alignment horizontal="right"/>
    </xf>
    <xf numFmtId="38" fontId="4" fillId="2" borderId="25" xfId="3" applyFont="1" applyFill="1" applyBorder="1" applyAlignment="1">
      <alignment horizontal="right"/>
    </xf>
    <xf numFmtId="176" fontId="4" fillId="2" borderId="24" xfId="3" applyNumberFormat="1" applyFont="1" applyFill="1" applyBorder="1" applyAlignment="1">
      <alignment horizontal="right"/>
    </xf>
    <xf numFmtId="0" fontId="4" fillId="2" borderId="0" xfId="4" applyFont="1" applyFill="1" applyAlignment="1">
      <alignment wrapText="1"/>
    </xf>
    <xf numFmtId="38" fontId="4" fillId="0" borderId="0" xfId="4" applyNumberFormat="1" applyFont="1"/>
    <xf numFmtId="38" fontId="4" fillId="3" borderId="1" xfId="4" applyNumberFormat="1" applyFont="1" applyFill="1" applyBorder="1" applyAlignment="1">
      <alignment horizontal="right"/>
    </xf>
    <xf numFmtId="176" fontId="4" fillId="3" borderId="1" xfId="4" applyNumberFormat="1" applyFont="1" applyFill="1" applyBorder="1" applyAlignment="1">
      <alignment horizontal="right"/>
    </xf>
    <xf numFmtId="38" fontId="4" fillId="3" borderId="10" xfId="3" applyNumberFormat="1" applyFont="1" applyFill="1" applyBorder="1" applyAlignment="1">
      <alignment horizontal="left"/>
    </xf>
    <xf numFmtId="176" fontId="4" fillId="3" borderId="24" xfId="3" applyNumberFormat="1" applyFont="1" applyFill="1" applyBorder="1" applyAlignment="1">
      <alignment horizontal="right"/>
    </xf>
    <xf numFmtId="0" fontId="2" fillId="0" borderId="0" xfId="4" applyFont="1" applyFill="1" applyAlignment="1">
      <alignment horizontal="center"/>
    </xf>
    <xf numFmtId="38" fontId="4" fillId="0" borderId="26" xfId="3" applyNumberFormat="1" applyFont="1" applyFill="1" applyBorder="1" applyAlignment="1">
      <alignment horizont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horizontal="center" vertical="center" wrapText="1"/>
    </xf>
    <xf numFmtId="38" fontId="4" fillId="0" borderId="10" xfId="3" applyFont="1" applyFill="1" applyBorder="1" applyAlignment="1">
      <alignment horizontal="center" vertical="center"/>
    </xf>
    <xf numFmtId="176" fontId="4" fillId="0" borderId="4" xfId="3" applyNumberFormat="1" applyFont="1" applyFill="1" applyBorder="1" applyAlignment="1">
      <alignment horizontal="center" vertical="center" wrapText="1"/>
    </xf>
    <xf numFmtId="38" fontId="4" fillId="0" borderId="11" xfId="3" applyFont="1" applyFill="1" applyBorder="1" applyAlignment="1">
      <alignment horizontal="center" vertical="center"/>
    </xf>
    <xf numFmtId="38" fontId="4" fillId="0" borderId="24" xfId="3" applyFont="1" applyFill="1" applyBorder="1" applyAlignment="1">
      <alignment horizontal="center" vertical="center"/>
    </xf>
    <xf numFmtId="176" fontId="4" fillId="0" borderId="27" xfId="3" applyNumberFormat="1" applyFont="1" applyFill="1" applyBorder="1" applyAlignment="1">
      <alignment horizontal="center" vertical="center" wrapText="1"/>
    </xf>
    <xf numFmtId="38" fontId="4" fillId="0" borderId="28" xfId="3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horizontal="center"/>
    </xf>
    <xf numFmtId="0" fontId="2" fillId="0" borderId="0" xfId="4" applyFont="1" applyFill="1"/>
    <xf numFmtId="0" fontId="2" fillId="0" borderId="29" xfId="4" applyFont="1" applyFill="1" applyBorder="1" applyAlignment="1"/>
    <xf numFmtId="0" fontId="2" fillId="0" borderId="26" xfId="4" applyFont="1" applyFill="1" applyBorder="1" applyAlignment="1"/>
    <xf numFmtId="38" fontId="4" fillId="0" borderId="24" xfId="3" applyFont="1" applyFill="1" applyBorder="1" applyAlignment="1">
      <alignment horizontal="centerContinuous" vertical="center"/>
    </xf>
    <xf numFmtId="38" fontId="4" fillId="0" borderId="30" xfId="3" applyFont="1" applyFill="1" applyBorder="1" applyAlignment="1">
      <alignment horizontal="centerContinuous" vertical="center"/>
    </xf>
    <xf numFmtId="38" fontId="4" fillId="0" borderId="31" xfId="3" applyFont="1" applyFill="1" applyBorder="1" applyAlignment="1">
      <alignment horizontal="center" vertical="center"/>
    </xf>
    <xf numFmtId="38" fontId="4" fillId="0" borderId="32" xfId="3" applyFont="1" applyFill="1" applyBorder="1" applyAlignment="1">
      <alignment horizontal="center" vertical="center"/>
    </xf>
    <xf numFmtId="38" fontId="4" fillId="0" borderId="33" xfId="3" applyFont="1" applyFill="1" applyBorder="1" applyAlignment="1">
      <alignment horizontal="centerContinuous" vertical="center"/>
    </xf>
    <xf numFmtId="38" fontId="4" fillId="0" borderId="34" xfId="3" applyFont="1" applyFill="1" applyBorder="1" applyAlignment="1">
      <alignment horizontal="centerContinuous" vertical="center"/>
    </xf>
    <xf numFmtId="38" fontId="4" fillId="0" borderId="35" xfId="3" applyFont="1" applyFill="1" applyBorder="1" applyAlignment="1">
      <alignment horizontal="centerContinuous" vertical="center"/>
    </xf>
    <xf numFmtId="38" fontId="4" fillId="0" borderId="36" xfId="3" applyFont="1" applyFill="1" applyBorder="1" applyAlignment="1">
      <alignment horizontal="centerContinuous" vertical="center"/>
    </xf>
    <xf numFmtId="38" fontId="4" fillId="0" borderId="37" xfId="3" applyFont="1" applyFill="1" applyBorder="1" applyAlignment="1">
      <alignment horizontal="centerContinuous" vertical="center"/>
    </xf>
    <xf numFmtId="38" fontId="4" fillId="0" borderId="14" xfId="3" applyFont="1" applyFill="1" applyBorder="1" applyAlignment="1">
      <alignment horizontal="center" vertical="center"/>
    </xf>
    <xf numFmtId="38" fontId="4" fillId="0" borderId="12" xfId="3" applyFont="1" applyFill="1" applyBorder="1" applyAlignment="1">
      <alignment horizontal="center" vertical="center"/>
    </xf>
    <xf numFmtId="38" fontId="4" fillId="0" borderId="38" xfId="3" applyFont="1" applyFill="1" applyBorder="1" applyAlignment="1">
      <alignment horizontal="center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11" xfId="3" applyFont="1" applyFill="1" applyBorder="1" applyAlignment="1">
      <alignment horizontal="right"/>
    </xf>
    <xf numFmtId="0" fontId="2" fillId="0" borderId="28" xfId="4" applyFont="1" applyFill="1" applyBorder="1" applyAlignment="1">
      <alignment horizontal="centerContinuous"/>
    </xf>
    <xf numFmtId="38" fontId="4" fillId="0" borderId="24" xfId="3" applyFont="1" applyFill="1" applyBorder="1" applyAlignment="1">
      <alignment horizontal="center" vertical="center"/>
    </xf>
    <xf numFmtId="38" fontId="4" fillId="0" borderId="25" xfId="3" applyFont="1" applyFill="1" applyBorder="1" applyAlignment="1">
      <alignment horizontal="center" vertical="center"/>
    </xf>
    <xf numFmtId="38" fontId="4" fillId="0" borderId="30" xfId="3" applyFont="1" applyFill="1" applyBorder="1" applyAlignment="1">
      <alignment horizontal="center" vertical="center"/>
    </xf>
    <xf numFmtId="38" fontId="4" fillId="0" borderId="2" xfId="3" applyFont="1" applyBorder="1" applyAlignment="1">
      <alignment horizontal="right"/>
    </xf>
    <xf numFmtId="38" fontId="4" fillId="0" borderId="0" xfId="3" applyNumberFormat="1" applyFont="1" applyFill="1" applyBorder="1" applyAlignment="1">
      <alignment horizontal="centerContinuous" vertical="center" wrapText="1"/>
    </xf>
    <xf numFmtId="38" fontId="4" fillId="0" borderId="24" xfId="3" applyFont="1" applyBorder="1" applyAlignment="1">
      <alignment horizontal="center" vertical="center"/>
    </xf>
    <xf numFmtId="38" fontId="4" fillId="0" borderId="25" xfId="3" applyFont="1" applyBorder="1" applyAlignment="1">
      <alignment horizontal="center" vertical="center"/>
    </xf>
    <xf numFmtId="38" fontId="4" fillId="0" borderId="30" xfId="3" applyFont="1" applyBorder="1" applyAlignment="1">
      <alignment horizontal="left" vertical="center"/>
    </xf>
    <xf numFmtId="38" fontId="4" fillId="0" borderId="24" xfId="3" applyFont="1" applyBorder="1" applyAlignment="1">
      <alignment horizontal="center" vertical="center"/>
    </xf>
    <xf numFmtId="38" fontId="4" fillId="0" borderId="25" xfId="3" applyFont="1" applyBorder="1" applyAlignment="1">
      <alignment horizontal="center" vertical="center"/>
    </xf>
    <xf numFmtId="38" fontId="4" fillId="0" borderId="30" xfId="3" applyFont="1" applyBorder="1" applyAlignment="1">
      <alignment horizontal="center" vertical="center"/>
    </xf>
    <xf numFmtId="38" fontId="4" fillId="0" borderId="0" xfId="3" applyNumberFormat="1" applyFont="1" applyFill="1" applyBorder="1" applyAlignment="1"/>
    <xf numFmtId="38" fontId="4" fillId="0" borderId="22" xfId="3" applyFont="1" applyFill="1" applyBorder="1" applyAlignment="1">
      <alignment horizontal="right"/>
    </xf>
    <xf numFmtId="38" fontId="4" fillId="0" borderId="22" xfId="3" applyFont="1" applyBorder="1" applyAlignment="1">
      <alignment horizontal="left" vertical="center"/>
    </xf>
    <xf numFmtId="38" fontId="4" fillId="0" borderId="22" xfId="3" applyFont="1" applyFill="1" applyBorder="1" applyAlignment="1">
      <alignment horizontal="left" vertical="center"/>
    </xf>
    <xf numFmtId="38" fontId="2" fillId="0" borderId="0" xfId="3" applyFont="1" applyFill="1" applyBorder="1"/>
    <xf numFmtId="38" fontId="2" fillId="0" borderId="0" xfId="3" applyFont="1" applyFill="1" applyBorder="1" applyAlignment="1">
      <alignment vertical="center"/>
    </xf>
    <xf numFmtId="0" fontId="2" fillId="0" borderId="0" xfId="4" applyFont="1" applyAlignment="1">
      <alignment horizontal="left"/>
    </xf>
    <xf numFmtId="38" fontId="4" fillId="0" borderId="0" xfId="3" applyFont="1" applyFill="1" applyBorder="1" applyAlignment="1"/>
    <xf numFmtId="38" fontId="9" fillId="0" borderId="0" xfId="3" applyFont="1" applyBorder="1" applyAlignment="1">
      <alignment horizontal="left"/>
    </xf>
    <xf numFmtId="38" fontId="9" fillId="0" borderId="0" xfId="3" applyFont="1" applyBorder="1" applyAlignment="1">
      <alignment horizontal="left" wrapText="1"/>
    </xf>
    <xf numFmtId="38" fontId="4" fillId="0" borderId="0" xfId="3" applyFont="1" applyFill="1" applyBorder="1" applyAlignment="1" applyProtection="1">
      <alignment horizontal="right" vertical="center"/>
      <protection locked="0"/>
    </xf>
    <xf numFmtId="38" fontId="4" fillId="0" borderId="0" xfId="3" applyFont="1" applyFill="1" applyBorder="1" applyAlignment="1">
      <alignment horizontal="left" vertical="center"/>
    </xf>
    <xf numFmtId="38" fontId="4" fillId="2" borderId="0" xfId="3" applyFont="1" applyFill="1" applyBorder="1" applyAlignment="1" applyProtection="1">
      <alignment horizontal="right" vertical="center"/>
      <protection locked="0"/>
    </xf>
    <xf numFmtId="38" fontId="4" fillId="3" borderId="0" xfId="3" applyFont="1" applyFill="1" applyBorder="1" applyAlignment="1" applyProtection="1">
      <alignment horizontal="right" vertical="center"/>
      <protection locked="0"/>
    </xf>
    <xf numFmtId="38" fontId="4" fillId="0" borderId="0" xfId="3" applyFont="1" applyFill="1" applyBorder="1" applyAlignment="1" applyProtection="1">
      <alignment vertical="center"/>
      <protection locked="0"/>
    </xf>
    <xf numFmtId="38" fontId="4" fillId="4" borderId="0" xfId="3" applyFont="1" applyFill="1" applyBorder="1" applyAlignment="1"/>
    <xf numFmtId="0" fontId="2" fillId="0" borderId="0" xfId="4" applyFont="1" applyAlignment="1"/>
    <xf numFmtId="38" fontId="4" fillId="0" borderId="0" xfId="3" applyFont="1" applyFill="1" applyBorder="1" applyAlignment="1">
      <alignment wrapText="1"/>
    </xf>
    <xf numFmtId="38" fontId="4" fillId="2" borderId="1" xfId="3" applyFont="1" applyFill="1" applyBorder="1" applyAlignment="1">
      <alignment horizontal="left"/>
    </xf>
    <xf numFmtId="176" fontId="4" fillId="3" borderId="30" xfId="3" applyNumberFormat="1" applyFont="1" applyFill="1" applyBorder="1" applyAlignment="1">
      <alignment horizontal="right"/>
    </xf>
    <xf numFmtId="38" fontId="4" fillId="3" borderId="1" xfId="3" applyFont="1" applyFill="1" applyBorder="1" applyAlignment="1">
      <alignment horizontal="left"/>
    </xf>
    <xf numFmtId="176" fontId="4" fillId="0" borderId="1" xfId="3" applyNumberFormat="1" applyFont="1" applyBorder="1" applyAlignment="1">
      <alignment horizontal="center" vertical="center" wrapText="1"/>
    </xf>
    <xf numFmtId="38" fontId="4" fillId="0" borderId="1" xfId="3" applyFont="1" applyBorder="1" applyAlignment="1">
      <alignment horizontal="center" vertical="center"/>
    </xf>
    <xf numFmtId="176" fontId="4" fillId="0" borderId="30" xfId="3" applyNumberFormat="1" applyFont="1" applyBorder="1" applyAlignment="1">
      <alignment horizontal="center" vertical="center" wrapText="1"/>
    </xf>
    <xf numFmtId="38" fontId="4" fillId="0" borderId="10" xfId="3" applyFont="1" applyBorder="1" applyAlignment="1">
      <alignment horizontal="left"/>
    </xf>
    <xf numFmtId="38" fontId="4" fillId="0" borderId="28" xfId="3" applyFont="1" applyBorder="1" applyAlignment="1">
      <alignment horizontal="center" vertical="center" wrapText="1"/>
    </xf>
    <xf numFmtId="38" fontId="4" fillId="0" borderId="35" xfId="3" applyFont="1" applyBorder="1" applyAlignment="1">
      <alignment horizontal="center" vertical="center" wrapText="1"/>
    </xf>
    <xf numFmtId="38" fontId="4" fillId="0" borderId="4" xfId="3" applyFont="1" applyBorder="1" applyAlignment="1">
      <alignment horizontal="center" vertical="center" wrapText="1"/>
    </xf>
    <xf numFmtId="38" fontId="4" fillId="0" borderId="39" xfId="3" applyFont="1" applyBorder="1" applyAlignment="1">
      <alignment horizontal="center" vertical="center" wrapText="1"/>
    </xf>
    <xf numFmtId="38" fontId="4" fillId="0" borderId="2" xfId="3" applyFont="1" applyBorder="1" applyAlignment="1">
      <alignment horizontal="left"/>
    </xf>
    <xf numFmtId="0" fontId="2" fillId="0" borderId="0" xfId="4" applyFont="1" applyFill="1" applyAlignment="1">
      <alignment horizontal="left"/>
    </xf>
    <xf numFmtId="38" fontId="4" fillId="0" borderId="0" xfId="3" applyFont="1" applyFill="1" applyBorder="1" applyAlignment="1">
      <alignment horizontal="left"/>
    </xf>
    <xf numFmtId="176" fontId="4" fillId="0" borderId="0" xfId="3" applyNumberFormat="1" applyFont="1" applyFill="1" applyBorder="1" applyAlignment="1">
      <alignment horizontal="right"/>
    </xf>
    <xf numFmtId="176" fontId="4" fillId="0" borderId="0" xfId="3" applyNumberFormat="1" applyFont="1" applyFill="1" applyBorder="1" applyAlignment="1">
      <alignment horizontal="left"/>
    </xf>
    <xf numFmtId="38" fontId="4" fillId="0" borderId="0" xfId="3" applyFont="1" applyFill="1" applyAlignment="1">
      <alignment horizontal="left" vertical="center"/>
    </xf>
    <xf numFmtId="0" fontId="4" fillId="0" borderId="0" xfId="4" applyFont="1"/>
    <xf numFmtId="38" fontId="4" fillId="0" borderId="0" xfId="3" applyFont="1" applyFill="1" applyBorder="1"/>
    <xf numFmtId="38" fontId="4" fillId="0" borderId="0" xfId="3" applyFont="1" applyFill="1" applyBorder="1" applyAlignment="1">
      <alignment vertical="center"/>
    </xf>
    <xf numFmtId="0" fontId="2" fillId="0" borderId="0" xfId="4" applyFont="1" applyAlignment="1">
      <alignment horizontal="left" vertical="center"/>
    </xf>
    <xf numFmtId="38" fontId="4" fillId="0" borderId="0" xfId="3" applyFont="1" applyAlignment="1">
      <alignment horizontal="left" vertical="center"/>
    </xf>
    <xf numFmtId="38" fontId="4" fillId="0" borderId="0" xfId="3" applyFont="1" applyBorder="1" applyAlignment="1">
      <alignment horizontal="left"/>
    </xf>
    <xf numFmtId="38" fontId="4" fillId="0" borderId="0" xfId="3" applyFont="1" applyBorder="1" applyAlignment="1">
      <alignment horizontal="left" wrapText="1"/>
    </xf>
    <xf numFmtId="38" fontId="4" fillId="0" borderId="0" xfId="3" applyFont="1" applyFill="1" applyBorder="1" applyAlignment="1">
      <alignment horizontal="left" vertical="center" shrinkToFit="1"/>
    </xf>
    <xf numFmtId="0" fontId="4" fillId="2" borderId="0" xfId="4" applyFont="1" applyFill="1"/>
    <xf numFmtId="176" fontId="4" fillId="2" borderId="10" xfId="3" applyNumberFormat="1" applyFont="1" applyFill="1" applyBorder="1" applyAlignment="1">
      <alignment horizontal="right"/>
    </xf>
    <xf numFmtId="177" fontId="4" fillId="2" borderId="1" xfId="3" applyNumberFormat="1" applyFont="1" applyFill="1" applyBorder="1" applyAlignment="1">
      <alignment horizontal="right"/>
    </xf>
    <xf numFmtId="38" fontId="4" fillId="2" borderId="10" xfId="3" applyFont="1" applyFill="1" applyBorder="1" applyAlignment="1">
      <alignment horizontal="right"/>
    </xf>
    <xf numFmtId="176" fontId="4" fillId="2" borderId="32" xfId="3" applyNumberFormat="1" applyFont="1" applyFill="1" applyBorder="1" applyAlignment="1">
      <alignment horizontal="right"/>
    </xf>
    <xf numFmtId="38" fontId="4" fillId="2" borderId="10" xfId="3" applyFont="1" applyFill="1" applyBorder="1" applyAlignment="1">
      <alignment horizontal="left" vertical="center" shrinkToFit="1"/>
    </xf>
    <xf numFmtId="38" fontId="4" fillId="2" borderId="10" xfId="3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horizontal="right"/>
    </xf>
    <xf numFmtId="38" fontId="4" fillId="2" borderId="2" xfId="3" applyFont="1" applyFill="1" applyBorder="1" applyAlignment="1">
      <alignment horizontal="right"/>
    </xf>
    <xf numFmtId="176" fontId="4" fillId="2" borderId="35" xfId="3" applyNumberFormat="1" applyFont="1" applyFill="1" applyBorder="1" applyAlignment="1">
      <alignment horizontal="right"/>
    </xf>
    <xf numFmtId="38" fontId="4" fillId="2" borderId="2" xfId="3" applyFont="1" applyFill="1" applyBorder="1" applyAlignment="1">
      <alignment horizontal="left" vertical="center" shrinkToFit="1"/>
    </xf>
    <xf numFmtId="38" fontId="4" fillId="2" borderId="2" xfId="3" applyFont="1" applyFill="1" applyBorder="1" applyAlignment="1">
      <alignment horizontal="left" vertical="center"/>
    </xf>
    <xf numFmtId="0" fontId="4" fillId="3" borderId="0" xfId="4" applyFont="1" applyFill="1"/>
    <xf numFmtId="176" fontId="4" fillId="3" borderId="11" xfId="3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right"/>
    </xf>
    <xf numFmtId="177" fontId="4" fillId="3" borderId="2" xfId="3" applyNumberFormat="1" applyFont="1" applyFill="1" applyBorder="1" applyAlignment="1">
      <alignment horizontal="right"/>
    </xf>
    <xf numFmtId="38" fontId="4" fillId="3" borderId="11" xfId="3" applyFont="1" applyFill="1" applyBorder="1" applyAlignment="1">
      <alignment horizontal="right"/>
    </xf>
    <xf numFmtId="176" fontId="4" fillId="3" borderId="26" xfId="3" applyNumberFormat="1" applyFont="1" applyFill="1" applyBorder="1" applyAlignment="1">
      <alignment horizontal="right"/>
    </xf>
    <xf numFmtId="38" fontId="4" fillId="3" borderId="10" xfId="3" applyFont="1" applyFill="1" applyBorder="1" applyAlignment="1">
      <alignment horizontal="left" vertical="center" shrinkToFit="1"/>
    </xf>
    <xf numFmtId="38" fontId="4" fillId="3" borderId="10" xfId="3" applyFont="1" applyFill="1" applyBorder="1" applyAlignment="1">
      <alignment horizontal="center" vertical="center" wrapText="1"/>
    </xf>
    <xf numFmtId="38" fontId="4" fillId="3" borderId="2" xfId="3" applyFont="1" applyFill="1" applyBorder="1" applyAlignment="1">
      <alignment horizontal="left" vertical="center" shrinkToFit="1"/>
    </xf>
    <xf numFmtId="38" fontId="4" fillId="3" borderId="2" xfId="3" applyFont="1" applyFill="1" applyBorder="1" applyAlignment="1">
      <alignment horizontal="center" vertical="center" wrapText="1"/>
    </xf>
    <xf numFmtId="178" fontId="12" fillId="2" borderId="10" xfId="3" applyNumberFormat="1" applyFont="1" applyFill="1" applyBorder="1" applyAlignment="1">
      <alignment horizontal="right"/>
    </xf>
    <xf numFmtId="178" fontId="12" fillId="2" borderId="1" xfId="3" applyNumberFormat="1" applyFont="1" applyFill="1" applyBorder="1" applyAlignment="1">
      <alignment horizontal="right"/>
    </xf>
    <xf numFmtId="178" fontId="12" fillId="2" borderId="32" xfId="3" applyNumberFormat="1" applyFont="1" applyFill="1" applyBorder="1" applyAlignment="1">
      <alignment horizontal="right"/>
    </xf>
    <xf numFmtId="178" fontId="12" fillId="2" borderId="10" xfId="3" applyNumberFormat="1" applyFont="1" applyFill="1" applyBorder="1" applyAlignment="1">
      <alignment horizontal="left" vertical="center" shrinkToFit="1"/>
    </xf>
    <xf numFmtId="178" fontId="13" fillId="2" borderId="10" xfId="3" applyNumberFormat="1" applyFont="1" applyFill="1" applyBorder="1" applyAlignment="1">
      <alignment horizontal="left" vertical="center"/>
    </xf>
    <xf numFmtId="178" fontId="12" fillId="2" borderId="2" xfId="3" applyNumberFormat="1" applyFont="1" applyFill="1" applyBorder="1" applyAlignment="1">
      <alignment horizontal="right"/>
    </xf>
    <xf numFmtId="178" fontId="12" fillId="2" borderId="35" xfId="3" applyNumberFormat="1" applyFont="1" applyFill="1" applyBorder="1" applyAlignment="1">
      <alignment horizontal="right"/>
    </xf>
    <xf numFmtId="178" fontId="12" fillId="2" borderId="2" xfId="3" applyNumberFormat="1" applyFont="1" applyFill="1" applyBorder="1" applyAlignment="1">
      <alignment horizontal="left" vertical="center" shrinkToFit="1"/>
    </xf>
    <xf numFmtId="178" fontId="13" fillId="2" borderId="2" xfId="3" applyNumberFormat="1" applyFont="1" applyFill="1" applyBorder="1" applyAlignment="1">
      <alignment horizontal="left" vertical="center"/>
    </xf>
    <xf numFmtId="178" fontId="12" fillId="3" borderId="11" xfId="3" applyNumberFormat="1" applyFont="1" applyFill="1" applyBorder="1" applyAlignment="1">
      <alignment horizontal="right"/>
    </xf>
    <xf numFmtId="178" fontId="14" fillId="3" borderId="11" xfId="0" applyNumberFormat="1" applyFont="1" applyFill="1" applyBorder="1" applyAlignment="1">
      <alignment horizontal="right"/>
    </xf>
    <xf numFmtId="178" fontId="12" fillId="3" borderId="2" xfId="3" applyNumberFormat="1" applyFont="1" applyFill="1" applyBorder="1" applyAlignment="1">
      <alignment horizontal="right"/>
    </xf>
    <xf numFmtId="178" fontId="12" fillId="3" borderId="26" xfId="3" applyNumberFormat="1" applyFont="1" applyFill="1" applyBorder="1" applyAlignment="1">
      <alignment horizontal="right"/>
    </xf>
    <xf numFmtId="178" fontId="12" fillId="3" borderId="10" xfId="3" applyNumberFormat="1" applyFont="1" applyFill="1" applyBorder="1" applyAlignment="1">
      <alignment horizontal="left" vertical="center" shrinkToFit="1"/>
    </xf>
    <xf numFmtId="178" fontId="13" fillId="3" borderId="10" xfId="3" applyNumberFormat="1" applyFont="1" applyFill="1" applyBorder="1" applyAlignment="1">
      <alignment horizontal="center" vertical="center" wrapText="1"/>
    </xf>
    <xf numFmtId="178" fontId="12" fillId="3" borderId="2" xfId="3" applyNumberFormat="1" applyFont="1" applyFill="1" applyBorder="1" applyAlignment="1">
      <alignment horizontal="left" vertical="center" shrinkToFit="1"/>
    </xf>
    <xf numFmtId="178" fontId="13" fillId="3" borderId="2" xfId="3" applyNumberFormat="1" applyFont="1" applyFill="1" applyBorder="1" applyAlignment="1">
      <alignment horizontal="center" vertical="center" wrapText="1"/>
    </xf>
    <xf numFmtId="0" fontId="9" fillId="2" borderId="1" xfId="3" applyNumberFormat="1" applyFont="1" applyFill="1" applyBorder="1" applyAlignment="1">
      <alignment horizontal="right"/>
    </xf>
    <xf numFmtId="0" fontId="9" fillId="2" borderId="10" xfId="3" applyNumberFormat="1" applyFont="1" applyFill="1" applyBorder="1" applyAlignment="1">
      <alignment horizontal="right"/>
    </xf>
    <xf numFmtId="0" fontId="9" fillId="2" borderId="32" xfId="3" applyNumberFormat="1" applyFont="1" applyFill="1" applyBorder="1" applyAlignment="1">
      <alignment horizontal="right"/>
    </xf>
    <xf numFmtId="38" fontId="15" fillId="2" borderId="10" xfId="3" applyFont="1" applyFill="1" applyBorder="1" applyAlignment="1">
      <alignment horizontal="left" vertical="center"/>
    </xf>
    <xf numFmtId="0" fontId="9" fillId="2" borderId="2" xfId="3" applyNumberFormat="1" applyFont="1" applyFill="1" applyBorder="1" applyAlignment="1">
      <alignment horizontal="right"/>
    </xf>
    <xf numFmtId="0" fontId="9" fillId="2" borderId="35" xfId="3" applyNumberFormat="1" applyFont="1" applyFill="1" applyBorder="1" applyAlignment="1">
      <alignment horizontal="right"/>
    </xf>
    <xf numFmtId="38" fontId="15" fillId="2" borderId="2" xfId="3" applyFont="1" applyFill="1" applyBorder="1" applyAlignment="1">
      <alignment horizontal="left" vertical="center"/>
    </xf>
    <xf numFmtId="0" fontId="4" fillId="2" borderId="10" xfId="3" applyNumberFormat="1" applyFont="1" applyFill="1" applyBorder="1" applyAlignment="1">
      <alignment horizontal="right"/>
    </xf>
    <xf numFmtId="0" fontId="4" fillId="2" borderId="1" xfId="3" applyNumberFormat="1" applyFont="1" applyFill="1" applyBorder="1" applyAlignment="1">
      <alignment horizontal="right"/>
    </xf>
    <xf numFmtId="0" fontId="4" fillId="2" borderId="32" xfId="3" applyNumberFormat="1" applyFont="1" applyFill="1" applyBorder="1" applyAlignment="1">
      <alignment horizontal="right"/>
    </xf>
    <xf numFmtId="38" fontId="15" fillId="2" borderId="10" xfId="3" applyFont="1" applyFill="1" applyBorder="1" applyAlignment="1">
      <alignment horizontal="left" vertical="center" shrinkToFit="1"/>
    </xf>
    <xf numFmtId="0" fontId="4" fillId="2" borderId="2" xfId="3" applyNumberFormat="1" applyFont="1" applyFill="1" applyBorder="1" applyAlignment="1">
      <alignment horizontal="right"/>
    </xf>
    <xf numFmtId="0" fontId="4" fillId="2" borderId="35" xfId="3" applyNumberFormat="1" applyFont="1" applyFill="1" applyBorder="1" applyAlignment="1">
      <alignment horizontal="right"/>
    </xf>
    <xf numFmtId="38" fontId="15" fillId="2" borderId="2" xfId="3" applyFont="1" applyFill="1" applyBorder="1" applyAlignment="1">
      <alignment horizontal="left" vertical="center" shrinkToFit="1"/>
    </xf>
    <xf numFmtId="0" fontId="2" fillId="3" borderId="0" xfId="4" applyFont="1" applyFill="1" applyAlignment="1"/>
    <xf numFmtId="0" fontId="4" fillId="3" borderId="0" xfId="4" applyFont="1" applyFill="1" applyAlignment="1"/>
    <xf numFmtId="0" fontId="9" fillId="3" borderId="11" xfId="3" applyNumberFormat="1" applyFont="1" applyFill="1" applyBorder="1" applyAlignment="1">
      <alignment horizontal="right"/>
    </xf>
    <xf numFmtId="0" fontId="16" fillId="3" borderId="11" xfId="0" applyNumberFormat="1" applyFont="1" applyFill="1" applyBorder="1" applyAlignment="1">
      <alignment horizontal="right"/>
    </xf>
    <xf numFmtId="0" fontId="9" fillId="3" borderId="2" xfId="3" applyNumberFormat="1" applyFont="1" applyFill="1" applyBorder="1" applyAlignment="1">
      <alignment horizontal="right"/>
    </xf>
    <xf numFmtId="0" fontId="9" fillId="3" borderId="26" xfId="3" applyNumberFormat="1" applyFont="1" applyFill="1" applyBorder="1" applyAlignment="1">
      <alignment horizontal="right"/>
    </xf>
    <xf numFmtId="38" fontId="15" fillId="3" borderId="10" xfId="3" applyFont="1" applyFill="1" applyBorder="1" applyAlignment="1">
      <alignment horizontal="center" vertical="center" wrapText="1"/>
    </xf>
    <xf numFmtId="38" fontId="15" fillId="3" borderId="2" xfId="3" applyFont="1" applyFill="1" applyBorder="1" applyAlignment="1">
      <alignment horizontal="center" vertical="center" wrapText="1"/>
    </xf>
    <xf numFmtId="0" fontId="4" fillId="0" borderId="0" xfId="4" applyFont="1" applyAlignment="1"/>
    <xf numFmtId="179" fontId="4" fillId="3" borderId="10" xfId="3" applyNumberFormat="1" applyFont="1" applyFill="1" applyBorder="1" applyAlignment="1">
      <alignment horizontal="right"/>
    </xf>
    <xf numFmtId="179" fontId="2" fillId="3" borderId="40" xfId="0" applyNumberFormat="1" applyFont="1" applyFill="1" applyBorder="1" applyAlignment="1">
      <alignment horizontal="right"/>
    </xf>
    <xf numFmtId="179" fontId="4" fillId="3" borderId="2" xfId="3" applyNumberFormat="1" applyFont="1" applyFill="1" applyBorder="1" applyAlignment="1">
      <alignment horizontal="right"/>
    </xf>
    <xf numFmtId="179" fontId="4" fillId="3" borderId="32" xfId="3" applyNumberFormat="1" applyFont="1" applyFill="1" applyBorder="1" applyAlignment="1">
      <alignment horizontal="right"/>
    </xf>
    <xf numFmtId="38" fontId="4" fillId="3" borderId="10" xfId="3" applyFont="1" applyFill="1" applyBorder="1" applyAlignment="1">
      <alignment horizontal="right"/>
    </xf>
    <xf numFmtId="38" fontId="4" fillId="3" borderId="10" xfId="3" applyFont="1" applyFill="1" applyBorder="1" applyAlignment="1">
      <alignment horizontal="left" vertical="center"/>
    </xf>
    <xf numFmtId="179" fontId="4" fillId="3" borderId="41" xfId="3" applyNumberFormat="1" applyFont="1" applyFill="1" applyBorder="1" applyAlignment="1">
      <alignment horizontal="right"/>
    </xf>
    <xf numFmtId="179" fontId="4" fillId="3" borderId="35" xfId="3" applyNumberFormat="1" applyFont="1" applyFill="1" applyBorder="1" applyAlignment="1">
      <alignment horizontal="right"/>
    </xf>
    <xf numFmtId="38" fontId="4" fillId="3" borderId="2" xfId="3" applyFont="1" applyFill="1" applyBorder="1" applyAlignment="1">
      <alignment horizontal="right"/>
    </xf>
    <xf numFmtId="38" fontId="4" fillId="3" borderId="2" xfId="3" applyFont="1" applyFill="1" applyBorder="1" applyAlignment="1">
      <alignment horizontal="left" vertical="center"/>
    </xf>
    <xf numFmtId="0" fontId="4" fillId="0" borderId="1" xfId="4" applyFont="1" applyBorder="1" applyAlignment="1">
      <alignment horizontal="center" vertical="center" wrapText="1"/>
    </xf>
    <xf numFmtId="38" fontId="4" fillId="0" borderId="1" xfId="3" applyFont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center" vertical="center" wrapText="1"/>
    </xf>
    <xf numFmtId="38" fontId="4" fillId="0" borderId="1" xfId="3" applyFont="1" applyBorder="1" applyAlignment="1">
      <alignment horizontal="center" vertical="center" wrapText="1"/>
    </xf>
    <xf numFmtId="0" fontId="4" fillId="0" borderId="1" xfId="4" applyFont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center" vertical="center"/>
    </xf>
    <xf numFmtId="0" fontId="4" fillId="0" borderId="0" xfId="4" applyFont="1" applyFill="1" applyAlignment="1">
      <alignment horizontal="left"/>
    </xf>
    <xf numFmtId="176" fontId="4" fillId="0" borderId="22" xfId="3" applyNumberFormat="1" applyFont="1" applyFill="1" applyBorder="1" applyAlignment="1">
      <alignment horizontal="right" vertical="center"/>
    </xf>
    <xf numFmtId="180" fontId="2" fillId="0" borderId="0" xfId="2" applyNumberFormat="1" applyFont="1"/>
    <xf numFmtId="180" fontId="4" fillId="0" borderId="0" xfId="3" applyNumberFormat="1" applyFont="1" applyAlignment="1"/>
    <xf numFmtId="180" fontId="4" fillId="0" borderId="0" xfId="3" applyNumberFormat="1" applyFont="1" applyAlignment="1">
      <alignment horizontal="left"/>
    </xf>
    <xf numFmtId="38" fontId="4" fillId="0" borderId="0" xfId="3" applyFont="1" applyAlignment="1">
      <alignment vertical="top" wrapText="1"/>
    </xf>
    <xf numFmtId="180" fontId="4" fillId="5" borderId="0" xfId="3" applyNumberFormat="1" applyFont="1" applyFill="1" applyBorder="1" applyAlignment="1">
      <alignment horizontal="right"/>
    </xf>
    <xf numFmtId="38" fontId="4" fillId="5" borderId="0" xfId="3" applyFont="1" applyFill="1" applyBorder="1" applyAlignment="1">
      <alignment horizontal="right"/>
    </xf>
    <xf numFmtId="180" fontId="4" fillId="0" borderId="0" xfId="3" applyNumberFormat="1" applyFont="1" applyFill="1" applyBorder="1" applyAlignment="1">
      <alignment horizontal="right"/>
    </xf>
    <xf numFmtId="180" fontId="4" fillId="0" borderId="1" xfId="3" applyNumberFormat="1" applyFont="1" applyFill="1" applyBorder="1" applyAlignment="1">
      <alignment horizontal="right" vertical="center"/>
    </xf>
    <xf numFmtId="180" fontId="4" fillId="2" borderId="10" xfId="3" applyNumberFormat="1" applyFont="1" applyFill="1" applyBorder="1" applyAlignment="1">
      <alignment horizontal="right" vertical="center"/>
    </xf>
    <xf numFmtId="38" fontId="4" fillId="2" borderId="10" xfId="3" applyFont="1" applyFill="1" applyBorder="1" applyAlignment="1">
      <alignment horizontal="right" vertical="center"/>
    </xf>
    <xf numFmtId="38" fontId="4" fillId="2" borderId="10" xfId="3" applyFont="1" applyFill="1" applyBorder="1" applyAlignment="1">
      <alignment horizontal="left" vertical="center"/>
    </xf>
    <xf numFmtId="0" fontId="2" fillId="3" borderId="1" xfId="2" applyFont="1" applyFill="1" applyBorder="1" applyAlignment="1">
      <alignment vertical="center"/>
    </xf>
    <xf numFmtId="38" fontId="4" fillId="3" borderId="1" xfId="3" applyFont="1" applyFill="1" applyBorder="1" applyAlignment="1">
      <alignment vertical="center"/>
    </xf>
    <xf numFmtId="38" fontId="4" fillId="3" borderId="1" xfId="3" applyFont="1" applyFill="1" applyBorder="1" applyAlignment="1" applyProtection="1">
      <alignment horizontal="right" vertical="center"/>
      <protection locked="0"/>
    </xf>
    <xf numFmtId="180" fontId="4" fillId="3" borderId="1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80" fontId="4" fillId="0" borderId="2" xfId="3" applyNumberFormat="1" applyFont="1" applyFill="1" applyBorder="1" applyAlignment="1">
      <alignment horizontal="right" vertical="center"/>
    </xf>
    <xf numFmtId="38" fontId="4" fillId="0" borderId="2" xfId="3" applyFont="1" applyFill="1" applyBorder="1" applyAlignment="1">
      <alignment horizontal="right" vertical="center"/>
    </xf>
    <xf numFmtId="38" fontId="4" fillId="0" borderId="2" xfId="3" applyFont="1" applyBorder="1" applyAlignment="1">
      <alignment horizontal="left" vertical="center"/>
    </xf>
    <xf numFmtId="180" fontId="4" fillId="2" borderId="2" xfId="3" applyNumberFormat="1" applyFont="1" applyFill="1" applyBorder="1" applyAlignment="1">
      <alignment horizontal="right" vertical="center"/>
    </xf>
    <xf numFmtId="38" fontId="4" fillId="2" borderId="2" xfId="3" applyFont="1" applyFill="1" applyBorder="1" applyAlignment="1">
      <alignment horizontal="right" vertical="center"/>
    </xf>
    <xf numFmtId="38" fontId="4" fillId="2" borderId="2" xfId="3" applyFont="1" applyFill="1" applyBorder="1" applyAlignment="1">
      <alignment horizontal="left" vertical="center"/>
    </xf>
    <xf numFmtId="38" fontId="17" fillId="3" borderId="1" xfId="3" applyFont="1" applyFill="1" applyBorder="1" applyAlignment="1">
      <alignment horizontal="right" vertical="center"/>
    </xf>
    <xf numFmtId="38" fontId="17" fillId="3" borderId="1" xfId="1" applyFont="1" applyFill="1" applyBorder="1" applyAlignment="1">
      <alignment horizontal="left" vertical="center" wrapText="1"/>
    </xf>
    <xf numFmtId="0" fontId="2" fillId="0" borderId="0" xfId="2" applyFont="1" applyAlignment="1"/>
    <xf numFmtId="180" fontId="4" fillId="3" borderId="2" xfId="3" applyNumberFormat="1" applyFont="1" applyFill="1" applyBorder="1" applyAlignment="1">
      <alignment horizontal="right" vertical="center"/>
    </xf>
    <xf numFmtId="181" fontId="4" fillId="3" borderId="2" xfId="3" applyNumberFormat="1" applyFont="1" applyFill="1" applyBorder="1" applyAlignment="1">
      <alignment horizontal="right" vertical="center"/>
    </xf>
    <xf numFmtId="38" fontId="4" fillId="3" borderId="2" xfId="3" applyFont="1" applyFill="1" applyBorder="1" applyAlignment="1">
      <alignment horizontal="right" vertical="center"/>
    </xf>
    <xf numFmtId="38" fontId="4" fillId="3" borderId="2" xfId="3" applyFont="1" applyFill="1" applyBorder="1" applyAlignment="1">
      <alignment horizontal="left" vertical="center"/>
    </xf>
    <xf numFmtId="38" fontId="4" fillId="6" borderId="26" xfId="3" applyFont="1" applyFill="1" applyBorder="1" applyAlignment="1">
      <alignment horizontal="center" wrapText="1"/>
    </xf>
    <xf numFmtId="180" fontId="4" fillId="0" borderId="10" xfId="3" applyNumberFormat="1" applyFont="1" applyBorder="1" applyAlignment="1">
      <alignment horizontal="center" vertical="center" wrapText="1"/>
    </xf>
    <xf numFmtId="38" fontId="4" fillId="0" borderId="10" xfId="3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1" xfId="0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1" xfId="0" applyFont="1" applyBorder="1" applyAlignment="1">
      <alignment vertical="top"/>
    </xf>
    <xf numFmtId="0" fontId="2" fillId="0" borderId="32" xfId="0" applyFont="1" applyBorder="1" applyAlignment="1">
      <alignment vertical="top"/>
    </xf>
    <xf numFmtId="0" fontId="2" fillId="0" borderId="28" xfId="0" applyFont="1" applyBorder="1" applyAlignment="1">
      <alignment vertical="center" wrapText="1"/>
    </xf>
    <xf numFmtId="38" fontId="4" fillId="0" borderId="28" xfId="3" applyFont="1" applyBorder="1" applyAlignment="1">
      <alignment horizontal="left" vertical="center" wrapText="1"/>
    </xf>
    <xf numFmtId="38" fontId="4" fillId="0" borderId="35" xfId="3" applyFont="1" applyBorder="1" applyAlignment="1">
      <alignment horizontal="left" vertical="center" wrapText="1"/>
    </xf>
    <xf numFmtId="0" fontId="2" fillId="0" borderId="28" xfId="0" applyFont="1" applyBorder="1" applyAlignment="1">
      <alignment vertical="center"/>
    </xf>
    <xf numFmtId="0" fontId="2" fillId="0" borderId="28" xfId="0" applyFont="1" applyBorder="1" applyAlignment="1">
      <alignment vertical="top"/>
    </xf>
    <xf numFmtId="38" fontId="4" fillId="0" borderId="35" xfId="3" applyFont="1" applyBorder="1" applyAlignment="1">
      <alignment horizontal="center" vertical="top" wrapText="1"/>
    </xf>
    <xf numFmtId="38" fontId="4" fillId="0" borderId="2" xfId="3" applyFont="1" applyBorder="1" applyAlignment="1">
      <alignment horizontal="left" wrapText="1"/>
    </xf>
    <xf numFmtId="0" fontId="2" fillId="0" borderId="0" xfId="2" applyFont="1" applyFill="1" applyAlignment="1">
      <alignment horizontal="left"/>
    </xf>
    <xf numFmtId="180" fontId="4" fillId="0" borderId="22" xfId="3" applyNumberFormat="1" applyFont="1" applyFill="1" applyBorder="1" applyAlignment="1">
      <alignment horizontal="right"/>
    </xf>
    <xf numFmtId="180" fontId="4" fillId="0" borderId="0" xfId="3" applyNumberFormat="1" applyFont="1" applyFill="1" applyBorder="1" applyAlignment="1">
      <alignment horizontal="left"/>
    </xf>
  </cellXfs>
  <cellStyles count="5">
    <cellStyle name="桁区切り" xfId="1" builtinId="6"/>
    <cellStyle name="桁区切り 2" xfId="3"/>
    <cellStyle name="標準" xfId="0" builtinId="0"/>
    <cellStyle name="標準 3" xfId="4"/>
    <cellStyle name="標準_19年報原稿 6(62～80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D39"/>
  <sheetViews>
    <sheetView showGridLines="0" tabSelected="1" view="pageBreakPreview" topLeftCell="F16" zoomScaleNormal="25" workbookViewId="0">
      <selection activeCell="A17" sqref="A17:Z29"/>
    </sheetView>
  </sheetViews>
  <sheetFormatPr defaultColWidth="8.26953125" defaultRowHeight="18" x14ac:dyDescent="0.55000000000000004"/>
  <cols>
    <col min="1" max="1" width="12.54296875" style="3" customWidth="1"/>
    <col min="2" max="23" width="5.6328125" style="1" customWidth="1"/>
    <col min="24" max="24" width="6.453125" style="1" customWidth="1"/>
    <col min="25" max="25" width="9.81640625" style="1" customWidth="1"/>
    <col min="26" max="26" width="5.6328125" style="1" customWidth="1"/>
    <col min="27" max="27" width="5.453125" style="2" customWidth="1"/>
    <col min="28" max="16384" width="8.26953125" style="1"/>
  </cols>
  <sheetData>
    <row r="1" spans="1:30" x14ac:dyDescent="0.55000000000000004">
      <c r="A1" s="80" t="s">
        <v>51</v>
      </c>
      <c r="B1" s="79"/>
      <c r="C1" s="79"/>
      <c r="D1" s="4"/>
      <c r="E1" s="4"/>
      <c r="F1" s="4"/>
      <c r="G1" s="4"/>
      <c r="H1" s="4"/>
      <c r="I1" s="4"/>
      <c r="J1" s="8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 t="s">
        <v>50</v>
      </c>
      <c r="Y1" s="4"/>
      <c r="Z1" s="78"/>
      <c r="AA1" s="4"/>
      <c r="AB1" s="4"/>
      <c r="AC1" s="4"/>
      <c r="AD1" s="4"/>
    </row>
    <row r="2" spans="1:30" s="45" customFormat="1" ht="13.5" customHeight="1" x14ac:dyDescent="0.55000000000000004">
      <c r="A2" s="71"/>
      <c r="B2" s="77" t="s">
        <v>49</v>
      </c>
      <c r="C2" s="76"/>
      <c r="D2" s="76"/>
      <c r="E2" s="76"/>
      <c r="F2" s="76"/>
      <c r="G2" s="76"/>
      <c r="H2" s="76"/>
      <c r="I2" s="65"/>
      <c r="J2" s="66" t="s">
        <v>48</v>
      </c>
      <c r="K2" s="76"/>
      <c r="L2" s="76"/>
      <c r="M2" s="76"/>
      <c r="N2" s="76"/>
      <c r="O2" s="76"/>
      <c r="P2" s="76"/>
      <c r="Q2" s="65"/>
      <c r="R2" s="63" t="s">
        <v>47</v>
      </c>
      <c r="S2" s="75" t="s">
        <v>46</v>
      </c>
      <c r="T2" s="74"/>
      <c r="U2" s="64" t="s">
        <v>45</v>
      </c>
      <c r="V2" s="64" t="s">
        <v>44</v>
      </c>
      <c r="W2" s="64" t="s">
        <v>43</v>
      </c>
      <c r="X2" s="64" t="s">
        <v>42</v>
      </c>
      <c r="Y2" s="73" t="s">
        <v>41</v>
      </c>
      <c r="Z2" s="72" t="s">
        <v>40</v>
      </c>
      <c r="AA2" s="8"/>
      <c r="AB2" s="46"/>
      <c r="AC2" s="46"/>
      <c r="AD2" s="46"/>
    </row>
    <row r="3" spans="1:30" s="45" customFormat="1" x14ac:dyDescent="0.55000000000000004">
      <c r="A3" s="71"/>
      <c r="B3" s="70" t="s">
        <v>38</v>
      </c>
      <c r="C3" s="69" t="s">
        <v>37</v>
      </c>
      <c r="D3" s="66" t="s">
        <v>36</v>
      </c>
      <c r="E3" s="65"/>
      <c r="F3" s="64" t="s">
        <v>35</v>
      </c>
      <c r="G3" s="64" t="s">
        <v>39</v>
      </c>
      <c r="H3" s="64" t="s">
        <v>33</v>
      </c>
      <c r="I3" s="64" t="s">
        <v>31</v>
      </c>
      <c r="J3" s="68" t="s">
        <v>38</v>
      </c>
      <c r="K3" s="67" t="s">
        <v>37</v>
      </c>
      <c r="L3" s="66" t="s">
        <v>36</v>
      </c>
      <c r="M3" s="65"/>
      <c r="N3" s="64" t="s">
        <v>35</v>
      </c>
      <c r="O3" s="64" t="s">
        <v>34</v>
      </c>
      <c r="P3" s="64" t="s">
        <v>33</v>
      </c>
      <c r="Q3" s="63" t="s">
        <v>31</v>
      </c>
      <c r="R3" s="62"/>
      <c r="S3" s="61"/>
      <c r="T3" s="60"/>
      <c r="U3" s="59"/>
      <c r="V3" s="59"/>
      <c r="W3" s="59"/>
      <c r="X3" s="59"/>
      <c r="Y3" s="58"/>
      <c r="Z3" s="57"/>
      <c r="AA3" s="8"/>
      <c r="AB3" s="46"/>
      <c r="AC3" s="46"/>
      <c r="AD3" s="46"/>
    </row>
    <row r="4" spans="1:30" s="45" customFormat="1" ht="127" x14ac:dyDescent="0.55000000000000004">
      <c r="A4" s="56"/>
      <c r="B4" s="55"/>
      <c r="C4" s="54"/>
      <c r="D4" s="50" t="s">
        <v>32</v>
      </c>
      <c r="E4" s="50" t="s">
        <v>31</v>
      </c>
      <c r="F4" s="49"/>
      <c r="G4" s="49"/>
      <c r="H4" s="49"/>
      <c r="I4" s="49"/>
      <c r="J4" s="53"/>
      <c r="K4" s="52"/>
      <c r="L4" s="50" t="s">
        <v>32</v>
      </c>
      <c r="M4" s="50" t="s">
        <v>31</v>
      </c>
      <c r="N4" s="49"/>
      <c r="O4" s="49"/>
      <c r="P4" s="49"/>
      <c r="Q4" s="51"/>
      <c r="R4" s="51"/>
      <c r="S4" s="50" t="s">
        <v>30</v>
      </c>
      <c r="T4" s="50" t="s">
        <v>29</v>
      </c>
      <c r="U4" s="49"/>
      <c r="V4" s="49"/>
      <c r="W4" s="49"/>
      <c r="X4" s="49"/>
      <c r="Y4" s="48"/>
      <c r="Z4" s="47"/>
      <c r="AA4" s="8"/>
      <c r="AB4" s="46"/>
      <c r="AC4" s="46"/>
      <c r="AD4" s="46"/>
    </row>
    <row r="5" spans="1:30" s="37" customFormat="1" ht="13.5" customHeight="1" x14ac:dyDescent="0.55000000000000004">
      <c r="A5" s="41" t="s">
        <v>28</v>
      </c>
      <c r="B5" s="44">
        <v>561</v>
      </c>
      <c r="C5" s="42">
        <v>15</v>
      </c>
      <c r="D5" s="42">
        <v>90</v>
      </c>
      <c r="E5" s="42">
        <v>29</v>
      </c>
      <c r="F5" s="42">
        <v>390</v>
      </c>
      <c r="G5" s="42">
        <v>3</v>
      </c>
      <c r="H5" s="42">
        <v>7</v>
      </c>
      <c r="I5" s="42">
        <v>27</v>
      </c>
      <c r="J5" s="43">
        <f>IF(SUM(K5:Q5)=0,"-",SUM(K5:Q5))</f>
        <v>3384</v>
      </c>
      <c r="K5" s="42">
        <v>50</v>
      </c>
      <c r="L5" s="42">
        <f>12+274</f>
        <v>286</v>
      </c>
      <c r="M5" s="42">
        <f>305-L5</f>
        <v>19</v>
      </c>
      <c r="N5" s="42">
        <v>1736</v>
      </c>
      <c r="O5" s="42">
        <v>470</v>
      </c>
      <c r="P5" s="42">
        <v>12</v>
      </c>
      <c r="Q5" s="42">
        <v>811</v>
      </c>
      <c r="R5" s="42">
        <v>276</v>
      </c>
      <c r="S5" s="43">
        <v>250</v>
      </c>
      <c r="T5" s="43">
        <v>578</v>
      </c>
      <c r="U5" s="43">
        <v>2934</v>
      </c>
      <c r="V5" s="42">
        <f>467+511+22+72+155</f>
        <v>1227</v>
      </c>
      <c r="W5" s="42">
        <v>57</v>
      </c>
      <c r="X5" s="42">
        <f>1706+2090+109+217+338</f>
        <v>4460</v>
      </c>
      <c r="Y5" s="42">
        <v>143</v>
      </c>
      <c r="Z5" s="42">
        <v>27</v>
      </c>
      <c r="AA5" s="39"/>
      <c r="AB5" s="38"/>
      <c r="AC5" s="38"/>
      <c r="AD5" s="38"/>
    </row>
    <row r="6" spans="1:30" s="37" customFormat="1" ht="13.5" customHeight="1" x14ac:dyDescent="0.55000000000000004">
      <c r="A6" s="41" t="s">
        <v>27</v>
      </c>
      <c r="B6" s="40">
        <f>SUM(B7:B8)</f>
        <v>36</v>
      </c>
      <c r="C6" s="40">
        <f>SUM(C7:C8)</f>
        <v>1</v>
      </c>
      <c r="D6" s="40">
        <f>SUM(D7:D8)</f>
        <v>6</v>
      </c>
      <c r="E6" s="40">
        <f>SUM(E7:E8)</f>
        <v>2</v>
      </c>
      <c r="F6" s="40">
        <f>SUM(F7:F8)</f>
        <v>22</v>
      </c>
      <c r="G6" s="40">
        <f>SUM(G7:G8)</f>
        <v>1</v>
      </c>
      <c r="H6" s="40">
        <f>SUM(H7:H8)</f>
        <v>0</v>
      </c>
      <c r="I6" s="40">
        <f>SUM(I7:I8)</f>
        <v>4</v>
      </c>
      <c r="J6" s="40">
        <f>SUM(J7:J8)</f>
        <v>281</v>
      </c>
      <c r="K6" s="40">
        <f>SUM(K7:K8)</f>
        <v>2</v>
      </c>
      <c r="L6" s="40">
        <f>SUM(L7:L8)</f>
        <v>12</v>
      </c>
      <c r="M6" s="40">
        <f>SUM(M7:M8)</f>
        <v>1</v>
      </c>
      <c r="N6" s="40">
        <f>SUM(N7:N8)</f>
        <v>148</v>
      </c>
      <c r="O6" s="40">
        <f>SUM(O7:O8)</f>
        <v>17</v>
      </c>
      <c r="P6" s="40">
        <f>SUM(P7:P8)</f>
        <v>74</v>
      </c>
      <c r="Q6" s="40">
        <f>SUM(Q7:Q8)</f>
        <v>27</v>
      </c>
      <c r="R6" s="40">
        <f>SUM(R7:R8)</f>
        <v>22</v>
      </c>
      <c r="S6" s="40">
        <f>SUM(S7:S8)</f>
        <v>18</v>
      </c>
      <c r="T6" s="40">
        <f>SUM(T7:T8)</f>
        <v>2</v>
      </c>
      <c r="U6" s="40">
        <f>SUM(U7:U8)</f>
        <v>163</v>
      </c>
      <c r="V6" s="40">
        <f>SUM(V7:V8)</f>
        <v>93</v>
      </c>
      <c r="W6" s="40">
        <f>SUM(W7:W8)</f>
        <v>2</v>
      </c>
      <c r="X6" s="40">
        <f>SUM(X7:X8)</f>
        <v>278</v>
      </c>
      <c r="Y6" s="40">
        <f>SUM(Y7:Y8)</f>
        <v>3</v>
      </c>
      <c r="Z6" s="40">
        <f>SUM(Z7:Z8)</f>
        <v>4</v>
      </c>
      <c r="AA6" s="39"/>
      <c r="AB6" s="38"/>
      <c r="AC6" s="38"/>
      <c r="AD6" s="38"/>
    </row>
    <row r="7" spans="1:30" ht="13.5" customHeight="1" x14ac:dyDescent="0.55000000000000004">
      <c r="A7" s="21" t="s">
        <v>26</v>
      </c>
      <c r="B7" s="20">
        <f>IF(SUM(C7:I7)=0,"-",SUM(C7:I7))</f>
        <v>29</v>
      </c>
      <c r="C7" s="19">
        <v>1</v>
      </c>
      <c r="D7" s="19">
        <v>3</v>
      </c>
      <c r="E7" s="35">
        <v>2</v>
      </c>
      <c r="F7" s="19">
        <v>19</v>
      </c>
      <c r="G7" s="35">
        <v>0</v>
      </c>
      <c r="H7" s="19">
        <v>0</v>
      </c>
      <c r="I7" s="35">
        <v>4</v>
      </c>
      <c r="J7" s="35">
        <f>IF(SUM(K7:Q7)=0,"-",SUM(K7:Q7))</f>
        <v>210</v>
      </c>
      <c r="K7" s="35">
        <v>2</v>
      </c>
      <c r="L7" s="35">
        <v>8</v>
      </c>
      <c r="M7" s="35">
        <v>1</v>
      </c>
      <c r="N7" s="35">
        <v>117</v>
      </c>
      <c r="O7" s="35">
        <v>1</v>
      </c>
      <c r="P7" s="19">
        <v>54</v>
      </c>
      <c r="Q7" s="35">
        <v>27</v>
      </c>
      <c r="R7" s="35">
        <v>18</v>
      </c>
      <c r="S7" s="19">
        <v>15</v>
      </c>
      <c r="T7" s="19">
        <v>1</v>
      </c>
      <c r="U7" s="35">
        <v>120</v>
      </c>
      <c r="V7" s="36">
        <v>72</v>
      </c>
      <c r="W7" s="36">
        <v>2</v>
      </c>
      <c r="X7" s="36">
        <v>217</v>
      </c>
      <c r="Y7" s="35">
        <v>1</v>
      </c>
      <c r="Z7" s="19">
        <v>4</v>
      </c>
      <c r="AA7" s="8"/>
      <c r="AB7" s="4"/>
      <c r="AC7" s="4"/>
      <c r="AD7" s="4"/>
    </row>
    <row r="8" spans="1:30" ht="13.5" customHeight="1" x14ac:dyDescent="0.55000000000000004">
      <c r="A8" s="21" t="s">
        <v>25</v>
      </c>
      <c r="B8" s="19">
        <f>IF(SUM(C8:I8)=0,"-",SUM(C8:I8))</f>
        <v>7</v>
      </c>
      <c r="C8" s="19" t="str">
        <f>IF(SUM(C9:C16)=0,"-",SUM(C9:C16))</f>
        <v>-</v>
      </c>
      <c r="D8" s="19">
        <f>IF(SUM(D9:D16)=0,"-",SUM(D9:D16))</f>
        <v>3</v>
      </c>
      <c r="E8" s="19" t="str">
        <f>IF(SUM(E9:E16)=0,"-",SUM(E9:E16))</f>
        <v>-</v>
      </c>
      <c r="F8" s="19">
        <f>IF(SUM(F9:F16)=0,"-",SUM(F9:F16))</f>
        <v>3</v>
      </c>
      <c r="G8" s="19">
        <f>IF(SUM(G9:G16)=0,"-",SUM(G9:G16))</f>
        <v>1</v>
      </c>
      <c r="H8" s="19" t="str">
        <f>IF(SUM(H9:H16)=0,"-",SUM(H9:H16))</f>
        <v>-</v>
      </c>
      <c r="I8" s="19" t="str">
        <f>IF(SUM(I9:I16)=0,"-",SUM(I9:I16))</f>
        <v>-</v>
      </c>
      <c r="J8" s="19">
        <f>IF(SUM(K8:Q8)=0,"-",SUM(K8:Q8))</f>
        <v>71</v>
      </c>
      <c r="K8" s="19" t="str">
        <f>IF(SUM(K9:K16)=0,"-",SUM(K9:K16))</f>
        <v>-</v>
      </c>
      <c r="L8" s="19">
        <f>IF(SUM(L9:L16)=0,"-",SUM(L9:L16))</f>
        <v>4</v>
      </c>
      <c r="M8" s="19" t="str">
        <f>IF(SUM(M9:M16)=0,"-",SUM(M9:M16))</f>
        <v>-</v>
      </c>
      <c r="N8" s="19">
        <f>IF(SUM(N9:N16)=0,"-",SUM(N9:N16))</f>
        <v>31</v>
      </c>
      <c r="O8" s="19">
        <f>IF(SUM(O9:O16)=0,"-",SUM(O9:O16))</f>
        <v>16</v>
      </c>
      <c r="P8" s="19">
        <f>IF(SUM(P9:P16)=0,"-",SUM(P9:P16))</f>
        <v>20</v>
      </c>
      <c r="Q8" s="19" t="str">
        <f>IF(SUM(Q9:Q16)=0,"-",SUM(Q9:Q16))</f>
        <v>-</v>
      </c>
      <c r="R8" s="19">
        <f>IF(SUM(R9:R16)=0,"-",SUM(R9:R16))</f>
        <v>4</v>
      </c>
      <c r="S8" s="19">
        <f>IF(SUM(S9:S16)=0,"-",SUM(S9:S16))</f>
        <v>3</v>
      </c>
      <c r="T8" s="19">
        <f>IF(SUM(T9:T16)=0,"-",SUM(T9:T16))</f>
        <v>1</v>
      </c>
      <c r="U8" s="19">
        <f>IF(SUM(U9:U16)=0,"-",SUM(U9:U16))</f>
        <v>43</v>
      </c>
      <c r="V8" s="19">
        <f>IF(SUM(V9:V16)=0,"-",SUM(V9:V16))</f>
        <v>21</v>
      </c>
      <c r="W8" s="19" t="str">
        <f>IF(SUM(W9:W16)=0,"-",SUM(W9:W16))</f>
        <v>-</v>
      </c>
      <c r="X8" s="19">
        <f>IF(SUM(X9:X16)=0,"-",SUM(X9:X16))</f>
        <v>61</v>
      </c>
      <c r="Y8" s="19">
        <f>IF(SUM(Y9:Y16)=0,"-",SUM(Y9:Y16))</f>
        <v>2</v>
      </c>
      <c r="Z8" s="19" t="str">
        <f>IF(SUM(Z9:Z16)=0,"-",SUM(Z9:Z16))</f>
        <v>-</v>
      </c>
      <c r="AA8" s="8"/>
      <c r="AB8" s="4"/>
      <c r="AC8" s="4"/>
      <c r="AD8" s="4"/>
    </row>
    <row r="9" spans="1:30" ht="13.5" customHeight="1" x14ac:dyDescent="0.55000000000000004">
      <c r="A9" s="15" t="s">
        <v>24</v>
      </c>
      <c r="B9" s="14" t="str">
        <f>IF(SUM(C9:I9)=0,"-",SUM(C9:I9))</f>
        <v>-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33">
        <f>IF(SUM(K9:Q9)=0,"-",SUM(K9:Q9))</f>
        <v>26</v>
      </c>
      <c r="K9" s="13" t="s">
        <v>16</v>
      </c>
      <c r="L9" s="32" t="s">
        <v>2</v>
      </c>
      <c r="M9" s="31" t="s">
        <v>2</v>
      </c>
      <c r="N9" s="31">
        <v>8</v>
      </c>
      <c r="O9" s="31">
        <v>6</v>
      </c>
      <c r="P9" s="31">
        <v>12</v>
      </c>
      <c r="Q9" s="31" t="s">
        <v>2</v>
      </c>
      <c r="R9" s="31" t="s">
        <v>16</v>
      </c>
      <c r="S9" s="31" t="s">
        <v>2</v>
      </c>
      <c r="T9" s="31" t="s">
        <v>2</v>
      </c>
      <c r="U9" s="31">
        <v>17</v>
      </c>
      <c r="V9" s="31">
        <v>9</v>
      </c>
      <c r="W9" s="31" t="s">
        <v>2</v>
      </c>
      <c r="X9" s="31">
        <v>23</v>
      </c>
      <c r="Y9" s="31" t="s">
        <v>16</v>
      </c>
      <c r="Z9" s="31" t="s">
        <v>2</v>
      </c>
      <c r="AA9" s="8"/>
      <c r="AB9" s="4"/>
      <c r="AC9" s="4"/>
      <c r="AD9" s="4"/>
    </row>
    <row r="10" spans="1:30" ht="13.5" customHeight="1" x14ac:dyDescent="0.55000000000000004">
      <c r="A10" s="15" t="s">
        <v>23</v>
      </c>
      <c r="B10" s="14">
        <f>IF(SUM(C10:I10)=0,"-",SUM(C10:I10))</f>
        <v>1</v>
      </c>
      <c r="C10" s="13" t="s">
        <v>16</v>
      </c>
      <c r="D10" s="13">
        <v>1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33">
        <f>IF(SUM(K10:Q10)=0,"-",SUM(K10:Q10))</f>
        <v>3</v>
      </c>
      <c r="K10" s="13" t="s">
        <v>16</v>
      </c>
      <c r="L10" s="32">
        <v>1</v>
      </c>
      <c r="M10" s="31" t="s">
        <v>2</v>
      </c>
      <c r="N10" s="31">
        <v>1</v>
      </c>
      <c r="O10" s="31">
        <v>1</v>
      </c>
      <c r="P10" s="31" t="s">
        <v>2</v>
      </c>
      <c r="Q10" s="31" t="s">
        <v>2</v>
      </c>
      <c r="R10" s="31">
        <v>1</v>
      </c>
      <c r="S10" s="31" t="s">
        <v>2</v>
      </c>
      <c r="T10" s="31" t="s">
        <v>2</v>
      </c>
      <c r="U10" s="31">
        <v>4</v>
      </c>
      <c r="V10" s="31" t="s">
        <v>2</v>
      </c>
      <c r="W10" s="31" t="s">
        <v>2</v>
      </c>
      <c r="X10" s="31">
        <v>2</v>
      </c>
      <c r="Y10" s="31" t="s">
        <v>16</v>
      </c>
      <c r="Z10" s="31" t="s">
        <v>2</v>
      </c>
      <c r="AA10" s="8"/>
      <c r="AB10" s="4"/>
      <c r="AC10" s="4"/>
      <c r="AD10" s="4"/>
    </row>
    <row r="11" spans="1:30" ht="13.5" customHeight="1" x14ac:dyDescent="0.55000000000000004">
      <c r="A11" s="15" t="s">
        <v>22</v>
      </c>
      <c r="B11" s="13" t="str">
        <f>IF(SUM(C11:I11)=0,"-",SUM(C11:I11))</f>
        <v>-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33">
        <f>IF(SUM(K11:Q11)=0,"-",SUM(K11:Q11))</f>
        <v>3</v>
      </c>
      <c r="K11" s="13" t="s">
        <v>16</v>
      </c>
      <c r="L11" s="32">
        <v>1</v>
      </c>
      <c r="M11" s="31" t="s">
        <v>2</v>
      </c>
      <c r="N11" s="31" t="s">
        <v>2</v>
      </c>
      <c r="O11" s="31">
        <v>1</v>
      </c>
      <c r="P11" s="31">
        <v>1</v>
      </c>
      <c r="Q11" s="31" t="s">
        <v>2</v>
      </c>
      <c r="R11" s="31" t="s">
        <v>16</v>
      </c>
      <c r="S11" s="31" t="s">
        <v>2</v>
      </c>
      <c r="T11" s="31" t="s">
        <v>2</v>
      </c>
      <c r="U11" s="31">
        <v>2</v>
      </c>
      <c r="V11" s="31" t="s">
        <v>2</v>
      </c>
      <c r="W11" s="31" t="s">
        <v>2</v>
      </c>
      <c r="X11" s="31" t="s">
        <v>2</v>
      </c>
      <c r="Y11" s="31" t="s">
        <v>16</v>
      </c>
      <c r="Z11" s="31" t="s">
        <v>2</v>
      </c>
      <c r="AA11" s="8"/>
      <c r="AB11" s="4"/>
      <c r="AC11" s="4"/>
      <c r="AD11" s="4"/>
    </row>
    <row r="12" spans="1:30" ht="13.5" customHeight="1" x14ac:dyDescent="0.55000000000000004">
      <c r="A12" s="15" t="s">
        <v>21</v>
      </c>
      <c r="B12" s="14" t="str">
        <f>IF(SUM(C12:I12)=0,"-",SUM(C12:I12))</f>
        <v>-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33">
        <f>IF(SUM(K12:Q12)=0,"-",SUM(K12:Q12))</f>
        <v>4</v>
      </c>
      <c r="K12" s="13" t="s">
        <v>16</v>
      </c>
      <c r="L12" s="32">
        <v>1</v>
      </c>
      <c r="M12" s="31" t="s">
        <v>2</v>
      </c>
      <c r="N12" s="31" t="s">
        <v>2</v>
      </c>
      <c r="O12" s="31">
        <v>1</v>
      </c>
      <c r="P12" s="31">
        <v>2</v>
      </c>
      <c r="Q12" s="31" t="s">
        <v>2</v>
      </c>
      <c r="R12" s="31" t="s">
        <v>16</v>
      </c>
      <c r="S12" s="31" t="s">
        <v>2</v>
      </c>
      <c r="T12" s="31" t="s">
        <v>2</v>
      </c>
      <c r="U12" s="31">
        <v>2</v>
      </c>
      <c r="V12" s="31" t="s">
        <v>2</v>
      </c>
      <c r="W12" s="31" t="s">
        <v>2</v>
      </c>
      <c r="X12" s="31">
        <v>1</v>
      </c>
      <c r="Y12" s="31">
        <v>1</v>
      </c>
      <c r="Z12" s="31" t="s">
        <v>2</v>
      </c>
      <c r="AA12" s="8"/>
      <c r="AB12" s="4"/>
      <c r="AC12" s="4"/>
      <c r="AD12" s="4"/>
    </row>
    <row r="13" spans="1:30" ht="13.5" customHeight="1" x14ac:dyDescent="0.55000000000000004">
      <c r="A13" s="15" t="s">
        <v>20</v>
      </c>
      <c r="B13" s="14">
        <f>IF(SUM(C13:I13)=0,"-",SUM(C13:I13))</f>
        <v>1</v>
      </c>
      <c r="C13" s="13" t="s">
        <v>16</v>
      </c>
      <c r="D13" s="13">
        <v>1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33">
        <f>IF(SUM(K13:Q13)=0,"-",SUM(K13:Q13))</f>
        <v>3</v>
      </c>
      <c r="K13" s="13" t="s">
        <v>16</v>
      </c>
      <c r="L13" s="34" t="s">
        <v>16</v>
      </c>
      <c r="M13" s="31" t="s">
        <v>2</v>
      </c>
      <c r="N13" s="31">
        <v>2</v>
      </c>
      <c r="O13" s="31">
        <v>1</v>
      </c>
      <c r="P13" s="31" t="s">
        <v>2</v>
      </c>
      <c r="Q13" s="31" t="s">
        <v>2</v>
      </c>
      <c r="R13" s="31">
        <v>1</v>
      </c>
      <c r="S13" s="31" t="s">
        <v>2</v>
      </c>
      <c r="T13" s="31" t="s">
        <v>2</v>
      </c>
      <c r="U13" s="31">
        <v>1</v>
      </c>
      <c r="V13" s="31" t="s">
        <v>2</v>
      </c>
      <c r="W13" s="31" t="s">
        <v>2</v>
      </c>
      <c r="X13" s="31">
        <v>5</v>
      </c>
      <c r="Y13" s="31">
        <v>1</v>
      </c>
      <c r="Z13" s="31" t="s">
        <v>2</v>
      </c>
      <c r="AA13" s="8"/>
      <c r="AB13" s="4"/>
      <c r="AC13" s="4"/>
      <c r="AD13" s="4"/>
    </row>
    <row r="14" spans="1:30" ht="13.5" customHeight="1" x14ac:dyDescent="0.55000000000000004">
      <c r="A14" s="15" t="s">
        <v>19</v>
      </c>
      <c r="B14" s="13">
        <f>IF(SUM(C14:I14)=0,"-",SUM(C14:I14))</f>
        <v>2</v>
      </c>
      <c r="C14" s="13" t="s">
        <v>16</v>
      </c>
      <c r="D14" s="13" t="s">
        <v>16</v>
      </c>
      <c r="E14" s="13" t="s">
        <v>16</v>
      </c>
      <c r="F14" s="13">
        <v>1</v>
      </c>
      <c r="G14" s="13">
        <v>1</v>
      </c>
      <c r="H14" s="13" t="s">
        <v>16</v>
      </c>
      <c r="I14" s="13" t="s">
        <v>16</v>
      </c>
      <c r="J14" s="33">
        <f>IF(SUM(K14:Q14)=0,"-",SUM(K14:Q14))</f>
        <v>19</v>
      </c>
      <c r="K14" s="13" t="s">
        <v>16</v>
      </c>
      <c r="L14" s="32" t="s">
        <v>2</v>
      </c>
      <c r="M14" s="31" t="s">
        <v>2</v>
      </c>
      <c r="N14" s="31">
        <v>11</v>
      </c>
      <c r="O14" s="31">
        <v>3</v>
      </c>
      <c r="P14" s="31">
        <v>5</v>
      </c>
      <c r="Q14" s="31" t="s">
        <v>2</v>
      </c>
      <c r="R14" s="31">
        <v>1</v>
      </c>
      <c r="S14" s="31">
        <v>2</v>
      </c>
      <c r="T14" s="31">
        <v>1</v>
      </c>
      <c r="U14" s="31">
        <v>10</v>
      </c>
      <c r="V14" s="31">
        <v>12</v>
      </c>
      <c r="W14" s="31" t="s">
        <v>2</v>
      </c>
      <c r="X14" s="31">
        <v>11</v>
      </c>
      <c r="Y14" s="31" t="s">
        <v>16</v>
      </c>
      <c r="Z14" s="31" t="s">
        <v>2</v>
      </c>
      <c r="AA14" s="8"/>
      <c r="AB14" s="4"/>
      <c r="AC14" s="4"/>
      <c r="AD14" s="4"/>
    </row>
    <row r="15" spans="1:30" ht="13.5" customHeight="1" x14ac:dyDescent="0.55000000000000004">
      <c r="A15" s="15" t="s">
        <v>18</v>
      </c>
      <c r="B15" s="14" t="str">
        <f>IF(SUM(C15:I15)=0,"-",SUM(C15:I15))</f>
        <v>-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33">
        <f>IF(SUM(K15:Q15)=0,"-",SUM(K15:Q15))</f>
        <v>3</v>
      </c>
      <c r="K15" s="13" t="s">
        <v>16</v>
      </c>
      <c r="L15" s="32" t="s">
        <v>2</v>
      </c>
      <c r="M15" s="31" t="s">
        <v>2</v>
      </c>
      <c r="N15" s="31">
        <v>2</v>
      </c>
      <c r="O15" s="31">
        <v>1</v>
      </c>
      <c r="P15" s="31" t="s">
        <v>2</v>
      </c>
      <c r="Q15" s="31" t="s">
        <v>2</v>
      </c>
      <c r="R15" s="31" t="s">
        <v>2</v>
      </c>
      <c r="S15" s="31" t="s">
        <v>2</v>
      </c>
      <c r="T15" s="31" t="s">
        <v>2</v>
      </c>
      <c r="U15" s="31">
        <v>1</v>
      </c>
      <c r="V15" s="31" t="s">
        <v>2</v>
      </c>
      <c r="W15" s="31" t="s">
        <v>2</v>
      </c>
      <c r="X15" s="31">
        <v>2</v>
      </c>
      <c r="Y15" s="31" t="s">
        <v>16</v>
      </c>
      <c r="Z15" s="31" t="s">
        <v>2</v>
      </c>
      <c r="AA15" s="8"/>
      <c r="AB15" s="4"/>
      <c r="AC15" s="4"/>
      <c r="AD15" s="4"/>
    </row>
    <row r="16" spans="1:30" ht="13.5" customHeight="1" x14ac:dyDescent="0.55000000000000004">
      <c r="A16" s="15" t="s">
        <v>17</v>
      </c>
      <c r="B16" s="14">
        <f>IF(SUM(C16:I16)=0,"-",SUM(C16:I16))</f>
        <v>3</v>
      </c>
      <c r="C16" s="13" t="s">
        <v>16</v>
      </c>
      <c r="D16" s="13">
        <v>1</v>
      </c>
      <c r="E16" s="13" t="s">
        <v>16</v>
      </c>
      <c r="F16" s="13">
        <v>2</v>
      </c>
      <c r="G16" s="13" t="s">
        <v>16</v>
      </c>
      <c r="H16" s="13" t="s">
        <v>16</v>
      </c>
      <c r="I16" s="13" t="s">
        <v>16</v>
      </c>
      <c r="J16" s="33">
        <f>IF(SUM(K16:Q16)=0,"-",SUM(K16:Q16))</f>
        <v>10</v>
      </c>
      <c r="K16" s="13" t="s">
        <v>16</v>
      </c>
      <c r="L16" s="32">
        <v>1</v>
      </c>
      <c r="M16" s="31" t="s">
        <v>2</v>
      </c>
      <c r="N16" s="31">
        <v>7</v>
      </c>
      <c r="O16" s="31">
        <v>2</v>
      </c>
      <c r="P16" s="31" t="s">
        <v>2</v>
      </c>
      <c r="Q16" s="31" t="s">
        <v>2</v>
      </c>
      <c r="R16" s="31">
        <v>1</v>
      </c>
      <c r="S16" s="31">
        <v>1</v>
      </c>
      <c r="T16" s="31" t="s">
        <v>2</v>
      </c>
      <c r="U16" s="31">
        <v>6</v>
      </c>
      <c r="V16" s="31" t="s">
        <v>16</v>
      </c>
      <c r="W16" s="31" t="s">
        <v>2</v>
      </c>
      <c r="X16" s="31">
        <v>17</v>
      </c>
      <c r="Y16" s="31" t="s">
        <v>16</v>
      </c>
      <c r="Z16" s="31" t="s">
        <v>2</v>
      </c>
      <c r="AA16" s="8"/>
      <c r="AB16" s="4"/>
      <c r="AC16" s="4"/>
      <c r="AD16" s="4"/>
    </row>
    <row r="17" spans="1:30" s="22" customFormat="1" ht="47" customHeight="1" x14ac:dyDescent="0.55000000000000004">
      <c r="A17" s="27" t="s">
        <v>15</v>
      </c>
      <c r="B17" s="26">
        <f>B18</f>
        <v>7</v>
      </c>
      <c r="C17" s="25">
        <f>C18</f>
        <v>1</v>
      </c>
      <c r="D17" s="25">
        <f>D18</f>
        <v>5</v>
      </c>
      <c r="E17" s="25" t="str">
        <f>E18</f>
        <v>-</v>
      </c>
      <c r="F17" s="25">
        <f>F18</f>
        <v>1</v>
      </c>
      <c r="G17" s="25" t="str">
        <f>G18</f>
        <v>-</v>
      </c>
      <c r="H17" s="25" t="str">
        <f>H18</f>
        <v>-</v>
      </c>
      <c r="I17" s="25" t="str">
        <f>I18</f>
        <v>-</v>
      </c>
      <c r="J17" s="30">
        <f>J18</f>
        <v>15</v>
      </c>
      <c r="K17" s="25" t="str">
        <f>K18</f>
        <v>-</v>
      </c>
      <c r="L17" s="29">
        <f>L18</f>
        <v>3</v>
      </c>
      <c r="M17" s="28" t="str">
        <f>M18</f>
        <v>-</v>
      </c>
      <c r="N17" s="28">
        <f>N18</f>
        <v>3</v>
      </c>
      <c r="O17" s="28">
        <f>O18</f>
        <v>6</v>
      </c>
      <c r="P17" s="28">
        <f>P18</f>
        <v>2</v>
      </c>
      <c r="Q17" s="28">
        <f>Q18</f>
        <v>1</v>
      </c>
      <c r="R17" s="28">
        <f>R18</f>
        <v>5</v>
      </c>
      <c r="S17" s="28">
        <f>S18</f>
        <v>5</v>
      </c>
      <c r="T17" s="28" t="str">
        <f>T18</f>
        <v>-</v>
      </c>
      <c r="U17" s="28">
        <f>U18</f>
        <v>18</v>
      </c>
      <c r="V17" s="28">
        <f>V18</f>
        <v>3</v>
      </c>
      <c r="W17" s="28" t="str">
        <f>W18</f>
        <v>-</v>
      </c>
      <c r="X17" s="28">
        <f>X18</f>
        <v>22</v>
      </c>
      <c r="Y17" s="28" t="str">
        <f>Y18</f>
        <v>-</v>
      </c>
      <c r="Z17" s="28" t="str">
        <f>Z18</f>
        <v>-</v>
      </c>
      <c r="AA17" s="24"/>
      <c r="AB17" s="23"/>
      <c r="AC17" s="23"/>
      <c r="AD17" s="23"/>
    </row>
    <row r="18" spans="1:30" s="16" customFormat="1" ht="13.5" customHeight="1" x14ac:dyDescent="0.55000000000000004">
      <c r="A18" s="21" t="s">
        <v>14</v>
      </c>
      <c r="B18" s="20">
        <v>7</v>
      </c>
      <c r="C18" s="19">
        <v>1</v>
      </c>
      <c r="D18" s="19">
        <v>5</v>
      </c>
      <c r="E18" s="19" t="s">
        <v>2</v>
      </c>
      <c r="F18" s="19">
        <v>1</v>
      </c>
      <c r="G18" s="19" t="s">
        <v>2</v>
      </c>
      <c r="H18" s="19" t="s">
        <v>2</v>
      </c>
      <c r="I18" s="19" t="s">
        <v>2</v>
      </c>
      <c r="J18" s="19">
        <v>15</v>
      </c>
      <c r="K18" s="19" t="s">
        <v>2</v>
      </c>
      <c r="L18" s="19">
        <v>3</v>
      </c>
      <c r="M18" s="19" t="s">
        <v>2</v>
      </c>
      <c r="N18" s="19">
        <v>3</v>
      </c>
      <c r="O18" s="19">
        <v>6</v>
      </c>
      <c r="P18" s="19">
        <v>2</v>
      </c>
      <c r="Q18" s="19">
        <v>1</v>
      </c>
      <c r="R18" s="19">
        <v>5</v>
      </c>
      <c r="S18" s="19">
        <v>5</v>
      </c>
      <c r="T18" s="19" t="s">
        <v>2</v>
      </c>
      <c r="U18" s="19">
        <v>18</v>
      </c>
      <c r="V18" s="19">
        <v>3</v>
      </c>
      <c r="W18" s="19" t="s">
        <v>2</v>
      </c>
      <c r="X18" s="19">
        <v>22</v>
      </c>
      <c r="Y18" s="19" t="s">
        <v>2</v>
      </c>
      <c r="Z18" s="19" t="s">
        <v>2</v>
      </c>
      <c r="AA18" s="18"/>
      <c r="AB18" s="17"/>
      <c r="AC18" s="17"/>
      <c r="AD18" s="17"/>
    </row>
    <row r="19" spans="1:30" ht="13.5" customHeight="1" x14ac:dyDescent="0.55000000000000004">
      <c r="A19" s="15" t="s">
        <v>13</v>
      </c>
      <c r="B19" s="13">
        <v>3</v>
      </c>
      <c r="C19" s="13">
        <v>1</v>
      </c>
      <c r="D19" s="13">
        <v>2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6</v>
      </c>
      <c r="K19" s="13">
        <v>0</v>
      </c>
      <c r="L19" s="13">
        <v>0</v>
      </c>
      <c r="M19" s="13">
        <v>0</v>
      </c>
      <c r="N19" s="13">
        <v>2</v>
      </c>
      <c r="O19" s="13">
        <v>2</v>
      </c>
      <c r="P19" s="13">
        <v>1</v>
      </c>
      <c r="Q19" s="13">
        <v>1</v>
      </c>
      <c r="R19" s="13">
        <v>2</v>
      </c>
      <c r="S19" s="13">
        <v>2</v>
      </c>
      <c r="T19" s="13">
        <v>0</v>
      </c>
      <c r="U19" s="13">
        <v>7</v>
      </c>
      <c r="V19" s="13">
        <v>2</v>
      </c>
      <c r="W19" s="13">
        <v>0</v>
      </c>
      <c r="X19" s="13">
        <v>9</v>
      </c>
      <c r="Y19" s="13">
        <v>0</v>
      </c>
      <c r="Z19" s="13">
        <v>0</v>
      </c>
      <c r="AA19" s="8"/>
      <c r="AB19" s="4"/>
      <c r="AC19" s="4"/>
      <c r="AD19" s="4"/>
    </row>
    <row r="20" spans="1:30" ht="13.5" customHeight="1" x14ac:dyDescent="0.55000000000000004">
      <c r="A20" s="15" t="s">
        <v>12</v>
      </c>
      <c r="B20" s="14">
        <v>1</v>
      </c>
      <c r="C20" s="13">
        <v>0</v>
      </c>
      <c r="D20" s="13">
        <v>1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1</v>
      </c>
      <c r="K20" s="13">
        <v>0</v>
      </c>
      <c r="L20" s="13">
        <v>0</v>
      </c>
      <c r="M20" s="13">
        <v>0</v>
      </c>
      <c r="N20" s="13">
        <v>0</v>
      </c>
      <c r="O20" s="13">
        <v>1</v>
      </c>
      <c r="P20" s="13">
        <v>0</v>
      </c>
      <c r="Q20" s="13">
        <v>0</v>
      </c>
      <c r="R20" s="13">
        <v>1</v>
      </c>
      <c r="S20" s="13">
        <v>1</v>
      </c>
      <c r="T20" s="13">
        <v>0</v>
      </c>
      <c r="U20" s="13">
        <v>3</v>
      </c>
      <c r="V20" s="13">
        <v>0</v>
      </c>
      <c r="W20" s="13">
        <v>0</v>
      </c>
      <c r="X20" s="13">
        <v>4</v>
      </c>
      <c r="Y20" s="13">
        <v>0</v>
      </c>
      <c r="Z20" s="13">
        <v>0</v>
      </c>
      <c r="AA20" s="8"/>
      <c r="AB20" s="4"/>
      <c r="AC20" s="4"/>
      <c r="AD20" s="4"/>
    </row>
    <row r="21" spans="1:30" ht="13.5" customHeight="1" x14ac:dyDescent="0.55000000000000004">
      <c r="A21" s="15" t="s">
        <v>11</v>
      </c>
      <c r="B21" s="14">
        <v>1</v>
      </c>
      <c r="C21" s="13">
        <v>0</v>
      </c>
      <c r="D21" s="13">
        <v>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3</v>
      </c>
      <c r="K21" s="13">
        <v>0</v>
      </c>
      <c r="L21" s="13">
        <v>0</v>
      </c>
      <c r="M21" s="13">
        <v>0</v>
      </c>
      <c r="N21" s="13">
        <v>1</v>
      </c>
      <c r="O21" s="13">
        <v>1</v>
      </c>
      <c r="P21" s="13">
        <v>1</v>
      </c>
      <c r="Q21" s="13">
        <v>0</v>
      </c>
      <c r="R21" s="13">
        <v>1</v>
      </c>
      <c r="S21" s="13">
        <v>1</v>
      </c>
      <c r="T21" s="13">
        <v>0</v>
      </c>
      <c r="U21" s="13">
        <v>3</v>
      </c>
      <c r="V21" s="13">
        <v>0</v>
      </c>
      <c r="W21" s="13">
        <v>0</v>
      </c>
      <c r="X21" s="13">
        <v>4</v>
      </c>
      <c r="Y21" s="13">
        <v>0</v>
      </c>
      <c r="Z21" s="13">
        <v>0</v>
      </c>
      <c r="AA21" s="8"/>
      <c r="AB21" s="4"/>
      <c r="AC21" s="4"/>
      <c r="AD21" s="4"/>
    </row>
    <row r="22" spans="1:30" ht="13.5" customHeight="1" x14ac:dyDescent="0.55000000000000004">
      <c r="A22" s="15" t="s">
        <v>10</v>
      </c>
      <c r="B22" s="13">
        <v>2</v>
      </c>
      <c r="C22" s="13">
        <v>0</v>
      </c>
      <c r="D22" s="13">
        <v>1</v>
      </c>
      <c r="E22" s="13">
        <v>0</v>
      </c>
      <c r="F22" s="13">
        <v>1</v>
      </c>
      <c r="G22" s="13">
        <v>0</v>
      </c>
      <c r="H22" s="13">
        <v>0</v>
      </c>
      <c r="I22" s="13">
        <v>0</v>
      </c>
      <c r="J22" s="13">
        <v>5</v>
      </c>
      <c r="K22" s="13">
        <v>0</v>
      </c>
      <c r="L22" s="13">
        <v>3</v>
      </c>
      <c r="M22" s="13">
        <v>0</v>
      </c>
      <c r="N22" s="13">
        <v>0</v>
      </c>
      <c r="O22" s="13">
        <v>2</v>
      </c>
      <c r="P22" s="13">
        <v>0</v>
      </c>
      <c r="Q22" s="13">
        <v>0</v>
      </c>
      <c r="R22" s="13">
        <v>1</v>
      </c>
      <c r="S22" s="13">
        <v>1</v>
      </c>
      <c r="T22" s="13">
        <v>0</v>
      </c>
      <c r="U22" s="13">
        <v>5</v>
      </c>
      <c r="V22" s="13">
        <v>1</v>
      </c>
      <c r="W22" s="13">
        <v>0</v>
      </c>
      <c r="X22" s="13">
        <v>5</v>
      </c>
      <c r="Y22" s="13">
        <v>0</v>
      </c>
      <c r="Z22" s="13">
        <v>0</v>
      </c>
      <c r="AA22" s="8"/>
      <c r="AB22" s="4"/>
      <c r="AC22" s="4"/>
      <c r="AD22" s="4"/>
    </row>
    <row r="23" spans="1:30" s="22" customFormat="1" ht="47" customHeight="1" x14ac:dyDescent="0.55000000000000004">
      <c r="A23" s="27" t="s">
        <v>9</v>
      </c>
      <c r="B23" s="26">
        <f>B24</f>
        <v>5</v>
      </c>
      <c r="C23" s="25" t="str">
        <f>C24</f>
        <v>-</v>
      </c>
      <c r="D23" s="25">
        <f>D24</f>
        <v>4</v>
      </c>
      <c r="E23" s="25" t="str">
        <f>E24</f>
        <v>-</v>
      </c>
      <c r="F23" s="25">
        <f>F24</f>
        <v>1</v>
      </c>
      <c r="G23" s="25" t="str">
        <f>G24</f>
        <v>-</v>
      </c>
      <c r="H23" s="25" t="str">
        <f>H24</f>
        <v>-</v>
      </c>
      <c r="I23" s="25" t="str">
        <f>I24</f>
        <v>-</v>
      </c>
      <c r="J23" s="25">
        <f>J24</f>
        <v>12</v>
      </c>
      <c r="K23" s="25">
        <f>K24</f>
        <v>1</v>
      </c>
      <c r="L23" s="25">
        <f>L24</f>
        <v>5</v>
      </c>
      <c r="M23" s="25" t="str">
        <f>M24</f>
        <v>-</v>
      </c>
      <c r="N23" s="25">
        <f>N24</f>
        <v>2</v>
      </c>
      <c r="O23" s="25">
        <f>O24</f>
        <v>4</v>
      </c>
      <c r="P23" s="25" t="str">
        <f>P24</f>
        <v>-</v>
      </c>
      <c r="Q23" s="25" t="str">
        <f>Q24</f>
        <v>-</v>
      </c>
      <c r="R23" s="25">
        <f>R24</f>
        <v>5</v>
      </c>
      <c r="S23" s="25">
        <f>S24</f>
        <v>126</v>
      </c>
      <c r="T23" s="25" t="str">
        <f>T24</f>
        <v>-</v>
      </c>
      <c r="U23" s="25">
        <f>U24</f>
        <v>8</v>
      </c>
      <c r="V23" s="25">
        <f>V24</f>
        <v>5</v>
      </c>
      <c r="W23" s="25" t="str">
        <f>W24</f>
        <v>-</v>
      </c>
      <c r="X23" s="25">
        <f>X24</f>
        <v>13</v>
      </c>
      <c r="Y23" s="25">
        <f>Y24</f>
        <v>2</v>
      </c>
      <c r="Z23" s="25" t="str">
        <f>Z24</f>
        <v>-</v>
      </c>
      <c r="AA23" s="24"/>
      <c r="AB23" s="23"/>
      <c r="AC23" s="23"/>
      <c r="AD23" s="23"/>
    </row>
    <row r="24" spans="1:30" s="16" customFormat="1" ht="13.5" customHeight="1" x14ac:dyDescent="0.55000000000000004">
      <c r="A24" s="21" t="s">
        <v>8</v>
      </c>
      <c r="B24" s="20">
        <v>5</v>
      </c>
      <c r="C24" s="19" t="s">
        <v>2</v>
      </c>
      <c r="D24" s="19">
        <v>4</v>
      </c>
      <c r="E24" s="19" t="s">
        <v>2</v>
      </c>
      <c r="F24" s="19">
        <v>1</v>
      </c>
      <c r="G24" s="19" t="s">
        <v>2</v>
      </c>
      <c r="H24" s="19" t="s">
        <v>2</v>
      </c>
      <c r="I24" s="19" t="s">
        <v>2</v>
      </c>
      <c r="J24" s="19">
        <v>12</v>
      </c>
      <c r="K24" s="19">
        <v>1</v>
      </c>
      <c r="L24" s="19">
        <v>5</v>
      </c>
      <c r="M24" s="19" t="s">
        <v>2</v>
      </c>
      <c r="N24" s="19">
        <v>2</v>
      </c>
      <c r="O24" s="19">
        <v>4</v>
      </c>
      <c r="P24" s="19" t="s">
        <v>2</v>
      </c>
      <c r="Q24" s="19" t="s">
        <v>2</v>
      </c>
      <c r="R24" s="19">
        <v>5</v>
      </c>
      <c r="S24" s="19">
        <v>126</v>
      </c>
      <c r="T24" s="19" t="s">
        <v>2</v>
      </c>
      <c r="U24" s="19">
        <v>8</v>
      </c>
      <c r="V24" s="19">
        <v>5</v>
      </c>
      <c r="W24" s="19" t="s">
        <v>2</v>
      </c>
      <c r="X24" s="19">
        <v>13</v>
      </c>
      <c r="Y24" s="19">
        <v>2</v>
      </c>
      <c r="Z24" s="19" t="s">
        <v>2</v>
      </c>
      <c r="AA24" s="18"/>
      <c r="AB24" s="17"/>
      <c r="AC24" s="17"/>
      <c r="AD24" s="17"/>
    </row>
    <row r="25" spans="1:30" ht="13.5" customHeight="1" x14ac:dyDescent="0.55000000000000004">
      <c r="A25" s="15" t="s">
        <v>7</v>
      </c>
      <c r="B25" s="13">
        <v>2</v>
      </c>
      <c r="C25" s="13" t="s">
        <v>2</v>
      </c>
      <c r="D25" s="13">
        <v>1</v>
      </c>
      <c r="E25" s="13" t="s">
        <v>2</v>
      </c>
      <c r="F25" s="13">
        <v>1</v>
      </c>
      <c r="G25" s="13" t="s">
        <v>2</v>
      </c>
      <c r="H25" s="13" t="s">
        <v>2</v>
      </c>
      <c r="I25" s="13" t="s">
        <v>2</v>
      </c>
      <c r="J25" s="13">
        <v>4</v>
      </c>
      <c r="K25" s="13" t="s">
        <v>2</v>
      </c>
      <c r="L25" s="13">
        <v>1</v>
      </c>
      <c r="M25" s="13" t="s">
        <v>2</v>
      </c>
      <c r="N25" s="13">
        <v>2</v>
      </c>
      <c r="O25" s="13">
        <v>1</v>
      </c>
      <c r="P25" s="13" t="s">
        <v>2</v>
      </c>
      <c r="Q25" s="13" t="s">
        <v>2</v>
      </c>
      <c r="R25" s="13">
        <v>2</v>
      </c>
      <c r="S25" s="13">
        <v>60</v>
      </c>
      <c r="T25" s="13" t="s">
        <v>2</v>
      </c>
      <c r="U25" s="13">
        <v>4</v>
      </c>
      <c r="V25" s="13">
        <v>4</v>
      </c>
      <c r="W25" s="13" t="s">
        <v>2</v>
      </c>
      <c r="X25" s="13">
        <v>6</v>
      </c>
      <c r="Y25" s="13">
        <v>2</v>
      </c>
      <c r="Z25" s="13"/>
      <c r="AA25" s="8"/>
      <c r="AB25" s="4"/>
      <c r="AC25" s="4"/>
      <c r="AD25" s="4"/>
    </row>
    <row r="26" spans="1:30" ht="13.5" customHeight="1" x14ac:dyDescent="0.55000000000000004">
      <c r="A26" s="15" t="s">
        <v>6</v>
      </c>
      <c r="B26" s="14" t="s">
        <v>2</v>
      </c>
      <c r="C26" s="13" t="s">
        <v>2</v>
      </c>
      <c r="D26" s="13" t="s">
        <v>2</v>
      </c>
      <c r="E26" s="13" t="s">
        <v>2</v>
      </c>
      <c r="F26" s="13" t="s">
        <v>2</v>
      </c>
      <c r="G26" s="13" t="s">
        <v>2</v>
      </c>
      <c r="H26" s="13" t="s">
        <v>2</v>
      </c>
      <c r="I26" s="13" t="s">
        <v>2</v>
      </c>
      <c r="J26" s="13">
        <v>3</v>
      </c>
      <c r="K26" s="13" t="s">
        <v>2</v>
      </c>
      <c r="L26" s="13">
        <v>2</v>
      </c>
      <c r="M26" s="13" t="s">
        <v>2</v>
      </c>
      <c r="N26" s="13" t="s">
        <v>2</v>
      </c>
      <c r="O26" s="13">
        <v>1</v>
      </c>
      <c r="P26" s="13" t="s">
        <v>2</v>
      </c>
      <c r="Q26" s="13" t="s">
        <v>2</v>
      </c>
      <c r="R26" s="13" t="s">
        <v>2</v>
      </c>
      <c r="S26" s="13" t="s">
        <v>2</v>
      </c>
      <c r="T26" s="13" t="s">
        <v>2</v>
      </c>
      <c r="U26" s="13">
        <v>2</v>
      </c>
      <c r="V26" s="13">
        <v>1</v>
      </c>
      <c r="W26" s="13" t="s">
        <v>2</v>
      </c>
      <c r="X26" s="13">
        <v>3</v>
      </c>
      <c r="Y26" s="13" t="s">
        <v>2</v>
      </c>
      <c r="Z26" s="13" t="s">
        <v>2</v>
      </c>
      <c r="AA26" s="8"/>
      <c r="AB26" s="4"/>
      <c r="AC26" s="4"/>
      <c r="AD26" s="4"/>
    </row>
    <row r="27" spans="1:30" ht="13.5" customHeight="1" x14ac:dyDescent="0.55000000000000004">
      <c r="A27" s="15" t="s">
        <v>5</v>
      </c>
      <c r="B27" s="14">
        <v>1</v>
      </c>
      <c r="C27" s="13" t="s">
        <v>2</v>
      </c>
      <c r="D27" s="13">
        <v>1</v>
      </c>
      <c r="E27" s="13" t="s">
        <v>2</v>
      </c>
      <c r="F27" s="13" t="s">
        <v>2</v>
      </c>
      <c r="G27" s="13" t="s">
        <v>2</v>
      </c>
      <c r="H27" s="13" t="s">
        <v>2</v>
      </c>
      <c r="I27" s="13" t="s">
        <v>2</v>
      </c>
      <c r="J27" s="13">
        <v>1</v>
      </c>
      <c r="K27" s="13" t="s">
        <v>2</v>
      </c>
      <c r="L27" s="13" t="s">
        <v>2</v>
      </c>
      <c r="M27" s="13" t="s">
        <v>2</v>
      </c>
      <c r="N27" s="13" t="s">
        <v>2</v>
      </c>
      <c r="O27" s="13">
        <v>1</v>
      </c>
      <c r="P27" s="13" t="s">
        <v>2</v>
      </c>
      <c r="Q27" s="13" t="s">
        <v>2</v>
      </c>
      <c r="R27" s="13">
        <v>1</v>
      </c>
      <c r="S27" s="13">
        <v>24</v>
      </c>
      <c r="T27" s="13" t="s">
        <v>2</v>
      </c>
      <c r="U27" s="13">
        <v>1</v>
      </c>
      <c r="V27" s="13" t="s">
        <v>2</v>
      </c>
      <c r="W27" s="13" t="s">
        <v>2</v>
      </c>
      <c r="X27" s="13">
        <v>1</v>
      </c>
      <c r="Y27" s="13" t="s">
        <v>2</v>
      </c>
      <c r="Z27" s="13" t="s">
        <v>2</v>
      </c>
      <c r="AA27" s="8"/>
      <c r="AB27" s="4"/>
      <c r="AC27" s="4"/>
      <c r="AD27" s="4"/>
    </row>
    <row r="28" spans="1:30" ht="13.5" customHeight="1" x14ac:dyDescent="0.55000000000000004">
      <c r="A28" s="15" t="s">
        <v>4</v>
      </c>
      <c r="B28" s="13">
        <v>1</v>
      </c>
      <c r="C28" s="13" t="s">
        <v>2</v>
      </c>
      <c r="D28" s="13">
        <v>1</v>
      </c>
      <c r="E28" s="13" t="s">
        <v>2</v>
      </c>
      <c r="F28" s="13" t="s">
        <v>2</v>
      </c>
      <c r="G28" s="13" t="s">
        <v>2</v>
      </c>
      <c r="H28" s="13" t="s">
        <v>2</v>
      </c>
      <c r="I28" s="13" t="s">
        <v>2</v>
      </c>
      <c r="J28" s="13">
        <v>1</v>
      </c>
      <c r="K28" s="13" t="s">
        <v>2</v>
      </c>
      <c r="L28" s="13">
        <v>1</v>
      </c>
      <c r="M28" s="13" t="s">
        <v>2</v>
      </c>
      <c r="N28" s="13" t="s">
        <v>2</v>
      </c>
      <c r="O28" s="13" t="s">
        <v>2</v>
      </c>
      <c r="P28" s="13" t="s">
        <v>2</v>
      </c>
      <c r="Q28" s="13" t="s">
        <v>2</v>
      </c>
      <c r="R28" s="13">
        <v>1</v>
      </c>
      <c r="S28" s="13">
        <v>10</v>
      </c>
      <c r="T28" s="13" t="s">
        <v>2</v>
      </c>
      <c r="U28" s="13" t="s">
        <v>2</v>
      </c>
      <c r="V28" s="13" t="s">
        <v>2</v>
      </c>
      <c r="W28" s="13" t="s">
        <v>2</v>
      </c>
      <c r="X28" s="13">
        <v>2</v>
      </c>
      <c r="Y28" s="13" t="s">
        <v>2</v>
      </c>
      <c r="Z28" s="13" t="s">
        <v>2</v>
      </c>
      <c r="AA28" s="8"/>
      <c r="AB28" s="4"/>
      <c r="AC28" s="4"/>
      <c r="AD28" s="4"/>
    </row>
    <row r="29" spans="1:30" ht="13.5" customHeight="1" x14ac:dyDescent="0.55000000000000004">
      <c r="A29" s="15" t="s">
        <v>3</v>
      </c>
      <c r="B29" s="14">
        <v>1</v>
      </c>
      <c r="C29" s="13" t="s">
        <v>2</v>
      </c>
      <c r="D29" s="13">
        <v>1</v>
      </c>
      <c r="E29" s="13" t="s">
        <v>2</v>
      </c>
      <c r="F29" s="13" t="s">
        <v>2</v>
      </c>
      <c r="G29" s="13" t="s">
        <v>2</v>
      </c>
      <c r="H29" s="13" t="s">
        <v>2</v>
      </c>
      <c r="I29" s="13" t="s">
        <v>2</v>
      </c>
      <c r="J29" s="13">
        <v>3</v>
      </c>
      <c r="K29" s="13">
        <v>1</v>
      </c>
      <c r="L29" s="13">
        <v>1</v>
      </c>
      <c r="M29" s="13" t="s">
        <v>2</v>
      </c>
      <c r="N29" s="13" t="s">
        <v>2</v>
      </c>
      <c r="O29" s="13">
        <v>1</v>
      </c>
      <c r="P29" s="13" t="s">
        <v>2</v>
      </c>
      <c r="Q29" s="13" t="s">
        <v>2</v>
      </c>
      <c r="R29" s="13">
        <v>1</v>
      </c>
      <c r="S29" s="13">
        <v>32</v>
      </c>
      <c r="T29" s="13" t="s">
        <v>2</v>
      </c>
      <c r="U29" s="13">
        <v>1</v>
      </c>
      <c r="V29" s="13" t="s">
        <v>2</v>
      </c>
      <c r="W29" s="13" t="s">
        <v>2</v>
      </c>
      <c r="X29" s="13">
        <v>1</v>
      </c>
      <c r="Y29" s="13" t="s">
        <v>2</v>
      </c>
      <c r="Z29" s="13" t="s">
        <v>2</v>
      </c>
      <c r="AA29" s="8"/>
      <c r="AB29" s="4"/>
      <c r="AC29" s="4"/>
      <c r="AD29" s="4"/>
    </row>
    <row r="30" spans="1:30" ht="13.5" customHeight="1" x14ac:dyDescent="0.55000000000000004">
      <c r="A30" s="12"/>
      <c r="B30" s="11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8"/>
      <c r="AB30" s="4"/>
      <c r="AC30" s="4"/>
      <c r="AD30" s="4"/>
    </row>
    <row r="31" spans="1:30" ht="12.75" customHeight="1" x14ac:dyDescent="0.55000000000000004">
      <c r="A31" s="9" t="s">
        <v>1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4"/>
      <c r="AB31" s="4"/>
      <c r="AC31" s="4"/>
      <c r="AD31" s="4"/>
    </row>
    <row r="32" spans="1:30" x14ac:dyDescent="0.55000000000000004">
      <c r="A32" s="7" t="s">
        <v>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x14ac:dyDescent="0.55000000000000004">
      <c r="A33" s="5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x14ac:dyDescent="0.55000000000000004">
      <c r="A34" s="5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x14ac:dyDescent="0.55000000000000004">
      <c r="A35" s="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x14ac:dyDescent="0.55000000000000004">
      <c r="A36" s="5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55000000000000004">
      <c r="A37" s="5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B37" s="4"/>
      <c r="AC37" s="4"/>
      <c r="AD37" s="4"/>
    </row>
    <row r="38" spans="1:30" x14ac:dyDescent="0.55000000000000004">
      <c r="A38" s="5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B38" s="4"/>
      <c r="AC38" s="4"/>
      <c r="AD38" s="4"/>
    </row>
    <row r="39" spans="1:30" x14ac:dyDescent="0.55000000000000004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B39" s="4"/>
      <c r="AC39" s="4"/>
      <c r="AD39" s="4"/>
    </row>
  </sheetData>
  <mergeCells count="24">
    <mergeCell ref="Z2:Z4"/>
    <mergeCell ref="X2:X4"/>
    <mergeCell ref="W2:W4"/>
    <mergeCell ref="R2:R4"/>
    <mergeCell ref="S2:T3"/>
    <mergeCell ref="U2:U4"/>
    <mergeCell ref="Y2:Y4"/>
    <mergeCell ref="V2:V4"/>
    <mergeCell ref="O3:O4"/>
    <mergeCell ref="P3:P4"/>
    <mergeCell ref="I3:I4"/>
    <mergeCell ref="J3:J4"/>
    <mergeCell ref="K3:K4"/>
    <mergeCell ref="N3:N4"/>
    <mergeCell ref="F3:F4"/>
    <mergeCell ref="G3:G4"/>
    <mergeCell ref="J2:Q2"/>
    <mergeCell ref="L3:M3"/>
    <mergeCell ref="B2:I2"/>
    <mergeCell ref="Q3:Q4"/>
    <mergeCell ref="B3:B4"/>
    <mergeCell ref="C3:C4"/>
    <mergeCell ref="D3:E3"/>
    <mergeCell ref="H3:H4"/>
  </mergeCells>
  <phoneticPr fontId="3"/>
  <pageMargins left="0.78740157480314965" right="0.78740157480314965" top="0.78740157480314965" bottom="0.78740157480314965" header="0.51181102362204722" footer="0.51181102362204722"/>
  <pageSetup paperSize="9" scale="75" fitToWidth="2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8"/>
  <sheetViews>
    <sheetView showGridLines="0" view="pageBreakPreview" zoomScaleNormal="25" zoomScaleSheetLayoutView="100" workbookViewId="0">
      <pane xSplit="1" ySplit="7" topLeftCell="F8" activePane="bottomRight" state="frozen"/>
      <selection activeCell="A17" sqref="A17:Z29"/>
      <selection pane="topRight" activeCell="A17" sqref="A17:Z29"/>
      <selection pane="bottomLeft" activeCell="A17" sqref="A17:Z29"/>
      <selection pane="bottomRight" activeCell="A17" sqref="A17:Z29"/>
    </sheetView>
  </sheetViews>
  <sheetFormatPr defaultColWidth="8.26953125" defaultRowHeight="18" x14ac:dyDescent="0.55000000000000004"/>
  <cols>
    <col min="1" max="1" width="11.26953125" style="81" customWidth="1"/>
    <col min="2" max="2" width="7.36328125" style="81" customWidth="1"/>
    <col min="3" max="3" width="9.453125" style="84" customWidth="1"/>
    <col min="4" max="4" width="6.90625" style="81" customWidth="1"/>
    <col min="5" max="5" width="8.08984375" style="84" customWidth="1"/>
    <col min="6" max="6" width="7.81640625" style="81" customWidth="1"/>
    <col min="7" max="7" width="8.08984375" style="84" customWidth="1"/>
    <col min="8" max="8" width="7.81640625" style="81" customWidth="1"/>
    <col min="9" max="9" width="6.81640625" style="84" customWidth="1"/>
    <col min="10" max="10" width="7.81640625" style="81" customWidth="1"/>
    <col min="11" max="11" width="6.81640625" style="84" customWidth="1"/>
    <col min="12" max="12" width="4.7265625" style="81" customWidth="1"/>
    <col min="13" max="13" width="6.81640625" style="84" customWidth="1"/>
    <col min="14" max="14" width="4.36328125" style="81" customWidth="1"/>
    <col min="15" max="15" width="6.81640625" style="84" customWidth="1"/>
    <col min="16" max="16" width="6.54296875" style="81" customWidth="1"/>
    <col min="17" max="17" width="6.81640625" style="84" customWidth="1"/>
    <col min="18" max="18" width="6.81640625" style="81" customWidth="1"/>
    <col min="19" max="19" width="6.81640625" style="84" customWidth="1"/>
    <col min="20" max="20" width="4.7265625" style="81" customWidth="1"/>
    <col min="21" max="21" width="6.81640625" style="84" customWidth="1"/>
    <col min="22" max="22" width="6.81640625" style="81" customWidth="1"/>
    <col min="23" max="23" width="7.6328125" style="83" customWidth="1"/>
    <col min="24" max="24" width="13.26953125" style="82" customWidth="1"/>
    <col min="25" max="16384" width="8.26953125" style="81"/>
  </cols>
  <sheetData>
    <row r="1" spans="1:24" ht="13.5" customHeight="1" x14ac:dyDescent="0.55000000000000004">
      <c r="A1" s="160" t="s">
        <v>72</v>
      </c>
      <c r="B1" s="159"/>
      <c r="C1" s="159"/>
      <c r="D1" s="159"/>
      <c r="E1" s="159"/>
      <c r="F1" s="159"/>
      <c r="G1" s="85"/>
      <c r="H1" s="4"/>
      <c r="I1" s="85"/>
      <c r="J1" s="4"/>
      <c r="K1" s="85"/>
      <c r="L1" s="4"/>
      <c r="M1" s="85"/>
      <c r="N1" s="4"/>
      <c r="O1" s="85"/>
      <c r="P1" s="4"/>
      <c r="Q1" s="85"/>
      <c r="R1" s="4"/>
      <c r="S1" s="158" t="s">
        <v>71</v>
      </c>
      <c r="T1" s="158"/>
      <c r="U1" s="158"/>
      <c r="V1" s="158"/>
      <c r="W1" s="158"/>
      <c r="X1" s="157"/>
    </row>
    <row r="2" spans="1:24" ht="15" customHeight="1" x14ac:dyDescent="0.55000000000000004">
      <c r="A2" s="149"/>
      <c r="B2" s="156" t="s">
        <v>70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4"/>
      <c r="P2" s="153" t="s">
        <v>69</v>
      </c>
      <c r="Q2" s="152"/>
      <c r="R2" s="152"/>
      <c r="S2" s="152"/>
      <c r="T2" s="152"/>
      <c r="U2" s="152"/>
      <c r="V2" s="152"/>
      <c r="W2" s="151"/>
      <c r="X2" s="150"/>
    </row>
    <row r="3" spans="1:24" ht="15" customHeight="1" x14ac:dyDescent="0.55000000000000004">
      <c r="A3" s="149"/>
      <c r="B3" s="143" t="s">
        <v>68</v>
      </c>
      <c r="C3" s="143"/>
      <c r="D3" s="148" t="s">
        <v>67</v>
      </c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6"/>
      <c r="P3" s="148" t="s">
        <v>66</v>
      </c>
      <c r="Q3" s="147"/>
      <c r="R3" s="147"/>
      <c r="S3" s="147"/>
      <c r="T3" s="147"/>
      <c r="U3" s="146"/>
      <c r="V3" s="137" t="s">
        <v>65</v>
      </c>
      <c r="W3" s="145"/>
      <c r="X3" s="88"/>
    </row>
    <row r="4" spans="1:24" s="128" customFormat="1" ht="15" customHeight="1" x14ac:dyDescent="0.55000000000000004">
      <c r="A4" s="144"/>
      <c r="B4" s="143"/>
      <c r="C4" s="142"/>
      <c r="D4" s="141" t="s">
        <v>38</v>
      </c>
      <c r="E4" s="140"/>
      <c r="F4" s="141" t="s">
        <v>64</v>
      </c>
      <c r="G4" s="140"/>
      <c r="H4" s="139" t="s">
        <v>46</v>
      </c>
      <c r="I4" s="138"/>
      <c r="J4" s="137" t="s">
        <v>63</v>
      </c>
      <c r="K4" s="135"/>
      <c r="L4" s="137" t="s">
        <v>62</v>
      </c>
      <c r="M4" s="135"/>
      <c r="N4" s="136" t="s">
        <v>61</v>
      </c>
      <c r="O4" s="135"/>
      <c r="P4" s="134" t="s">
        <v>60</v>
      </c>
      <c r="Q4" s="133"/>
      <c r="R4" s="132" t="s">
        <v>59</v>
      </c>
      <c r="S4" s="131"/>
      <c r="T4" s="132" t="s">
        <v>58</v>
      </c>
      <c r="U4" s="131"/>
      <c r="V4" s="130"/>
      <c r="W4" s="129"/>
      <c r="X4" s="117" t="s">
        <v>57</v>
      </c>
    </row>
    <row r="5" spans="1:24" s="116" customFormat="1" ht="27" customHeight="1" x14ac:dyDescent="0.55000000000000004">
      <c r="A5" s="127"/>
      <c r="B5" s="126" t="s">
        <v>55</v>
      </c>
      <c r="C5" s="122" t="s">
        <v>56</v>
      </c>
      <c r="D5" s="119" t="s">
        <v>55</v>
      </c>
      <c r="E5" s="122" t="s">
        <v>56</v>
      </c>
      <c r="F5" s="119" t="s">
        <v>55</v>
      </c>
      <c r="G5" s="122" t="s">
        <v>56</v>
      </c>
      <c r="H5" s="119" t="s">
        <v>55</v>
      </c>
      <c r="I5" s="122" t="s">
        <v>56</v>
      </c>
      <c r="J5" s="119" t="s">
        <v>55</v>
      </c>
      <c r="K5" s="125" t="s">
        <v>56</v>
      </c>
      <c r="L5" s="119" t="s">
        <v>55</v>
      </c>
      <c r="M5" s="125" t="s">
        <v>56</v>
      </c>
      <c r="N5" s="124" t="s">
        <v>55</v>
      </c>
      <c r="O5" s="122" t="s">
        <v>56</v>
      </c>
      <c r="P5" s="123" t="s">
        <v>55</v>
      </c>
      <c r="Q5" s="122" t="s">
        <v>56</v>
      </c>
      <c r="R5" s="121" t="s">
        <v>55</v>
      </c>
      <c r="S5" s="120" t="s">
        <v>56</v>
      </c>
      <c r="T5" s="121" t="s">
        <v>55</v>
      </c>
      <c r="U5" s="120" t="s">
        <v>56</v>
      </c>
      <c r="V5" s="119" t="s">
        <v>55</v>
      </c>
      <c r="W5" s="118" t="s">
        <v>54</v>
      </c>
      <c r="X5" s="117"/>
    </row>
    <row r="6" spans="1:24" s="111" customFormat="1" ht="13.5" hidden="1" customHeight="1" x14ac:dyDescent="0.55000000000000004">
      <c r="A6" s="114" t="s">
        <v>28</v>
      </c>
      <c r="B6" s="112">
        <v>561</v>
      </c>
      <c r="C6" s="115">
        <f>IF(B6="-","-",B6/$X6*100000)</f>
        <v>10.545112781954886</v>
      </c>
      <c r="D6" s="112">
        <f>+F6+H6+J6+L6+N6</f>
        <v>163</v>
      </c>
      <c r="E6" s="115">
        <f>IF(D6="-","-",D6/$X6*100000)</f>
        <v>3.0639097744360901</v>
      </c>
      <c r="F6" s="112">
        <v>50</v>
      </c>
      <c r="G6" s="115">
        <f>IF(F6="-","-",F6/$X6*100000)</f>
        <v>0.93984962406015038</v>
      </c>
      <c r="H6" s="112">
        <v>26</v>
      </c>
      <c r="I6" s="115">
        <f>IF(H6="-","-",H6/$X6*100000)</f>
        <v>0.48872180451127822</v>
      </c>
      <c r="J6" s="112">
        <v>52</v>
      </c>
      <c r="K6" s="115">
        <f>IF(J6="-","-",J6/$X6*100000)</f>
        <v>0.97744360902255645</v>
      </c>
      <c r="L6" s="112">
        <v>11</v>
      </c>
      <c r="M6" s="115">
        <f>IF(L6="-","-",L6/$X6*100000)</f>
        <v>0.2067669172932331</v>
      </c>
      <c r="N6" s="112">
        <v>24</v>
      </c>
      <c r="O6" s="115">
        <f>IF(N6="-","-",N6/$X6*100000)</f>
        <v>0.45112781954887221</v>
      </c>
      <c r="P6" s="112">
        <v>3384</v>
      </c>
      <c r="Q6" s="115">
        <f>IF(P6="-","-",P6/$X6*100000)</f>
        <v>63.609022556390975</v>
      </c>
      <c r="R6" s="112">
        <v>5675</v>
      </c>
      <c r="S6" s="115">
        <f>IF(R6="-","-",R6/$X6*100000)</f>
        <v>106.67293233082708</v>
      </c>
      <c r="T6" s="112">
        <v>578</v>
      </c>
      <c r="U6" s="115">
        <f>IF(T6="-","-",T6/$X6*100000)</f>
        <v>10.86466165413534</v>
      </c>
      <c r="V6" s="112">
        <v>2934</v>
      </c>
      <c r="W6" s="115">
        <f>IF(V6="-","-",V6/$X6*100000)</f>
        <v>55.150375939849617</v>
      </c>
      <c r="X6" s="93">
        <v>5320000</v>
      </c>
    </row>
    <row r="7" spans="1:24" s="111" customFormat="1" ht="13.5" customHeight="1" x14ac:dyDescent="0.55000000000000004">
      <c r="A7" s="114" t="s">
        <v>28</v>
      </c>
      <c r="B7" s="112">
        <v>561</v>
      </c>
      <c r="C7" s="115">
        <f>IF(B7="-","-",B7/$X7*100000)</f>
        <v>10.545112781954886</v>
      </c>
      <c r="D7" s="112">
        <f>+F7+H7+J7+L7+N7</f>
        <v>163</v>
      </c>
      <c r="E7" s="115">
        <f>IF(D7="-","-",D7/$X7*100000)</f>
        <v>3.0639097744360901</v>
      </c>
      <c r="F7" s="112">
        <v>50</v>
      </c>
      <c r="G7" s="115">
        <f>IF(F7="-","-",F7/$X7*100000)</f>
        <v>0.93984962406015038</v>
      </c>
      <c r="H7" s="112">
        <v>26</v>
      </c>
      <c r="I7" s="115">
        <f>IF(H7="-","-",H7/$X7*100000)</f>
        <v>0.48872180451127822</v>
      </c>
      <c r="J7" s="112">
        <v>52</v>
      </c>
      <c r="K7" s="115">
        <f>IF(J7="-","-",J7/$X7*100000)</f>
        <v>0.97744360902255645</v>
      </c>
      <c r="L7" s="112">
        <v>11</v>
      </c>
      <c r="M7" s="115">
        <f>IF(L7="-","-",L7/$X7*100000)</f>
        <v>0.2067669172932331</v>
      </c>
      <c r="N7" s="112">
        <v>24</v>
      </c>
      <c r="O7" s="115">
        <f>IF(N7="-","-",N7/$X7*100000)</f>
        <v>0.45112781954887221</v>
      </c>
      <c r="P7" s="112">
        <v>3384</v>
      </c>
      <c r="Q7" s="115">
        <f>IF(P7="-","-",P7/$X7*100000)</f>
        <v>63.609022556390975</v>
      </c>
      <c r="R7" s="112">
        <v>5675</v>
      </c>
      <c r="S7" s="115">
        <f>IF(R7="-","-",R7/$X7*100000)</f>
        <v>106.67293233082708</v>
      </c>
      <c r="T7" s="112">
        <v>578</v>
      </c>
      <c r="U7" s="115">
        <f>IF(T7="-","-",T7/$X7*100000)</f>
        <v>10.86466165413534</v>
      </c>
      <c r="V7" s="112">
        <v>2934</v>
      </c>
      <c r="W7" s="115">
        <f>IF(V7="-","-",V7/$X7*100000)</f>
        <v>55.150375939849617</v>
      </c>
      <c r="X7" s="93">
        <v>5320000</v>
      </c>
    </row>
    <row r="8" spans="1:24" s="111" customFormat="1" ht="13.5" customHeight="1" x14ac:dyDescent="0.55000000000000004">
      <c r="A8" s="114" t="s">
        <v>27</v>
      </c>
      <c r="B8" s="112">
        <f>SUM(B9:B10)</f>
        <v>36</v>
      </c>
      <c r="C8" s="113">
        <f>SUM(C9:C10)</f>
        <v>17.422442393779068</v>
      </c>
      <c r="D8" s="112">
        <f>SUM(D9:D10)</f>
        <v>7268</v>
      </c>
      <c r="E8" s="113">
        <f>SUM(E9:E10)</f>
        <v>3327.7999823541595</v>
      </c>
      <c r="F8" s="112">
        <f>SUM(F9:F10)</f>
        <v>4188</v>
      </c>
      <c r="G8" s="113">
        <f>SUM(G9:G10)</f>
        <v>1792.3056132351539</v>
      </c>
      <c r="H8" s="112">
        <f>SUM(H9:H10)</f>
        <v>1242</v>
      </c>
      <c r="I8" s="113">
        <f>SUM(I9:I10)</f>
        <v>594.27092447487178</v>
      </c>
      <c r="J8" s="112">
        <f>SUM(J9:J10)</f>
        <v>1792</v>
      </c>
      <c r="K8" s="113">
        <f>SUM(K9:K10)</f>
        <v>923.46899638291188</v>
      </c>
      <c r="L8" s="112">
        <f>SUM(L9:L10)</f>
        <v>40</v>
      </c>
      <c r="M8" s="113">
        <f>SUM(M9:M10)</f>
        <v>15.438650661932147</v>
      </c>
      <c r="N8" s="112">
        <f>SUM(N9:N10)</f>
        <v>6</v>
      </c>
      <c r="O8" s="113">
        <f>SUM(O9:O10)</f>
        <v>2.3157975992898221</v>
      </c>
      <c r="P8" s="112">
        <f>SUM(P9:P10)</f>
        <v>285</v>
      </c>
      <c r="Q8" s="113">
        <f>SUM(Q9:Q10)</f>
        <v>147.79670880241082</v>
      </c>
      <c r="R8" s="112">
        <f>SUM(R9:R10)</f>
        <v>473</v>
      </c>
      <c r="S8" s="113">
        <f>SUM(S9:S10)</f>
        <v>230.43738633646376</v>
      </c>
      <c r="T8" s="112">
        <f>SUM(T9:T10)</f>
        <v>14</v>
      </c>
      <c r="U8" s="113">
        <f>SUM(U9:U10)</f>
        <v>12.458841327756518</v>
      </c>
      <c r="V8" s="112">
        <f>SUM(V9:V10)</f>
        <v>172</v>
      </c>
      <c r="W8" s="112">
        <f>SUM(W9:W10)</f>
        <v>88.056089605697622</v>
      </c>
      <c r="X8" s="93">
        <f>SUM(X9,X10)</f>
        <v>371460</v>
      </c>
    </row>
    <row r="9" spans="1:24" s="98" customFormat="1" ht="13.5" customHeight="1" x14ac:dyDescent="0.55000000000000004">
      <c r="A9" s="21" t="s">
        <v>26</v>
      </c>
      <c r="B9" s="101">
        <v>29</v>
      </c>
      <c r="C9" s="100">
        <f>IF(B9="-","-",B9/$X9*100000)</f>
        <v>11.193021729900808</v>
      </c>
      <c r="D9" s="101">
        <v>6231</v>
      </c>
      <c r="E9" s="100">
        <f>IF(D9="-","-",D9/$X9*100000)</f>
        <v>2404.9558068624801</v>
      </c>
      <c r="F9" s="101">
        <v>3839</v>
      </c>
      <c r="G9" s="100">
        <f>IF(F9="-","-",F9/$X9*100000)</f>
        <v>1481.7244972789379</v>
      </c>
      <c r="H9" s="101">
        <v>1014</v>
      </c>
      <c r="I9" s="100">
        <f>IF(H9="-","-",H9/$X9*100000)</f>
        <v>391.36979427997989</v>
      </c>
      <c r="J9" s="101">
        <v>1332</v>
      </c>
      <c r="K9" s="100">
        <f>IF(J9="-","-",J9/$X9*100000)</f>
        <v>514.10706704234053</v>
      </c>
      <c r="L9" s="101">
        <v>40</v>
      </c>
      <c r="M9" s="100">
        <f>IF(L9="-","-",L9/$X9*100000)</f>
        <v>15.438650661932147</v>
      </c>
      <c r="N9" s="101">
        <v>6</v>
      </c>
      <c r="O9" s="100">
        <f>IF(N9="-","-",N9/$X9*100000)</f>
        <v>2.3157975992898221</v>
      </c>
      <c r="P9" s="101">
        <v>210</v>
      </c>
      <c r="Q9" s="100">
        <f>IF(P9="-","-",P9/$X9*100000)</f>
        <v>81.052915975143776</v>
      </c>
      <c r="R9" s="101">
        <v>378</v>
      </c>
      <c r="S9" s="100">
        <f>IF(R9="-","-",R9/$X9*100000)</f>
        <v>145.89524875525879</v>
      </c>
      <c r="T9" s="101">
        <v>0</v>
      </c>
      <c r="U9" s="100">
        <f>IF(T9="-","-",T9/$X9*100000)</f>
        <v>0</v>
      </c>
      <c r="V9" s="101">
        <v>129</v>
      </c>
      <c r="W9" s="100">
        <f>IF(V9="-","-",V9/$X9*100000)</f>
        <v>49.78964838473118</v>
      </c>
      <c r="X9" s="106">
        <v>259090</v>
      </c>
    </row>
    <row r="10" spans="1:24" s="98" customFormat="1" ht="13.5" customHeight="1" x14ac:dyDescent="0.55000000000000004">
      <c r="A10" s="110" t="s">
        <v>25</v>
      </c>
      <c r="B10" s="107">
        <f>IF(SUM(B11:B18)=0,"-",SUM(B11:B18))</f>
        <v>7</v>
      </c>
      <c r="C10" s="107">
        <f>IF(B10="-","-",B10/$X10*100000)</f>
        <v>6.2294206638782592</v>
      </c>
      <c r="D10" s="101">
        <f>IF(SUM(D11:D18)=0,"-",SUM(D11:D18))</f>
        <v>1037</v>
      </c>
      <c r="E10" s="100">
        <f>IF(D10="-","-",D10/$X10*100000)</f>
        <v>922.84417549167927</v>
      </c>
      <c r="F10" s="107">
        <f>IF(SUM(F11:F18)=0,"-",SUM(F11:F18))</f>
        <v>349</v>
      </c>
      <c r="G10" s="109">
        <f>IF(F10="-","-",F10/$X10*100000)</f>
        <v>310.58111595621608</v>
      </c>
      <c r="H10" s="107">
        <f>IF(SUM(H11:H18)=0,"-",SUM(H11:H18))</f>
        <v>228</v>
      </c>
      <c r="I10" s="108">
        <f>IF(H10="-","-",H10/$X10*100000)</f>
        <v>202.90113019489189</v>
      </c>
      <c r="J10" s="101">
        <f>IF(SUM(J11:J18)=0,"-",SUM(J11:J18))</f>
        <v>460</v>
      </c>
      <c r="K10" s="107">
        <f>IF(J10="-","-",J10/$X10*100000)</f>
        <v>409.36192934057135</v>
      </c>
      <c r="L10" s="101" t="str">
        <f>IF(SUM(L11:L18)=0,"-",SUM(L11:L18))</f>
        <v>-</v>
      </c>
      <c r="M10" s="107" t="str">
        <f>IF(L10="-","-",L10/$X10*100000)</f>
        <v>-</v>
      </c>
      <c r="N10" s="107" t="str">
        <f>IF(SUM(N11:N18)=0,"-",SUM(N11:N18))</f>
        <v>-</v>
      </c>
      <c r="O10" s="107" t="str">
        <f>IF(N10="-","-",N10/$X10*100000)</f>
        <v>-</v>
      </c>
      <c r="P10" s="107">
        <f>IF(SUM(P11:P18)=0,"-",SUM(P11:P18))</f>
        <v>75</v>
      </c>
      <c r="Q10" s="107">
        <f>IF(P10="-","-",P10/$X10*100000)</f>
        <v>66.743792827267058</v>
      </c>
      <c r="R10" s="107">
        <f>IF(SUM(R11:R18)=0,"-",SUM(R11:R18))</f>
        <v>95</v>
      </c>
      <c r="S10" s="107">
        <f>IF(R10="-","-",R10/$X10*100000)</f>
        <v>84.542137581204955</v>
      </c>
      <c r="T10" s="107">
        <f>IF(SUM(T11:T18)=0,"-",SUM(T11:T18))</f>
        <v>14</v>
      </c>
      <c r="U10" s="107">
        <f>IF(T10="-","-",T10/$X10*100000)</f>
        <v>12.458841327756518</v>
      </c>
      <c r="V10" s="107">
        <f>IF(SUM(V11:V18)=0,"-",SUM(V11:V18))</f>
        <v>43</v>
      </c>
      <c r="W10" s="107">
        <f>IF(V10="-","-",V10/$X10*100000)</f>
        <v>38.266441220966449</v>
      </c>
      <c r="X10" s="106">
        <v>112370</v>
      </c>
    </row>
    <row r="11" spans="1:24" ht="13.5" customHeight="1" x14ac:dyDescent="0.55000000000000004">
      <c r="A11" s="15" t="s">
        <v>24</v>
      </c>
      <c r="B11" s="96" t="s">
        <v>16</v>
      </c>
      <c r="C11" s="94" t="str">
        <f>IF(B11="-","-",B11/$X11*100000)</f>
        <v>-</v>
      </c>
      <c r="D11" s="95" t="str">
        <f>IF(SUM(F11,H11,J11,L11,N11)=0,"-",SUM(F11,H11,J11,L11,N11))</f>
        <v>-</v>
      </c>
      <c r="E11" s="94" t="str">
        <f>IF(D11="-","-",D11/$X11*100000)</f>
        <v>-</v>
      </c>
      <c r="F11" s="95" t="s">
        <v>2</v>
      </c>
      <c r="G11" s="94" t="str">
        <f>IF(F11="-","-",F11/$X11*100000)</f>
        <v>-</v>
      </c>
      <c r="H11" s="95" t="s">
        <v>2</v>
      </c>
      <c r="I11" s="94" t="str">
        <f>IF(H11="-","-",H11/$X11*100000)</f>
        <v>-</v>
      </c>
      <c r="J11" s="95" t="s">
        <v>2</v>
      </c>
      <c r="K11" s="94" t="str">
        <f>IF(J11="-","-",J11/$X11*100000)</f>
        <v>-</v>
      </c>
      <c r="L11" s="95" t="s">
        <v>2</v>
      </c>
      <c r="M11" s="94" t="str">
        <f>IF(L11="-","-",L11/$X11*100000)</f>
        <v>-</v>
      </c>
      <c r="N11" s="95" t="s">
        <v>2</v>
      </c>
      <c r="O11" s="94" t="str">
        <f>IF(N11="-","-",N11/$X11*100000)</f>
        <v>-</v>
      </c>
      <c r="P11" s="95">
        <v>27</v>
      </c>
      <c r="Q11" s="94">
        <f>IF(P11="-","-",P11/$X11*100000)</f>
        <v>59.24950625411455</v>
      </c>
      <c r="R11" s="95">
        <v>38</v>
      </c>
      <c r="S11" s="94">
        <f>IF(R11="-","-",R11/$X11*100000)</f>
        <v>83.388193987272317</v>
      </c>
      <c r="T11" s="95" t="s">
        <v>2</v>
      </c>
      <c r="U11" s="94" t="str">
        <f>IF(T11="-","-",T11/$X11*100000)</f>
        <v>-</v>
      </c>
      <c r="V11" s="95">
        <v>17</v>
      </c>
      <c r="W11" s="94">
        <f>IF(V11="-","-",V11/$X11*100000)</f>
        <v>37.305244678516566</v>
      </c>
      <c r="X11" s="93">
        <v>45570</v>
      </c>
    </row>
    <row r="12" spans="1:24" ht="13.5" customHeight="1" x14ac:dyDescent="0.55000000000000004">
      <c r="A12" s="15" t="s">
        <v>23</v>
      </c>
      <c r="B12" s="96">
        <v>1</v>
      </c>
      <c r="C12" s="94">
        <f>IF(B12="-","-",B12/$X12*100000)</f>
        <v>14.577259475218659</v>
      </c>
      <c r="D12" s="95">
        <v>100</v>
      </c>
      <c r="E12" s="94">
        <f>IF(D12="-","-",D12/$X12*100000)</f>
        <v>1457.7259475218659</v>
      </c>
      <c r="F12" s="95">
        <v>100</v>
      </c>
      <c r="G12" s="94">
        <f>IF(F12="-","-",F12/$X12*100000)</f>
        <v>1457.7259475218659</v>
      </c>
      <c r="H12" s="95" t="s">
        <v>2</v>
      </c>
      <c r="I12" s="94" t="str">
        <f>IF(H12="-","-",H12/$X12*100000)</f>
        <v>-</v>
      </c>
      <c r="J12" s="95" t="s">
        <v>2</v>
      </c>
      <c r="K12" s="94" t="str">
        <f>IF(J12="-","-",J12/$X12*100000)</f>
        <v>-</v>
      </c>
      <c r="L12" s="95" t="s">
        <v>2</v>
      </c>
      <c r="M12" s="94" t="str">
        <f>IF(L12="-","-",L12/$X12*100000)</f>
        <v>-</v>
      </c>
      <c r="N12" s="95" t="s">
        <v>2</v>
      </c>
      <c r="O12" s="94" t="str">
        <f>IF(N12="-","-",N12/$X12*100000)</f>
        <v>-</v>
      </c>
      <c r="P12" s="95">
        <v>3</v>
      </c>
      <c r="Q12" s="94">
        <f>IF(P12="-","-",P12/$X12*100000)</f>
        <v>43.731778425655975</v>
      </c>
      <c r="R12" s="95">
        <v>19</v>
      </c>
      <c r="S12" s="94">
        <f>IF(R12="-","-",R12/$X12*100000)</f>
        <v>276.9679300291545</v>
      </c>
      <c r="T12" s="95" t="s">
        <v>2</v>
      </c>
      <c r="U12" s="94" t="str">
        <f>IF(T12="-","-",T12/$X12*100000)</f>
        <v>-</v>
      </c>
      <c r="V12" s="95">
        <v>4</v>
      </c>
      <c r="W12" s="94">
        <f>IF(V12="-","-",V12/$X12*100000)</f>
        <v>58.309037900874635</v>
      </c>
      <c r="X12" s="93">
        <v>6860</v>
      </c>
    </row>
    <row r="13" spans="1:24" ht="13.5" customHeight="1" x14ac:dyDescent="0.55000000000000004">
      <c r="A13" s="15" t="s">
        <v>22</v>
      </c>
      <c r="B13" s="96" t="s">
        <v>2</v>
      </c>
      <c r="C13" s="94" t="str">
        <f>IF(B13="-","-",B13/$X13*100000)</f>
        <v>-</v>
      </c>
      <c r="D13" s="95" t="str">
        <f>IF(SUM(F13,H13,J13,L13,N13)=0,"-",SUM(F13,H13,J13,L13,N13))</f>
        <v>-</v>
      </c>
      <c r="E13" s="94" t="str">
        <f>IF(D13="-","-",D13/$X13*100000)</f>
        <v>-</v>
      </c>
      <c r="F13" s="95" t="s">
        <v>2</v>
      </c>
      <c r="G13" s="94" t="str">
        <f>IF(F13="-","-",F13/$X13*100000)</f>
        <v>-</v>
      </c>
      <c r="H13" s="95" t="s">
        <v>2</v>
      </c>
      <c r="I13" s="94" t="str">
        <f>IF(H13="-","-",H13/$X13*100000)</f>
        <v>-</v>
      </c>
      <c r="J13" s="95" t="s">
        <v>2</v>
      </c>
      <c r="K13" s="94" t="str">
        <f>IF(J13="-","-",J13/$X13*100000)</f>
        <v>-</v>
      </c>
      <c r="L13" s="95" t="s">
        <v>2</v>
      </c>
      <c r="M13" s="94" t="str">
        <f>IF(L13="-","-",L13/$X13*100000)</f>
        <v>-</v>
      </c>
      <c r="N13" s="95" t="s">
        <v>2</v>
      </c>
      <c r="O13" s="94" t="str">
        <f>IF(N13="-","-",N13/$X13*100000)</f>
        <v>-</v>
      </c>
      <c r="P13" s="95">
        <v>2</v>
      </c>
      <c r="Q13" s="94">
        <f>IF(P13="-","-",P13/$X13*100000)</f>
        <v>48.661800486618006</v>
      </c>
      <c r="R13" s="95" t="s">
        <v>2</v>
      </c>
      <c r="S13" s="94" t="str">
        <f>IF(R13="-","-",R13/$X13*100000)</f>
        <v>-</v>
      </c>
      <c r="T13" s="95" t="s">
        <v>2</v>
      </c>
      <c r="U13" s="94" t="str">
        <f>IF(T13="-","-",T13/$X13*100000)</f>
        <v>-</v>
      </c>
      <c r="V13" s="95">
        <v>2</v>
      </c>
      <c r="W13" s="94">
        <f>IF(V13="-","-",V13/$X13*100000)</f>
        <v>48.661800486618006</v>
      </c>
      <c r="X13" s="91">
        <v>4110</v>
      </c>
    </row>
    <row r="14" spans="1:24" ht="13.5" customHeight="1" x14ac:dyDescent="0.55000000000000004">
      <c r="A14" s="15" t="s">
        <v>21</v>
      </c>
      <c r="B14" s="96" t="s">
        <v>16</v>
      </c>
      <c r="C14" s="94" t="str">
        <f>IF(B14="-","-",B14/$X14*100000)</f>
        <v>-</v>
      </c>
      <c r="D14" s="95" t="str">
        <f>IF(SUM(F14,H14,J14,L14,N14)=0,"-",SUM(F14,H14,J14,L14,N14))</f>
        <v>-</v>
      </c>
      <c r="E14" s="94" t="str">
        <f>IF(D14="-","-",D14/$X14*100000)</f>
        <v>-</v>
      </c>
      <c r="F14" s="95" t="s">
        <v>2</v>
      </c>
      <c r="G14" s="94" t="str">
        <f>IF(F14="-","-",F14/$X14*100000)</f>
        <v>-</v>
      </c>
      <c r="H14" s="95" t="s">
        <v>2</v>
      </c>
      <c r="I14" s="94" t="str">
        <f>IF(H14="-","-",H14/$X14*100000)</f>
        <v>-</v>
      </c>
      <c r="J14" s="95" t="s">
        <v>2</v>
      </c>
      <c r="K14" s="94" t="str">
        <f>IF(J14="-","-",J14/$X14*100000)</f>
        <v>-</v>
      </c>
      <c r="L14" s="95" t="s">
        <v>2</v>
      </c>
      <c r="M14" s="94" t="str">
        <f>IF(L14="-","-",L14/$X14*100000)</f>
        <v>-</v>
      </c>
      <c r="N14" s="95" t="s">
        <v>2</v>
      </c>
      <c r="O14" s="94" t="str">
        <f>IF(N14="-","-",N14/$X14*100000)</f>
        <v>-</v>
      </c>
      <c r="P14" s="95">
        <v>5</v>
      </c>
      <c r="Q14" s="94">
        <f>IF(P14="-","-",P14/$X14*100000)</f>
        <v>113.37868480725623</v>
      </c>
      <c r="R14" s="95" t="s">
        <v>2</v>
      </c>
      <c r="S14" s="94" t="str">
        <f>IF(R14="-","-",R14/$X14*100000)</f>
        <v>-</v>
      </c>
      <c r="T14" s="95" t="s">
        <v>2</v>
      </c>
      <c r="U14" s="94" t="str">
        <f>IF(T14="-","-",T14/$X14*100000)</f>
        <v>-</v>
      </c>
      <c r="V14" s="95">
        <v>2</v>
      </c>
      <c r="W14" s="94">
        <f>IF(V14="-","-",V14/$X14*100000)</f>
        <v>45.3514739229025</v>
      </c>
      <c r="X14" s="93">
        <v>4410</v>
      </c>
    </row>
    <row r="15" spans="1:24" ht="13.5" customHeight="1" x14ac:dyDescent="0.55000000000000004">
      <c r="A15" s="15" t="s">
        <v>20</v>
      </c>
      <c r="B15" s="96">
        <v>1</v>
      </c>
      <c r="C15" s="94">
        <f>IF(B15="-","-",B15/$X15*100000)</f>
        <v>23.364485981308412</v>
      </c>
      <c r="D15" s="95">
        <v>99</v>
      </c>
      <c r="E15" s="94">
        <f>IF(D15="-","-",D15/$X15*100000)</f>
        <v>2313.0841121495328</v>
      </c>
      <c r="F15" s="95">
        <v>99</v>
      </c>
      <c r="G15" s="94">
        <f>IF(F15="-","-",F15/$X15*100000)</f>
        <v>2313.0841121495328</v>
      </c>
      <c r="H15" s="95" t="s">
        <v>16</v>
      </c>
      <c r="I15" s="94" t="str">
        <f>IF(H15="-","-",H15/$X15*100000)</f>
        <v>-</v>
      </c>
      <c r="J15" s="95" t="s">
        <v>2</v>
      </c>
      <c r="K15" s="94" t="str">
        <f>IF(J15="-","-",J15/$X15*100000)</f>
        <v>-</v>
      </c>
      <c r="L15" s="95" t="s">
        <v>2</v>
      </c>
      <c r="M15" s="94" t="str">
        <f>IF(L15="-","-",L15/$X15*100000)</f>
        <v>-</v>
      </c>
      <c r="N15" s="95" t="s">
        <v>2</v>
      </c>
      <c r="O15" s="94" t="str">
        <f>IF(N15="-","-",N15/$X15*100000)</f>
        <v>-</v>
      </c>
      <c r="P15" s="95">
        <v>5</v>
      </c>
      <c r="Q15" s="94">
        <f>IF(P15="-","-",P15/$X15*100000)</f>
        <v>116.82242990654204</v>
      </c>
      <c r="R15" s="95" t="s">
        <v>2</v>
      </c>
      <c r="S15" s="94" t="str">
        <f>IF(R15="-","-",R15/$X15*100000)</f>
        <v>-</v>
      </c>
      <c r="T15" s="95" t="s">
        <v>2</v>
      </c>
      <c r="U15" s="94" t="str">
        <f>IF(T15="-","-",T15/$X15*100000)</f>
        <v>-</v>
      </c>
      <c r="V15" s="95">
        <v>1</v>
      </c>
      <c r="W15" s="94">
        <f>IF(V15="-","-",V15/$X15*100000)</f>
        <v>23.364485981308412</v>
      </c>
      <c r="X15" s="93">
        <v>4280</v>
      </c>
    </row>
    <row r="16" spans="1:24" ht="13.5" customHeight="1" x14ac:dyDescent="0.55000000000000004">
      <c r="A16" s="15" t="s">
        <v>19</v>
      </c>
      <c r="B16" s="96">
        <v>2</v>
      </c>
      <c r="C16" s="94">
        <f>IF(B16="-","-",B16/$X16*100000)</f>
        <v>7.1352122725651084</v>
      </c>
      <c r="D16" s="95">
        <v>595</v>
      </c>
      <c r="E16" s="94">
        <f>IF(D16="-","-",D16/$X16*100000)</f>
        <v>2122.7256510881198</v>
      </c>
      <c r="F16" s="95">
        <v>49</v>
      </c>
      <c r="G16" s="94">
        <f>IF(F16="-","-",F16/$X16*100000)</f>
        <v>174.81270067784516</v>
      </c>
      <c r="H16" s="95">
        <v>186</v>
      </c>
      <c r="I16" s="94">
        <f>IF(H16="-","-",H16/$X16*100000)</f>
        <v>663.57474134855511</v>
      </c>
      <c r="J16" s="95">
        <v>360</v>
      </c>
      <c r="K16" s="94">
        <f>IF(J16="-","-",J16/$X16*100000)</f>
        <v>1284.3382090617197</v>
      </c>
      <c r="L16" s="95" t="s">
        <v>2</v>
      </c>
      <c r="M16" s="94" t="str">
        <f>IF(L16="-","-",L16/$X16*100000)</f>
        <v>-</v>
      </c>
      <c r="N16" s="95" t="s">
        <v>2</v>
      </c>
      <c r="O16" s="94" t="str">
        <f>IF(N16="-","-",N16/$X16*100000)</f>
        <v>-</v>
      </c>
      <c r="P16" s="95">
        <v>19</v>
      </c>
      <c r="Q16" s="94">
        <f>IF(P16="-","-",P16/$X16*100000)</f>
        <v>67.784516589368536</v>
      </c>
      <c r="R16" s="95" t="s">
        <v>2</v>
      </c>
      <c r="S16" s="94" t="str">
        <f>IF(R16="-","-",R16/$X16*100000)</f>
        <v>-</v>
      </c>
      <c r="T16" s="95">
        <v>14</v>
      </c>
      <c r="U16" s="94">
        <f>IF(T16="-","-",T16/$X16*100000)</f>
        <v>49.946485907955761</v>
      </c>
      <c r="V16" s="95">
        <v>10</v>
      </c>
      <c r="W16" s="94">
        <f>IF(V16="-","-",V16/$X16*100000)</f>
        <v>35.676061362825543</v>
      </c>
      <c r="X16" s="91">
        <v>28030</v>
      </c>
    </row>
    <row r="17" spans="1:24" ht="13.5" customHeight="1" x14ac:dyDescent="0.55000000000000004">
      <c r="A17" s="15" t="s">
        <v>18</v>
      </c>
      <c r="B17" s="96" t="s">
        <v>2</v>
      </c>
      <c r="C17" s="94" t="str">
        <f>IF(B17="-","-",B17/$X17*100000)</f>
        <v>-</v>
      </c>
      <c r="D17" s="95" t="str">
        <f>IF(SUM(F17,H17,J17,L17,N17)=0,"-",SUM(F17,H17,J17,L17,N17))</f>
        <v>-</v>
      </c>
      <c r="E17" s="94" t="str">
        <f>IF(D17="-","-",D17/$X17*100000)</f>
        <v>-</v>
      </c>
      <c r="F17" s="95" t="s">
        <v>2</v>
      </c>
      <c r="G17" s="94" t="str">
        <f>IF(F17="-","-",F17/$X17*100000)</f>
        <v>-</v>
      </c>
      <c r="H17" s="95" t="s">
        <v>2</v>
      </c>
      <c r="I17" s="94" t="str">
        <f>IF(H17="-","-",H17/$X17*100000)</f>
        <v>-</v>
      </c>
      <c r="J17" s="95" t="s">
        <v>2</v>
      </c>
      <c r="K17" s="94" t="str">
        <f>IF(J17="-","-",J17/$X17*100000)</f>
        <v>-</v>
      </c>
      <c r="L17" s="95" t="s">
        <v>2</v>
      </c>
      <c r="M17" s="94" t="str">
        <f>IF(L17="-","-",L17/$X17*100000)</f>
        <v>-</v>
      </c>
      <c r="N17" s="95" t="s">
        <v>2</v>
      </c>
      <c r="O17" s="94" t="str">
        <f>IF(N17="-","-",N17/$X17*100000)</f>
        <v>-</v>
      </c>
      <c r="P17" s="95">
        <v>3</v>
      </c>
      <c r="Q17" s="94">
        <f>IF(P17="-","-",P17/$X17*100000)</f>
        <v>74.441687344913149</v>
      </c>
      <c r="R17" s="95">
        <v>19</v>
      </c>
      <c r="S17" s="94">
        <f>IF(R17="-","-",R17/$X17*100000)</f>
        <v>471.46401985111669</v>
      </c>
      <c r="T17" s="95" t="s">
        <v>2</v>
      </c>
      <c r="U17" s="94" t="str">
        <f>IF(T17="-","-",T17/$X17*100000)</f>
        <v>-</v>
      </c>
      <c r="V17" s="95">
        <v>1</v>
      </c>
      <c r="W17" s="94">
        <f>IF(V17="-","-",V17/$X17*100000)</f>
        <v>24.813895781637719</v>
      </c>
      <c r="X17" s="93">
        <v>4030</v>
      </c>
    </row>
    <row r="18" spans="1:24" ht="13.5" customHeight="1" x14ac:dyDescent="0.55000000000000004">
      <c r="A18" s="15" t="s">
        <v>17</v>
      </c>
      <c r="B18" s="96">
        <v>3</v>
      </c>
      <c r="C18" s="94">
        <f>IF(B18="-","-",B18/$X18*100000)</f>
        <v>19.893899204244033</v>
      </c>
      <c r="D18" s="95">
        <v>243</v>
      </c>
      <c r="E18" s="94">
        <f>IF(D18="-","-",D18/$X18*100000)</f>
        <v>1611.4058355437667</v>
      </c>
      <c r="F18" s="95">
        <v>101</v>
      </c>
      <c r="G18" s="94">
        <f>IF(F18="-","-",F18/$X18*100000)</f>
        <v>669.76127320954902</v>
      </c>
      <c r="H18" s="95">
        <v>42</v>
      </c>
      <c r="I18" s="94">
        <f>IF(H18="-","-",H18/$X18*100000)</f>
        <v>278.51458885941645</v>
      </c>
      <c r="J18" s="95">
        <v>100</v>
      </c>
      <c r="K18" s="94">
        <f>IF(J18="-","-",J18/$X18*100000)</f>
        <v>663.12997347480109</v>
      </c>
      <c r="L18" s="95" t="s">
        <v>2</v>
      </c>
      <c r="M18" s="94" t="str">
        <f>IF(L18="-","-",L18/$X18*100000)</f>
        <v>-</v>
      </c>
      <c r="N18" s="95" t="s">
        <v>2</v>
      </c>
      <c r="O18" s="94" t="str">
        <f>IF(N18="-","-",N18/$X18*100000)</f>
        <v>-</v>
      </c>
      <c r="P18" s="95">
        <v>11</v>
      </c>
      <c r="Q18" s="94">
        <f>IF(P18="-","-",P18/$X18*100000)</f>
        <v>72.944297082228118</v>
      </c>
      <c r="R18" s="95">
        <v>19</v>
      </c>
      <c r="S18" s="94">
        <f>IF(R18="-","-",R18/$X18*100000)</f>
        <v>125.9946949602122</v>
      </c>
      <c r="T18" s="95" t="s">
        <v>2</v>
      </c>
      <c r="U18" s="94" t="str">
        <f>IF(T18="-","-",T18/$X18*100000)</f>
        <v>-</v>
      </c>
      <c r="V18" s="95">
        <v>6</v>
      </c>
      <c r="W18" s="94">
        <f>IF(V18="-","-",V18/$X18*100000)</f>
        <v>39.787798408488065</v>
      </c>
      <c r="X18" s="93">
        <v>15080</v>
      </c>
    </row>
    <row r="19" spans="1:24" s="102" customFormat="1" ht="40.5" customHeight="1" x14ac:dyDescent="0.55000000000000004">
      <c r="A19" s="27" t="s">
        <v>53</v>
      </c>
      <c r="B19" s="105">
        <f>B20</f>
        <v>7</v>
      </c>
      <c r="C19" s="104">
        <f>C20</f>
        <v>19.701660568533633</v>
      </c>
      <c r="D19" s="105">
        <f>D20</f>
        <v>887</v>
      </c>
      <c r="E19" s="104">
        <f>E20</f>
        <v>2496.4818463270476</v>
      </c>
      <c r="F19" s="105">
        <f>F20</f>
        <v>599</v>
      </c>
      <c r="G19" s="104">
        <f>G20</f>
        <v>1685.8992400788065</v>
      </c>
      <c r="H19" s="105">
        <f>H20</f>
        <v>184</v>
      </c>
      <c r="I19" s="104">
        <f>I20</f>
        <v>517.87222065859839</v>
      </c>
      <c r="J19" s="105">
        <f>J20</f>
        <v>100</v>
      </c>
      <c r="K19" s="104">
        <f>K20</f>
        <v>281.45229383619477</v>
      </c>
      <c r="L19" s="105" t="str">
        <f>L20</f>
        <v>-</v>
      </c>
      <c r="M19" s="104" t="str">
        <f>M20</f>
        <v>-</v>
      </c>
      <c r="N19" s="105">
        <f>N20</f>
        <v>4</v>
      </c>
      <c r="O19" s="104">
        <f>O20</f>
        <v>11.25809175344779</v>
      </c>
      <c r="P19" s="105">
        <f>P20</f>
        <v>11</v>
      </c>
      <c r="Q19" s="104">
        <f>Q20</f>
        <v>30.959752321981426</v>
      </c>
      <c r="R19" s="105">
        <f>R20</f>
        <v>19</v>
      </c>
      <c r="S19" s="104">
        <f>S20</f>
        <v>53.475935828877006</v>
      </c>
      <c r="T19" s="105" t="str">
        <f>T20</f>
        <v>-</v>
      </c>
      <c r="U19" s="104" t="str">
        <f>U20</f>
        <v>-</v>
      </c>
      <c r="V19" s="105">
        <f>V20</f>
        <v>12</v>
      </c>
      <c r="W19" s="104">
        <f>W20</f>
        <v>33.774275260343373</v>
      </c>
      <c r="X19" s="103">
        <f>X20</f>
        <v>35530</v>
      </c>
    </row>
    <row r="20" spans="1:24" s="98" customFormat="1" ht="13.5" customHeight="1" x14ac:dyDescent="0.55000000000000004">
      <c r="A20" s="21" t="s">
        <v>14</v>
      </c>
      <c r="B20" s="101">
        <v>7</v>
      </c>
      <c r="C20" s="100">
        <v>19.701660568533633</v>
      </c>
      <c r="D20" s="101">
        <v>887</v>
      </c>
      <c r="E20" s="100">
        <v>2496.4818463270476</v>
      </c>
      <c r="F20" s="101">
        <v>599</v>
      </c>
      <c r="G20" s="100">
        <v>1685.8992400788065</v>
      </c>
      <c r="H20" s="101">
        <v>184</v>
      </c>
      <c r="I20" s="100">
        <v>517.87222065859839</v>
      </c>
      <c r="J20" s="101">
        <v>100</v>
      </c>
      <c r="K20" s="100">
        <v>281.45229383619477</v>
      </c>
      <c r="L20" s="101" t="s">
        <v>2</v>
      </c>
      <c r="M20" s="100" t="s">
        <v>2</v>
      </c>
      <c r="N20" s="101">
        <v>4</v>
      </c>
      <c r="O20" s="100">
        <v>11.25809175344779</v>
      </c>
      <c r="P20" s="101">
        <v>11</v>
      </c>
      <c r="Q20" s="100">
        <v>30.959752321981426</v>
      </c>
      <c r="R20" s="101">
        <v>19</v>
      </c>
      <c r="S20" s="100">
        <v>53.475935828877006</v>
      </c>
      <c r="T20" s="101" t="s">
        <v>2</v>
      </c>
      <c r="U20" s="100" t="s">
        <v>2</v>
      </c>
      <c r="V20" s="101">
        <v>12</v>
      </c>
      <c r="W20" s="100">
        <v>33.774275260343373</v>
      </c>
      <c r="X20" s="97">
        <v>35530</v>
      </c>
    </row>
    <row r="21" spans="1:24" ht="13.5" customHeight="1" x14ac:dyDescent="0.55000000000000004">
      <c r="A21" s="15" t="s">
        <v>13</v>
      </c>
      <c r="B21" s="96">
        <v>3</v>
      </c>
      <c r="C21" s="94">
        <v>18.072289156626507</v>
      </c>
      <c r="D21" s="95">
        <v>686</v>
      </c>
      <c r="E21" s="94">
        <v>4132.530120481927</v>
      </c>
      <c r="F21" s="95">
        <v>422</v>
      </c>
      <c r="G21" s="94">
        <v>2542.1686746987953</v>
      </c>
      <c r="H21" s="95">
        <v>160</v>
      </c>
      <c r="I21" s="94">
        <v>963.85542168674704</v>
      </c>
      <c r="J21" s="95">
        <v>100</v>
      </c>
      <c r="K21" s="94">
        <v>602.40963855421694</v>
      </c>
      <c r="L21" s="95">
        <v>0</v>
      </c>
      <c r="M21" s="94">
        <v>0</v>
      </c>
      <c r="N21" s="95">
        <v>4</v>
      </c>
      <c r="O21" s="94">
        <v>24.096385542168672</v>
      </c>
      <c r="P21" s="95">
        <v>6</v>
      </c>
      <c r="Q21" s="94">
        <v>36.144578313253014</v>
      </c>
      <c r="R21" s="95">
        <v>19</v>
      </c>
      <c r="S21" s="94">
        <v>114.45783132530121</v>
      </c>
      <c r="T21" s="95">
        <v>0</v>
      </c>
      <c r="U21" s="94">
        <v>0</v>
      </c>
      <c r="V21" s="95">
        <v>7</v>
      </c>
      <c r="W21" s="94">
        <v>42.168674698795179</v>
      </c>
      <c r="X21" s="93">
        <v>16600</v>
      </c>
    </row>
    <row r="22" spans="1:24" ht="13.5" customHeight="1" x14ac:dyDescent="0.55000000000000004">
      <c r="A22" s="15" t="s">
        <v>12</v>
      </c>
      <c r="B22" s="96">
        <v>1</v>
      </c>
      <c r="C22" s="94">
        <v>18.41620626151013</v>
      </c>
      <c r="D22" s="95">
        <v>54</v>
      </c>
      <c r="E22" s="94">
        <v>994.47513812154693</v>
      </c>
      <c r="F22" s="95">
        <v>30</v>
      </c>
      <c r="G22" s="94">
        <v>552.48618784530379</v>
      </c>
      <c r="H22" s="95">
        <v>24</v>
      </c>
      <c r="I22" s="94">
        <v>441.98895027624314</v>
      </c>
      <c r="J22" s="95">
        <v>0</v>
      </c>
      <c r="K22" s="94">
        <v>0</v>
      </c>
      <c r="L22" s="95">
        <v>0</v>
      </c>
      <c r="M22" s="94">
        <v>0</v>
      </c>
      <c r="N22" s="95">
        <v>0</v>
      </c>
      <c r="O22" s="94">
        <v>0</v>
      </c>
      <c r="P22" s="95">
        <v>2</v>
      </c>
      <c r="Q22" s="94">
        <v>36.83241252302026</v>
      </c>
      <c r="R22" s="95">
        <v>0</v>
      </c>
      <c r="S22" s="94">
        <v>0</v>
      </c>
      <c r="T22" s="95">
        <v>0</v>
      </c>
      <c r="U22" s="94">
        <v>0</v>
      </c>
      <c r="V22" s="95">
        <v>3</v>
      </c>
      <c r="W22" s="94">
        <v>55.248618784530393</v>
      </c>
      <c r="X22" s="93">
        <v>5430</v>
      </c>
    </row>
    <row r="23" spans="1:24" ht="13.5" customHeight="1" x14ac:dyDescent="0.55000000000000004">
      <c r="A23" s="15" t="s">
        <v>11</v>
      </c>
      <c r="B23" s="96">
        <v>1</v>
      </c>
      <c r="C23" s="94">
        <v>18.281535648994517</v>
      </c>
      <c r="D23" s="95">
        <v>33</v>
      </c>
      <c r="E23" s="94">
        <v>603.290676416819</v>
      </c>
      <c r="F23" s="95">
        <v>33</v>
      </c>
      <c r="G23" s="94">
        <v>603.290676416819</v>
      </c>
      <c r="H23" s="95">
        <v>0</v>
      </c>
      <c r="I23" s="94">
        <v>0</v>
      </c>
      <c r="J23" s="95">
        <v>0</v>
      </c>
      <c r="K23" s="94">
        <v>0</v>
      </c>
      <c r="L23" s="95">
        <v>0</v>
      </c>
      <c r="M23" s="94">
        <v>0</v>
      </c>
      <c r="N23" s="95">
        <v>0</v>
      </c>
      <c r="O23" s="94">
        <v>0</v>
      </c>
      <c r="P23" s="95">
        <v>3</v>
      </c>
      <c r="Q23" s="94">
        <v>54.844606946983546</v>
      </c>
      <c r="R23" s="95">
        <v>0</v>
      </c>
      <c r="S23" s="94">
        <v>0</v>
      </c>
      <c r="T23" s="95">
        <v>0</v>
      </c>
      <c r="U23" s="94">
        <v>0</v>
      </c>
      <c r="V23" s="95">
        <v>2</v>
      </c>
      <c r="W23" s="94">
        <v>36.563071297989033</v>
      </c>
      <c r="X23" s="91">
        <v>5470</v>
      </c>
    </row>
    <row r="24" spans="1:24" ht="13.5" customHeight="1" x14ac:dyDescent="0.55000000000000004">
      <c r="A24" s="15" t="s">
        <v>10</v>
      </c>
      <c r="B24" s="96">
        <v>2</v>
      </c>
      <c r="C24" s="94">
        <v>24.906600249066003</v>
      </c>
      <c r="D24" s="95">
        <v>271</v>
      </c>
      <c r="E24" s="94">
        <v>3374.8443337484432</v>
      </c>
      <c r="F24" s="95">
        <v>114</v>
      </c>
      <c r="G24" s="94">
        <v>1419.6762141967622</v>
      </c>
      <c r="H24" s="95">
        <v>157</v>
      </c>
      <c r="I24" s="94">
        <v>1955.1681195516812</v>
      </c>
      <c r="J24" s="95">
        <v>0</v>
      </c>
      <c r="K24" s="94">
        <v>0</v>
      </c>
      <c r="L24" s="95">
        <v>0</v>
      </c>
      <c r="M24" s="94">
        <v>0</v>
      </c>
      <c r="N24" s="95">
        <v>0</v>
      </c>
      <c r="O24" s="94">
        <v>0</v>
      </c>
      <c r="P24" s="95">
        <v>5</v>
      </c>
      <c r="Q24" s="94">
        <v>62.266500622665006</v>
      </c>
      <c r="R24" s="95">
        <v>0</v>
      </c>
      <c r="S24" s="94">
        <v>0</v>
      </c>
      <c r="T24" s="95">
        <v>0</v>
      </c>
      <c r="U24" s="94">
        <v>0</v>
      </c>
      <c r="V24" s="95">
        <v>4</v>
      </c>
      <c r="W24" s="94">
        <v>49.813200498132005</v>
      </c>
      <c r="X24" s="93">
        <v>8030</v>
      </c>
    </row>
    <row r="25" spans="1:24" s="102" customFormat="1" ht="40.5" customHeight="1" x14ac:dyDescent="0.55000000000000004">
      <c r="A25" s="27" t="s">
        <v>52</v>
      </c>
      <c r="B25" s="105">
        <f>B26</f>
        <v>5</v>
      </c>
      <c r="C25" s="104">
        <f>IF(B25="-","-",B25/$X25*100000)</f>
        <v>22.055580061755624</v>
      </c>
      <c r="D25" s="105">
        <f>IF(SUM(F25,H25,J25,L25,N25)=0,"-",SUM(F25,H25,J25,L25,N25))</f>
        <v>443</v>
      </c>
      <c r="E25" s="104">
        <f>IF(D25="-","-",D25/$X25*100000)</f>
        <v>1954.1243934715483</v>
      </c>
      <c r="F25" s="105">
        <f>F26</f>
        <v>265</v>
      </c>
      <c r="G25" s="104">
        <f>IF(F25="-","-",F25/$X25*100000)</f>
        <v>1168.945743273048</v>
      </c>
      <c r="H25" s="105">
        <f>H26</f>
        <v>126</v>
      </c>
      <c r="I25" s="104">
        <f>IF(H25="-","-",H25/$X25*100000)</f>
        <v>555.80061755624172</v>
      </c>
      <c r="J25" s="105">
        <f>J26</f>
        <v>48</v>
      </c>
      <c r="K25" s="104">
        <f>IF(J25="-","-",J25/$X25*100000)</f>
        <v>211.73356859285397</v>
      </c>
      <c r="L25" s="105" t="str">
        <f>L26</f>
        <v>-</v>
      </c>
      <c r="M25" s="104" t="str">
        <f>IF(L25="-","-",L25/$X25*100000)</f>
        <v>-</v>
      </c>
      <c r="N25" s="105">
        <f>N26</f>
        <v>4</v>
      </c>
      <c r="O25" s="104">
        <f>IF(N25="-","-",N25/$X25*100000)</f>
        <v>17.644464049404501</v>
      </c>
      <c r="P25" s="105">
        <f>P26</f>
        <v>14</v>
      </c>
      <c r="Q25" s="104">
        <f>IF(P25="-","-",P25/$X25*100000)</f>
        <v>61.755624172915745</v>
      </c>
      <c r="R25" s="105">
        <f>R26</f>
        <v>42</v>
      </c>
      <c r="S25" s="104">
        <f>IF(R25="-","-",R25/$X25*100000)</f>
        <v>185.26687251874725</v>
      </c>
      <c r="T25" s="105" t="str">
        <f>T26</f>
        <v>-</v>
      </c>
      <c r="U25" s="104" t="str">
        <f>IF(T25="-","-",T25/$X25*100000)</f>
        <v>-</v>
      </c>
      <c r="V25" s="105">
        <f>V26</f>
        <v>8</v>
      </c>
      <c r="W25" s="104">
        <f>IF(V25="-","-",V25/$X25*100000)</f>
        <v>35.288928098809002</v>
      </c>
      <c r="X25" s="103">
        <f>X26</f>
        <v>22670</v>
      </c>
    </row>
    <row r="26" spans="1:24" s="98" customFormat="1" ht="13.5" customHeight="1" x14ac:dyDescent="0.55000000000000004">
      <c r="A26" s="21" t="s">
        <v>8</v>
      </c>
      <c r="B26" s="101">
        <v>5</v>
      </c>
      <c r="C26" s="100">
        <v>22.055580061755624</v>
      </c>
      <c r="D26" s="101">
        <v>443</v>
      </c>
      <c r="E26" s="100">
        <v>1954.1243934715483</v>
      </c>
      <c r="F26" s="101">
        <v>265</v>
      </c>
      <c r="G26" s="100">
        <v>1168.945743273048</v>
      </c>
      <c r="H26" s="101">
        <v>126</v>
      </c>
      <c r="I26" s="100">
        <v>555.80061755624172</v>
      </c>
      <c r="J26" s="101">
        <v>48</v>
      </c>
      <c r="K26" s="100">
        <v>211.73356859285397</v>
      </c>
      <c r="L26" s="101" t="s">
        <v>2</v>
      </c>
      <c r="M26" s="100" t="s">
        <v>2</v>
      </c>
      <c r="N26" s="101">
        <v>4</v>
      </c>
      <c r="O26" s="100">
        <v>17.644464049404501</v>
      </c>
      <c r="P26" s="101">
        <v>14</v>
      </c>
      <c r="Q26" s="100">
        <v>61.755624172915745</v>
      </c>
      <c r="R26" s="101">
        <v>42</v>
      </c>
      <c r="S26" s="100">
        <v>185.26687251874725</v>
      </c>
      <c r="T26" s="101" t="s">
        <v>2</v>
      </c>
      <c r="U26" s="100" t="s">
        <v>2</v>
      </c>
      <c r="V26" s="101">
        <v>8</v>
      </c>
      <c r="W26" s="100">
        <v>35.288928098809002</v>
      </c>
      <c r="X26" s="99">
        <f>SUM(X27:X31)</f>
        <v>22670</v>
      </c>
    </row>
    <row r="27" spans="1:24" ht="13.5" customHeight="1" x14ac:dyDescent="0.55000000000000004">
      <c r="A27" s="15" t="s">
        <v>7</v>
      </c>
      <c r="B27" s="96">
        <v>2</v>
      </c>
      <c r="C27" s="94">
        <v>25.220680958385877</v>
      </c>
      <c r="D27" s="95">
        <v>258</v>
      </c>
      <c r="E27" s="94">
        <v>3253.4678436317777</v>
      </c>
      <c r="F27" s="95">
        <v>146</v>
      </c>
      <c r="G27" s="94">
        <v>1841.1097099621691</v>
      </c>
      <c r="H27" s="95">
        <v>60</v>
      </c>
      <c r="I27" s="94">
        <v>756.62042875157624</v>
      </c>
      <c r="J27" s="95">
        <v>48</v>
      </c>
      <c r="K27" s="94">
        <v>605.29634300126099</v>
      </c>
      <c r="L27" s="95" t="s">
        <v>2</v>
      </c>
      <c r="M27" s="94" t="s">
        <v>2</v>
      </c>
      <c r="N27" s="95">
        <v>4</v>
      </c>
      <c r="O27" s="94">
        <v>50.441361916771754</v>
      </c>
      <c r="P27" s="95">
        <v>6</v>
      </c>
      <c r="Q27" s="94">
        <v>75.662042875157624</v>
      </c>
      <c r="R27" s="95">
        <v>4</v>
      </c>
      <c r="S27" s="94">
        <v>50.441361916771754</v>
      </c>
      <c r="T27" s="95" t="s">
        <v>2</v>
      </c>
      <c r="U27" s="94" t="s">
        <v>2</v>
      </c>
      <c r="V27" s="95">
        <v>4</v>
      </c>
      <c r="W27" s="94">
        <v>50.441361916771754</v>
      </c>
      <c r="X27" s="97">
        <v>7930</v>
      </c>
    </row>
    <row r="28" spans="1:24" ht="13.5" customHeight="1" x14ac:dyDescent="0.55000000000000004">
      <c r="A28" s="15" t="s">
        <v>6</v>
      </c>
      <c r="B28" s="96" t="s">
        <v>2</v>
      </c>
      <c r="C28" s="94" t="s">
        <v>2</v>
      </c>
      <c r="D28" s="95" t="s">
        <v>2</v>
      </c>
      <c r="E28" s="94" t="s">
        <v>2</v>
      </c>
      <c r="F28" s="95" t="s">
        <v>2</v>
      </c>
      <c r="G28" s="94" t="s">
        <v>2</v>
      </c>
      <c r="H28" s="95" t="s">
        <v>2</v>
      </c>
      <c r="I28" s="94" t="s">
        <v>2</v>
      </c>
      <c r="J28" s="95" t="s">
        <v>2</v>
      </c>
      <c r="K28" s="94" t="s">
        <v>2</v>
      </c>
      <c r="L28" s="95" t="s">
        <v>2</v>
      </c>
      <c r="M28" s="94" t="s">
        <v>2</v>
      </c>
      <c r="N28" s="95" t="s">
        <v>2</v>
      </c>
      <c r="O28" s="94" t="s">
        <v>2</v>
      </c>
      <c r="P28" s="95">
        <v>3</v>
      </c>
      <c r="Q28" s="94">
        <v>65.502183406113531</v>
      </c>
      <c r="R28" s="95">
        <v>38</v>
      </c>
      <c r="S28" s="94">
        <v>829.69432314410483</v>
      </c>
      <c r="T28" s="95" t="s">
        <v>2</v>
      </c>
      <c r="U28" s="94" t="s">
        <v>2</v>
      </c>
      <c r="V28" s="95">
        <v>2</v>
      </c>
      <c r="W28" s="94">
        <v>43.668122270742359</v>
      </c>
      <c r="X28" s="93">
        <v>4580</v>
      </c>
    </row>
    <row r="29" spans="1:24" ht="13.5" customHeight="1" x14ac:dyDescent="0.55000000000000004">
      <c r="A29" s="15" t="s">
        <v>5</v>
      </c>
      <c r="B29" s="96">
        <v>1</v>
      </c>
      <c r="C29" s="94">
        <v>26.041666666666668</v>
      </c>
      <c r="D29" s="95">
        <v>69</v>
      </c>
      <c r="E29" s="94">
        <v>1796.8749999999998</v>
      </c>
      <c r="F29" s="95">
        <v>45</v>
      </c>
      <c r="G29" s="94">
        <v>1171.875</v>
      </c>
      <c r="H29" s="95">
        <v>24</v>
      </c>
      <c r="I29" s="94">
        <v>625</v>
      </c>
      <c r="J29" s="95" t="s">
        <v>2</v>
      </c>
      <c r="K29" s="94" t="s">
        <v>2</v>
      </c>
      <c r="L29" s="95" t="s">
        <v>2</v>
      </c>
      <c r="M29" s="94" t="s">
        <v>2</v>
      </c>
      <c r="N29" s="95" t="s">
        <v>2</v>
      </c>
      <c r="O29" s="94" t="s">
        <v>2</v>
      </c>
      <c r="P29" s="95">
        <v>1</v>
      </c>
      <c r="Q29" s="94">
        <v>26.041666666666668</v>
      </c>
      <c r="R29" s="95" t="s">
        <v>2</v>
      </c>
      <c r="S29" s="94" t="s">
        <v>2</v>
      </c>
      <c r="T29" s="95" t="s">
        <v>2</v>
      </c>
      <c r="U29" s="94" t="s">
        <v>2</v>
      </c>
      <c r="V29" s="95">
        <v>1</v>
      </c>
      <c r="W29" s="94">
        <v>26.041666666666668</v>
      </c>
      <c r="X29" s="93">
        <v>3840</v>
      </c>
    </row>
    <row r="30" spans="1:24" ht="13.5" customHeight="1" x14ac:dyDescent="0.55000000000000004">
      <c r="A30" s="15" t="s">
        <v>4</v>
      </c>
      <c r="B30" s="96">
        <v>1</v>
      </c>
      <c r="C30" s="94">
        <v>26.595744680851066</v>
      </c>
      <c r="D30" s="95">
        <v>62</v>
      </c>
      <c r="E30" s="94">
        <v>1648.936170212766</v>
      </c>
      <c r="F30" s="95">
        <v>52</v>
      </c>
      <c r="G30" s="94">
        <v>1382.9787234042553</v>
      </c>
      <c r="H30" s="95">
        <v>10</v>
      </c>
      <c r="I30" s="94">
        <v>265.95744680851061</v>
      </c>
      <c r="J30" s="95" t="s">
        <v>2</v>
      </c>
      <c r="K30" s="94" t="s">
        <v>2</v>
      </c>
      <c r="L30" s="95" t="s">
        <v>2</v>
      </c>
      <c r="M30" s="94" t="s">
        <v>2</v>
      </c>
      <c r="N30" s="95" t="s">
        <v>2</v>
      </c>
      <c r="O30" s="94" t="s">
        <v>2</v>
      </c>
      <c r="P30" s="95">
        <v>1</v>
      </c>
      <c r="Q30" s="94">
        <v>26.595744680851066</v>
      </c>
      <c r="R30" s="95" t="s">
        <v>2</v>
      </c>
      <c r="S30" s="94" t="s">
        <v>2</v>
      </c>
      <c r="T30" s="95" t="s">
        <v>2</v>
      </c>
      <c r="U30" s="94" t="s">
        <v>2</v>
      </c>
      <c r="V30" s="95" t="s">
        <v>2</v>
      </c>
      <c r="W30" s="94" t="s">
        <v>2</v>
      </c>
      <c r="X30" s="91">
        <v>3760</v>
      </c>
    </row>
    <row r="31" spans="1:24" ht="13.5" customHeight="1" x14ac:dyDescent="0.55000000000000004">
      <c r="A31" s="15" t="s">
        <v>3</v>
      </c>
      <c r="B31" s="96">
        <v>1</v>
      </c>
      <c r="C31" s="94">
        <v>39.0625</v>
      </c>
      <c r="D31" s="95">
        <v>54</v>
      </c>
      <c r="E31" s="94">
        <v>2109.375</v>
      </c>
      <c r="F31" s="95">
        <v>22</v>
      </c>
      <c r="G31" s="94">
        <v>859.37500000000011</v>
      </c>
      <c r="H31" s="95">
        <v>32</v>
      </c>
      <c r="I31" s="94">
        <v>1250</v>
      </c>
      <c r="J31" s="95" t="s">
        <v>2</v>
      </c>
      <c r="K31" s="94" t="s">
        <v>2</v>
      </c>
      <c r="L31" s="95" t="s">
        <v>2</v>
      </c>
      <c r="M31" s="94" t="s">
        <v>2</v>
      </c>
      <c r="N31" s="95" t="s">
        <v>2</v>
      </c>
      <c r="O31" s="94" t="s">
        <v>2</v>
      </c>
      <c r="P31" s="95">
        <v>3</v>
      </c>
      <c r="Q31" s="94">
        <v>117.1875</v>
      </c>
      <c r="R31" s="95" t="s">
        <v>2</v>
      </c>
      <c r="S31" s="94" t="s">
        <v>2</v>
      </c>
      <c r="T31" s="95" t="s">
        <v>2</v>
      </c>
      <c r="U31" s="94" t="s">
        <v>2</v>
      </c>
      <c r="V31" s="95">
        <v>1</v>
      </c>
      <c r="W31" s="94">
        <v>39.0625</v>
      </c>
      <c r="X31" s="93">
        <v>2560</v>
      </c>
    </row>
    <row r="32" spans="1:24" ht="13.5" customHeight="1" x14ac:dyDescent="0.55000000000000004">
      <c r="A32" s="12"/>
      <c r="B32" s="92"/>
      <c r="C32" s="90"/>
      <c r="D32" s="10"/>
      <c r="E32" s="90"/>
      <c r="F32" s="10"/>
      <c r="G32" s="90"/>
      <c r="H32" s="10"/>
      <c r="I32" s="90"/>
      <c r="J32" s="10"/>
      <c r="K32" s="90"/>
      <c r="L32" s="10"/>
      <c r="M32" s="90"/>
      <c r="N32" s="10"/>
      <c r="O32" s="90"/>
      <c r="P32" s="10"/>
      <c r="Q32" s="90"/>
      <c r="R32" s="10"/>
      <c r="S32" s="90"/>
      <c r="T32" s="10"/>
      <c r="U32" s="90"/>
      <c r="V32" s="10"/>
      <c r="W32" s="90"/>
      <c r="X32" s="91"/>
    </row>
    <row r="33" spans="1:24" s="87" customFormat="1" ht="13.5" customHeight="1" x14ac:dyDescent="0.55000000000000004">
      <c r="A33" s="9" t="s">
        <v>1</v>
      </c>
      <c r="E33" s="89"/>
      <c r="F33" s="8"/>
      <c r="G33" s="89"/>
      <c r="H33" s="8"/>
      <c r="I33" s="89"/>
      <c r="J33" s="8"/>
      <c r="K33" s="89"/>
      <c r="L33" s="8"/>
      <c r="M33" s="90"/>
      <c r="N33" s="8"/>
      <c r="O33" s="89"/>
      <c r="P33" s="8"/>
      <c r="Q33" s="89"/>
      <c r="R33" s="8"/>
      <c r="S33" s="89"/>
      <c r="T33" s="8"/>
      <c r="U33" s="89"/>
      <c r="V33" s="8"/>
      <c r="W33" s="89"/>
      <c r="X33" s="88"/>
    </row>
    <row r="34" spans="1:24" s="87" customFormat="1" ht="13.5" customHeight="1" x14ac:dyDescent="0.55000000000000004">
      <c r="A34" s="8"/>
      <c r="E34" s="89"/>
      <c r="F34" s="8"/>
      <c r="G34" s="89"/>
      <c r="H34" s="8"/>
      <c r="I34" s="89"/>
      <c r="J34" s="8"/>
      <c r="K34" s="89"/>
      <c r="L34" s="8"/>
      <c r="M34" s="90"/>
      <c r="N34" s="8"/>
      <c r="O34" s="89"/>
      <c r="P34" s="8"/>
      <c r="Q34" s="89"/>
      <c r="R34" s="8"/>
      <c r="S34" s="89"/>
      <c r="T34" s="8"/>
      <c r="U34" s="89"/>
      <c r="V34" s="8"/>
      <c r="W34" s="89"/>
      <c r="X34" s="88"/>
    </row>
    <row r="35" spans="1:24" x14ac:dyDescent="0.55000000000000004">
      <c r="A35" s="5"/>
      <c r="B35" s="4"/>
      <c r="C35" s="85"/>
      <c r="D35" s="4"/>
      <c r="E35" s="85"/>
      <c r="F35" s="4"/>
      <c r="G35" s="85"/>
      <c r="H35" s="4"/>
      <c r="I35" s="85"/>
      <c r="J35" s="4"/>
      <c r="K35" s="85"/>
      <c r="L35" s="4"/>
      <c r="M35" s="85"/>
      <c r="N35" s="4"/>
      <c r="O35" s="85"/>
      <c r="P35" s="4"/>
      <c r="Q35" s="85"/>
      <c r="R35" s="4"/>
      <c r="S35" s="85"/>
      <c r="T35" s="4"/>
      <c r="U35" s="85"/>
      <c r="V35" s="4"/>
      <c r="W35" s="85"/>
    </row>
    <row r="36" spans="1:24" x14ac:dyDescent="0.55000000000000004">
      <c r="A36" s="5"/>
      <c r="B36" s="4"/>
      <c r="C36" s="85"/>
      <c r="D36" s="4"/>
      <c r="E36" s="85"/>
      <c r="F36" s="4"/>
      <c r="G36" s="85"/>
      <c r="H36" s="4"/>
      <c r="I36" s="85"/>
      <c r="J36" s="4"/>
      <c r="K36" s="85"/>
      <c r="L36" s="4"/>
      <c r="M36" s="85"/>
      <c r="N36" s="4"/>
      <c r="O36" s="85"/>
      <c r="P36" s="4"/>
      <c r="Q36" s="85"/>
      <c r="R36" s="4"/>
      <c r="S36" s="85"/>
      <c r="T36" s="4"/>
      <c r="U36" s="85"/>
      <c r="V36" s="4"/>
      <c r="W36" s="85"/>
    </row>
    <row r="37" spans="1:24" x14ac:dyDescent="0.55000000000000004">
      <c r="A37" s="5"/>
      <c r="B37" s="4"/>
      <c r="C37" s="85"/>
      <c r="D37" s="4"/>
      <c r="E37" s="85"/>
      <c r="F37" s="4"/>
      <c r="G37" s="85"/>
      <c r="H37" s="4"/>
      <c r="I37" s="85"/>
      <c r="J37" s="4"/>
      <c r="K37" s="85"/>
      <c r="L37" s="4"/>
      <c r="M37" s="85"/>
      <c r="N37" s="4"/>
      <c r="O37" s="85"/>
      <c r="P37" s="4"/>
      <c r="Q37" s="85"/>
      <c r="R37" s="4"/>
      <c r="S37" s="85"/>
      <c r="T37" s="4"/>
      <c r="U37" s="85"/>
      <c r="V37" s="4"/>
      <c r="W37" s="85"/>
    </row>
    <row r="38" spans="1:24" x14ac:dyDescent="0.55000000000000004">
      <c r="A38" s="86"/>
      <c r="B38" s="4"/>
      <c r="C38" s="85"/>
      <c r="D38" s="4"/>
      <c r="E38" s="85"/>
      <c r="F38" s="4"/>
      <c r="G38" s="85"/>
      <c r="H38" s="4"/>
      <c r="I38" s="85"/>
      <c r="J38" s="4"/>
      <c r="K38" s="85"/>
      <c r="L38" s="4"/>
      <c r="M38" s="85"/>
      <c r="N38" s="4"/>
      <c r="O38" s="85"/>
      <c r="P38" s="4"/>
      <c r="Q38" s="85"/>
      <c r="R38" s="4"/>
      <c r="S38" s="85"/>
      <c r="T38" s="4"/>
      <c r="U38" s="85"/>
      <c r="V38" s="4"/>
      <c r="W38" s="85"/>
    </row>
  </sheetData>
  <mergeCells count="9">
    <mergeCell ref="X4:X5"/>
    <mergeCell ref="S1:W1"/>
    <mergeCell ref="B3:C4"/>
    <mergeCell ref="D4:E4"/>
    <mergeCell ref="F4:G4"/>
    <mergeCell ref="P4:Q4"/>
    <mergeCell ref="B2:O2"/>
    <mergeCell ref="D3:O3"/>
    <mergeCell ref="P3:U3"/>
  </mergeCells>
  <phoneticPr fontId="3"/>
  <pageMargins left="0.78740157480314965" right="0.78740157480314965" top="0.78740157480314965" bottom="0.78740157480314965" header="0.51181102362204722" footer="0.51181102362204722"/>
  <pageSetup paperSize="9" scale="76" fitToWidth="2" pageOrder="overThenDown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44"/>
  <sheetViews>
    <sheetView showGridLines="0" view="pageBreakPreview" zoomScaleNormal="25" workbookViewId="0">
      <pane xSplit="1" ySplit="4" topLeftCell="B18" activePane="bottomRight" state="frozen"/>
      <selection activeCell="A17" sqref="A17:Z29"/>
      <selection pane="topRight" activeCell="A17" sqref="A17:Z29"/>
      <selection pane="bottomLeft" activeCell="A17" sqref="A17:Z29"/>
      <selection pane="bottomRight" activeCell="A17" sqref="A17:Z29"/>
    </sheetView>
  </sheetViews>
  <sheetFormatPr defaultColWidth="8.26953125" defaultRowHeight="18" x14ac:dyDescent="0.55000000000000004"/>
  <cols>
    <col min="1" max="1" width="22.08984375" style="163" customWidth="1"/>
    <col min="2" max="2" width="8" style="81" customWidth="1"/>
    <col min="3" max="3" width="6.1796875" style="81" customWidth="1"/>
    <col min="4" max="4" width="6.90625" style="81" customWidth="1"/>
    <col min="5" max="5" width="6.1796875" style="81" customWidth="1"/>
    <col min="6" max="6" width="8" style="81" customWidth="1"/>
    <col min="7" max="7" width="6.1796875" style="81" customWidth="1"/>
    <col min="8" max="8" width="6.90625" style="81" customWidth="1"/>
    <col min="9" max="9" width="6.1796875" style="81" customWidth="1"/>
    <col min="10" max="10" width="6.90625" style="81" customWidth="1"/>
    <col min="11" max="11" width="6.1796875" style="81" customWidth="1"/>
    <col min="12" max="12" width="6.90625" style="81" customWidth="1"/>
    <col min="13" max="13" width="6.1796875" style="81" customWidth="1"/>
    <col min="14" max="14" width="6.90625" style="81" customWidth="1"/>
    <col min="15" max="15" width="6.1796875" style="81" customWidth="1"/>
    <col min="16" max="16" width="8" style="81" customWidth="1"/>
    <col min="17" max="17" width="9" style="81" customWidth="1"/>
    <col min="18" max="18" width="8" style="81" customWidth="1"/>
    <col min="19" max="19" width="6.1796875" style="81" customWidth="1"/>
    <col min="20" max="20" width="13.453125" style="162" customWidth="1"/>
    <col min="21" max="21" width="5.453125" style="161" customWidth="1"/>
    <col min="22" max="16384" width="8.26953125" style="81"/>
  </cols>
  <sheetData>
    <row r="1" spans="1:22" s="187" customFormat="1" ht="15" customHeight="1" x14ac:dyDescent="0.55000000000000004">
      <c r="A1" s="191" t="s">
        <v>85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88"/>
      <c r="M1" s="190"/>
      <c r="N1" s="188"/>
      <c r="O1" s="190"/>
      <c r="P1" s="188"/>
      <c r="Q1" s="189" t="s">
        <v>84</v>
      </c>
      <c r="R1" s="189"/>
      <c r="S1" s="189"/>
      <c r="T1" s="188"/>
      <c r="U1" s="188"/>
      <c r="V1" s="7"/>
    </row>
    <row r="2" spans="1:22" ht="24.75" customHeight="1" x14ac:dyDescent="0.55000000000000004">
      <c r="A2" s="186"/>
      <c r="B2" s="185" t="s">
        <v>83</v>
      </c>
      <c r="C2" s="74"/>
      <c r="D2" s="75" t="s">
        <v>82</v>
      </c>
      <c r="E2" s="184"/>
      <c r="F2" s="75" t="s">
        <v>81</v>
      </c>
      <c r="G2" s="74"/>
      <c r="H2" s="185" t="s">
        <v>80</v>
      </c>
      <c r="I2" s="74"/>
      <c r="J2" s="75" t="s">
        <v>79</v>
      </c>
      <c r="K2" s="184"/>
      <c r="L2" s="75" t="s">
        <v>78</v>
      </c>
      <c r="M2" s="74"/>
      <c r="N2" s="75" t="s">
        <v>77</v>
      </c>
      <c r="O2" s="74"/>
      <c r="P2" s="75" t="s">
        <v>76</v>
      </c>
      <c r="Q2" s="184"/>
      <c r="R2" s="183" t="s">
        <v>75</v>
      </c>
      <c r="S2" s="182"/>
      <c r="T2" s="117" t="str">
        <f>'65'!X4</f>
        <v>29年10月１日推計日本人人口</v>
      </c>
      <c r="U2" s="164"/>
      <c r="V2" s="46"/>
    </row>
    <row r="3" spans="1:22" ht="27" customHeight="1" x14ac:dyDescent="0.55000000000000004">
      <c r="A3" s="181"/>
      <c r="B3" s="179" t="s">
        <v>55</v>
      </c>
      <c r="C3" s="178" t="s">
        <v>74</v>
      </c>
      <c r="D3" s="179" t="s">
        <v>55</v>
      </c>
      <c r="E3" s="178" t="s">
        <v>74</v>
      </c>
      <c r="F3" s="179" t="s">
        <v>55</v>
      </c>
      <c r="G3" s="178" t="s">
        <v>74</v>
      </c>
      <c r="H3" s="179" t="s">
        <v>55</v>
      </c>
      <c r="I3" s="178" t="s">
        <v>74</v>
      </c>
      <c r="J3" s="179" t="s">
        <v>55</v>
      </c>
      <c r="K3" s="178" t="s">
        <v>74</v>
      </c>
      <c r="L3" s="179" t="s">
        <v>55</v>
      </c>
      <c r="M3" s="178" t="s">
        <v>74</v>
      </c>
      <c r="N3" s="179" t="s">
        <v>55</v>
      </c>
      <c r="O3" s="178" t="s">
        <v>74</v>
      </c>
      <c r="P3" s="179" t="s">
        <v>55</v>
      </c>
      <c r="Q3" s="180" t="s">
        <v>74</v>
      </c>
      <c r="R3" s="179" t="s">
        <v>55</v>
      </c>
      <c r="S3" s="178" t="s">
        <v>74</v>
      </c>
      <c r="T3" s="117"/>
      <c r="U3" s="164"/>
      <c r="V3" s="4"/>
    </row>
    <row r="4" spans="1:22" s="173" customFormat="1" ht="13.5" customHeight="1" x14ac:dyDescent="0.55000000000000004">
      <c r="A4" s="177" t="s">
        <v>28</v>
      </c>
      <c r="B4" s="105">
        <v>13309</v>
      </c>
      <c r="C4" s="104">
        <f>IF(B4="-","-",B4/$T4*100000)</f>
        <v>250.16917293233084</v>
      </c>
      <c r="D4" s="105">
        <v>4440</v>
      </c>
      <c r="E4" s="104">
        <f>IF(D4="-","-",D4/$T4*100000)</f>
        <v>83.458646616541358</v>
      </c>
      <c r="F4" s="105">
        <v>11321</v>
      </c>
      <c r="G4" s="104">
        <f>IF(F4="-","-",F4/$T4*100000)</f>
        <v>212.80075187969928</v>
      </c>
      <c r="H4" s="105">
        <v>5837</v>
      </c>
      <c r="I4" s="104">
        <f>IF(H4="-","-",H4/$T4*100000)</f>
        <v>109.71804511278195</v>
      </c>
      <c r="J4" s="105">
        <v>1931</v>
      </c>
      <c r="K4" s="104">
        <f>IF(J4="-","-",J4/$T4*100000)</f>
        <v>36.296992481203006</v>
      </c>
      <c r="L4" s="105">
        <v>3118</v>
      </c>
      <c r="M4" s="104">
        <f>IF(L4="-","-",L4/$T4*100000)</f>
        <v>58.609022556390975</v>
      </c>
      <c r="N4" s="105">
        <v>1671</v>
      </c>
      <c r="O4" s="104">
        <f>IF(N4="-","-",N4/$T4*100000)</f>
        <v>31.409774436090224</v>
      </c>
      <c r="P4" s="105">
        <v>61624</v>
      </c>
      <c r="Q4" s="176">
        <f>IF(P4="-","-",P4/$T4*100000)</f>
        <v>1158.3458646616541</v>
      </c>
      <c r="R4" s="105">
        <v>18021</v>
      </c>
      <c r="S4" s="104">
        <f>IF(R4="-","-",R4/$T4*100000)</f>
        <v>338.74060150375936</v>
      </c>
      <c r="T4" s="88">
        <v>5320000</v>
      </c>
      <c r="U4" s="10"/>
      <c r="V4" s="4"/>
    </row>
    <row r="5" spans="1:22" s="173" customFormat="1" ht="13.5" customHeight="1" x14ac:dyDescent="0.55000000000000004">
      <c r="A5" s="177" t="s">
        <v>27</v>
      </c>
      <c r="B5" s="105">
        <f>SUM(B7:B28)</f>
        <v>442</v>
      </c>
      <c r="C5" s="104"/>
      <c r="D5" s="105">
        <f>SUM(D7:D28)</f>
        <v>189</v>
      </c>
      <c r="E5" s="104"/>
      <c r="F5" s="105">
        <f>SUM(F7:F28)</f>
        <v>414</v>
      </c>
      <c r="G5" s="104"/>
      <c r="H5" s="105">
        <f>SUM(H7:H28)</f>
        <v>318</v>
      </c>
      <c r="I5" s="104"/>
      <c r="J5" s="105">
        <f>SUM(J7:J28)</f>
        <v>88</v>
      </c>
      <c r="K5" s="104"/>
      <c r="L5" s="105">
        <f>SUM(L7:L28)</f>
        <v>364</v>
      </c>
      <c r="M5" s="104"/>
      <c r="N5" s="105">
        <f>SUM(N7:N28)</f>
        <v>39</v>
      </c>
      <c r="O5" s="104"/>
      <c r="P5" s="105">
        <f>SUM(P7:P28)</f>
        <v>2653</v>
      </c>
      <c r="Q5" s="176"/>
      <c r="R5" s="105">
        <f>SUM(R7:R28)</f>
        <v>1623</v>
      </c>
      <c r="S5" s="104"/>
      <c r="T5" s="174">
        <v>371460</v>
      </c>
      <c r="U5" s="10"/>
      <c r="V5" s="4"/>
    </row>
    <row r="6" spans="1:22" ht="13.5" customHeight="1" x14ac:dyDescent="0.55000000000000004">
      <c r="A6" s="21" t="s">
        <v>26</v>
      </c>
      <c r="B6" s="101">
        <v>801</v>
      </c>
      <c r="C6" s="100">
        <f>IF(B6="-","-",B6/$T6*100000)</f>
        <v>309.15897950519121</v>
      </c>
      <c r="D6" s="101">
        <v>183</v>
      </c>
      <c r="E6" s="100">
        <f>IF(D6="-","-",D6/$T6*100000)</f>
        <v>70.631826778339573</v>
      </c>
      <c r="F6" s="101">
        <v>680</v>
      </c>
      <c r="G6" s="100">
        <f>IF(F6="-","-",F6/$T6*100000)</f>
        <v>262.45706125284653</v>
      </c>
      <c r="H6" s="101">
        <v>366</v>
      </c>
      <c r="I6" s="100">
        <f>IF(H6="-","-",H6/$T6*100000)</f>
        <v>141.26365355667915</v>
      </c>
      <c r="J6" s="101">
        <v>78</v>
      </c>
      <c r="K6" s="100">
        <f>IF(J6="-","-",J6/$T6*100000)</f>
        <v>30.105368790767685</v>
      </c>
      <c r="L6" s="101">
        <v>119</v>
      </c>
      <c r="M6" s="100">
        <f>IF(L6="-","-",L6/$T6*100000)</f>
        <v>45.929985719248137</v>
      </c>
      <c r="N6" s="101">
        <v>73</v>
      </c>
      <c r="O6" s="100">
        <f>IF(N6="-","-",N6/$T6*100000)</f>
        <v>28.175537458026167</v>
      </c>
      <c r="P6" s="101">
        <v>4056</v>
      </c>
      <c r="Q6" s="100">
        <f>IF(P6="-","-",P6/$T6*100000)</f>
        <v>1565.4791771199195</v>
      </c>
      <c r="R6" s="101">
        <v>1410</v>
      </c>
      <c r="S6" s="100">
        <f>IF(R6="-","-",R6/$T6*100000)</f>
        <v>544.2124358331082</v>
      </c>
      <c r="T6" s="171">
        <v>259090</v>
      </c>
      <c r="U6" s="164"/>
      <c r="V6" s="4"/>
    </row>
    <row r="7" spans="1:22" s="173" customFormat="1" ht="13.5" customHeight="1" x14ac:dyDescent="0.55000000000000004">
      <c r="A7" s="175" t="s">
        <v>25</v>
      </c>
      <c r="B7" s="101">
        <f>SUM(B8:B15)</f>
        <v>101</v>
      </c>
      <c r="C7" s="100">
        <f>IF(B7="-","-",B7/$T7*100000)</f>
        <v>89.881641007386307</v>
      </c>
      <c r="D7" s="101">
        <f>SUM(D8:D15)</f>
        <v>45</v>
      </c>
      <c r="E7" s="100">
        <f>IF(D7="-","-",D7/$T7*100000)</f>
        <v>40.04627569636024</v>
      </c>
      <c r="F7" s="101">
        <f>SUM(F8:F15)</f>
        <v>102</v>
      </c>
      <c r="G7" s="100">
        <f>IF(F7="-","-",F7/$T7*100000)</f>
        <v>90.771558245083199</v>
      </c>
      <c r="H7" s="101">
        <f>SUM(H8:H15)</f>
        <v>90</v>
      </c>
      <c r="I7" s="100">
        <f>IF(H7="-","-",H7/$T7*100000)</f>
        <v>80.09255139272048</v>
      </c>
      <c r="J7" s="101">
        <f>SUM(J8:J15)</f>
        <v>29</v>
      </c>
      <c r="K7" s="100">
        <f>IF(J7="-","-",J7/$T7*100000)</f>
        <v>25.807599893209932</v>
      </c>
      <c r="L7" s="101">
        <f>SUM(L8:L15)</f>
        <v>59</v>
      </c>
      <c r="M7" s="100">
        <f>IF(L7="-","-",L7/$T7*100000)</f>
        <v>52.50511702411675</v>
      </c>
      <c r="N7" s="101">
        <f>SUM(N8:N15)</f>
        <v>0</v>
      </c>
      <c r="O7" s="100">
        <f>IF(N7="-","-",N7/$T7*100000)</f>
        <v>0</v>
      </c>
      <c r="P7" s="101">
        <f>SUM(P8:P15)</f>
        <v>449</v>
      </c>
      <c r="Q7" s="100">
        <f>IF(P7="-","-",P7/$T7*100000)</f>
        <v>399.57283972590551</v>
      </c>
      <c r="R7" s="101">
        <f>SUM(R8:R15)</f>
        <v>414</v>
      </c>
      <c r="S7" s="100">
        <f>IF(R7="-","-",R7/$T7*100000)</f>
        <v>368.4257364065142</v>
      </c>
      <c r="T7" s="174">
        <v>112370</v>
      </c>
      <c r="U7" s="10"/>
      <c r="V7" s="4"/>
    </row>
    <row r="8" spans="1:22" ht="13.5" customHeight="1" x14ac:dyDescent="0.55000000000000004">
      <c r="A8" s="15" t="s">
        <v>24</v>
      </c>
      <c r="B8" s="95">
        <v>26</v>
      </c>
      <c r="C8" s="94">
        <f>IF(B8="-","-",B8/$T8*100000)</f>
        <v>57.055080096554754</v>
      </c>
      <c r="D8" s="95">
        <v>18</v>
      </c>
      <c r="E8" s="94">
        <f>IF(D8="-","-",D8/$T8*100000)</f>
        <v>39.499670836076362</v>
      </c>
      <c r="F8" s="95">
        <v>37</v>
      </c>
      <c r="G8" s="94">
        <f>IF(F8="-","-",F8/$T8*100000)</f>
        <v>81.193767829712527</v>
      </c>
      <c r="H8" s="95">
        <v>52</v>
      </c>
      <c r="I8" s="94">
        <f>IF(H8="-","-",H8/$T8*100000)</f>
        <v>114.11016019310951</v>
      </c>
      <c r="J8" s="95">
        <v>12</v>
      </c>
      <c r="K8" s="94">
        <f>IF(J8="-","-",J8/$T8*100000)</f>
        <v>26.333113890717573</v>
      </c>
      <c r="L8" s="95">
        <v>13</v>
      </c>
      <c r="M8" s="94">
        <f>IF(L8="-","-",L8/$T8*100000)</f>
        <v>28.527540048277377</v>
      </c>
      <c r="N8" s="95" t="s">
        <v>2</v>
      </c>
      <c r="O8" s="94" t="str">
        <f>IF(N8="-","-",N8/$T8*100000)</f>
        <v>-</v>
      </c>
      <c r="P8" s="95">
        <v>73</v>
      </c>
      <c r="Q8" s="94">
        <f>IF(P8="-","-",P8/$T8*100000)</f>
        <v>160.19310950186528</v>
      </c>
      <c r="R8" s="95">
        <v>100</v>
      </c>
      <c r="S8" s="94">
        <f>IF(R8="-","-",R8/$T8*100000)</f>
        <v>219.44261575597983</v>
      </c>
      <c r="T8" s="172">
        <v>45570</v>
      </c>
      <c r="U8" s="164"/>
      <c r="V8" s="4"/>
    </row>
    <row r="9" spans="1:22" ht="13.5" customHeight="1" x14ac:dyDescent="0.55000000000000004">
      <c r="A9" s="15" t="s">
        <v>23</v>
      </c>
      <c r="B9" s="95">
        <v>8</v>
      </c>
      <c r="C9" s="94">
        <f>IF(B9="-","-",B9/$T9*100000)</f>
        <v>116.61807580174927</v>
      </c>
      <c r="D9" s="95">
        <v>4</v>
      </c>
      <c r="E9" s="94">
        <f>IF(D9="-","-",D9/$T9*100000)</f>
        <v>58.309037900874635</v>
      </c>
      <c r="F9" s="95">
        <v>11</v>
      </c>
      <c r="G9" s="94">
        <f>IF(F9="-","-",F9/$T9*100000)</f>
        <v>160.34985422740525</v>
      </c>
      <c r="H9" s="95">
        <v>2</v>
      </c>
      <c r="I9" s="94">
        <f>IF(H9="-","-",H9/$T9*100000)</f>
        <v>29.154518950437318</v>
      </c>
      <c r="J9" s="95" t="s">
        <v>2</v>
      </c>
      <c r="K9" s="94" t="str">
        <f>IF(J9="-","-",J9/$T9*100000)</f>
        <v>-</v>
      </c>
      <c r="L9" s="95">
        <v>6</v>
      </c>
      <c r="M9" s="94">
        <f>IF(L9="-","-",L9/$T9*100000)</f>
        <v>87.463556851311949</v>
      </c>
      <c r="N9" s="95" t="s">
        <v>2</v>
      </c>
      <c r="O9" s="94" t="str">
        <f>IF(N9="-","-",N9/$T9*100000)</f>
        <v>-</v>
      </c>
      <c r="P9" s="95">
        <v>35</v>
      </c>
      <c r="Q9" s="94">
        <f>IF(P9="-","-",P9/$T9*100000)</f>
        <v>510.20408163265301</v>
      </c>
      <c r="R9" s="95">
        <v>20</v>
      </c>
      <c r="S9" s="94">
        <f>IF(R9="-","-",R9/$T9*100000)</f>
        <v>291.54518950437318</v>
      </c>
      <c r="T9" s="171">
        <v>6860</v>
      </c>
      <c r="U9" s="164"/>
      <c r="V9" s="4"/>
    </row>
    <row r="10" spans="1:22" ht="13.5" customHeight="1" x14ac:dyDescent="0.55000000000000004">
      <c r="A10" s="15" t="s">
        <v>22</v>
      </c>
      <c r="B10" s="95">
        <v>2</v>
      </c>
      <c r="C10" s="94">
        <f>IF(B10="-","-",B10/$T10*100000)</f>
        <v>48.661800486618006</v>
      </c>
      <c r="D10" s="95">
        <v>2</v>
      </c>
      <c r="E10" s="94">
        <f>IF(D10="-","-",D10/$T10*100000)</f>
        <v>48.661800486618006</v>
      </c>
      <c r="F10" s="95" t="s">
        <v>2</v>
      </c>
      <c r="G10" s="94" t="str">
        <f>IF(F10="-","-",F10/$T10*100000)</f>
        <v>-</v>
      </c>
      <c r="H10" s="95">
        <v>3</v>
      </c>
      <c r="I10" s="94">
        <f>IF(H10="-","-",H10/$T10*100000)</f>
        <v>72.992700729927009</v>
      </c>
      <c r="J10" s="95" t="s">
        <v>2</v>
      </c>
      <c r="K10" s="94" t="str">
        <f>IF(J10="-","-",J10/$T10*100000)</f>
        <v>-</v>
      </c>
      <c r="L10" s="95">
        <v>4</v>
      </c>
      <c r="M10" s="94">
        <f>IF(L10="-","-",L10/$T10*100000)</f>
        <v>97.323600973236012</v>
      </c>
      <c r="N10" s="95" t="s">
        <v>2</v>
      </c>
      <c r="O10" s="94" t="str">
        <f>IF(N10="-","-",N10/$T10*100000)</f>
        <v>-</v>
      </c>
      <c r="P10" s="95">
        <v>1</v>
      </c>
      <c r="Q10" s="94">
        <f>IF(P10="-","-",P10/$T10*100000)</f>
        <v>24.330900243309003</v>
      </c>
      <c r="R10" s="95">
        <v>12</v>
      </c>
      <c r="S10" s="94">
        <f>IF(R10="-","-",R10/$T10*100000)</f>
        <v>291.97080291970804</v>
      </c>
      <c r="T10" s="171">
        <v>4110</v>
      </c>
      <c r="U10" s="164"/>
      <c r="V10" s="4"/>
    </row>
    <row r="11" spans="1:22" ht="13.5" customHeight="1" x14ac:dyDescent="0.55000000000000004">
      <c r="A11" s="15" t="s">
        <v>21</v>
      </c>
      <c r="B11" s="95">
        <v>1</v>
      </c>
      <c r="C11" s="94">
        <f>IF(B11="-","-",B11/$T11*100000)</f>
        <v>22.67573696145125</v>
      </c>
      <c r="D11" s="95">
        <v>2</v>
      </c>
      <c r="E11" s="94">
        <f>IF(D11="-","-",D11/$T11*100000)</f>
        <v>45.3514739229025</v>
      </c>
      <c r="F11" s="95">
        <v>1</v>
      </c>
      <c r="G11" s="94">
        <f>IF(F11="-","-",F11/$T11*100000)</f>
        <v>22.67573696145125</v>
      </c>
      <c r="H11" s="95" t="s">
        <v>2</v>
      </c>
      <c r="I11" s="94" t="str">
        <f>IF(H11="-","-",H11/$T11*100000)</f>
        <v>-</v>
      </c>
      <c r="J11" s="95" t="s">
        <v>2</v>
      </c>
      <c r="K11" s="94" t="str">
        <f>IF(J11="-","-",J11/$T11*100000)</f>
        <v>-</v>
      </c>
      <c r="L11" s="95">
        <v>5</v>
      </c>
      <c r="M11" s="94">
        <f>IF(L11="-","-",L11/$T11*100000)</f>
        <v>113.37868480725623</v>
      </c>
      <c r="N11" s="95" t="s">
        <v>2</v>
      </c>
      <c r="O11" s="94" t="str">
        <f>IF(N11="-","-",N11/$T11*100000)</f>
        <v>-</v>
      </c>
      <c r="P11" s="95">
        <v>2</v>
      </c>
      <c r="Q11" s="94">
        <f>IF(P11="-","-",P11/$T11*100000)</f>
        <v>45.3514739229025</v>
      </c>
      <c r="R11" s="95">
        <v>7</v>
      </c>
      <c r="S11" s="94">
        <f>IF(R11="-","-",R11/$T11*100000)</f>
        <v>158.73015873015873</v>
      </c>
      <c r="T11" s="171">
        <v>4410</v>
      </c>
      <c r="U11" s="164"/>
      <c r="V11" s="4"/>
    </row>
    <row r="12" spans="1:22" ht="13.5" customHeight="1" x14ac:dyDescent="0.55000000000000004">
      <c r="A12" s="15" t="s">
        <v>20</v>
      </c>
      <c r="B12" s="95">
        <v>9</v>
      </c>
      <c r="C12" s="94">
        <f>IF(B12="-","-",B12/$T12*100000)</f>
        <v>210.28037383177571</v>
      </c>
      <c r="D12" s="95">
        <v>2</v>
      </c>
      <c r="E12" s="94">
        <f>IF(D12="-","-",D12/$T12*100000)</f>
        <v>46.728971962616825</v>
      </c>
      <c r="F12" s="95">
        <v>4</v>
      </c>
      <c r="G12" s="94">
        <f>IF(F12="-","-",F12/$T12*100000)</f>
        <v>93.45794392523365</v>
      </c>
      <c r="H12" s="95">
        <v>3</v>
      </c>
      <c r="I12" s="94">
        <f>IF(H12="-","-",H12/$T12*100000)</f>
        <v>70.09345794392523</v>
      </c>
      <c r="J12" s="95" t="s">
        <v>2</v>
      </c>
      <c r="K12" s="94" t="str">
        <f>IF(J12="-","-",J12/$T12*100000)</f>
        <v>-</v>
      </c>
      <c r="L12" s="95">
        <v>4</v>
      </c>
      <c r="M12" s="94">
        <f>IF(L12="-","-",L12/$T12*100000)</f>
        <v>93.45794392523365</v>
      </c>
      <c r="N12" s="95" t="s">
        <v>2</v>
      </c>
      <c r="O12" s="94" t="str">
        <f>IF(N12="-","-",N12/$T12*100000)</f>
        <v>-</v>
      </c>
      <c r="P12" s="95">
        <v>55</v>
      </c>
      <c r="Q12" s="94">
        <f>IF(P12="-","-",P12/$T12*100000)</f>
        <v>1285.0467289719627</v>
      </c>
      <c r="R12" s="95">
        <v>31</v>
      </c>
      <c r="S12" s="94">
        <f>IF(R12="-","-",R12/$T12*100000)</f>
        <v>724.29906542056074</v>
      </c>
      <c r="T12" s="171">
        <v>4280</v>
      </c>
      <c r="U12" s="164"/>
      <c r="V12" s="4"/>
    </row>
    <row r="13" spans="1:22" ht="13.5" customHeight="1" x14ac:dyDescent="0.55000000000000004">
      <c r="A13" s="15" t="s">
        <v>19</v>
      </c>
      <c r="B13" s="95">
        <v>38</v>
      </c>
      <c r="C13" s="94">
        <f>IF(B13="-","-",B13/$T13*100000)</f>
        <v>135.56903317873707</v>
      </c>
      <c r="D13" s="95">
        <v>11</v>
      </c>
      <c r="E13" s="94">
        <f>IF(D13="-","-",D13/$T13*100000)</f>
        <v>39.243667499108099</v>
      </c>
      <c r="F13" s="95">
        <v>28</v>
      </c>
      <c r="G13" s="94">
        <f>IF(F13="-","-",F13/$T13*100000)</f>
        <v>99.892971815911523</v>
      </c>
      <c r="H13" s="95">
        <v>20</v>
      </c>
      <c r="I13" s="94">
        <f>IF(H13="-","-",H13/$T13*100000)</f>
        <v>71.352122725651085</v>
      </c>
      <c r="J13" s="95">
        <v>16</v>
      </c>
      <c r="K13" s="94">
        <f>IF(J13="-","-",J13/$T13*100000)</f>
        <v>57.081698180520867</v>
      </c>
      <c r="L13" s="95">
        <v>10</v>
      </c>
      <c r="M13" s="94">
        <f>IF(L13="-","-",L13/$T13*100000)</f>
        <v>35.676061362825543</v>
      </c>
      <c r="N13" s="95" t="s">
        <v>2</v>
      </c>
      <c r="O13" s="94" t="str">
        <f>IF(N13="-","-",N13/$T13*100000)</f>
        <v>-</v>
      </c>
      <c r="P13" s="95">
        <v>206</v>
      </c>
      <c r="Q13" s="94">
        <f>IF(P13="-","-",P13/$T13*100000)</f>
        <v>734.92686407420615</v>
      </c>
      <c r="R13" s="95">
        <v>161</v>
      </c>
      <c r="S13" s="94">
        <f>IF(R13="-","-",R13/$T13*100000)</f>
        <v>574.38458794149119</v>
      </c>
      <c r="T13" s="171">
        <v>28030</v>
      </c>
      <c r="U13" s="164"/>
      <c r="V13" s="4"/>
    </row>
    <row r="14" spans="1:22" ht="13.5" customHeight="1" x14ac:dyDescent="0.55000000000000004">
      <c r="A14" s="15" t="s">
        <v>18</v>
      </c>
      <c r="B14" s="95">
        <v>2</v>
      </c>
      <c r="C14" s="94">
        <f>IF(B14="-","-",B14/$T14*100000)</f>
        <v>49.627791563275437</v>
      </c>
      <c r="D14" s="95">
        <v>1</v>
      </c>
      <c r="E14" s="94">
        <f>IF(D14="-","-",D14/$T14*100000)</f>
        <v>24.813895781637719</v>
      </c>
      <c r="F14" s="95">
        <v>4</v>
      </c>
      <c r="G14" s="94">
        <f>IF(F14="-","-",F14/$T14*100000)</f>
        <v>99.255583126550874</v>
      </c>
      <c r="H14" s="95" t="s">
        <v>2</v>
      </c>
      <c r="I14" s="94" t="str">
        <f>IF(H14="-","-",H14/$T14*100000)</f>
        <v>-</v>
      </c>
      <c r="J14" s="95" t="s">
        <v>2</v>
      </c>
      <c r="K14" s="94" t="str">
        <f>IF(J14="-","-",J14/$T14*100000)</f>
        <v>-</v>
      </c>
      <c r="L14" s="95">
        <v>3</v>
      </c>
      <c r="M14" s="94">
        <f>IF(L14="-","-",L14/$T14*100000)</f>
        <v>74.441687344913149</v>
      </c>
      <c r="N14" s="95" t="s">
        <v>2</v>
      </c>
      <c r="O14" s="94" t="str">
        <f>IF(N14="-","-",N14/$T14*100000)</f>
        <v>-</v>
      </c>
      <c r="P14" s="95">
        <v>4</v>
      </c>
      <c r="Q14" s="94">
        <f>IF(P14="-","-",P14/$T14*100000)</f>
        <v>99.255583126550874</v>
      </c>
      <c r="R14" s="95">
        <v>10</v>
      </c>
      <c r="S14" s="94">
        <f>IF(R14="-","-",R14/$T14*100000)</f>
        <v>248.13895781637717</v>
      </c>
      <c r="T14" s="171">
        <v>4030</v>
      </c>
      <c r="U14" s="164"/>
      <c r="V14" s="4"/>
    </row>
    <row r="15" spans="1:22" ht="13.5" customHeight="1" x14ac:dyDescent="0.55000000000000004">
      <c r="A15" s="15" t="s">
        <v>17</v>
      </c>
      <c r="B15" s="95">
        <v>15</v>
      </c>
      <c r="C15" s="94">
        <f>IF(B15="-","-",B15/$T15*100000)</f>
        <v>99.469496021220166</v>
      </c>
      <c r="D15" s="95">
        <v>5</v>
      </c>
      <c r="E15" s="94">
        <f>IF(D15="-","-",D15/$T15*100000)</f>
        <v>33.156498673740053</v>
      </c>
      <c r="F15" s="95">
        <v>17</v>
      </c>
      <c r="G15" s="94">
        <f>IF(F15="-","-",F15/$T15*100000)</f>
        <v>112.73209549071618</v>
      </c>
      <c r="H15" s="95">
        <v>10</v>
      </c>
      <c r="I15" s="94">
        <f>IF(H15="-","-",H15/$T15*100000)</f>
        <v>66.312997347480106</v>
      </c>
      <c r="J15" s="95">
        <v>1</v>
      </c>
      <c r="K15" s="94">
        <f>IF(J15="-","-",J15/$T15*100000)</f>
        <v>6.6312997347480103</v>
      </c>
      <c r="L15" s="95">
        <v>14</v>
      </c>
      <c r="M15" s="94">
        <f>IF(L15="-","-",L15/$T15*100000)</f>
        <v>92.838196286472154</v>
      </c>
      <c r="N15" s="95" t="s">
        <v>2</v>
      </c>
      <c r="O15" s="94" t="str">
        <f>IF(N15="-","-",N15/$T15*100000)</f>
        <v>-</v>
      </c>
      <c r="P15" s="95">
        <v>73</v>
      </c>
      <c r="Q15" s="94">
        <f>IF(P15="-","-",P15/$T15*100000)</f>
        <v>484.08488063660479</v>
      </c>
      <c r="R15" s="95">
        <v>73</v>
      </c>
      <c r="S15" s="94">
        <f>IF(R15="-","-",R15/$T15*100000)</f>
        <v>484.08488063660479</v>
      </c>
      <c r="T15" s="171">
        <v>15080</v>
      </c>
      <c r="U15" s="164"/>
      <c r="V15" s="4"/>
    </row>
    <row r="16" spans="1:22" s="102" customFormat="1" ht="44" customHeight="1" x14ac:dyDescent="0.55000000000000004">
      <c r="A16" s="27" t="s">
        <v>53</v>
      </c>
      <c r="B16" s="105">
        <f>SUM(B17)</f>
        <v>50</v>
      </c>
      <c r="C16" s="104">
        <f>IF(B16="-","-",B16/$T16*100000)</f>
        <v>140.72614691809738</v>
      </c>
      <c r="D16" s="105">
        <f>SUM(D17)</f>
        <v>23</v>
      </c>
      <c r="E16" s="104">
        <f>IF(D16="-","-",D16/$T16*100000)</f>
        <v>64.734027582324799</v>
      </c>
      <c r="F16" s="105">
        <f>SUM(F17)</f>
        <v>48</v>
      </c>
      <c r="G16" s="104">
        <f>IF(F16="-","-",F16/$T16*100000)</f>
        <v>135.09710104137349</v>
      </c>
      <c r="H16" s="105">
        <f>SUM(H17)</f>
        <v>32</v>
      </c>
      <c r="I16" s="104">
        <f>IF(H16="-","-",H16/$T16*100000)</f>
        <v>90.064734027582318</v>
      </c>
      <c r="J16" s="105">
        <f>SUM(J17)</f>
        <v>5</v>
      </c>
      <c r="K16" s="104">
        <f>IF(J16="-","-",J16/$T16*100000)</f>
        <v>14.072614691809738</v>
      </c>
      <c r="L16" s="105">
        <f>SUM(L17)</f>
        <v>42</v>
      </c>
      <c r="M16" s="104">
        <f>IF(L16="-","-",L16/$T16*100000)</f>
        <v>118.2099634112018</v>
      </c>
      <c r="N16" s="105">
        <f>SUM(N17)</f>
        <v>6</v>
      </c>
      <c r="O16" s="104">
        <f>IF(N16="-","-",N16/$T16*100000)</f>
        <v>16.887137630171686</v>
      </c>
      <c r="P16" s="105">
        <f>SUM(P17)</f>
        <v>416</v>
      </c>
      <c r="Q16" s="104">
        <f>IF(P16="-","-",P16/$T16*100000)</f>
        <v>1170.8415423585702</v>
      </c>
      <c r="R16" s="105">
        <f>SUM(R17)</f>
        <v>175</v>
      </c>
      <c r="S16" s="104">
        <f>IF(R16="-","-",R16/$T16*100000)</f>
        <v>492.5415142133408</v>
      </c>
      <c r="T16" s="170">
        <f>T17</f>
        <v>35530</v>
      </c>
      <c r="U16" s="24"/>
      <c r="V16" s="23"/>
    </row>
    <row r="17" spans="1:22" s="98" customFormat="1" ht="13.5" customHeight="1" x14ac:dyDescent="0.55000000000000004">
      <c r="A17" s="21" t="s">
        <v>14</v>
      </c>
      <c r="B17" s="101">
        <v>50</v>
      </c>
      <c r="C17" s="100">
        <v>140.72614691809738</v>
      </c>
      <c r="D17" s="101">
        <v>23</v>
      </c>
      <c r="E17" s="100">
        <v>64.734027582324799</v>
      </c>
      <c r="F17" s="101">
        <v>48</v>
      </c>
      <c r="G17" s="100">
        <v>135.09710104137349</v>
      </c>
      <c r="H17" s="101">
        <v>32</v>
      </c>
      <c r="I17" s="100">
        <v>90.064734027582318</v>
      </c>
      <c r="J17" s="101">
        <v>5</v>
      </c>
      <c r="K17" s="100">
        <v>14.072614691809738</v>
      </c>
      <c r="L17" s="101">
        <v>42</v>
      </c>
      <c r="M17" s="100">
        <v>118.2099634112018</v>
      </c>
      <c r="N17" s="101">
        <v>6</v>
      </c>
      <c r="O17" s="100">
        <v>16.887137630171686</v>
      </c>
      <c r="P17" s="101">
        <v>416</v>
      </c>
      <c r="Q17" s="100">
        <v>1170.8415423585702</v>
      </c>
      <c r="R17" s="101">
        <v>175</v>
      </c>
      <c r="S17" s="100">
        <v>492.5415142133408</v>
      </c>
      <c r="T17" s="169">
        <v>35530</v>
      </c>
      <c r="U17" s="18"/>
      <c r="V17" s="17"/>
    </row>
    <row r="18" spans="1:22" ht="13.5" customHeight="1" x14ac:dyDescent="0.55000000000000004">
      <c r="A18" s="15" t="s">
        <v>13</v>
      </c>
      <c r="B18" s="95">
        <v>29</v>
      </c>
      <c r="C18" s="94">
        <v>174.6987951807229</v>
      </c>
      <c r="D18" s="95">
        <v>11</v>
      </c>
      <c r="E18" s="94">
        <v>66.265060240963848</v>
      </c>
      <c r="F18" s="95">
        <v>26</v>
      </c>
      <c r="G18" s="94">
        <v>156.62650602409639</v>
      </c>
      <c r="H18" s="95">
        <v>12</v>
      </c>
      <c r="I18" s="94">
        <v>72.289156626506028</v>
      </c>
      <c r="J18" s="95">
        <v>2</v>
      </c>
      <c r="K18" s="94">
        <v>12.048192771084336</v>
      </c>
      <c r="L18" s="95">
        <v>20</v>
      </c>
      <c r="M18" s="94">
        <v>120.48192771084338</v>
      </c>
      <c r="N18" s="95">
        <v>6</v>
      </c>
      <c r="O18" s="94">
        <v>36.144578313253014</v>
      </c>
      <c r="P18" s="95">
        <v>291</v>
      </c>
      <c r="Q18" s="94">
        <v>1753.0120481927709</v>
      </c>
      <c r="R18" s="95">
        <v>97</v>
      </c>
      <c r="S18" s="94">
        <v>584.33734939759029</v>
      </c>
      <c r="T18" s="167">
        <v>16600</v>
      </c>
      <c r="U18" s="164"/>
      <c r="V18" s="4"/>
    </row>
    <row r="19" spans="1:22" ht="13.5" customHeight="1" x14ac:dyDescent="0.55000000000000004">
      <c r="A19" s="15" t="s">
        <v>12</v>
      </c>
      <c r="B19" s="95">
        <v>4</v>
      </c>
      <c r="C19" s="94">
        <v>73.664825046040519</v>
      </c>
      <c r="D19" s="95">
        <v>4</v>
      </c>
      <c r="E19" s="94">
        <v>73.664825046040519</v>
      </c>
      <c r="F19" s="95">
        <v>6</v>
      </c>
      <c r="G19" s="94">
        <v>110.49723756906079</v>
      </c>
      <c r="H19" s="95">
        <v>4</v>
      </c>
      <c r="I19" s="94">
        <v>73.664825046040519</v>
      </c>
      <c r="J19" s="95" t="s">
        <v>2</v>
      </c>
      <c r="K19" s="94" t="s">
        <v>2</v>
      </c>
      <c r="L19" s="95">
        <v>5</v>
      </c>
      <c r="M19" s="94">
        <v>92.081031307550646</v>
      </c>
      <c r="N19" s="95" t="s">
        <v>2</v>
      </c>
      <c r="O19" s="94" t="s">
        <v>2</v>
      </c>
      <c r="P19" s="95">
        <v>19</v>
      </c>
      <c r="Q19" s="94">
        <v>349.90791896869246</v>
      </c>
      <c r="R19" s="95">
        <v>13</v>
      </c>
      <c r="S19" s="94">
        <v>239.41068139963164</v>
      </c>
      <c r="T19" s="167">
        <v>5430</v>
      </c>
      <c r="U19" s="164"/>
      <c r="V19" s="4"/>
    </row>
    <row r="20" spans="1:22" ht="13.5" customHeight="1" x14ac:dyDescent="0.55000000000000004">
      <c r="A20" s="15" t="s">
        <v>11</v>
      </c>
      <c r="B20" s="95">
        <v>5</v>
      </c>
      <c r="C20" s="94">
        <v>91.407678244972573</v>
      </c>
      <c r="D20" s="95">
        <v>3</v>
      </c>
      <c r="E20" s="94">
        <v>54.844606946983546</v>
      </c>
      <c r="F20" s="95">
        <v>8</v>
      </c>
      <c r="G20" s="94">
        <v>146.25228519195613</v>
      </c>
      <c r="H20" s="95">
        <v>9</v>
      </c>
      <c r="I20" s="94">
        <v>164.53382084095063</v>
      </c>
      <c r="J20" s="95">
        <v>1</v>
      </c>
      <c r="K20" s="94">
        <v>18.281535648994517</v>
      </c>
      <c r="L20" s="95">
        <v>8</v>
      </c>
      <c r="M20" s="94">
        <v>146.25228519195613</v>
      </c>
      <c r="N20" s="95" t="s">
        <v>2</v>
      </c>
      <c r="O20" s="94" t="s">
        <v>2</v>
      </c>
      <c r="P20" s="95">
        <v>27</v>
      </c>
      <c r="Q20" s="94">
        <v>493.60146252285188</v>
      </c>
      <c r="R20" s="95">
        <v>17</v>
      </c>
      <c r="S20" s="94">
        <v>310.78610603290679</v>
      </c>
      <c r="T20" s="167">
        <v>5470</v>
      </c>
      <c r="U20" s="164"/>
      <c r="V20" s="4"/>
    </row>
    <row r="21" spans="1:22" ht="13.5" customHeight="1" x14ac:dyDescent="0.55000000000000004">
      <c r="A21" s="15" t="s">
        <v>10</v>
      </c>
      <c r="B21" s="95">
        <v>12</v>
      </c>
      <c r="C21" s="94">
        <v>149.43960149439602</v>
      </c>
      <c r="D21" s="95">
        <v>5</v>
      </c>
      <c r="E21" s="94">
        <v>62.266500622665006</v>
      </c>
      <c r="F21" s="95">
        <v>8</v>
      </c>
      <c r="G21" s="94">
        <v>99.62640099626401</v>
      </c>
      <c r="H21" s="95">
        <v>7</v>
      </c>
      <c r="I21" s="94">
        <v>87.173100871731009</v>
      </c>
      <c r="J21" s="95">
        <v>2</v>
      </c>
      <c r="K21" s="94">
        <v>24.906600249066003</v>
      </c>
      <c r="L21" s="95">
        <v>9</v>
      </c>
      <c r="M21" s="94">
        <v>112.07970112079701</v>
      </c>
      <c r="N21" s="95" t="s">
        <v>2</v>
      </c>
      <c r="O21" s="94" t="s">
        <v>2</v>
      </c>
      <c r="P21" s="95">
        <v>79</v>
      </c>
      <c r="Q21" s="94">
        <v>983.81070983810707</v>
      </c>
      <c r="R21" s="95">
        <v>48</v>
      </c>
      <c r="S21" s="94">
        <v>597.75840597758406</v>
      </c>
      <c r="T21" s="167">
        <v>8030</v>
      </c>
      <c r="U21" s="164"/>
      <c r="V21" s="4"/>
    </row>
    <row r="22" spans="1:22" s="102" customFormat="1" ht="44" customHeight="1" x14ac:dyDescent="0.55000000000000004">
      <c r="A22" s="27" t="s">
        <v>52</v>
      </c>
      <c r="B22" s="105">
        <f>B23</f>
        <v>30</v>
      </c>
      <c r="C22" s="105">
        <f>C23</f>
        <v>132.33348037053375</v>
      </c>
      <c r="D22" s="105">
        <f>D23</f>
        <v>10</v>
      </c>
      <c r="E22" s="105">
        <f>E23</f>
        <v>44.111160123511247</v>
      </c>
      <c r="F22" s="105">
        <f>F23</f>
        <v>22</v>
      </c>
      <c r="G22" s="105">
        <f>G23</f>
        <v>97.04455227172474</v>
      </c>
      <c r="H22" s="105">
        <f>H23</f>
        <v>14</v>
      </c>
      <c r="I22" s="105">
        <f>I23</f>
        <v>61.755624172915745</v>
      </c>
      <c r="J22" s="105">
        <f>J23</f>
        <v>5</v>
      </c>
      <c r="K22" s="105">
        <f>K23</f>
        <v>22.055580061755624</v>
      </c>
      <c r="L22" s="105">
        <f>L23</f>
        <v>40</v>
      </c>
      <c r="M22" s="105">
        <f>M23</f>
        <v>176.44464049404499</v>
      </c>
      <c r="N22" s="105">
        <f>N23</f>
        <v>7</v>
      </c>
      <c r="O22" s="105">
        <f>O23</f>
        <v>30.877812086457872</v>
      </c>
      <c r="P22" s="105">
        <f>P23</f>
        <v>169</v>
      </c>
      <c r="Q22" s="105">
        <f>Q23</f>
        <v>745.47860608734004</v>
      </c>
      <c r="R22" s="105">
        <f>R23</f>
        <v>90</v>
      </c>
      <c r="S22" s="105">
        <f>S23</f>
        <v>397.00044111160122</v>
      </c>
      <c r="T22" s="170">
        <v>22670</v>
      </c>
      <c r="U22" s="24"/>
      <c r="V22" s="23"/>
    </row>
    <row r="23" spans="1:22" s="98" customFormat="1" ht="13.5" customHeight="1" x14ac:dyDescent="0.55000000000000004">
      <c r="A23" s="21" t="s">
        <v>8</v>
      </c>
      <c r="B23" s="101">
        <f>SUM(B24:B44)</f>
        <v>30</v>
      </c>
      <c r="C23" s="100">
        <f>IF(B23="-","-",B23/$T23*100000)</f>
        <v>132.33348037053375</v>
      </c>
      <c r="D23" s="101">
        <f>SUM(D24:D44)</f>
        <v>10</v>
      </c>
      <c r="E23" s="100">
        <f>IF(D23="-","-",D23/$T23*100000)</f>
        <v>44.111160123511247</v>
      </c>
      <c r="F23" s="101">
        <f>SUM(F24:F44)</f>
        <v>22</v>
      </c>
      <c r="G23" s="100">
        <f>IF(F23="-","-",F23/$T23*100000)</f>
        <v>97.04455227172474</v>
      </c>
      <c r="H23" s="101">
        <f>SUM(H24:H44)</f>
        <v>14</v>
      </c>
      <c r="I23" s="100">
        <f>IF(H23="-","-",H23/$T23*100000)</f>
        <v>61.755624172915745</v>
      </c>
      <c r="J23" s="101">
        <f>SUM(J24:J44)</f>
        <v>5</v>
      </c>
      <c r="K23" s="100">
        <f>IF(J23="-","-",J23/$T23*100000)</f>
        <v>22.055580061755624</v>
      </c>
      <c r="L23" s="101">
        <f>SUM(L24:L44)</f>
        <v>40</v>
      </c>
      <c r="M23" s="100">
        <f>IF(L23="-","-",L23/$T23*100000)</f>
        <v>176.44464049404499</v>
      </c>
      <c r="N23" s="101">
        <f>SUM(N24:N44)</f>
        <v>7</v>
      </c>
      <c r="O23" s="100">
        <f>IF(N23="-","-",N23/$T23*100000)</f>
        <v>30.877812086457872</v>
      </c>
      <c r="P23" s="101">
        <f>SUM(P24:P44)</f>
        <v>169</v>
      </c>
      <c r="Q23" s="100">
        <f>IF(P23="-","-",P23/$T23*100000)</f>
        <v>745.47860608734004</v>
      </c>
      <c r="R23" s="101">
        <f>SUM(R24:R44)</f>
        <v>90</v>
      </c>
      <c r="S23" s="100">
        <f>IF(R23="-","-",R23/$T23*100000)</f>
        <v>397.00044111160122</v>
      </c>
      <c r="T23" s="169">
        <v>22670</v>
      </c>
      <c r="U23" s="18"/>
      <c r="V23" s="17"/>
    </row>
    <row r="24" spans="1:22" ht="13.5" customHeight="1" x14ac:dyDescent="0.55000000000000004">
      <c r="A24" s="15" t="s">
        <v>7</v>
      </c>
      <c r="B24" s="95">
        <v>19</v>
      </c>
      <c r="C24" s="94">
        <f>IF(B24="-","-",B24/$T24*100000)</f>
        <v>239.59646910466583</v>
      </c>
      <c r="D24" s="95">
        <v>5</v>
      </c>
      <c r="E24" s="94">
        <f>IF(D24="-","-",D24/$T24*100000)</f>
        <v>63.051702395964689</v>
      </c>
      <c r="F24" s="95">
        <v>16</v>
      </c>
      <c r="G24" s="94">
        <f>IF(F24="-","-",F24/$T24*100000)</f>
        <v>201.76544766708702</v>
      </c>
      <c r="H24" s="95">
        <v>8</v>
      </c>
      <c r="I24" s="94">
        <f>IF(H24="-","-",H24/$T24*100000)</f>
        <v>100.88272383354351</v>
      </c>
      <c r="J24" s="95">
        <v>5</v>
      </c>
      <c r="K24" s="94">
        <f>IF(J24="-","-",J24/$T24*100000)</f>
        <v>63.051702395964689</v>
      </c>
      <c r="L24" s="95">
        <v>18</v>
      </c>
      <c r="M24" s="94">
        <f>IF(L24="-","-",L24/$T24*100000)</f>
        <v>226.9861286254729</v>
      </c>
      <c r="N24" s="95">
        <v>6</v>
      </c>
      <c r="O24" s="94">
        <f>IF(N24="-","-",N24/$T24*100000)</f>
        <v>75.662042875157624</v>
      </c>
      <c r="P24" s="95">
        <v>114</v>
      </c>
      <c r="Q24" s="94">
        <f>IF(P24="-","-",P24/$T24*100000)</f>
        <v>1437.5788146279951</v>
      </c>
      <c r="R24" s="95">
        <v>63</v>
      </c>
      <c r="S24" s="94">
        <f>IF(R24="-","-",R24/$T24*100000)</f>
        <v>794.45145018915503</v>
      </c>
      <c r="T24" s="167">
        <v>7930</v>
      </c>
      <c r="U24" s="164"/>
      <c r="V24" s="4"/>
    </row>
    <row r="25" spans="1:22" ht="13.5" customHeight="1" x14ac:dyDescent="0.55000000000000004">
      <c r="A25" s="15" t="s">
        <v>6</v>
      </c>
      <c r="B25" s="95">
        <v>2</v>
      </c>
      <c r="C25" s="94">
        <f>IF(B25="-","-",B25/$T25*100000)</f>
        <v>43.668122270742359</v>
      </c>
      <c r="D25" s="95">
        <v>3</v>
      </c>
      <c r="E25" s="94">
        <f>IF(D25="-","-",D25/$T25*100000)</f>
        <v>65.502183406113531</v>
      </c>
      <c r="F25" s="95">
        <v>0</v>
      </c>
      <c r="G25" s="94">
        <f>IF(F25="-","-",F25/$T25*100000)</f>
        <v>0</v>
      </c>
      <c r="H25" s="95">
        <v>1</v>
      </c>
      <c r="I25" s="94">
        <f>IF(H25="-","-",H25/$T25*100000)</f>
        <v>21.834061135371179</v>
      </c>
      <c r="J25" s="95">
        <v>0</v>
      </c>
      <c r="K25" s="94">
        <f>IF(J25="-","-",J25/$T25*100000)</f>
        <v>0</v>
      </c>
      <c r="L25" s="95">
        <v>5</v>
      </c>
      <c r="M25" s="94">
        <f>IF(L25="-","-",L25/$T25*100000)</f>
        <v>109.17030567685589</v>
      </c>
      <c r="N25" s="95">
        <v>0</v>
      </c>
      <c r="O25" s="94">
        <f>IF(N25="-","-",N25/$T25*100000)</f>
        <v>0</v>
      </c>
      <c r="P25" s="95">
        <v>4</v>
      </c>
      <c r="Q25" s="94">
        <f>IF(P25="-","-",P25/$T25*100000)</f>
        <v>87.336244541484717</v>
      </c>
      <c r="R25" s="95">
        <v>8</v>
      </c>
      <c r="S25" s="94">
        <f>IF(R25="-","-",R25/$T25*100000)</f>
        <v>174.67248908296943</v>
      </c>
      <c r="T25" s="167">
        <v>4580</v>
      </c>
      <c r="U25" s="164"/>
      <c r="V25" s="4"/>
    </row>
    <row r="26" spans="1:22" ht="13.5" customHeight="1" x14ac:dyDescent="0.55000000000000004">
      <c r="A26" s="15" t="s">
        <v>5</v>
      </c>
      <c r="B26" s="95">
        <v>3</v>
      </c>
      <c r="C26" s="94">
        <f>IF(B26="-","-",B26/$T26*100000)</f>
        <v>78.125</v>
      </c>
      <c r="D26" s="95">
        <v>1</v>
      </c>
      <c r="E26" s="94">
        <f>IF(D26="-","-",D26/$T26*100000)</f>
        <v>26.041666666666668</v>
      </c>
      <c r="F26" s="95">
        <v>3</v>
      </c>
      <c r="G26" s="94">
        <f>IF(F26="-","-",F26/$T26*100000)</f>
        <v>78.125</v>
      </c>
      <c r="H26" s="95">
        <v>1</v>
      </c>
      <c r="I26" s="94">
        <f>IF(H26="-","-",H26/$T26*100000)</f>
        <v>26.041666666666668</v>
      </c>
      <c r="J26" s="95">
        <v>0</v>
      </c>
      <c r="K26" s="94">
        <f>IF(J26="-","-",J26/$T26*100000)</f>
        <v>0</v>
      </c>
      <c r="L26" s="95">
        <v>7</v>
      </c>
      <c r="M26" s="94">
        <f>IF(L26="-","-",L26/$T26*100000)</f>
        <v>182.29166666666666</v>
      </c>
      <c r="N26" s="95">
        <v>0</v>
      </c>
      <c r="O26" s="94">
        <f>IF(N26="-","-",N26/$T26*100000)</f>
        <v>0</v>
      </c>
      <c r="P26" s="95">
        <v>17</v>
      </c>
      <c r="Q26" s="94">
        <f>IF(P26="-","-",P26/$T26*100000)</f>
        <v>442.70833333333331</v>
      </c>
      <c r="R26" s="95">
        <v>7</v>
      </c>
      <c r="S26" s="94">
        <f>IF(R26="-","-",R26/$T26*100000)</f>
        <v>182.29166666666666</v>
      </c>
      <c r="T26" s="167">
        <v>3840</v>
      </c>
      <c r="U26" s="164"/>
      <c r="V26" s="4"/>
    </row>
    <row r="27" spans="1:22" ht="13.5" customHeight="1" x14ac:dyDescent="0.55000000000000004">
      <c r="A27" s="15" t="s">
        <v>4</v>
      </c>
      <c r="B27" s="95">
        <v>2</v>
      </c>
      <c r="C27" s="94">
        <f>IF(B27="-","-",B27/$T27*100000)</f>
        <v>53.191489361702132</v>
      </c>
      <c r="D27" s="95">
        <v>0</v>
      </c>
      <c r="E27" s="94">
        <f>IF(D27="-","-",D27/$T27*100000)</f>
        <v>0</v>
      </c>
      <c r="F27" s="95">
        <v>2</v>
      </c>
      <c r="G27" s="94">
        <f>IF(F27="-","-",F27/$T27*100000)</f>
        <v>53.191489361702132</v>
      </c>
      <c r="H27" s="95">
        <v>0</v>
      </c>
      <c r="I27" s="94">
        <f>IF(H27="-","-",H27/$T27*100000)</f>
        <v>0</v>
      </c>
      <c r="J27" s="95">
        <v>0</v>
      </c>
      <c r="K27" s="94">
        <f>IF(J27="-","-",J27/$T27*100000)</f>
        <v>0</v>
      </c>
      <c r="L27" s="95">
        <v>5</v>
      </c>
      <c r="M27" s="94">
        <f>IF(L27="-","-",L27/$T27*100000)</f>
        <v>132.97872340425531</v>
      </c>
      <c r="N27" s="95">
        <v>1</v>
      </c>
      <c r="O27" s="94">
        <f>IF(N27="-","-",N27/$T27*100000)</f>
        <v>26.595744680851066</v>
      </c>
      <c r="P27" s="95">
        <v>18</v>
      </c>
      <c r="Q27" s="94">
        <f>IF(P27="-","-",P27/$T27*100000)</f>
        <v>478.72340425531917</v>
      </c>
      <c r="R27" s="95">
        <v>4</v>
      </c>
      <c r="S27" s="94">
        <f>IF(R27="-","-",R27/$T27*100000)</f>
        <v>106.38297872340426</v>
      </c>
      <c r="T27" s="167">
        <v>3760</v>
      </c>
      <c r="U27" s="164"/>
      <c r="V27" s="4"/>
    </row>
    <row r="28" spans="1:22" ht="13.5" customHeight="1" x14ac:dyDescent="0.55000000000000004">
      <c r="A28" s="15" t="s">
        <v>3</v>
      </c>
      <c r="B28" s="95">
        <v>4</v>
      </c>
      <c r="C28" s="94">
        <f>IF(B28="-","-",B28/$T28*100000)</f>
        <v>156.25</v>
      </c>
      <c r="D28" s="95">
        <v>1</v>
      </c>
      <c r="E28" s="94">
        <f>IF(D28="-","-",D28/$T28*100000)</f>
        <v>39.0625</v>
      </c>
      <c r="F28" s="95">
        <v>1</v>
      </c>
      <c r="G28" s="94">
        <f>IF(F28="-","-",F28/$T28*100000)</f>
        <v>39.0625</v>
      </c>
      <c r="H28" s="95">
        <v>4</v>
      </c>
      <c r="I28" s="94">
        <f>IF(H28="-","-",H28/$T28*100000)</f>
        <v>156.25</v>
      </c>
      <c r="J28" s="95">
        <v>0</v>
      </c>
      <c r="K28" s="94">
        <f>IF(J28="-","-",J28/$T28*100000)</f>
        <v>0</v>
      </c>
      <c r="L28" s="95">
        <v>5</v>
      </c>
      <c r="M28" s="94">
        <f>IF(L28="-","-",L28/$T28*100000)</f>
        <v>195.3125</v>
      </c>
      <c r="N28" s="95">
        <v>0</v>
      </c>
      <c r="O28" s="94">
        <f>IF(N28="-","-",N28/$T28*100000)</f>
        <v>0</v>
      </c>
      <c r="P28" s="95">
        <v>16</v>
      </c>
      <c r="Q28" s="94">
        <f>IF(P28="-","-",P28/$T28*100000)</f>
        <v>625</v>
      </c>
      <c r="R28" s="95">
        <v>8</v>
      </c>
      <c r="S28" s="94">
        <f>IF(R28="-","-",R28/$T28*100000)</f>
        <v>312.5</v>
      </c>
      <c r="T28" s="167">
        <v>2560</v>
      </c>
      <c r="U28" s="164"/>
      <c r="V28" s="4"/>
    </row>
    <row r="29" spans="1:22" ht="13.5" customHeight="1" x14ac:dyDescent="0.55000000000000004">
      <c r="A29" s="168"/>
      <c r="B29" s="10"/>
      <c r="C29" s="90"/>
      <c r="D29" s="10"/>
      <c r="E29" s="90"/>
      <c r="F29" s="10"/>
      <c r="G29" s="90"/>
      <c r="H29" s="10"/>
      <c r="I29" s="90"/>
      <c r="J29" s="10"/>
      <c r="K29" s="90"/>
      <c r="L29" s="10"/>
      <c r="M29" s="90"/>
      <c r="N29" s="10"/>
      <c r="O29" s="90"/>
      <c r="P29" s="10"/>
      <c r="Q29" s="90"/>
      <c r="R29" s="10"/>
      <c r="S29" s="90"/>
      <c r="T29" s="167"/>
      <c r="U29" s="164"/>
      <c r="V29" s="4"/>
    </row>
    <row r="30" spans="1:22" ht="13.5" customHeight="1" x14ac:dyDescent="0.55000000000000004">
      <c r="A30" s="166" t="s">
        <v>73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4"/>
      <c r="Q30" s="85"/>
      <c r="R30" s="4"/>
      <c r="S30" s="85"/>
      <c r="U30" s="164"/>
      <c r="V30" s="4"/>
    </row>
    <row r="31" spans="1:22" x14ac:dyDescent="0.55000000000000004">
      <c r="A31" s="5"/>
      <c r="B31" s="4"/>
      <c r="C31" s="85"/>
      <c r="D31" s="4"/>
      <c r="E31" s="85"/>
      <c r="F31" s="85"/>
      <c r="G31" s="85"/>
      <c r="H31" s="85"/>
      <c r="I31" s="85"/>
      <c r="J31" s="4"/>
      <c r="K31" s="85"/>
      <c r="L31" s="4"/>
      <c r="M31" s="85"/>
      <c r="N31" s="4"/>
      <c r="O31" s="85"/>
      <c r="P31" s="4"/>
      <c r="Q31" s="85"/>
      <c r="R31" s="4"/>
      <c r="S31" s="85"/>
      <c r="U31" s="164"/>
      <c r="V31" s="4"/>
    </row>
    <row r="32" spans="1:22" x14ac:dyDescent="0.55000000000000004">
      <c r="A32" s="5"/>
      <c r="B32" s="4"/>
      <c r="C32" s="85"/>
      <c r="D32" s="4"/>
      <c r="E32" s="85"/>
      <c r="F32" s="85"/>
      <c r="G32" s="85"/>
      <c r="H32" s="85"/>
      <c r="I32" s="85"/>
      <c r="J32" s="4"/>
      <c r="K32" s="85"/>
      <c r="L32" s="4"/>
      <c r="M32" s="85"/>
      <c r="N32" s="4"/>
      <c r="O32" s="85"/>
      <c r="P32" s="4"/>
      <c r="Q32" s="85"/>
      <c r="R32" s="4"/>
      <c r="S32" s="85"/>
      <c r="V32" s="4"/>
    </row>
    <row r="33" spans="1:22" x14ac:dyDescent="0.55000000000000004">
      <c r="A33" s="5"/>
      <c r="B33" s="4"/>
      <c r="C33" s="85"/>
      <c r="D33" s="4"/>
      <c r="E33" s="85"/>
      <c r="F33" s="85"/>
      <c r="G33" s="85"/>
      <c r="H33" s="85"/>
      <c r="I33" s="85"/>
      <c r="J33" s="4"/>
      <c r="K33" s="85"/>
      <c r="L33" s="4"/>
      <c r="M33" s="85"/>
      <c r="N33" s="4"/>
      <c r="O33" s="85"/>
      <c r="P33" s="4"/>
      <c r="Q33" s="85"/>
      <c r="R33" s="4"/>
      <c r="S33" s="85"/>
      <c r="V33" s="4"/>
    </row>
    <row r="34" spans="1:22" x14ac:dyDescent="0.55000000000000004">
      <c r="A34" s="5"/>
      <c r="B34" s="4"/>
      <c r="C34" s="85"/>
      <c r="D34" s="4"/>
      <c r="E34" s="85"/>
      <c r="F34" s="85"/>
      <c r="G34" s="85"/>
      <c r="H34" s="85"/>
      <c r="I34" s="85"/>
      <c r="J34" s="4"/>
      <c r="K34" s="85"/>
      <c r="L34" s="4"/>
      <c r="M34" s="85"/>
      <c r="N34" s="4"/>
      <c r="O34" s="85"/>
      <c r="P34" s="4"/>
      <c r="Q34" s="85"/>
      <c r="R34" s="4"/>
      <c r="S34" s="85"/>
      <c r="V34" s="4"/>
    </row>
    <row r="35" spans="1:22" x14ac:dyDescent="0.55000000000000004">
      <c r="A35" s="5"/>
      <c r="B35" s="4"/>
      <c r="C35" s="85"/>
      <c r="D35" s="4"/>
      <c r="E35" s="85"/>
      <c r="F35" s="85"/>
      <c r="G35" s="85"/>
      <c r="H35" s="85"/>
      <c r="I35" s="85"/>
      <c r="J35" s="4"/>
      <c r="K35" s="85"/>
      <c r="L35" s="4"/>
      <c r="M35" s="85"/>
      <c r="N35" s="4"/>
      <c r="O35" s="85"/>
      <c r="P35" s="4"/>
      <c r="Q35" s="85"/>
      <c r="R35" s="4"/>
      <c r="S35" s="85"/>
      <c r="V35" s="4"/>
    </row>
    <row r="36" spans="1:22" x14ac:dyDescent="0.55000000000000004">
      <c r="A36" s="5"/>
      <c r="B36" s="4"/>
      <c r="C36" s="85"/>
      <c r="D36" s="4"/>
      <c r="E36" s="85"/>
      <c r="F36" s="85"/>
      <c r="G36" s="85"/>
      <c r="H36" s="85"/>
      <c r="I36" s="85"/>
      <c r="J36" s="4"/>
      <c r="K36" s="85"/>
      <c r="L36" s="4"/>
      <c r="M36" s="85"/>
      <c r="N36" s="4"/>
      <c r="O36" s="85"/>
      <c r="P36" s="4"/>
      <c r="Q36" s="85"/>
      <c r="R36" s="4"/>
      <c r="S36" s="85"/>
      <c r="V36" s="4"/>
    </row>
    <row r="37" spans="1:22" x14ac:dyDescent="0.55000000000000004">
      <c r="A37" s="5"/>
      <c r="B37" s="4"/>
      <c r="C37" s="85"/>
      <c r="D37" s="4"/>
      <c r="E37" s="85"/>
      <c r="F37" s="85"/>
      <c r="G37" s="85"/>
      <c r="H37" s="85"/>
      <c r="I37" s="85"/>
      <c r="J37" s="4"/>
      <c r="K37" s="85"/>
      <c r="L37" s="4"/>
      <c r="M37" s="85"/>
      <c r="N37" s="4"/>
      <c r="O37" s="85"/>
      <c r="P37" s="4"/>
      <c r="Q37" s="85"/>
      <c r="R37" s="4"/>
      <c r="S37" s="85"/>
      <c r="V37" s="4"/>
    </row>
    <row r="38" spans="1:22" x14ac:dyDescent="0.55000000000000004">
      <c r="A38" s="5"/>
      <c r="B38" s="4"/>
      <c r="C38" s="85"/>
      <c r="D38" s="4"/>
      <c r="E38" s="85"/>
      <c r="F38" s="85"/>
      <c r="G38" s="85"/>
      <c r="H38" s="85"/>
      <c r="I38" s="85"/>
      <c r="J38" s="4"/>
      <c r="K38" s="85"/>
      <c r="L38" s="4"/>
      <c r="M38" s="85"/>
      <c r="N38" s="4"/>
      <c r="O38" s="85"/>
      <c r="P38" s="4"/>
      <c r="Q38" s="85"/>
      <c r="R38" s="4"/>
      <c r="S38" s="85"/>
      <c r="V38" s="4"/>
    </row>
    <row r="39" spans="1:22" x14ac:dyDescent="0.55000000000000004">
      <c r="A39" s="5"/>
      <c r="B39" s="4"/>
      <c r="C39" s="85"/>
      <c r="D39" s="4"/>
      <c r="E39" s="85"/>
      <c r="F39" s="85"/>
      <c r="G39" s="85"/>
      <c r="H39" s="85"/>
      <c r="I39" s="85"/>
      <c r="J39" s="4"/>
      <c r="K39" s="85"/>
      <c r="L39" s="4"/>
      <c r="M39" s="85"/>
      <c r="N39" s="4"/>
      <c r="O39" s="85"/>
      <c r="P39" s="4"/>
      <c r="Q39" s="85"/>
      <c r="R39" s="4"/>
      <c r="S39" s="85"/>
      <c r="V39" s="4"/>
    </row>
    <row r="40" spans="1:22" x14ac:dyDescent="0.55000000000000004">
      <c r="A40" s="5"/>
      <c r="B40" s="4"/>
      <c r="C40" s="85"/>
      <c r="D40" s="4"/>
      <c r="E40" s="85"/>
      <c r="F40" s="85"/>
      <c r="G40" s="85"/>
      <c r="H40" s="85"/>
      <c r="I40" s="85"/>
      <c r="J40" s="4"/>
      <c r="K40" s="85"/>
      <c r="L40" s="4"/>
      <c r="M40" s="85"/>
      <c r="N40" s="4"/>
      <c r="O40" s="85"/>
      <c r="P40" s="4"/>
      <c r="Q40" s="85"/>
      <c r="R40" s="4"/>
      <c r="S40" s="85"/>
      <c r="V40" s="4"/>
    </row>
    <row r="41" spans="1:22" x14ac:dyDescent="0.55000000000000004">
      <c r="A41" s="5"/>
      <c r="B41" s="4"/>
      <c r="C41" s="85"/>
      <c r="D41" s="4"/>
      <c r="E41" s="85"/>
      <c r="F41" s="85"/>
      <c r="G41" s="85"/>
      <c r="H41" s="85"/>
      <c r="I41" s="85"/>
      <c r="J41" s="4"/>
      <c r="K41" s="85"/>
      <c r="L41" s="4"/>
      <c r="M41" s="85"/>
      <c r="N41" s="4"/>
      <c r="O41" s="85"/>
      <c r="P41" s="4"/>
      <c r="Q41" s="85"/>
      <c r="R41" s="4"/>
      <c r="S41" s="85"/>
      <c r="V41" s="4"/>
    </row>
    <row r="42" spans="1:22" x14ac:dyDescent="0.55000000000000004">
      <c r="A42" s="5"/>
      <c r="B42" s="4"/>
      <c r="C42" s="85"/>
      <c r="D42" s="4"/>
      <c r="E42" s="85"/>
      <c r="F42" s="85"/>
      <c r="G42" s="85"/>
      <c r="H42" s="85"/>
      <c r="I42" s="85"/>
      <c r="J42" s="4"/>
      <c r="K42" s="85"/>
      <c r="L42" s="4"/>
      <c r="M42" s="85"/>
      <c r="N42" s="4"/>
      <c r="O42" s="85"/>
      <c r="P42" s="4"/>
      <c r="Q42" s="85"/>
      <c r="R42" s="4"/>
      <c r="S42" s="85"/>
      <c r="V42" s="4"/>
    </row>
    <row r="43" spans="1:22" x14ac:dyDescent="0.55000000000000004">
      <c r="A43" s="5"/>
      <c r="B43" s="4"/>
      <c r="C43" s="85"/>
      <c r="D43" s="4"/>
      <c r="E43" s="85"/>
      <c r="F43" s="85"/>
      <c r="G43" s="85"/>
      <c r="H43" s="85"/>
      <c r="I43" s="85"/>
      <c r="J43" s="4"/>
      <c r="K43" s="85"/>
      <c r="L43" s="4"/>
      <c r="M43" s="85"/>
      <c r="N43" s="4"/>
      <c r="O43" s="85"/>
      <c r="P43" s="4"/>
      <c r="Q43" s="85"/>
      <c r="R43" s="4"/>
      <c r="S43" s="85"/>
      <c r="V43" s="4"/>
    </row>
    <row r="44" spans="1:22" x14ac:dyDescent="0.55000000000000004">
      <c r="A44" s="5"/>
      <c r="B44" s="4"/>
      <c r="C44" s="85"/>
      <c r="D44" s="4"/>
      <c r="E44" s="85"/>
      <c r="F44" s="85"/>
      <c r="G44" s="85"/>
      <c r="H44" s="85"/>
      <c r="I44" s="85"/>
      <c r="J44" s="4"/>
      <c r="K44" s="85"/>
      <c r="L44" s="4"/>
      <c r="M44" s="85"/>
      <c r="N44" s="4"/>
      <c r="O44" s="85"/>
      <c r="P44" s="4"/>
      <c r="Q44" s="85"/>
      <c r="R44" s="4"/>
      <c r="S44" s="85"/>
      <c r="V44" s="4"/>
    </row>
  </sheetData>
  <mergeCells count="12">
    <mergeCell ref="T2:T3"/>
    <mergeCell ref="A30:O30"/>
    <mergeCell ref="B2:C2"/>
    <mergeCell ref="D2:E2"/>
    <mergeCell ref="F2:G2"/>
    <mergeCell ref="H2:I2"/>
    <mergeCell ref="Q1:S1"/>
    <mergeCell ref="J2:K2"/>
    <mergeCell ref="L2:M2"/>
    <mergeCell ref="N2:O2"/>
    <mergeCell ref="P2:Q2"/>
    <mergeCell ref="R2:S2"/>
  </mergeCells>
  <phoneticPr fontId="3"/>
  <pageMargins left="0.78740157480314965" right="0.35433070866141736" top="0.78740157480314965" bottom="0.78740157480314965" header="0.51181102362204722" footer="0.51181102362204722"/>
  <pageSetup paperSize="9" scale="93" fitToHeight="0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34"/>
  <sheetViews>
    <sheetView showGridLines="0" view="pageBreakPreview" zoomScale="80" zoomScaleNormal="100" zoomScaleSheetLayoutView="80" workbookViewId="0">
      <pane xSplit="1" ySplit="3" topLeftCell="C7" activePane="bottomRight" state="frozen"/>
      <selection activeCell="A17" sqref="A17:Z29"/>
      <selection pane="topRight" activeCell="A17" sqref="A17:Z29"/>
      <selection pane="bottomLeft" activeCell="A17" sqref="A17:Z29"/>
      <selection pane="bottomRight" activeCell="A17" sqref="A17:Z29"/>
    </sheetView>
  </sheetViews>
  <sheetFormatPr defaultColWidth="9" defaultRowHeight="18" x14ac:dyDescent="0.55000000000000004"/>
  <cols>
    <col min="1" max="1" width="12.6328125" style="163" customWidth="1"/>
    <col min="2" max="2" width="14.453125" style="195" customWidth="1"/>
    <col min="3" max="3" width="7.36328125" style="192" bestFit="1" customWidth="1"/>
    <col min="4" max="4" width="10.26953125" style="192" bestFit="1" customWidth="1"/>
    <col min="5" max="5" width="8.08984375" style="192" bestFit="1" customWidth="1"/>
    <col min="6" max="6" width="5.6328125" style="192" customWidth="1"/>
    <col min="7" max="7" width="8.453125" style="192" bestFit="1" customWidth="1"/>
    <col min="8" max="8" width="9.6328125" style="192" bestFit="1" customWidth="1"/>
    <col min="9" max="9" width="8.453125" style="192" bestFit="1" customWidth="1"/>
    <col min="10" max="10" width="10.26953125" style="192" bestFit="1" customWidth="1"/>
    <col min="11" max="12" width="5.6328125" style="192" customWidth="1"/>
    <col min="13" max="13" width="9.08984375" style="192" customWidth="1"/>
    <col min="14" max="17" width="5.6328125" style="192" customWidth="1"/>
    <col min="18" max="18" width="11.6328125" style="192" customWidth="1"/>
    <col min="19" max="19" width="8.08984375" style="192" bestFit="1" customWidth="1"/>
    <col min="20" max="21" width="10.7265625" style="192" bestFit="1" customWidth="1"/>
    <col min="22" max="22" width="6.26953125" style="194" bestFit="1" customWidth="1"/>
    <col min="23" max="23" width="4.6328125" style="193" customWidth="1"/>
    <col min="24" max="24" width="4.6328125" style="192" customWidth="1"/>
    <col min="25" max="27" width="7.36328125" style="192" bestFit="1" customWidth="1"/>
    <col min="28" max="33" width="4.6328125" style="192" customWidth="1"/>
    <col min="34" max="16384" width="9" style="81"/>
  </cols>
  <sheetData>
    <row r="1" spans="1:33" s="187" customFormat="1" ht="28.5" customHeight="1" x14ac:dyDescent="0.55000000000000004">
      <c r="A1" s="191" t="s">
        <v>120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88"/>
      <c r="N1" s="190"/>
      <c r="O1" s="188"/>
      <c r="P1" s="190"/>
      <c r="Q1" s="188"/>
      <c r="R1" s="190"/>
      <c r="V1" s="188"/>
      <c r="W1" s="279" t="s">
        <v>119</v>
      </c>
      <c r="X1" s="279"/>
      <c r="Y1" s="279"/>
      <c r="Z1" s="279"/>
      <c r="AA1" s="279"/>
      <c r="AB1" s="278"/>
      <c r="AC1" s="278"/>
      <c r="AD1" s="278"/>
      <c r="AE1" s="278"/>
      <c r="AF1" s="278"/>
      <c r="AG1" s="278"/>
    </row>
    <row r="2" spans="1:33" s="187" customFormat="1" ht="15" customHeight="1" x14ac:dyDescent="0.55000000000000004">
      <c r="A2" s="277"/>
      <c r="B2" s="277"/>
      <c r="C2" s="275" t="s">
        <v>83</v>
      </c>
      <c r="D2" s="275" t="s">
        <v>82</v>
      </c>
      <c r="E2" s="276" t="s">
        <v>118</v>
      </c>
      <c r="F2" s="275" t="s">
        <v>117</v>
      </c>
      <c r="G2" s="275" t="s">
        <v>116</v>
      </c>
      <c r="H2" s="275" t="s">
        <v>115</v>
      </c>
      <c r="I2" s="275" t="s">
        <v>114</v>
      </c>
      <c r="J2" s="275" t="s">
        <v>113</v>
      </c>
      <c r="K2" s="275" t="s">
        <v>112</v>
      </c>
      <c r="L2" s="275" t="s">
        <v>111</v>
      </c>
      <c r="M2" s="275" t="s">
        <v>80</v>
      </c>
      <c r="N2" s="275" t="s">
        <v>110</v>
      </c>
      <c r="O2" s="275" t="s">
        <v>109</v>
      </c>
      <c r="P2" s="275" t="s">
        <v>108</v>
      </c>
      <c r="Q2" s="275" t="s">
        <v>107</v>
      </c>
      <c r="R2" s="275" t="s">
        <v>106</v>
      </c>
      <c r="S2" s="275" t="s">
        <v>105</v>
      </c>
      <c r="T2" s="275" t="s">
        <v>104</v>
      </c>
      <c r="U2" s="275" t="s">
        <v>103</v>
      </c>
      <c r="V2" s="148" t="s">
        <v>102</v>
      </c>
      <c r="W2" s="147"/>
      <c r="X2" s="147"/>
      <c r="Y2" s="147"/>
      <c r="Z2" s="147"/>
      <c r="AA2" s="146"/>
      <c r="AB2" s="278"/>
      <c r="AC2" s="278"/>
      <c r="AD2" s="278"/>
      <c r="AE2" s="278"/>
      <c r="AF2" s="278"/>
      <c r="AG2" s="278"/>
    </row>
    <row r="3" spans="1:33" ht="63" customHeight="1" x14ac:dyDescent="0.55000000000000004">
      <c r="A3" s="277"/>
      <c r="B3" s="277"/>
      <c r="C3" s="275"/>
      <c r="D3" s="275"/>
      <c r="E3" s="276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4" t="s">
        <v>101</v>
      </c>
      <c r="W3" s="274" t="s">
        <v>100</v>
      </c>
      <c r="X3" s="273" t="s">
        <v>99</v>
      </c>
      <c r="Y3" s="272" t="s">
        <v>98</v>
      </c>
      <c r="Z3" s="272" t="s">
        <v>97</v>
      </c>
      <c r="AA3" s="272" t="s">
        <v>96</v>
      </c>
    </row>
    <row r="4" spans="1:33" s="173" customFormat="1" ht="16.5" customHeight="1" x14ac:dyDescent="0.55000000000000004">
      <c r="A4" s="271" t="s">
        <v>28</v>
      </c>
      <c r="B4" s="220" t="s">
        <v>88</v>
      </c>
      <c r="C4" s="270">
        <v>42</v>
      </c>
      <c r="D4" s="264">
        <v>15</v>
      </c>
      <c r="E4" s="264">
        <v>190</v>
      </c>
      <c r="F4" s="264">
        <v>78</v>
      </c>
      <c r="G4" s="264">
        <v>1514</v>
      </c>
      <c r="H4" s="264">
        <v>12</v>
      </c>
      <c r="I4" s="264">
        <v>31</v>
      </c>
      <c r="J4" s="264">
        <v>12</v>
      </c>
      <c r="K4" s="264">
        <v>9</v>
      </c>
      <c r="L4" s="264">
        <v>10</v>
      </c>
      <c r="M4" s="264">
        <v>52</v>
      </c>
      <c r="N4" s="264">
        <v>21</v>
      </c>
      <c r="O4" s="264"/>
      <c r="P4" s="264">
        <v>83</v>
      </c>
      <c r="Q4" s="264" t="s">
        <v>2</v>
      </c>
      <c r="R4" s="269">
        <v>256</v>
      </c>
      <c r="S4" s="264">
        <v>38</v>
      </c>
      <c r="T4" s="264">
        <v>890</v>
      </c>
      <c r="U4" s="264">
        <f>SUM(C4:T4)</f>
        <v>3253</v>
      </c>
      <c r="V4" s="264">
        <v>28</v>
      </c>
      <c r="W4" s="268"/>
      <c r="X4" s="268"/>
      <c r="Y4" s="264">
        <v>345</v>
      </c>
      <c r="Z4" s="264">
        <v>292</v>
      </c>
      <c r="AA4" s="264">
        <v>240</v>
      </c>
      <c r="AB4" s="261"/>
      <c r="AC4" s="261"/>
      <c r="AD4" s="261"/>
      <c r="AE4" s="261"/>
      <c r="AF4" s="261"/>
      <c r="AG4" s="261"/>
    </row>
    <row r="5" spans="1:33" s="173" customFormat="1" ht="16.5" customHeight="1" x14ac:dyDescent="0.55000000000000004">
      <c r="A5" s="267"/>
      <c r="B5" s="218" t="s">
        <v>87</v>
      </c>
      <c r="C5" s="266">
        <v>2202</v>
      </c>
      <c r="D5" s="262">
        <v>527</v>
      </c>
      <c r="E5" s="262">
        <v>1639</v>
      </c>
      <c r="F5" s="262">
        <v>23</v>
      </c>
      <c r="G5" s="262">
        <v>22349</v>
      </c>
      <c r="H5" s="262">
        <v>3023</v>
      </c>
      <c r="I5" s="262">
        <v>11741</v>
      </c>
      <c r="J5" s="262">
        <v>960</v>
      </c>
      <c r="K5" s="262">
        <v>46</v>
      </c>
      <c r="L5" s="262">
        <v>18</v>
      </c>
      <c r="M5" s="262">
        <v>4494</v>
      </c>
      <c r="N5" s="262">
        <v>3</v>
      </c>
      <c r="O5" s="262" t="s">
        <v>2</v>
      </c>
      <c r="P5" s="262">
        <v>51</v>
      </c>
      <c r="Q5" s="262">
        <v>5</v>
      </c>
      <c r="R5" s="265">
        <v>6664</v>
      </c>
      <c r="S5" s="262">
        <v>4124</v>
      </c>
      <c r="T5" s="262">
        <v>41812</v>
      </c>
      <c r="U5" s="264">
        <f>SUM(C5:T5)</f>
        <v>99681</v>
      </c>
      <c r="V5" s="262">
        <v>117</v>
      </c>
      <c r="W5" s="263"/>
      <c r="X5" s="263"/>
      <c r="Y5" s="262">
        <v>104</v>
      </c>
      <c r="Z5" s="262">
        <v>105</v>
      </c>
      <c r="AA5" s="262">
        <v>7</v>
      </c>
      <c r="AB5" s="261"/>
      <c r="AC5" s="261"/>
      <c r="AD5" s="261"/>
      <c r="AE5" s="261"/>
      <c r="AF5" s="261"/>
      <c r="AG5" s="261"/>
    </row>
    <row r="6" spans="1:33" s="253" customFormat="1" ht="22.5" customHeight="1" x14ac:dyDescent="0.55000000000000004">
      <c r="A6" s="260" t="s">
        <v>95</v>
      </c>
      <c r="B6" s="220" t="s">
        <v>88</v>
      </c>
      <c r="C6" s="255">
        <f>SUM(C8,C10)</f>
        <v>2</v>
      </c>
      <c r="D6" s="255">
        <f>SUM(D8,D10)</f>
        <v>1</v>
      </c>
      <c r="E6" s="255">
        <f>SUM(E8,E10)</f>
        <v>20</v>
      </c>
      <c r="F6" s="255">
        <f>SUM(F8,F10)</f>
        <v>6</v>
      </c>
      <c r="G6" s="255">
        <f>SUM(G8,G10)</f>
        <v>52</v>
      </c>
      <c r="H6" s="255">
        <f>SUM(H8,H10)</f>
        <v>0</v>
      </c>
      <c r="I6" s="255">
        <f>SUM(I8,I10)</f>
        <v>1</v>
      </c>
      <c r="J6" s="255">
        <f>SUM(J8,J10)</f>
        <v>0</v>
      </c>
      <c r="K6" s="255">
        <f>SUM(K8,K10)</f>
        <v>1</v>
      </c>
      <c r="L6" s="255">
        <f>SUM(L8,L10)</f>
        <v>1</v>
      </c>
      <c r="M6" s="255">
        <f>SUM(M8,M10)</f>
        <v>1</v>
      </c>
      <c r="N6" s="255">
        <f>SUM(N8,N10)</f>
        <v>1</v>
      </c>
      <c r="O6" s="255">
        <f>SUM(O8,O10)</f>
        <v>0</v>
      </c>
      <c r="P6" s="255">
        <f>SUM(P8,P10)</f>
        <v>8</v>
      </c>
      <c r="Q6" s="255">
        <f>SUM(Q8,Q10)</f>
        <v>0</v>
      </c>
      <c r="R6" s="258">
        <f>SUM(R8,R10)</f>
        <v>8</v>
      </c>
      <c r="S6" s="255">
        <f>SUM(S8,S10)</f>
        <v>0</v>
      </c>
      <c r="T6" s="255">
        <f>SUM(T8,T10)</f>
        <v>73</v>
      </c>
      <c r="U6" s="257">
        <f>SUM(C6:T6)</f>
        <v>175</v>
      </c>
      <c r="V6" s="255"/>
      <c r="W6" s="256"/>
      <c r="X6" s="256"/>
      <c r="Y6" s="255"/>
      <c r="Z6" s="255"/>
      <c r="AA6" s="255"/>
      <c r="AB6" s="254"/>
      <c r="AC6" s="254"/>
      <c r="AD6" s="254"/>
      <c r="AE6" s="254"/>
      <c r="AF6" s="254"/>
      <c r="AG6" s="254"/>
    </row>
    <row r="7" spans="1:33" s="253" customFormat="1" ht="22.5" customHeight="1" x14ac:dyDescent="0.55000000000000004">
      <c r="A7" s="259"/>
      <c r="B7" s="218" t="s">
        <v>87</v>
      </c>
      <c r="C7" s="255">
        <f>SUM(C9,C11)</f>
        <v>143</v>
      </c>
      <c r="D7" s="255">
        <f>SUM(D9,D11)</f>
        <v>0</v>
      </c>
      <c r="E7" s="255">
        <f>SUM(E9,E11)</f>
        <v>533</v>
      </c>
      <c r="F7" s="255">
        <f>SUM(F9,F11)</f>
        <v>0</v>
      </c>
      <c r="G7" s="255">
        <f>SUM(G9,G11)</f>
        <v>526</v>
      </c>
      <c r="H7" s="255">
        <f>SUM(H9,H11)</f>
        <v>0</v>
      </c>
      <c r="I7" s="255">
        <f>SUM(I9,I11)</f>
        <v>511</v>
      </c>
      <c r="J7" s="255">
        <f>SUM(J9,J11)</f>
        <v>0</v>
      </c>
      <c r="K7" s="255">
        <f>SUM(K9,K11)</f>
        <v>0</v>
      </c>
      <c r="L7" s="255">
        <f>SUM(L9,L11)</f>
        <v>0</v>
      </c>
      <c r="M7" s="255">
        <f>SUM(M9,M11)</f>
        <v>0</v>
      </c>
      <c r="N7" s="255">
        <f>SUM(N9,N11)</f>
        <v>0</v>
      </c>
      <c r="O7" s="255">
        <f>SUM(O9,O11)</f>
        <v>0</v>
      </c>
      <c r="P7" s="255">
        <f>SUM(P9,P11)</f>
        <v>0</v>
      </c>
      <c r="Q7" s="255">
        <f>SUM(Q9,Q11)</f>
        <v>0</v>
      </c>
      <c r="R7" s="258">
        <f>SUM(R9,R11)</f>
        <v>177</v>
      </c>
      <c r="S7" s="255">
        <f>SUM(S9,S11)</f>
        <v>0</v>
      </c>
      <c r="T7" s="255">
        <f>SUM(T9,T11)</f>
        <v>5350</v>
      </c>
      <c r="U7" s="257">
        <f>SUM(C7:T7)</f>
        <v>7240</v>
      </c>
      <c r="V7" s="255" t="s">
        <v>2</v>
      </c>
      <c r="W7" s="256" t="s">
        <v>2</v>
      </c>
      <c r="X7" s="256" t="s">
        <v>2</v>
      </c>
      <c r="Y7" s="255" t="s">
        <v>2</v>
      </c>
      <c r="Z7" s="255" t="s">
        <v>2</v>
      </c>
      <c r="AA7" s="255" t="s">
        <v>2</v>
      </c>
      <c r="AB7" s="254"/>
      <c r="AC7" s="254"/>
      <c r="AD7" s="254"/>
      <c r="AE7" s="254"/>
      <c r="AF7" s="254"/>
      <c r="AG7" s="254"/>
    </row>
    <row r="8" spans="1:33" s="98" customFormat="1" ht="16" customHeight="1" x14ac:dyDescent="0.55000000000000004">
      <c r="A8" s="252" t="s">
        <v>94</v>
      </c>
      <c r="B8" s="210" t="s">
        <v>88</v>
      </c>
      <c r="C8" s="250">
        <v>1</v>
      </c>
      <c r="D8" s="250">
        <v>0</v>
      </c>
      <c r="E8" s="250">
        <v>11</v>
      </c>
      <c r="F8" s="250">
        <v>3</v>
      </c>
      <c r="G8" s="250">
        <v>40</v>
      </c>
      <c r="H8" s="250">
        <v>0</v>
      </c>
      <c r="I8" s="250">
        <v>1</v>
      </c>
      <c r="J8" s="250">
        <v>0</v>
      </c>
      <c r="K8" s="250">
        <v>0</v>
      </c>
      <c r="L8" s="250">
        <v>0</v>
      </c>
      <c r="M8" s="250">
        <v>0</v>
      </c>
      <c r="N8" s="250">
        <v>0</v>
      </c>
      <c r="O8" s="250">
        <v>0</v>
      </c>
      <c r="P8" s="250">
        <v>1</v>
      </c>
      <c r="Q8" s="250">
        <v>0</v>
      </c>
      <c r="R8" s="251">
        <v>3</v>
      </c>
      <c r="S8" s="250">
        <v>0</v>
      </c>
      <c r="T8" s="250">
        <v>55</v>
      </c>
      <c r="U8" s="247">
        <f>SUM(C8:T8)</f>
        <v>115</v>
      </c>
      <c r="V8" s="250">
        <v>1</v>
      </c>
      <c r="W8" s="250">
        <v>1</v>
      </c>
      <c r="X8" s="250">
        <v>3</v>
      </c>
      <c r="Y8" s="250">
        <v>12</v>
      </c>
      <c r="Z8" s="250">
        <v>16</v>
      </c>
      <c r="AA8" s="250">
        <v>7</v>
      </c>
      <c r="AB8" s="200"/>
      <c r="AC8" s="200"/>
      <c r="AD8" s="200"/>
      <c r="AE8" s="200"/>
      <c r="AF8" s="200"/>
      <c r="AG8" s="200"/>
    </row>
    <row r="9" spans="1:33" s="98" customFormat="1" ht="16" customHeight="1" x14ac:dyDescent="0.55000000000000004">
      <c r="A9" s="249"/>
      <c r="B9" s="205" t="s">
        <v>87</v>
      </c>
      <c r="C9" s="246">
        <v>143</v>
      </c>
      <c r="D9" s="246">
        <v>0</v>
      </c>
      <c r="E9" s="246">
        <v>533</v>
      </c>
      <c r="F9" s="246">
        <v>0</v>
      </c>
      <c r="G9" s="246">
        <v>526</v>
      </c>
      <c r="H9" s="246"/>
      <c r="I9" s="246">
        <v>511</v>
      </c>
      <c r="J9" s="246">
        <v>0</v>
      </c>
      <c r="K9" s="246">
        <v>0</v>
      </c>
      <c r="L9" s="246">
        <v>0</v>
      </c>
      <c r="M9" s="246">
        <v>0</v>
      </c>
      <c r="N9" s="246">
        <v>0</v>
      </c>
      <c r="O9" s="246">
        <v>0</v>
      </c>
      <c r="P9" s="246">
        <v>0</v>
      </c>
      <c r="Q9" s="246">
        <v>0</v>
      </c>
      <c r="R9" s="248">
        <v>177</v>
      </c>
      <c r="S9" s="246">
        <v>0</v>
      </c>
      <c r="T9" s="246">
        <v>5350</v>
      </c>
      <c r="U9" s="247">
        <f>SUM(C9:T9)</f>
        <v>7240</v>
      </c>
      <c r="V9" s="246">
        <v>0</v>
      </c>
      <c r="W9" s="246">
        <v>0</v>
      </c>
      <c r="X9" s="246">
        <v>0</v>
      </c>
      <c r="Y9" s="246">
        <v>88</v>
      </c>
      <c r="Z9" s="246">
        <v>89</v>
      </c>
      <c r="AA9" s="246">
        <v>0</v>
      </c>
      <c r="AB9" s="200"/>
      <c r="AC9" s="200"/>
      <c r="AD9" s="200"/>
      <c r="AE9" s="200"/>
      <c r="AF9" s="200"/>
      <c r="AG9" s="200"/>
    </row>
    <row r="10" spans="1:33" s="98" customFormat="1" ht="16" customHeight="1" x14ac:dyDescent="0.55000000000000004">
      <c r="A10" s="245" t="s">
        <v>93</v>
      </c>
      <c r="B10" s="210" t="s">
        <v>88</v>
      </c>
      <c r="C10" s="243">
        <v>1</v>
      </c>
      <c r="D10" s="243">
        <v>1</v>
      </c>
      <c r="E10" s="243">
        <v>9</v>
      </c>
      <c r="F10" s="243">
        <v>3</v>
      </c>
      <c r="G10" s="243">
        <v>12</v>
      </c>
      <c r="H10" s="243">
        <v>0</v>
      </c>
      <c r="I10" s="243">
        <v>0</v>
      </c>
      <c r="J10" s="243">
        <v>0</v>
      </c>
      <c r="K10" s="243">
        <v>1</v>
      </c>
      <c r="L10" s="243">
        <v>1</v>
      </c>
      <c r="M10" s="243">
        <v>1</v>
      </c>
      <c r="N10" s="243">
        <v>1</v>
      </c>
      <c r="O10" s="243">
        <v>0</v>
      </c>
      <c r="P10" s="243">
        <v>7</v>
      </c>
      <c r="Q10" s="243">
        <v>0</v>
      </c>
      <c r="R10" s="244">
        <v>5</v>
      </c>
      <c r="S10" s="243">
        <v>0</v>
      </c>
      <c r="T10" s="243">
        <v>18</v>
      </c>
      <c r="U10" s="239">
        <f>SUM(C10:T10)</f>
        <v>60</v>
      </c>
      <c r="V10" s="207"/>
      <c r="W10" s="207"/>
      <c r="X10" s="207"/>
      <c r="Y10" s="207"/>
      <c r="Z10" s="207"/>
      <c r="AA10" s="207"/>
      <c r="AB10" s="200"/>
      <c r="AC10" s="200"/>
      <c r="AD10" s="200"/>
      <c r="AE10" s="200"/>
      <c r="AF10" s="200"/>
      <c r="AG10" s="200"/>
    </row>
    <row r="11" spans="1:33" s="98" customFormat="1" ht="16" customHeight="1" x14ac:dyDescent="0.55000000000000004">
      <c r="A11" s="242"/>
      <c r="B11" s="205" t="s">
        <v>87</v>
      </c>
      <c r="C11" s="240" t="s">
        <v>16</v>
      </c>
      <c r="D11" s="240" t="s">
        <v>16</v>
      </c>
      <c r="E11" s="240" t="s">
        <v>16</v>
      </c>
      <c r="F11" s="240" t="s">
        <v>16</v>
      </c>
      <c r="G11" s="240" t="s">
        <v>16</v>
      </c>
      <c r="H11" s="240" t="s">
        <v>16</v>
      </c>
      <c r="I11" s="240" t="s">
        <v>16</v>
      </c>
      <c r="J11" s="240" t="s">
        <v>16</v>
      </c>
      <c r="K11" s="240" t="s">
        <v>16</v>
      </c>
      <c r="L11" s="240" t="s">
        <v>16</v>
      </c>
      <c r="M11" s="240" t="s">
        <v>16</v>
      </c>
      <c r="N11" s="240" t="s">
        <v>16</v>
      </c>
      <c r="O11" s="240" t="s">
        <v>16</v>
      </c>
      <c r="P11" s="240" t="s">
        <v>16</v>
      </c>
      <c r="Q11" s="240" t="s">
        <v>16</v>
      </c>
      <c r="R11" s="241" t="s">
        <v>16</v>
      </c>
      <c r="S11" s="240" t="s">
        <v>16</v>
      </c>
      <c r="T11" s="240" t="s">
        <v>16</v>
      </c>
      <c r="U11" s="239">
        <f>SUM(C11:T11)</f>
        <v>0</v>
      </c>
      <c r="V11" s="201" t="s">
        <v>16</v>
      </c>
      <c r="W11" s="201" t="s">
        <v>16</v>
      </c>
      <c r="X11" s="201" t="s">
        <v>16</v>
      </c>
      <c r="Y11" s="201" t="s">
        <v>16</v>
      </c>
      <c r="Z11" s="201" t="s">
        <v>16</v>
      </c>
      <c r="AA11" s="201" t="s">
        <v>16</v>
      </c>
      <c r="AB11" s="200"/>
      <c r="AC11" s="200"/>
      <c r="AD11" s="200"/>
      <c r="AE11" s="200"/>
      <c r="AF11" s="200"/>
      <c r="AG11" s="200"/>
    </row>
    <row r="12" spans="1:33" s="102" customFormat="1" ht="22.5" customHeight="1" x14ac:dyDescent="0.55000000000000004">
      <c r="A12" s="238" t="s">
        <v>92</v>
      </c>
      <c r="B12" s="237" t="s">
        <v>88</v>
      </c>
      <c r="C12" s="231">
        <f>SUM(C14,C25,C27,C29,C31)</f>
        <v>0</v>
      </c>
      <c r="D12" s="231">
        <f>SUM(D14,D25,D27,D29,D31)</f>
        <v>0</v>
      </c>
      <c r="E12" s="231">
        <f>SUM(E14,E25,E27,E29,E31)</f>
        <v>4</v>
      </c>
      <c r="F12" s="231">
        <f>SUM(F14,F25,F27,F29,F31)</f>
        <v>1</v>
      </c>
      <c r="G12" s="231">
        <f>SUM(G14,G25,G27,G29,G31)</f>
        <v>6</v>
      </c>
      <c r="H12" s="231">
        <f>SUM(H14,H25,H27,H29,H31)</f>
        <v>0</v>
      </c>
      <c r="I12" s="231">
        <f>SUM(I14,I25,I27,I29,I31)</f>
        <v>0</v>
      </c>
      <c r="J12" s="231">
        <f>SUM(J14,J25,J27,J29,J31)</f>
        <v>0</v>
      </c>
      <c r="K12" s="231">
        <f>SUM(K14,K25,K27,K29,K31)</f>
        <v>0</v>
      </c>
      <c r="L12" s="231">
        <f>SUM(L14,L25,L27,L29,L31)</f>
        <v>0</v>
      </c>
      <c r="M12" s="231">
        <f>SUM(M14,M25,M27,M29,M31)</f>
        <v>0</v>
      </c>
      <c r="N12" s="231">
        <f>SUM(N14,N25,N27,N29,N31)</f>
        <v>0</v>
      </c>
      <c r="O12" s="231">
        <f>SUM(O14,O25,O27,O29,O31)</f>
        <v>0</v>
      </c>
      <c r="P12" s="231">
        <f>SUM(P14,P25,P27,P29,P31)</f>
        <v>0</v>
      </c>
      <c r="Q12" s="231">
        <f>SUM(Q14,Q25,Q27,Q29,Q31)</f>
        <v>0</v>
      </c>
      <c r="R12" s="234">
        <f>SUM(R14,R25,R27,R29,R31)</f>
        <v>2</v>
      </c>
      <c r="S12" s="231">
        <f>SUM(S14,S25,S27,S29,S31)</f>
        <v>0</v>
      </c>
      <c r="T12" s="231">
        <f>SUM(T14,T25,T27,T29,T31)</f>
        <v>12</v>
      </c>
      <c r="U12" s="233">
        <f>SUM(U14,U25,U27,U29,U31)</f>
        <v>25</v>
      </c>
      <c r="V12" s="231">
        <f>SUM(V14,V25,V27,V29,V31)</f>
        <v>0</v>
      </c>
      <c r="W12" s="232">
        <f>SUM(W14,W25,W27,W29,W31)</f>
        <v>0</v>
      </c>
      <c r="X12" s="232">
        <f>SUM(X14,X25,X27,X29,X31)</f>
        <v>1</v>
      </c>
      <c r="Y12" s="231">
        <f>SUM(Y14,Y25,Y27,Y29,Y31)</f>
        <v>5</v>
      </c>
      <c r="Z12" s="231">
        <f>SUM(Z14,Z25,Z27,Z29,Z31)</f>
        <v>5</v>
      </c>
      <c r="AA12" s="231">
        <f>SUM(AA14,AA25,AA27,AA29,AA31)</f>
        <v>5</v>
      </c>
      <c r="AB12" s="212"/>
      <c r="AC12" s="212"/>
      <c r="AD12" s="212"/>
      <c r="AE12" s="212"/>
      <c r="AF12" s="212"/>
      <c r="AG12" s="212"/>
    </row>
    <row r="13" spans="1:33" s="102" customFormat="1" ht="22.5" customHeight="1" x14ac:dyDescent="0.55000000000000004">
      <c r="A13" s="236"/>
      <c r="B13" s="235" t="s">
        <v>87</v>
      </c>
      <c r="C13" s="231">
        <f>SUM(C15,C26,C28,C30,C32)</f>
        <v>37</v>
      </c>
      <c r="D13" s="231">
        <f>SUM(D15,D26,D28,D30,D32)</f>
        <v>0</v>
      </c>
      <c r="E13" s="231">
        <f>SUM(E15,E26,E28,E30,E32)</f>
        <v>0</v>
      </c>
      <c r="F13" s="231">
        <f>SUM(F15,F26,F28,F30,F32)</f>
        <v>0</v>
      </c>
      <c r="G13" s="231">
        <f>SUM(G15,G26,G28,G30,G32)</f>
        <v>0</v>
      </c>
      <c r="H13" s="231">
        <f>SUM(H15,H26,H28,H30,H32)</f>
        <v>0</v>
      </c>
      <c r="I13" s="231">
        <f>SUM(I15,I26,I28,I30,I32)</f>
        <v>0</v>
      </c>
      <c r="J13" s="231">
        <f>SUM(J15,J26,J28,J30,J32)</f>
        <v>0</v>
      </c>
      <c r="K13" s="231">
        <f>SUM(K15,K26,K28,K30,K32)</f>
        <v>0</v>
      </c>
      <c r="L13" s="231">
        <f>SUM(L15,L26,L28,L30,L32)</f>
        <v>0</v>
      </c>
      <c r="M13" s="231">
        <f>SUM(M15,M26,M28,M30,M32)</f>
        <v>0</v>
      </c>
      <c r="N13" s="231">
        <f>SUM(N15,N26,N28,N30,N32)</f>
        <v>0</v>
      </c>
      <c r="O13" s="231">
        <f>SUM(O15,O26,O28,O30,O32)</f>
        <v>0</v>
      </c>
      <c r="P13" s="231">
        <f>SUM(P15,P26,P28,P30,P32)</f>
        <v>0</v>
      </c>
      <c r="Q13" s="231">
        <f>SUM(Q15,Q26,Q28,Q30,Q32)</f>
        <v>0</v>
      </c>
      <c r="R13" s="234">
        <f>SUM(R15,R26,R28,R30,R32)</f>
        <v>0</v>
      </c>
      <c r="S13" s="231">
        <f>SUM(S15,S26,S28,S30,S32)</f>
        <v>0</v>
      </c>
      <c r="T13" s="231">
        <f>SUM(T15,T26,T28,T30,T32)</f>
        <v>0</v>
      </c>
      <c r="U13" s="233">
        <f>SUM(U15,U26,U28,U30,U32)</f>
        <v>37</v>
      </c>
      <c r="V13" s="231">
        <f>SUM(V15,V26,V28,V30,V32)</f>
        <v>0</v>
      </c>
      <c r="W13" s="232">
        <f>SUM(W15,W26,W28,W30,W32)</f>
        <v>0</v>
      </c>
      <c r="X13" s="232">
        <f>SUM(X15,X26,X28,X30,X32)</f>
        <v>0</v>
      </c>
      <c r="Y13" s="231">
        <f>SUM(Y15,Y26,Y28,Y30,Y32)</f>
        <v>0</v>
      </c>
      <c r="Z13" s="231">
        <f>SUM(Z15,Z26,Z28,Z30,Z32)</f>
        <v>0</v>
      </c>
      <c r="AA13" s="231">
        <f>SUM(AA15,AA26,AA28,AA30,AA32)</f>
        <v>0</v>
      </c>
      <c r="AB13" s="212"/>
      <c r="AC13" s="212"/>
      <c r="AD13" s="212"/>
      <c r="AE13" s="212"/>
      <c r="AF13" s="212"/>
      <c r="AG13" s="212"/>
    </row>
    <row r="14" spans="1:33" s="98" customFormat="1" ht="16" customHeight="1" x14ac:dyDescent="0.55000000000000004">
      <c r="A14" s="230" t="s">
        <v>91</v>
      </c>
      <c r="B14" s="229" t="s">
        <v>88</v>
      </c>
      <c r="C14" s="227">
        <v>0</v>
      </c>
      <c r="D14" s="227">
        <v>0</v>
      </c>
      <c r="E14" s="227">
        <v>4</v>
      </c>
      <c r="F14" s="227">
        <v>1</v>
      </c>
      <c r="G14" s="227">
        <v>6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227">
        <v>0</v>
      </c>
      <c r="R14" s="228">
        <v>2</v>
      </c>
      <c r="S14" s="227">
        <v>0</v>
      </c>
      <c r="T14" s="227">
        <v>12</v>
      </c>
      <c r="U14" s="223">
        <f>SUM(C14:T14)</f>
        <v>25</v>
      </c>
      <c r="V14" s="227">
        <v>0</v>
      </c>
      <c r="W14" s="227">
        <v>0</v>
      </c>
      <c r="X14" s="227">
        <v>1</v>
      </c>
      <c r="Y14" s="227">
        <v>5</v>
      </c>
      <c r="Z14" s="227">
        <v>5</v>
      </c>
      <c r="AA14" s="227">
        <v>5</v>
      </c>
      <c r="AB14" s="200"/>
      <c r="AC14" s="200"/>
      <c r="AD14" s="200"/>
      <c r="AE14" s="200"/>
      <c r="AF14" s="200"/>
      <c r="AG14" s="200"/>
    </row>
    <row r="15" spans="1:33" s="98" customFormat="1" ht="16" customHeight="1" x14ac:dyDescent="0.55000000000000004">
      <c r="A15" s="226"/>
      <c r="B15" s="225" t="s">
        <v>87</v>
      </c>
      <c r="C15" s="222">
        <v>37</v>
      </c>
      <c r="D15" s="222">
        <v>0</v>
      </c>
      <c r="E15" s="222">
        <v>0</v>
      </c>
      <c r="F15" s="222">
        <v>0</v>
      </c>
      <c r="G15" s="222">
        <v>0</v>
      </c>
      <c r="H15" s="222">
        <v>0</v>
      </c>
      <c r="I15" s="222">
        <v>0</v>
      </c>
      <c r="J15" s="222">
        <v>0</v>
      </c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4">
        <v>0</v>
      </c>
      <c r="S15" s="222">
        <v>0</v>
      </c>
      <c r="T15" s="222">
        <v>0</v>
      </c>
      <c r="U15" s="223">
        <f>SUM(C15:T15)</f>
        <v>37</v>
      </c>
      <c r="V15" s="222">
        <v>0</v>
      </c>
      <c r="W15" s="222">
        <v>0</v>
      </c>
      <c r="X15" s="222">
        <v>0</v>
      </c>
      <c r="Y15" s="222">
        <v>0</v>
      </c>
      <c r="Z15" s="222">
        <v>0</v>
      </c>
      <c r="AA15" s="222">
        <v>0</v>
      </c>
      <c r="AB15" s="200"/>
      <c r="AC15" s="200"/>
      <c r="AD15" s="200"/>
      <c r="AE15" s="200"/>
      <c r="AF15" s="200"/>
      <c r="AG15" s="200"/>
    </row>
    <row r="16" spans="1:33" s="102" customFormat="1" ht="22.5" customHeight="1" x14ac:dyDescent="0.55000000000000004">
      <c r="A16" s="221" t="s">
        <v>90</v>
      </c>
      <c r="B16" s="220" t="s">
        <v>88</v>
      </c>
      <c r="C16" s="216"/>
      <c r="D16" s="213"/>
      <c r="E16" s="216"/>
      <c r="F16" s="213"/>
      <c r="G16" s="216"/>
      <c r="H16" s="213"/>
      <c r="I16" s="216"/>
      <c r="J16" s="213"/>
      <c r="K16" s="216"/>
      <c r="L16" s="213"/>
      <c r="M16" s="216"/>
      <c r="N16" s="213"/>
      <c r="O16" s="216"/>
      <c r="P16" s="213"/>
      <c r="Q16" s="216"/>
      <c r="R16" s="217"/>
      <c r="S16" s="216"/>
      <c r="T16" s="213"/>
      <c r="U16" s="215">
        <f>SUM(C16:T16)</f>
        <v>0</v>
      </c>
      <c r="V16" s="213"/>
      <c r="W16" s="214"/>
      <c r="X16" s="214"/>
      <c r="Y16" s="213"/>
      <c r="Z16" s="213"/>
      <c r="AA16" s="213"/>
      <c r="AB16" s="212"/>
      <c r="AC16" s="212"/>
      <c r="AD16" s="212"/>
      <c r="AE16" s="212"/>
      <c r="AF16" s="212"/>
      <c r="AG16" s="212"/>
    </row>
    <row r="17" spans="1:33" s="102" customFormat="1" ht="22.5" customHeight="1" x14ac:dyDescent="0.55000000000000004">
      <c r="A17" s="219"/>
      <c r="B17" s="218" t="s">
        <v>87</v>
      </c>
      <c r="C17" s="216"/>
      <c r="D17" s="213"/>
      <c r="E17" s="216"/>
      <c r="F17" s="213"/>
      <c r="G17" s="216"/>
      <c r="H17" s="213"/>
      <c r="I17" s="216"/>
      <c r="J17" s="213"/>
      <c r="K17" s="216"/>
      <c r="L17" s="213"/>
      <c r="M17" s="216"/>
      <c r="N17" s="213"/>
      <c r="O17" s="216"/>
      <c r="P17" s="213"/>
      <c r="Q17" s="216"/>
      <c r="R17" s="217"/>
      <c r="S17" s="216"/>
      <c r="T17" s="213"/>
      <c r="U17" s="215">
        <f>SUM(C17:T17)</f>
        <v>0</v>
      </c>
      <c r="V17" s="213"/>
      <c r="W17" s="214"/>
      <c r="X17" s="214"/>
      <c r="Y17" s="213"/>
      <c r="Z17" s="213"/>
      <c r="AA17" s="213"/>
      <c r="AB17" s="212"/>
      <c r="AC17" s="212"/>
      <c r="AD17" s="212"/>
      <c r="AE17" s="212"/>
      <c r="AF17" s="212"/>
      <c r="AG17" s="212"/>
    </row>
    <row r="18" spans="1:33" s="98" customFormat="1" ht="16" customHeight="1" x14ac:dyDescent="0.55000000000000004">
      <c r="A18" s="211" t="s">
        <v>89</v>
      </c>
      <c r="B18" s="210" t="s">
        <v>88</v>
      </c>
      <c r="C18" s="208">
        <v>1</v>
      </c>
      <c r="D18" s="207" t="s">
        <v>16</v>
      </c>
      <c r="E18" s="208">
        <v>3</v>
      </c>
      <c r="F18" s="207">
        <v>1</v>
      </c>
      <c r="G18" s="208">
        <v>7</v>
      </c>
      <c r="H18" s="207" t="s">
        <v>16</v>
      </c>
      <c r="I18" s="208" t="s">
        <v>16</v>
      </c>
      <c r="J18" s="207" t="s">
        <v>16</v>
      </c>
      <c r="K18" s="208" t="s">
        <v>16</v>
      </c>
      <c r="L18" s="207" t="s">
        <v>16</v>
      </c>
      <c r="M18" s="208" t="s">
        <v>16</v>
      </c>
      <c r="N18" s="207">
        <v>1</v>
      </c>
      <c r="O18" s="208" t="s">
        <v>16</v>
      </c>
      <c r="P18" s="207" t="s">
        <v>16</v>
      </c>
      <c r="Q18" s="208" t="s">
        <v>16</v>
      </c>
      <c r="R18" s="209">
        <v>1</v>
      </c>
      <c r="S18" s="208" t="s">
        <v>16</v>
      </c>
      <c r="T18" s="207">
        <v>9</v>
      </c>
      <c r="U18" s="202">
        <f>SUM(C18:T18)</f>
        <v>23</v>
      </c>
      <c r="V18" s="207" t="s">
        <v>16</v>
      </c>
      <c r="W18" s="207" t="s">
        <v>16</v>
      </c>
      <c r="X18" s="207">
        <v>1</v>
      </c>
      <c r="Y18" s="207">
        <v>3</v>
      </c>
      <c r="Z18" s="207">
        <v>3</v>
      </c>
      <c r="AA18" s="207">
        <v>5</v>
      </c>
      <c r="AB18" s="200"/>
      <c r="AC18" s="200"/>
      <c r="AD18" s="200"/>
      <c r="AE18" s="200"/>
      <c r="AF18" s="200"/>
      <c r="AG18" s="200"/>
    </row>
    <row r="19" spans="1:33" s="98" customFormat="1" ht="16" customHeight="1" x14ac:dyDescent="0.55000000000000004">
      <c r="A19" s="206"/>
      <c r="B19" s="205" t="s">
        <v>87</v>
      </c>
      <c r="C19" s="203" t="s">
        <v>16</v>
      </c>
      <c r="D19" s="201" t="s">
        <v>16</v>
      </c>
      <c r="E19" s="203" t="s">
        <v>16</v>
      </c>
      <c r="F19" s="201" t="s">
        <v>16</v>
      </c>
      <c r="G19" s="203" t="s">
        <v>16</v>
      </c>
      <c r="H19" s="201" t="s">
        <v>16</v>
      </c>
      <c r="I19" s="203" t="s">
        <v>16</v>
      </c>
      <c r="J19" s="201" t="s">
        <v>16</v>
      </c>
      <c r="K19" s="203" t="s">
        <v>16</v>
      </c>
      <c r="L19" s="201" t="s">
        <v>16</v>
      </c>
      <c r="M19" s="203" t="s">
        <v>16</v>
      </c>
      <c r="N19" s="201" t="s">
        <v>16</v>
      </c>
      <c r="O19" s="203" t="s">
        <v>16</v>
      </c>
      <c r="P19" s="201" t="s">
        <v>16</v>
      </c>
      <c r="Q19" s="203" t="s">
        <v>16</v>
      </c>
      <c r="R19" s="204" t="s">
        <v>16</v>
      </c>
      <c r="S19" s="203" t="s">
        <v>16</v>
      </c>
      <c r="T19" s="201" t="s">
        <v>16</v>
      </c>
      <c r="U19" s="202">
        <f>SUM(C19:T19)</f>
        <v>0</v>
      </c>
      <c r="V19" s="201" t="s">
        <v>16</v>
      </c>
      <c r="W19" s="201" t="s">
        <v>16</v>
      </c>
      <c r="X19" s="201" t="s">
        <v>16</v>
      </c>
      <c r="Y19" s="201" t="s">
        <v>16</v>
      </c>
      <c r="Z19" s="201" t="s">
        <v>16</v>
      </c>
      <c r="AA19" s="201" t="s">
        <v>16</v>
      </c>
      <c r="AB19" s="200"/>
      <c r="AC19" s="200"/>
      <c r="AD19" s="200"/>
      <c r="AE19" s="200"/>
      <c r="AF19" s="200"/>
      <c r="AG19" s="200"/>
    </row>
    <row r="20" spans="1:33" x14ac:dyDescent="0.55000000000000004">
      <c r="A20" s="168"/>
      <c r="B20" s="199"/>
      <c r="C20" s="10"/>
      <c r="D20" s="90"/>
      <c r="E20" s="10"/>
      <c r="F20" s="90"/>
      <c r="G20" s="10"/>
      <c r="H20" s="90"/>
      <c r="I20" s="10"/>
      <c r="J20" s="90"/>
      <c r="K20" s="10"/>
      <c r="L20" s="90"/>
      <c r="M20" s="10"/>
      <c r="N20" s="90"/>
      <c r="O20" s="10"/>
      <c r="P20" s="90"/>
      <c r="Q20" s="10"/>
      <c r="R20" s="90"/>
      <c r="S20" s="10"/>
      <c r="T20" s="90"/>
      <c r="U20" s="90"/>
      <c r="V20" s="90"/>
      <c r="W20" s="90"/>
      <c r="X20" s="90"/>
      <c r="Y20" s="90"/>
      <c r="Z20" s="90"/>
      <c r="AA20" s="90"/>
    </row>
    <row r="21" spans="1:33" x14ac:dyDescent="0.55000000000000004">
      <c r="A21" s="198" t="s">
        <v>86</v>
      </c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9"/>
      <c r="Q21" s="4"/>
      <c r="R21" s="85"/>
      <c r="S21" s="4"/>
      <c r="T21" s="85"/>
      <c r="U21" s="85"/>
      <c r="W21" s="164"/>
      <c r="X21" s="4"/>
    </row>
    <row r="22" spans="1:33" x14ac:dyDescent="0.55000000000000004">
      <c r="A22" s="5"/>
      <c r="B22" s="196"/>
      <c r="C22" s="4"/>
      <c r="D22" s="85"/>
      <c r="E22" s="4"/>
      <c r="F22" s="85"/>
      <c r="G22" s="85"/>
      <c r="H22" s="85"/>
      <c r="I22" s="85"/>
      <c r="J22" s="85"/>
      <c r="K22" s="4"/>
      <c r="L22" s="85"/>
      <c r="M22" s="4"/>
      <c r="N22" s="85"/>
      <c r="O22" s="4"/>
      <c r="P22" s="85"/>
      <c r="Q22" s="4"/>
      <c r="R22" s="85"/>
      <c r="S22" s="4"/>
      <c r="T22" s="85"/>
      <c r="U22" s="85"/>
      <c r="X22" s="4"/>
    </row>
    <row r="23" spans="1:33" x14ac:dyDescent="0.55000000000000004">
      <c r="A23" s="5"/>
      <c r="B23" s="196"/>
      <c r="C23" s="4"/>
      <c r="D23" s="85"/>
      <c r="E23" s="4"/>
      <c r="F23" s="85"/>
      <c r="G23" s="85"/>
      <c r="H23" s="85"/>
      <c r="I23" s="85"/>
      <c r="J23" s="85"/>
      <c r="K23" s="4"/>
      <c r="L23" s="85"/>
      <c r="M23" s="4"/>
      <c r="N23" s="85"/>
      <c r="O23" s="4"/>
      <c r="P23" s="85"/>
      <c r="Q23" s="4"/>
      <c r="R23" s="85"/>
      <c r="S23" s="4"/>
      <c r="T23" s="85"/>
      <c r="U23" s="85"/>
      <c r="X23" s="4"/>
    </row>
    <row r="24" spans="1:33" x14ac:dyDescent="0.55000000000000004">
      <c r="A24" s="5"/>
      <c r="B24" s="196"/>
      <c r="C24" s="4"/>
      <c r="D24" s="85"/>
      <c r="E24" s="4"/>
      <c r="F24" s="85"/>
      <c r="G24" s="85"/>
      <c r="H24" s="85"/>
      <c r="I24" s="85"/>
      <c r="J24" s="85"/>
      <c r="K24" s="4"/>
      <c r="L24" s="85"/>
      <c r="M24" s="4"/>
      <c r="N24" s="85"/>
      <c r="O24" s="4"/>
      <c r="P24" s="85"/>
      <c r="Q24" s="4"/>
      <c r="R24" s="85"/>
      <c r="S24" s="4"/>
      <c r="T24" s="85"/>
      <c r="U24" s="85"/>
      <c r="X24" s="4"/>
    </row>
    <row r="25" spans="1:33" x14ac:dyDescent="0.55000000000000004">
      <c r="A25" s="5"/>
      <c r="B25" s="196"/>
      <c r="C25" s="4"/>
      <c r="D25" s="85"/>
      <c r="E25" s="4"/>
      <c r="F25" s="85"/>
      <c r="G25" s="85"/>
      <c r="H25" s="85"/>
      <c r="I25" s="85"/>
      <c r="J25" s="85"/>
      <c r="K25" s="4"/>
      <c r="L25" s="85"/>
      <c r="M25" s="4"/>
      <c r="N25" s="85"/>
      <c r="O25" s="4"/>
      <c r="P25" s="85"/>
      <c r="Q25" s="4"/>
      <c r="R25" s="85"/>
      <c r="S25" s="4"/>
      <c r="T25" s="85"/>
      <c r="U25" s="85"/>
      <c r="X25" s="4"/>
    </row>
    <row r="26" spans="1:33" x14ac:dyDescent="0.55000000000000004">
      <c r="A26" s="5"/>
      <c r="B26" s="196"/>
      <c r="C26" s="4"/>
      <c r="D26" s="85"/>
      <c r="E26" s="4"/>
      <c r="F26" s="85"/>
      <c r="G26" s="85"/>
      <c r="H26" s="85"/>
      <c r="I26" s="85"/>
      <c r="J26" s="85"/>
      <c r="K26" s="4"/>
      <c r="L26" s="85"/>
      <c r="M26" s="4"/>
      <c r="N26" s="85"/>
      <c r="O26" s="4"/>
      <c r="P26" s="85"/>
      <c r="Q26" s="4"/>
      <c r="R26" s="85"/>
      <c r="S26" s="4"/>
      <c r="T26" s="85"/>
      <c r="U26" s="85"/>
      <c r="X26" s="4"/>
    </row>
    <row r="27" spans="1:33" x14ac:dyDescent="0.55000000000000004">
      <c r="A27" s="5"/>
      <c r="B27" s="196"/>
      <c r="C27" s="4"/>
      <c r="D27" s="85"/>
      <c r="E27" s="4"/>
      <c r="F27" s="85"/>
      <c r="G27" s="85"/>
      <c r="H27" s="85"/>
      <c r="I27" s="85"/>
      <c r="J27" s="85"/>
      <c r="K27" s="4"/>
      <c r="L27" s="85"/>
      <c r="M27" s="4"/>
      <c r="N27" s="85"/>
      <c r="O27" s="4"/>
      <c r="P27" s="85"/>
      <c r="Q27" s="4"/>
      <c r="R27" s="85"/>
      <c r="S27" s="4"/>
      <c r="T27" s="85"/>
      <c r="U27" s="85"/>
      <c r="X27" s="4"/>
    </row>
    <row r="28" spans="1:33" x14ac:dyDescent="0.55000000000000004">
      <c r="A28" s="5"/>
      <c r="B28" s="196"/>
      <c r="C28" s="4"/>
      <c r="D28" s="85"/>
      <c r="E28" s="4"/>
      <c r="F28" s="85"/>
      <c r="G28" s="85"/>
      <c r="H28" s="85"/>
      <c r="I28" s="85"/>
      <c r="J28" s="85"/>
      <c r="K28" s="4"/>
      <c r="L28" s="85"/>
      <c r="M28" s="4"/>
      <c r="N28" s="85"/>
      <c r="O28" s="4"/>
      <c r="P28" s="85"/>
      <c r="Q28" s="4"/>
      <c r="R28" s="85"/>
      <c r="S28" s="4"/>
      <c r="T28" s="85"/>
      <c r="U28" s="85"/>
      <c r="X28" s="4"/>
    </row>
    <row r="29" spans="1:33" x14ac:dyDescent="0.55000000000000004">
      <c r="A29" s="5"/>
      <c r="B29" s="196"/>
      <c r="C29" s="4"/>
      <c r="D29" s="85"/>
      <c r="E29" s="4"/>
      <c r="F29" s="85"/>
      <c r="G29" s="85"/>
      <c r="H29" s="85"/>
      <c r="I29" s="85"/>
      <c r="J29" s="85"/>
      <c r="K29" s="4"/>
      <c r="L29" s="85"/>
      <c r="M29" s="4"/>
      <c r="N29" s="85"/>
      <c r="O29" s="4"/>
      <c r="P29" s="85"/>
      <c r="Q29" s="4"/>
      <c r="R29" s="85"/>
      <c r="S29" s="4"/>
      <c r="T29" s="85"/>
      <c r="U29" s="85"/>
      <c r="X29" s="4"/>
    </row>
    <row r="30" spans="1:33" x14ac:dyDescent="0.55000000000000004">
      <c r="A30" s="5"/>
      <c r="B30" s="196"/>
      <c r="C30" s="4"/>
      <c r="D30" s="85"/>
      <c r="E30" s="4"/>
      <c r="F30" s="85"/>
      <c r="G30" s="85"/>
      <c r="H30" s="85"/>
      <c r="I30" s="85"/>
      <c r="J30" s="85"/>
      <c r="K30" s="4"/>
      <c r="L30" s="85"/>
      <c r="M30" s="4"/>
      <c r="N30" s="85"/>
      <c r="O30" s="4"/>
      <c r="P30" s="85"/>
      <c r="Q30" s="4"/>
      <c r="R30" s="85"/>
      <c r="S30" s="4"/>
      <c r="T30" s="85"/>
      <c r="U30" s="85"/>
      <c r="X30" s="4"/>
    </row>
    <row r="31" spans="1:33" x14ac:dyDescent="0.55000000000000004">
      <c r="A31" s="5"/>
      <c r="B31" s="196"/>
      <c r="C31" s="4"/>
      <c r="D31" s="85"/>
      <c r="E31" s="4"/>
      <c r="F31" s="85"/>
      <c r="G31" s="85"/>
      <c r="H31" s="85"/>
      <c r="I31" s="85"/>
      <c r="J31" s="85"/>
      <c r="K31" s="4"/>
      <c r="L31" s="85"/>
      <c r="M31" s="4"/>
      <c r="N31" s="85"/>
      <c r="O31" s="4"/>
      <c r="P31" s="85"/>
      <c r="Q31" s="4"/>
      <c r="R31" s="85"/>
      <c r="S31" s="4"/>
      <c r="T31" s="85"/>
      <c r="U31" s="85"/>
      <c r="X31" s="4"/>
    </row>
    <row r="32" spans="1:33" x14ac:dyDescent="0.55000000000000004">
      <c r="A32" s="5"/>
      <c r="B32" s="196"/>
      <c r="C32" s="4"/>
      <c r="D32" s="85"/>
      <c r="E32" s="4"/>
      <c r="F32" s="85"/>
      <c r="G32" s="85"/>
      <c r="H32" s="85"/>
      <c r="I32" s="85"/>
      <c r="J32" s="85"/>
      <c r="K32" s="4"/>
      <c r="L32" s="85"/>
      <c r="M32" s="4"/>
      <c r="N32" s="85"/>
      <c r="O32" s="4"/>
      <c r="P32" s="85"/>
      <c r="Q32" s="4"/>
      <c r="R32" s="85"/>
      <c r="S32" s="4"/>
      <c r="T32" s="85"/>
      <c r="U32" s="85"/>
      <c r="X32" s="4"/>
    </row>
    <row r="33" spans="1:24" x14ac:dyDescent="0.55000000000000004">
      <c r="A33" s="5"/>
      <c r="B33" s="196"/>
      <c r="C33" s="4"/>
      <c r="D33" s="85"/>
      <c r="E33" s="4"/>
      <c r="F33" s="85"/>
      <c r="G33" s="85"/>
      <c r="H33" s="85"/>
      <c r="I33" s="85"/>
      <c r="J33" s="85"/>
      <c r="K33" s="4"/>
      <c r="L33" s="85"/>
      <c r="M33" s="4"/>
      <c r="N33" s="85"/>
      <c r="O33" s="4"/>
      <c r="P33" s="85"/>
      <c r="Q33" s="4"/>
      <c r="R33" s="85"/>
      <c r="S33" s="4"/>
      <c r="T33" s="85"/>
      <c r="U33" s="85"/>
      <c r="X33" s="4"/>
    </row>
    <row r="34" spans="1:24" x14ac:dyDescent="0.55000000000000004">
      <c r="A34" s="5"/>
      <c r="B34" s="196"/>
      <c r="C34" s="4"/>
      <c r="D34" s="85"/>
      <c r="E34" s="4"/>
      <c r="F34" s="85"/>
      <c r="G34" s="85"/>
      <c r="H34" s="85"/>
      <c r="I34" s="85"/>
      <c r="J34" s="85"/>
      <c r="K34" s="4"/>
      <c r="L34" s="85"/>
      <c r="M34" s="4"/>
      <c r="N34" s="85"/>
      <c r="O34" s="4"/>
    </row>
  </sheetData>
  <mergeCells count="34">
    <mergeCell ref="P2:P3"/>
    <mergeCell ref="W1:AA1"/>
    <mergeCell ref="V2:AA2"/>
    <mergeCell ref="Q2:Q3"/>
    <mergeCell ref="R2:R3"/>
    <mergeCell ref="S2:S3"/>
    <mergeCell ref="T2:T3"/>
    <mergeCell ref="U2:U3"/>
    <mergeCell ref="N2:N3"/>
    <mergeCell ref="O2:O3"/>
    <mergeCell ref="I2:I3"/>
    <mergeCell ref="J2:J3"/>
    <mergeCell ref="K2:K3"/>
    <mergeCell ref="L2:L3"/>
    <mergeCell ref="A21:O21"/>
    <mergeCell ref="E2:E3"/>
    <mergeCell ref="F2:F3"/>
    <mergeCell ref="G2:G3"/>
    <mergeCell ref="H2:H3"/>
    <mergeCell ref="B2:B3"/>
    <mergeCell ref="A2:A3"/>
    <mergeCell ref="C2:C3"/>
    <mergeCell ref="D2:D3"/>
    <mergeCell ref="M2:M3"/>
    <mergeCell ref="A12:A13"/>
    <mergeCell ref="A14:A15"/>
    <mergeCell ref="A16:A17"/>
    <mergeCell ref="A18:A19"/>
    <mergeCell ref="W4:W5"/>
    <mergeCell ref="X4:X5"/>
    <mergeCell ref="A4:A5"/>
    <mergeCell ref="A10:A11"/>
    <mergeCell ref="A6:A7"/>
    <mergeCell ref="A8:A9"/>
  </mergeCells>
  <phoneticPr fontId="3"/>
  <pageMargins left="0.78740157480314965" right="0.35433070866141736" top="0.78740157480314965" bottom="0.78740157480314965" header="0.51181102362204722" footer="0.51181102362204722"/>
  <pageSetup paperSize="9" scale="63" fitToHeight="0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36"/>
  <sheetViews>
    <sheetView showGridLines="0" view="pageBreakPreview" zoomScaleNormal="25" workbookViewId="0">
      <pane xSplit="1" ySplit="5" topLeftCell="G6" activePane="bottomRight" state="frozen"/>
      <selection activeCell="A17" sqref="A17:Z29"/>
      <selection pane="topRight" activeCell="A17" sqref="A17:Z29"/>
      <selection pane="bottomLeft" activeCell="A17" sqref="A17:Z29"/>
      <selection pane="bottomRight" activeCell="A17" sqref="A17:Z29"/>
    </sheetView>
  </sheetViews>
  <sheetFormatPr defaultColWidth="9" defaultRowHeight="18" x14ac:dyDescent="0.55000000000000004"/>
  <cols>
    <col min="1" max="1" width="12.6328125" style="3" customWidth="1"/>
    <col min="2" max="2" width="7.6328125" style="1" customWidth="1"/>
    <col min="3" max="3" width="7.6328125" style="280" customWidth="1"/>
    <col min="4" max="4" width="7.6328125" style="1" customWidth="1"/>
    <col min="5" max="5" width="7.6328125" style="280" customWidth="1"/>
    <col min="6" max="6" width="10.7265625" style="1" bestFit="1" customWidth="1"/>
    <col min="7" max="7" width="7.6328125" style="280" customWidth="1"/>
    <col min="8" max="8" width="10.7265625" style="1" bestFit="1" customWidth="1"/>
    <col min="9" max="9" width="7.6328125" style="280" customWidth="1"/>
    <col min="10" max="10" width="10.7265625" style="1" bestFit="1" customWidth="1"/>
    <col min="11" max="11" width="7.6328125" style="280" customWidth="1"/>
    <col min="12" max="12" width="10.7265625" style="1" bestFit="1" customWidth="1"/>
    <col min="13" max="13" width="7.6328125" style="280" customWidth="1"/>
    <col min="14" max="14" width="7.6328125" style="1" customWidth="1"/>
    <col min="15" max="15" width="7.6328125" style="280" customWidth="1"/>
    <col min="16" max="16" width="10.7265625" style="1" bestFit="1" customWidth="1"/>
    <col min="17" max="17" width="7.6328125" style="280" customWidth="1"/>
    <col min="18" max="18" width="7.6328125" style="1" customWidth="1"/>
    <col min="19" max="19" width="7.6328125" style="280" customWidth="1"/>
    <col min="20" max="20" width="7.6328125" style="1" customWidth="1"/>
    <col min="21" max="21" width="7.6328125" style="280" customWidth="1"/>
    <col min="22" max="22" width="12.453125" style="162" bestFit="1" customWidth="1"/>
    <col min="23" max="23" width="5.90625" style="161" customWidth="1"/>
    <col min="24" max="16384" width="9" style="1"/>
  </cols>
  <sheetData>
    <row r="1" spans="1:24" s="327" customFormat="1" ht="15" customHeight="1" x14ac:dyDescent="0.55000000000000004">
      <c r="A1" s="191" t="s">
        <v>134</v>
      </c>
      <c r="B1" s="188"/>
      <c r="C1" s="329"/>
      <c r="D1" s="188"/>
      <c r="E1" s="329"/>
      <c r="F1" s="188"/>
      <c r="G1" s="329"/>
      <c r="H1" s="188"/>
      <c r="I1" s="329"/>
      <c r="J1" s="188"/>
      <c r="K1" s="329"/>
      <c r="L1" s="188"/>
      <c r="M1" s="329"/>
      <c r="N1" s="188"/>
      <c r="O1" s="329"/>
      <c r="P1" s="188"/>
      <c r="Q1" s="329"/>
      <c r="R1" s="190"/>
      <c r="S1" s="329"/>
      <c r="T1" s="328" t="s">
        <v>133</v>
      </c>
      <c r="U1" s="328"/>
      <c r="V1" s="188"/>
      <c r="W1" s="188"/>
      <c r="X1" s="7"/>
    </row>
    <row r="2" spans="1:24" ht="23.25" customHeight="1" x14ac:dyDescent="0.55000000000000004">
      <c r="A2" s="326"/>
      <c r="B2" s="325" t="s">
        <v>132</v>
      </c>
      <c r="C2" s="324"/>
      <c r="D2" s="183" t="s">
        <v>131</v>
      </c>
      <c r="E2" s="323"/>
      <c r="F2" s="322" t="s">
        <v>130</v>
      </c>
      <c r="G2" s="321"/>
      <c r="H2" s="183" t="s">
        <v>129</v>
      </c>
      <c r="I2" s="182"/>
      <c r="J2" s="183" t="s">
        <v>112</v>
      </c>
      <c r="K2" s="182"/>
      <c r="L2" s="183" t="s">
        <v>128</v>
      </c>
      <c r="M2" s="182"/>
      <c r="N2" s="183" t="s">
        <v>127</v>
      </c>
      <c r="O2" s="182"/>
      <c r="P2" s="183" t="s">
        <v>126</v>
      </c>
      <c r="Q2" s="182"/>
      <c r="R2" s="183" t="s">
        <v>125</v>
      </c>
      <c r="S2" s="320"/>
      <c r="T2" s="183" t="s">
        <v>124</v>
      </c>
      <c r="U2" s="182"/>
      <c r="V2" s="309" t="str">
        <f>'65'!X4</f>
        <v>29年10月１日推計日本人人口</v>
      </c>
      <c r="W2" s="164"/>
      <c r="X2" s="46"/>
    </row>
    <row r="3" spans="1:24" ht="25.5" customHeight="1" x14ac:dyDescent="0.55000000000000004">
      <c r="A3" s="71"/>
      <c r="B3" s="319"/>
      <c r="C3" s="318"/>
      <c r="D3" s="317"/>
      <c r="E3" s="316"/>
      <c r="F3" s="315"/>
      <c r="G3" s="314"/>
      <c r="H3" s="315"/>
      <c r="I3" s="314"/>
      <c r="J3" s="313"/>
      <c r="K3" s="312"/>
      <c r="L3" s="313"/>
      <c r="M3" s="312"/>
      <c r="N3" s="313"/>
      <c r="O3" s="312"/>
      <c r="P3" s="313"/>
      <c r="Q3" s="312"/>
      <c r="R3" s="315"/>
      <c r="S3" s="314"/>
      <c r="T3" s="313"/>
      <c r="U3" s="312"/>
      <c r="V3" s="309"/>
      <c r="W3" s="164"/>
      <c r="X3" s="46"/>
    </row>
    <row r="4" spans="1:24" ht="27" customHeight="1" x14ac:dyDescent="0.55000000000000004">
      <c r="A4" s="56"/>
      <c r="B4" s="311" t="s">
        <v>123</v>
      </c>
      <c r="C4" s="310" t="s">
        <v>74</v>
      </c>
      <c r="D4" s="311" t="s">
        <v>123</v>
      </c>
      <c r="E4" s="310" t="s">
        <v>74</v>
      </c>
      <c r="F4" s="311" t="s">
        <v>123</v>
      </c>
      <c r="G4" s="310" t="s">
        <v>74</v>
      </c>
      <c r="H4" s="311" t="s">
        <v>123</v>
      </c>
      <c r="I4" s="310" t="s">
        <v>74</v>
      </c>
      <c r="J4" s="311" t="s">
        <v>123</v>
      </c>
      <c r="K4" s="310" t="s">
        <v>74</v>
      </c>
      <c r="L4" s="311" t="s">
        <v>123</v>
      </c>
      <c r="M4" s="310" t="s">
        <v>74</v>
      </c>
      <c r="N4" s="311" t="s">
        <v>123</v>
      </c>
      <c r="O4" s="310" t="s">
        <v>74</v>
      </c>
      <c r="P4" s="311" t="s">
        <v>123</v>
      </c>
      <c r="Q4" s="310" t="s">
        <v>74</v>
      </c>
      <c r="R4" s="311" t="s">
        <v>123</v>
      </c>
      <c r="S4" s="310" t="s">
        <v>74</v>
      </c>
      <c r="T4" s="311" t="s">
        <v>123</v>
      </c>
      <c r="U4" s="310" t="s">
        <v>74</v>
      </c>
      <c r="V4" s="309"/>
      <c r="W4" s="164"/>
      <c r="X4" s="4"/>
    </row>
    <row r="5" spans="1:24" s="304" customFormat="1" ht="16.5" customHeight="1" x14ac:dyDescent="0.55000000000000004">
      <c r="A5" s="308" t="s">
        <v>28</v>
      </c>
      <c r="B5" s="307">
        <v>127.8</v>
      </c>
      <c r="C5" s="305">
        <f>IF(B5="-","-",B5/$V5*100000)</f>
        <v>2.4022556390977443</v>
      </c>
      <c r="D5" s="307">
        <v>1124.0999999999999</v>
      </c>
      <c r="E5" s="305">
        <f>IF(D5="-","-",D5/$V5*100000)</f>
        <v>21.1296992481203</v>
      </c>
      <c r="F5" s="306">
        <v>2505.5</v>
      </c>
      <c r="G5" s="305">
        <f>IF(F5="-","-",F5/$V5*100000)</f>
        <v>47.095864661654133</v>
      </c>
      <c r="H5" s="306">
        <v>2499.6999999999998</v>
      </c>
      <c r="I5" s="305">
        <f>IF(H5="-","-",H5/$V5*100000)</f>
        <v>46.98684210526315</v>
      </c>
      <c r="J5" s="306">
        <v>3838</v>
      </c>
      <c r="K5" s="305">
        <f>IF(J5="-","-",J5/$V5*100000)</f>
        <v>72.142857142857139</v>
      </c>
      <c r="L5" s="306">
        <v>2585</v>
      </c>
      <c r="M5" s="305">
        <f>IF(L5="-","-",L5/$V5*100000)</f>
        <v>48.590225563909776</v>
      </c>
      <c r="N5" s="306">
        <v>220.6</v>
      </c>
      <c r="O5" s="305">
        <f>IF(N5="-","-",N5/$V5*100000)</f>
        <v>4.1466165413533833</v>
      </c>
      <c r="P5" s="306">
        <v>1401.7</v>
      </c>
      <c r="Q5" s="305">
        <f>IF(P5="-","-",P5/$V5*100000)</f>
        <v>26.347744360902258</v>
      </c>
      <c r="R5" s="306"/>
      <c r="S5" s="305">
        <f>IF(R5="-","-",R5/$V5*100000)</f>
        <v>0</v>
      </c>
      <c r="T5" s="306">
        <v>884.2</v>
      </c>
      <c r="U5" s="305">
        <f>IF(T5="-","-",T5/$V5*100000)</f>
        <v>16.6203007518797</v>
      </c>
      <c r="V5" s="167">
        <f>'65'!$X$7</f>
        <v>5320000</v>
      </c>
      <c r="W5" s="10"/>
      <c r="X5" s="4"/>
    </row>
    <row r="6" spans="1:24" s="291" customFormat="1" ht="48" customHeight="1" x14ac:dyDescent="0.2">
      <c r="A6" s="303" t="s">
        <v>122</v>
      </c>
      <c r="B6" s="302">
        <f>SUM(B7,B8)</f>
        <v>7</v>
      </c>
      <c r="C6" s="302">
        <f>IF(B6="-","-",B6/$V6*100000)</f>
        <v>2.661596958174905</v>
      </c>
      <c r="D6" s="302">
        <f>SUM(D7,D8)</f>
        <v>65</v>
      </c>
      <c r="E6" s="302">
        <f>IF(D6="-","-",D6/$V6*100000)</f>
        <v>24.714828897338407</v>
      </c>
      <c r="F6" s="302">
        <f>SUM(F7,F8)</f>
        <v>175</v>
      </c>
      <c r="G6" s="302">
        <f>IF(F6="-","-",F6/$V6*100000)</f>
        <v>66.539923954372625</v>
      </c>
      <c r="H6" s="302">
        <f>SUM(H7,H8)</f>
        <v>161</v>
      </c>
      <c r="I6" s="302">
        <f>IF(H6="-","-",H6/$V6*100000)</f>
        <v>61.21673003802281</v>
      </c>
      <c r="J6" s="302">
        <f>SUM(J7,J8)</f>
        <v>277</v>
      </c>
      <c r="K6" s="302">
        <f>IF(J6="-","-",J6/$V6*100000)</f>
        <v>105.32319391634981</v>
      </c>
      <c r="L6" s="302">
        <f>SUM(L7,L8)</f>
        <v>181</v>
      </c>
      <c r="M6" s="302">
        <f>IF(L6="-","-",L6/$V6*100000)</f>
        <v>68.821292775665398</v>
      </c>
      <c r="N6" s="302">
        <f>SUM(N7,N8)</f>
        <v>20</v>
      </c>
      <c r="O6" s="302">
        <f>IF(N6="-","-",N6/$V6*100000)</f>
        <v>7.6045627376425857</v>
      </c>
      <c r="P6" s="302">
        <f>SUM(P7,P8)</f>
        <v>72</v>
      </c>
      <c r="Q6" s="302">
        <f>IF(P6="-","-",P6/$V6*100000)</f>
        <v>27.376425855513311</v>
      </c>
      <c r="R6" s="302">
        <f>SUM(R7,R8)</f>
        <v>0</v>
      </c>
      <c r="S6" s="302" t="s">
        <v>16</v>
      </c>
      <c r="T6" s="302">
        <f>SUM(T7,T8)</f>
        <v>74</v>
      </c>
      <c r="U6" s="302">
        <f>IF(T6="-","-",T6/$V6*100000)</f>
        <v>28.136882129277563</v>
      </c>
      <c r="V6" s="293">
        <v>263000</v>
      </c>
      <c r="W6" s="292"/>
      <c r="X6" s="292"/>
    </row>
    <row r="7" spans="1:24" s="16" customFormat="1" ht="13.5" customHeight="1" x14ac:dyDescent="0.55000000000000004">
      <c r="A7" s="290" t="s">
        <v>26</v>
      </c>
      <c r="B7" s="289">
        <v>7</v>
      </c>
      <c r="C7" s="288">
        <f>IF(B7="-","-",B7/$V6*100000)</f>
        <v>2.661596958174905</v>
      </c>
      <c r="D7" s="289">
        <v>65</v>
      </c>
      <c r="E7" s="288">
        <f>IF(D7="-","-",D7/$V6*100000)</f>
        <v>24.714828897338407</v>
      </c>
      <c r="F7" s="289">
        <v>175</v>
      </c>
      <c r="G7" s="288">
        <f>IF(F7="-","-",F7/$V6*100000)</f>
        <v>66.539923954372625</v>
      </c>
      <c r="H7" s="289">
        <v>161</v>
      </c>
      <c r="I7" s="288">
        <f>IF(H7="-","-",H7/$V6*100000)</f>
        <v>61.21673003802281</v>
      </c>
      <c r="J7" s="289">
        <v>277</v>
      </c>
      <c r="K7" s="288">
        <f>IF(J7="-","-",J7/$V6*100000)</f>
        <v>105.32319391634981</v>
      </c>
      <c r="L7" s="289">
        <v>181</v>
      </c>
      <c r="M7" s="288">
        <f>IF(L7="-","-",L7/$V6*100000)</f>
        <v>68.821292775665398</v>
      </c>
      <c r="N7" s="289">
        <v>20</v>
      </c>
      <c r="O7" s="288">
        <f>IF(N7="-","-",N7/$V6*100000)</f>
        <v>7.6045627376425857</v>
      </c>
      <c r="P7" s="289">
        <v>72</v>
      </c>
      <c r="Q7" s="288">
        <f>IF(P7="-","-",P7/$V6*100000)</f>
        <v>27.376425855513311</v>
      </c>
      <c r="R7" s="289" t="s">
        <v>2</v>
      </c>
      <c r="S7" s="288" t="str">
        <f>IF(R7="-","-",R7/$V6*100000)</f>
        <v>-</v>
      </c>
      <c r="T7" s="289">
        <v>74</v>
      </c>
      <c r="U7" s="288">
        <f>IF(T7="-","-",T7/$V6*100000)</f>
        <v>28.136882129277563</v>
      </c>
      <c r="V7" s="169">
        <v>259090</v>
      </c>
      <c r="W7" s="18"/>
      <c r="X7" s="17"/>
    </row>
    <row r="8" spans="1:24" s="16" customFormat="1" ht="13.5" customHeight="1" x14ac:dyDescent="0.55000000000000004">
      <c r="A8" s="301" t="s">
        <v>93</v>
      </c>
      <c r="B8" s="300" t="s">
        <v>16</v>
      </c>
      <c r="C8" s="299" t="str">
        <f>IF(B8="-","-",B8/$V7*100000)</f>
        <v>-</v>
      </c>
      <c r="D8" s="300" t="s">
        <v>16</v>
      </c>
      <c r="E8" s="299" t="str">
        <f>IF(D8="-","-",D8/$V7*100000)</f>
        <v>-</v>
      </c>
      <c r="F8" s="300" t="s">
        <v>16</v>
      </c>
      <c r="G8" s="299" t="str">
        <f>IF(F8="-","-",F8/$V7*100000)</f>
        <v>-</v>
      </c>
      <c r="H8" s="300" t="s">
        <v>16</v>
      </c>
      <c r="I8" s="299" t="str">
        <f>IF(H8="-","-",H8/$V7*100000)</f>
        <v>-</v>
      </c>
      <c r="J8" s="300" t="s">
        <v>16</v>
      </c>
      <c r="K8" s="299" t="str">
        <f>IF(J8="-","-",J8/$V7*100000)</f>
        <v>-</v>
      </c>
      <c r="L8" s="300" t="s">
        <v>16</v>
      </c>
      <c r="M8" s="299" t="str">
        <f>IF(L8="-","-",L8/$V7*100000)</f>
        <v>-</v>
      </c>
      <c r="N8" s="300" t="s">
        <v>16</v>
      </c>
      <c r="O8" s="299" t="str">
        <f>IF(N8="-","-",N8/$V7*100000)</f>
        <v>-</v>
      </c>
      <c r="P8" s="300" t="s">
        <v>16</v>
      </c>
      <c r="Q8" s="299" t="str">
        <f>IF(P8="-","-",P8/$V7*100000)</f>
        <v>-</v>
      </c>
      <c r="R8" s="300" t="s">
        <v>16</v>
      </c>
      <c r="S8" s="299" t="str">
        <f>IF(R8="-","-",R8/$V7*100000)</f>
        <v>-</v>
      </c>
      <c r="T8" s="300" t="s">
        <v>16</v>
      </c>
      <c r="U8" s="299" t="str">
        <f>IF(T8="-","-",T8/$V7*100000)</f>
        <v>-</v>
      </c>
      <c r="V8" s="169">
        <v>112370</v>
      </c>
      <c r="W8" s="18"/>
      <c r="X8" s="17"/>
    </row>
    <row r="9" spans="1:24" s="291" customFormat="1" ht="48" customHeight="1" x14ac:dyDescent="0.2">
      <c r="A9" s="27" t="s">
        <v>15</v>
      </c>
      <c r="B9" s="25">
        <f>B10</f>
        <v>1</v>
      </c>
      <c r="C9" s="294">
        <f>IF(B9="-","-",B9/$V8*100000)</f>
        <v>0.88991723769689413</v>
      </c>
      <c r="D9" s="25">
        <f>D10</f>
        <v>14</v>
      </c>
      <c r="E9" s="294">
        <f>IF(D9="-","-",D9/$V8*100000)</f>
        <v>12.458841327756518</v>
      </c>
      <c r="F9" s="25">
        <f>F10</f>
        <v>20.6</v>
      </c>
      <c r="G9" s="294">
        <f>IF(F9="-","-",F9/$V8*100000)</f>
        <v>18.33229509655602</v>
      </c>
      <c r="H9" s="25">
        <f>H10</f>
        <v>23</v>
      </c>
      <c r="I9" s="294">
        <f>IF(H9="-","-",H9/$V8*100000)</f>
        <v>20.468096467028566</v>
      </c>
      <c r="J9" s="25">
        <f>J10</f>
        <v>28</v>
      </c>
      <c r="K9" s="294">
        <f>IF(J9="-","-",J9/$V8*100000)</f>
        <v>24.917682655513037</v>
      </c>
      <c r="L9" s="25">
        <f>L10</f>
        <v>19</v>
      </c>
      <c r="M9" s="294">
        <f>IF(L9="-","-",L9/$V8*100000)</f>
        <v>16.908427516240991</v>
      </c>
      <c r="N9" s="25">
        <f>N10</f>
        <v>2</v>
      </c>
      <c r="O9" s="294">
        <f>IF(N9="-","-",N9/$V8*100000)</f>
        <v>1.7798344753937883</v>
      </c>
      <c r="P9" s="25">
        <f>P10</f>
        <v>16</v>
      </c>
      <c r="Q9" s="294">
        <f>IF(P9="-","-",P9/$V8*100000)</f>
        <v>14.238675803150306</v>
      </c>
      <c r="R9" s="25" t="str">
        <f>R10</f>
        <v>-</v>
      </c>
      <c r="S9" s="294" t="str">
        <f>IF(R9="-","-",R9/$V8*100000)</f>
        <v>-</v>
      </c>
      <c r="T9" s="25">
        <f>T10</f>
        <v>2</v>
      </c>
      <c r="U9" s="294">
        <f>IF(T9="-","-",T9/$V8*100000)</f>
        <v>1.7798344753937883</v>
      </c>
      <c r="V9" s="293">
        <v>35530</v>
      </c>
      <c r="W9" s="292"/>
      <c r="X9" s="292"/>
    </row>
    <row r="10" spans="1:24" s="16" customFormat="1" ht="13.5" customHeight="1" x14ac:dyDescent="0.55000000000000004">
      <c r="A10" s="290" t="s">
        <v>14</v>
      </c>
      <c r="B10" s="289">
        <v>1</v>
      </c>
      <c r="C10" s="288">
        <v>2.8145229383619474</v>
      </c>
      <c r="D10" s="289">
        <v>14</v>
      </c>
      <c r="E10" s="288">
        <v>39.403321137067266</v>
      </c>
      <c r="F10" s="289">
        <v>20.6</v>
      </c>
      <c r="G10" s="288">
        <v>57.979172530256122</v>
      </c>
      <c r="H10" s="289">
        <v>23</v>
      </c>
      <c r="I10" s="288">
        <v>64.734027582324799</v>
      </c>
      <c r="J10" s="289">
        <v>28</v>
      </c>
      <c r="K10" s="288">
        <v>78.806642274134532</v>
      </c>
      <c r="L10" s="289">
        <v>19</v>
      </c>
      <c r="M10" s="288">
        <v>53.475935828877006</v>
      </c>
      <c r="N10" s="289">
        <v>2</v>
      </c>
      <c r="O10" s="288">
        <v>5.6290458767238949</v>
      </c>
      <c r="P10" s="289">
        <v>16</v>
      </c>
      <c r="Q10" s="288">
        <v>45.032367013791159</v>
      </c>
      <c r="R10" s="289" t="s">
        <v>2</v>
      </c>
      <c r="S10" s="288" t="s">
        <v>2</v>
      </c>
      <c r="T10" s="289">
        <v>2</v>
      </c>
      <c r="U10" s="288">
        <v>5.6290458767238949</v>
      </c>
      <c r="V10" s="169">
        <v>35530</v>
      </c>
      <c r="W10" s="18"/>
      <c r="X10" s="17"/>
    </row>
    <row r="11" spans="1:24" ht="13.5" customHeight="1" x14ac:dyDescent="0.55000000000000004">
      <c r="A11" s="15" t="s">
        <v>13</v>
      </c>
      <c r="B11" s="13">
        <v>1</v>
      </c>
      <c r="C11" s="287">
        <v>6.0240963855421681</v>
      </c>
      <c r="D11" s="13">
        <v>8</v>
      </c>
      <c r="E11" s="287">
        <v>48.192771084337345</v>
      </c>
      <c r="F11" s="13">
        <v>11.1</v>
      </c>
      <c r="G11" s="287">
        <v>66.867469879518069</v>
      </c>
      <c r="H11" s="13">
        <v>15</v>
      </c>
      <c r="I11" s="287">
        <v>90.361445783132538</v>
      </c>
      <c r="J11" s="13">
        <v>14</v>
      </c>
      <c r="K11" s="287">
        <v>84.337349397590359</v>
      </c>
      <c r="L11" s="13">
        <v>11</v>
      </c>
      <c r="M11" s="287">
        <v>66.265060240963848</v>
      </c>
      <c r="N11" s="13">
        <v>2</v>
      </c>
      <c r="O11" s="287">
        <v>12.048192771084336</v>
      </c>
      <c r="P11" s="13">
        <v>8</v>
      </c>
      <c r="Q11" s="287">
        <v>48.192771084337345</v>
      </c>
      <c r="R11" s="13">
        <v>0</v>
      </c>
      <c r="S11" s="287">
        <v>0</v>
      </c>
      <c r="T11" s="13">
        <v>1</v>
      </c>
      <c r="U11" s="287">
        <v>6.0240963855421681</v>
      </c>
      <c r="V11" s="167">
        <v>16600</v>
      </c>
      <c r="W11" s="164"/>
      <c r="X11" s="4"/>
    </row>
    <row r="12" spans="1:24" ht="13.5" customHeight="1" x14ac:dyDescent="0.55000000000000004">
      <c r="A12" s="15" t="s">
        <v>12</v>
      </c>
      <c r="B12" s="13">
        <v>0</v>
      </c>
      <c r="C12" s="287">
        <v>0</v>
      </c>
      <c r="D12" s="13">
        <v>1</v>
      </c>
      <c r="E12" s="287">
        <v>18.41620626151013</v>
      </c>
      <c r="F12" s="13">
        <v>2</v>
      </c>
      <c r="G12" s="287">
        <v>36.83241252302026</v>
      </c>
      <c r="H12" s="13">
        <v>3</v>
      </c>
      <c r="I12" s="287">
        <v>55.248618784530393</v>
      </c>
      <c r="J12" s="13">
        <v>0</v>
      </c>
      <c r="K12" s="287">
        <v>0</v>
      </c>
      <c r="L12" s="13">
        <v>0</v>
      </c>
      <c r="M12" s="287">
        <v>0</v>
      </c>
      <c r="N12" s="13">
        <v>0</v>
      </c>
      <c r="O12" s="287">
        <v>0</v>
      </c>
      <c r="P12" s="13">
        <v>1</v>
      </c>
      <c r="Q12" s="287">
        <v>18.41620626151013</v>
      </c>
      <c r="R12" s="13">
        <v>0</v>
      </c>
      <c r="S12" s="287">
        <v>0</v>
      </c>
      <c r="T12" s="13">
        <v>0</v>
      </c>
      <c r="U12" s="287">
        <v>0</v>
      </c>
      <c r="V12" s="167">
        <v>5430</v>
      </c>
      <c r="W12" s="164"/>
      <c r="X12" s="4"/>
    </row>
    <row r="13" spans="1:24" ht="13.5" customHeight="1" x14ac:dyDescent="0.55000000000000004">
      <c r="A13" s="15" t="s">
        <v>11</v>
      </c>
      <c r="B13" s="13">
        <v>0</v>
      </c>
      <c r="C13" s="287">
        <v>0</v>
      </c>
      <c r="D13" s="13">
        <v>1</v>
      </c>
      <c r="E13" s="287">
        <v>18.281535648994517</v>
      </c>
      <c r="F13" s="13">
        <v>2</v>
      </c>
      <c r="G13" s="287">
        <v>36.563071297989033</v>
      </c>
      <c r="H13" s="13">
        <v>3</v>
      </c>
      <c r="I13" s="287">
        <v>54.844606946983546</v>
      </c>
      <c r="J13" s="13">
        <v>1</v>
      </c>
      <c r="K13" s="287">
        <v>18.281535648994517</v>
      </c>
      <c r="L13" s="13">
        <v>1</v>
      </c>
      <c r="M13" s="287">
        <v>18.281535648994517</v>
      </c>
      <c r="N13" s="13">
        <v>0</v>
      </c>
      <c r="O13" s="287">
        <v>0</v>
      </c>
      <c r="P13" s="13">
        <v>0</v>
      </c>
      <c r="Q13" s="287">
        <v>0</v>
      </c>
      <c r="R13" s="13">
        <v>0</v>
      </c>
      <c r="S13" s="287">
        <v>0</v>
      </c>
      <c r="T13" s="13">
        <v>0</v>
      </c>
      <c r="U13" s="287">
        <v>0</v>
      </c>
      <c r="V13" s="167">
        <v>5470</v>
      </c>
      <c r="W13" s="164"/>
      <c r="X13" s="4"/>
    </row>
    <row r="14" spans="1:24" x14ac:dyDescent="0.55000000000000004">
      <c r="A14" s="298" t="s">
        <v>10</v>
      </c>
      <c r="B14" s="297">
        <v>0</v>
      </c>
      <c r="C14" s="296">
        <v>0</v>
      </c>
      <c r="D14" s="297">
        <v>4</v>
      </c>
      <c r="E14" s="296">
        <v>49.813200498132005</v>
      </c>
      <c r="F14" s="297">
        <v>5.5</v>
      </c>
      <c r="G14" s="296">
        <v>68.493150684931507</v>
      </c>
      <c r="H14" s="297">
        <v>2</v>
      </c>
      <c r="I14" s="296">
        <v>24.906600249066003</v>
      </c>
      <c r="J14" s="297">
        <v>13</v>
      </c>
      <c r="K14" s="296">
        <v>161.89290161892902</v>
      </c>
      <c r="L14" s="297">
        <v>7</v>
      </c>
      <c r="M14" s="296">
        <v>87.173100871731009</v>
      </c>
      <c r="N14" s="297">
        <v>0</v>
      </c>
      <c r="O14" s="296">
        <v>0</v>
      </c>
      <c r="P14" s="297">
        <v>7</v>
      </c>
      <c r="Q14" s="296">
        <v>87.173100871731009</v>
      </c>
      <c r="R14" s="297">
        <v>0</v>
      </c>
      <c r="S14" s="296">
        <v>0</v>
      </c>
      <c r="T14" s="297">
        <v>1</v>
      </c>
      <c r="U14" s="296">
        <v>12.453300124533001</v>
      </c>
      <c r="V14" s="162">
        <v>8030</v>
      </c>
      <c r="X14" s="4"/>
    </row>
    <row r="15" spans="1:24" s="291" customFormat="1" ht="48" customHeight="1" x14ac:dyDescent="0.2">
      <c r="A15" s="27" t="s">
        <v>9</v>
      </c>
      <c r="B15" s="25" t="str">
        <f>B16</f>
        <v>-</v>
      </c>
      <c r="C15" s="294" t="str">
        <f>C16</f>
        <v>-</v>
      </c>
      <c r="D15" s="25">
        <f>D16</f>
        <v>5</v>
      </c>
      <c r="E15" s="294">
        <f>E16</f>
        <v>22.055580061755624</v>
      </c>
      <c r="F15" s="25">
        <f>F16</f>
        <v>7</v>
      </c>
      <c r="G15" s="294">
        <f>G16</f>
        <v>30.877812086457872</v>
      </c>
      <c r="H15" s="25">
        <f>H16</f>
        <v>9</v>
      </c>
      <c r="I15" s="294">
        <f>I16</f>
        <v>39.700044111160125</v>
      </c>
      <c r="J15" s="25">
        <f>J16</f>
        <v>3</v>
      </c>
      <c r="K15" s="294">
        <f>K16</f>
        <v>13.233348037053373</v>
      </c>
      <c r="L15" s="25">
        <f>L16</f>
        <v>2</v>
      </c>
      <c r="M15" s="294">
        <f>M16</f>
        <v>8.8222320247022505</v>
      </c>
      <c r="N15" s="25" t="str">
        <f>N16</f>
        <v>-</v>
      </c>
      <c r="O15" s="294" t="str">
        <f>O16</f>
        <v>-</v>
      </c>
      <c r="P15" s="25">
        <f>P16</f>
        <v>3</v>
      </c>
      <c r="Q15" s="294">
        <f>Q16</f>
        <v>13.233348037053373</v>
      </c>
      <c r="R15" s="295" t="str">
        <f>R16</f>
        <v>-</v>
      </c>
      <c r="S15" s="294" t="str">
        <f>S16</f>
        <v>-</v>
      </c>
      <c r="T15" s="25" t="str">
        <f>T16</f>
        <v>-</v>
      </c>
      <c r="U15" s="294" t="str">
        <f>U16</f>
        <v>-</v>
      </c>
      <c r="V15" s="293">
        <v>22670</v>
      </c>
      <c r="W15" s="292"/>
      <c r="X15" s="292"/>
    </row>
    <row r="16" spans="1:24" s="16" customFormat="1" ht="13.5" customHeight="1" x14ac:dyDescent="0.55000000000000004">
      <c r="A16" s="290" t="s">
        <v>8</v>
      </c>
      <c r="B16" s="289" t="s">
        <v>2</v>
      </c>
      <c r="C16" s="288" t="s">
        <v>2</v>
      </c>
      <c r="D16" s="289">
        <v>5</v>
      </c>
      <c r="E16" s="288">
        <v>22.055580061755624</v>
      </c>
      <c r="F16" s="289">
        <v>7</v>
      </c>
      <c r="G16" s="288">
        <v>30.877812086457872</v>
      </c>
      <c r="H16" s="289">
        <v>9</v>
      </c>
      <c r="I16" s="288">
        <v>39.700044111160125</v>
      </c>
      <c r="J16" s="289">
        <v>3</v>
      </c>
      <c r="K16" s="288">
        <v>13.233348037053373</v>
      </c>
      <c r="L16" s="289">
        <v>2</v>
      </c>
      <c r="M16" s="288">
        <v>8.8222320247022505</v>
      </c>
      <c r="N16" s="289" t="s">
        <v>2</v>
      </c>
      <c r="O16" s="288" t="s">
        <v>2</v>
      </c>
      <c r="P16" s="289">
        <v>3</v>
      </c>
      <c r="Q16" s="288">
        <v>13.233348037053373</v>
      </c>
      <c r="R16" s="289" t="s">
        <v>2</v>
      </c>
      <c r="S16" s="288" t="s">
        <v>2</v>
      </c>
      <c r="T16" s="289" t="s">
        <v>2</v>
      </c>
      <c r="U16" s="288" t="s">
        <v>2</v>
      </c>
      <c r="V16" s="169">
        <v>22670</v>
      </c>
      <c r="W16" s="18"/>
      <c r="X16" s="17"/>
    </row>
    <row r="17" spans="1:24" ht="13.5" customHeight="1" x14ac:dyDescent="0.55000000000000004">
      <c r="A17" s="15" t="s">
        <v>7</v>
      </c>
      <c r="B17" s="13" t="s">
        <v>2</v>
      </c>
      <c r="C17" s="287" t="s">
        <v>2</v>
      </c>
      <c r="D17" s="13">
        <v>1</v>
      </c>
      <c r="E17" s="287">
        <v>12.610340479192939</v>
      </c>
      <c r="F17" s="13">
        <v>4</v>
      </c>
      <c r="G17" s="287">
        <v>50.441361916771754</v>
      </c>
      <c r="H17" s="13">
        <v>5</v>
      </c>
      <c r="I17" s="287">
        <v>63.051702395964689</v>
      </c>
      <c r="J17" s="13">
        <v>2</v>
      </c>
      <c r="K17" s="287">
        <v>25.220680958385877</v>
      </c>
      <c r="L17" s="13">
        <v>1</v>
      </c>
      <c r="M17" s="287">
        <v>12.610340479192939</v>
      </c>
      <c r="N17" s="13" t="s">
        <v>2</v>
      </c>
      <c r="O17" s="287" t="s">
        <v>2</v>
      </c>
      <c r="P17" s="13">
        <v>3</v>
      </c>
      <c r="Q17" s="287">
        <v>37.831021437578812</v>
      </c>
      <c r="R17" s="13" t="s">
        <v>2</v>
      </c>
      <c r="S17" s="287" t="s">
        <v>2</v>
      </c>
      <c r="T17" s="13" t="s">
        <v>2</v>
      </c>
      <c r="U17" s="287" t="s">
        <v>2</v>
      </c>
      <c r="V17" s="167">
        <v>7930</v>
      </c>
      <c r="W17" s="164"/>
      <c r="X17" s="4"/>
    </row>
    <row r="18" spans="1:24" ht="13.5" customHeight="1" x14ac:dyDescent="0.55000000000000004">
      <c r="A18" s="15" t="s">
        <v>6</v>
      </c>
      <c r="B18" s="13" t="s">
        <v>2</v>
      </c>
      <c r="C18" s="287" t="s">
        <v>2</v>
      </c>
      <c r="D18" s="13" t="s">
        <v>2</v>
      </c>
      <c r="E18" s="287" t="s">
        <v>2</v>
      </c>
      <c r="F18" s="13" t="s">
        <v>2</v>
      </c>
      <c r="G18" s="287" t="s">
        <v>2</v>
      </c>
      <c r="H18" s="13" t="s">
        <v>2</v>
      </c>
      <c r="I18" s="287" t="s">
        <v>2</v>
      </c>
      <c r="J18" s="13" t="s">
        <v>2</v>
      </c>
      <c r="K18" s="287" t="s">
        <v>2</v>
      </c>
      <c r="L18" s="13" t="s">
        <v>2</v>
      </c>
      <c r="M18" s="287" t="s">
        <v>2</v>
      </c>
      <c r="N18" s="13" t="s">
        <v>2</v>
      </c>
      <c r="O18" s="287" t="s">
        <v>2</v>
      </c>
      <c r="P18" s="13" t="s">
        <v>2</v>
      </c>
      <c r="Q18" s="287" t="s">
        <v>2</v>
      </c>
      <c r="R18" s="13" t="s">
        <v>2</v>
      </c>
      <c r="S18" s="287" t="s">
        <v>2</v>
      </c>
      <c r="T18" s="13" t="s">
        <v>2</v>
      </c>
      <c r="U18" s="287" t="s">
        <v>2</v>
      </c>
      <c r="V18" s="167">
        <v>4580</v>
      </c>
      <c r="W18" s="164"/>
      <c r="X18" s="4"/>
    </row>
    <row r="19" spans="1:24" ht="13.5" customHeight="1" x14ac:dyDescent="0.55000000000000004">
      <c r="A19" s="15" t="s">
        <v>5</v>
      </c>
      <c r="B19" s="13" t="s">
        <v>2</v>
      </c>
      <c r="C19" s="287" t="s">
        <v>2</v>
      </c>
      <c r="D19" s="13">
        <v>1</v>
      </c>
      <c r="E19" s="287">
        <v>26.041666666666668</v>
      </c>
      <c r="F19" s="13">
        <v>1</v>
      </c>
      <c r="G19" s="287">
        <v>26.041666666666668</v>
      </c>
      <c r="H19" s="13">
        <v>1</v>
      </c>
      <c r="I19" s="287">
        <v>26.041666666666668</v>
      </c>
      <c r="J19" s="13" t="s">
        <v>2</v>
      </c>
      <c r="K19" s="287" t="s">
        <v>2</v>
      </c>
      <c r="L19" s="13" t="s">
        <v>2</v>
      </c>
      <c r="M19" s="287" t="s">
        <v>2</v>
      </c>
      <c r="N19" s="13" t="s">
        <v>2</v>
      </c>
      <c r="O19" s="287" t="s">
        <v>2</v>
      </c>
      <c r="P19" s="13" t="s">
        <v>2</v>
      </c>
      <c r="Q19" s="287" t="s">
        <v>2</v>
      </c>
      <c r="R19" s="13" t="s">
        <v>2</v>
      </c>
      <c r="S19" s="287" t="s">
        <v>2</v>
      </c>
      <c r="T19" s="13" t="s">
        <v>2</v>
      </c>
      <c r="U19" s="287" t="s">
        <v>2</v>
      </c>
      <c r="V19" s="167">
        <v>3840</v>
      </c>
      <c r="W19" s="164"/>
      <c r="X19" s="4"/>
    </row>
    <row r="20" spans="1:24" ht="13.5" customHeight="1" x14ac:dyDescent="0.55000000000000004">
      <c r="A20" s="15" t="s">
        <v>4</v>
      </c>
      <c r="B20" s="13" t="s">
        <v>2</v>
      </c>
      <c r="C20" s="287" t="s">
        <v>2</v>
      </c>
      <c r="D20" s="13">
        <v>1</v>
      </c>
      <c r="E20" s="287">
        <v>26.595744680851066</v>
      </c>
      <c r="F20" s="13">
        <v>1</v>
      </c>
      <c r="G20" s="287">
        <v>26.595744680851066</v>
      </c>
      <c r="H20" s="13">
        <v>1</v>
      </c>
      <c r="I20" s="287">
        <v>26.595744680851066</v>
      </c>
      <c r="J20" s="13" t="s">
        <v>2</v>
      </c>
      <c r="K20" s="287" t="s">
        <v>2</v>
      </c>
      <c r="L20" s="13" t="s">
        <v>2</v>
      </c>
      <c r="M20" s="287" t="s">
        <v>2</v>
      </c>
      <c r="N20" s="13" t="s">
        <v>2</v>
      </c>
      <c r="O20" s="287" t="s">
        <v>2</v>
      </c>
      <c r="P20" s="13" t="s">
        <v>2</v>
      </c>
      <c r="Q20" s="287" t="s">
        <v>2</v>
      </c>
      <c r="R20" s="13" t="s">
        <v>2</v>
      </c>
      <c r="S20" s="287" t="s">
        <v>2</v>
      </c>
      <c r="T20" s="13" t="s">
        <v>2</v>
      </c>
      <c r="U20" s="287" t="s">
        <v>2</v>
      </c>
      <c r="V20" s="167">
        <v>3760</v>
      </c>
      <c r="W20" s="164"/>
      <c r="X20" s="4"/>
    </row>
    <row r="21" spans="1:24" ht="13.5" customHeight="1" x14ac:dyDescent="0.55000000000000004">
      <c r="A21" s="15" t="s">
        <v>3</v>
      </c>
      <c r="B21" s="13" t="s">
        <v>2</v>
      </c>
      <c r="C21" s="287" t="s">
        <v>2</v>
      </c>
      <c r="D21" s="13">
        <v>2</v>
      </c>
      <c r="E21" s="287">
        <v>78.125</v>
      </c>
      <c r="F21" s="13">
        <v>1</v>
      </c>
      <c r="G21" s="287">
        <v>39.0625</v>
      </c>
      <c r="H21" s="13">
        <v>2</v>
      </c>
      <c r="I21" s="287">
        <v>78.125</v>
      </c>
      <c r="J21" s="13">
        <v>1</v>
      </c>
      <c r="K21" s="287">
        <v>39.0625</v>
      </c>
      <c r="L21" s="13">
        <v>1</v>
      </c>
      <c r="M21" s="287">
        <v>39.0625</v>
      </c>
      <c r="N21" s="13" t="s">
        <v>2</v>
      </c>
      <c r="O21" s="287" t="s">
        <v>2</v>
      </c>
      <c r="P21" s="13" t="s">
        <v>2</v>
      </c>
      <c r="Q21" s="287" t="s">
        <v>2</v>
      </c>
      <c r="R21" s="13" t="s">
        <v>2</v>
      </c>
      <c r="S21" s="287" t="s">
        <v>2</v>
      </c>
      <c r="T21" s="13" t="s">
        <v>2</v>
      </c>
      <c r="U21" s="287" t="s">
        <v>2</v>
      </c>
      <c r="V21" s="167">
        <v>2560</v>
      </c>
      <c r="W21" s="164"/>
      <c r="X21" s="4"/>
    </row>
    <row r="22" spans="1:24" ht="13.5" customHeight="1" x14ac:dyDescent="0.55000000000000004">
      <c r="A22" s="168"/>
      <c r="B22" s="10"/>
      <c r="C22" s="286"/>
      <c r="D22" s="10"/>
      <c r="E22" s="286"/>
      <c r="F22" s="10"/>
      <c r="G22" s="286"/>
      <c r="H22" s="10"/>
      <c r="I22" s="286"/>
      <c r="J22" s="10"/>
      <c r="K22" s="286"/>
      <c r="L22" s="10"/>
      <c r="M22" s="286"/>
      <c r="N22" s="10"/>
      <c r="O22" s="286"/>
      <c r="P22" s="10"/>
      <c r="Q22" s="286"/>
      <c r="R22" s="10"/>
      <c r="S22" s="286"/>
      <c r="T22" s="10"/>
      <c r="U22" s="286"/>
      <c r="V22" s="167"/>
      <c r="W22" s="164"/>
      <c r="X22" s="4"/>
    </row>
    <row r="23" spans="1:24" ht="13.5" customHeight="1" x14ac:dyDescent="0.55000000000000004">
      <c r="A23" s="9" t="s">
        <v>121</v>
      </c>
      <c r="B23" s="92"/>
      <c r="C23" s="284"/>
      <c r="D23" s="285"/>
      <c r="E23" s="284"/>
      <c r="F23" s="285"/>
      <c r="G23" s="284"/>
      <c r="H23" s="285"/>
      <c r="I23" s="284"/>
      <c r="J23" s="285"/>
      <c r="K23" s="284"/>
      <c r="L23" s="285"/>
      <c r="M23" s="284"/>
      <c r="N23" s="285"/>
      <c r="O23" s="284"/>
      <c r="P23" s="285"/>
      <c r="Q23" s="284"/>
      <c r="R23" s="285"/>
      <c r="S23" s="284"/>
      <c r="T23" s="285"/>
      <c r="U23" s="284"/>
      <c r="V23" s="167"/>
      <c r="W23" s="164"/>
      <c r="X23" s="4"/>
    </row>
    <row r="24" spans="1:24" x14ac:dyDescent="0.55000000000000004">
      <c r="A24" s="283"/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283"/>
      <c r="O24" s="283"/>
      <c r="P24" s="283"/>
      <c r="Q24" s="283"/>
      <c r="R24" s="283"/>
      <c r="S24" s="283"/>
      <c r="T24" s="283"/>
      <c r="U24" s="283"/>
      <c r="W24" s="164"/>
      <c r="X24" s="4"/>
    </row>
    <row r="25" spans="1:24" x14ac:dyDescent="0.55000000000000004">
      <c r="A25" s="5"/>
      <c r="B25" s="4"/>
      <c r="C25" s="281"/>
      <c r="D25" s="86"/>
      <c r="E25" s="282"/>
      <c r="F25" s="4"/>
      <c r="G25" s="281"/>
      <c r="H25" s="4"/>
      <c r="I25" s="281"/>
      <c r="J25" s="4"/>
      <c r="K25" s="281"/>
      <c r="L25" s="4"/>
      <c r="M25" s="281"/>
      <c r="N25" s="4"/>
      <c r="O25" s="281"/>
      <c r="P25" s="4"/>
      <c r="Q25" s="281"/>
      <c r="R25" s="85"/>
      <c r="S25" s="281"/>
      <c r="T25" s="4"/>
      <c r="U25" s="281"/>
      <c r="X25" s="4"/>
    </row>
    <row r="26" spans="1:24" x14ac:dyDescent="0.55000000000000004">
      <c r="A26" s="5"/>
      <c r="B26" s="4"/>
      <c r="C26" s="281"/>
      <c r="D26" s="86"/>
      <c r="E26" s="282"/>
      <c r="F26" s="4"/>
      <c r="G26" s="281"/>
      <c r="H26" s="4"/>
      <c r="I26" s="281"/>
      <c r="J26" s="4"/>
      <c r="K26" s="281"/>
      <c r="L26" s="4"/>
      <c r="M26" s="281"/>
      <c r="N26" s="4"/>
      <c r="O26" s="281"/>
      <c r="P26" s="4"/>
      <c r="Q26" s="281"/>
      <c r="R26" s="85"/>
      <c r="S26" s="281"/>
      <c r="T26" s="4"/>
      <c r="U26" s="281"/>
      <c r="X26" s="4"/>
    </row>
    <row r="27" spans="1:24" x14ac:dyDescent="0.55000000000000004">
      <c r="A27" s="5"/>
      <c r="B27" s="4"/>
      <c r="C27" s="281"/>
      <c r="D27" s="86"/>
      <c r="E27" s="282"/>
      <c r="F27" s="4"/>
      <c r="G27" s="281"/>
      <c r="H27" s="4"/>
      <c r="I27" s="281"/>
      <c r="J27" s="4"/>
      <c r="K27" s="281"/>
      <c r="L27" s="4"/>
      <c r="M27" s="281"/>
      <c r="N27" s="4"/>
      <c r="O27" s="281"/>
      <c r="P27" s="4"/>
      <c r="Q27" s="281"/>
      <c r="R27" s="85"/>
      <c r="S27" s="281"/>
      <c r="T27" s="4"/>
      <c r="U27" s="281"/>
      <c r="X27" s="4"/>
    </row>
    <row r="28" spans="1:24" x14ac:dyDescent="0.55000000000000004">
      <c r="A28" s="5"/>
      <c r="B28" s="4"/>
      <c r="C28" s="281"/>
      <c r="D28" s="86"/>
      <c r="E28" s="282"/>
      <c r="F28" s="4"/>
      <c r="G28" s="281"/>
      <c r="H28" s="4"/>
      <c r="I28" s="281"/>
      <c r="J28" s="4"/>
      <c r="K28" s="281"/>
      <c r="L28" s="4"/>
      <c r="M28" s="281"/>
      <c r="N28" s="4"/>
      <c r="O28" s="281"/>
      <c r="P28" s="4"/>
      <c r="Q28" s="281"/>
      <c r="R28" s="85"/>
      <c r="S28" s="281"/>
      <c r="T28" s="4"/>
      <c r="U28" s="281"/>
      <c r="X28" s="4"/>
    </row>
    <row r="29" spans="1:24" x14ac:dyDescent="0.55000000000000004">
      <c r="A29" s="5"/>
      <c r="B29" s="4"/>
      <c r="C29" s="281"/>
      <c r="D29" s="86"/>
      <c r="E29" s="282"/>
      <c r="F29" s="4"/>
      <c r="G29" s="281"/>
      <c r="H29" s="4"/>
      <c r="I29" s="281"/>
      <c r="J29" s="4"/>
      <c r="K29" s="281"/>
      <c r="L29" s="4"/>
      <c r="M29" s="281"/>
      <c r="N29" s="4"/>
      <c r="O29" s="281"/>
      <c r="P29" s="4"/>
      <c r="Q29" s="281"/>
      <c r="R29" s="85"/>
      <c r="S29" s="281"/>
      <c r="T29" s="4"/>
      <c r="U29" s="281"/>
      <c r="X29" s="4"/>
    </row>
    <row r="30" spans="1:24" x14ac:dyDescent="0.55000000000000004">
      <c r="A30" s="5"/>
      <c r="B30" s="4"/>
      <c r="C30" s="281"/>
      <c r="D30" s="86"/>
      <c r="E30" s="282"/>
      <c r="F30" s="4"/>
      <c r="G30" s="281"/>
      <c r="H30" s="4"/>
      <c r="I30" s="281"/>
      <c r="J30" s="4"/>
      <c r="K30" s="281"/>
      <c r="L30" s="4"/>
      <c r="M30" s="281"/>
      <c r="N30" s="4"/>
      <c r="O30" s="281"/>
      <c r="P30" s="4"/>
      <c r="Q30" s="281"/>
      <c r="R30" s="85"/>
      <c r="S30" s="281"/>
      <c r="T30" s="4"/>
      <c r="U30" s="281"/>
      <c r="X30" s="4"/>
    </row>
    <row r="31" spans="1:24" x14ac:dyDescent="0.55000000000000004">
      <c r="A31" s="5"/>
      <c r="B31" s="4"/>
      <c r="C31" s="281"/>
      <c r="D31" s="86"/>
      <c r="E31" s="282"/>
      <c r="F31" s="4"/>
      <c r="G31" s="281"/>
      <c r="H31" s="4"/>
      <c r="I31" s="281"/>
      <c r="J31" s="4"/>
      <c r="K31" s="281"/>
      <c r="L31" s="4"/>
      <c r="M31" s="281"/>
      <c r="N31" s="4"/>
      <c r="O31" s="281"/>
      <c r="P31" s="4"/>
      <c r="Q31" s="281"/>
      <c r="R31" s="85"/>
      <c r="S31" s="281"/>
      <c r="T31" s="4"/>
      <c r="U31" s="281"/>
      <c r="X31" s="4"/>
    </row>
    <row r="32" spans="1:24" x14ac:dyDescent="0.55000000000000004">
      <c r="A32" s="5"/>
      <c r="B32" s="4"/>
      <c r="C32" s="281"/>
      <c r="D32" s="86"/>
      <c r="E32" s="282"/>
      <c r="F32" s="4"/>
      <c r="G32" s="281"/>
      <c r="H32" s="4"/>
      <c r="I32" s="281"/>
      <c r="J32" s="4"/>
      <c r="K32" s="281"/>
      <c r="L32" s="4"/>
      <c r="M32" s="281"/>
      <c r="N32" s="4"/>
      <c r="O32" s="281"/>
      <c r="P32" s="4"/>
      <c r="Q32" s="281"/>
      <c r="R32" s="85"/>
      <c r="S32" s="281"/>
      <c r="T32" s="4"/>
      <c r="U32" s="281"/>
      <c r="X32" s="4"/>
    </row>
    <row r="33" spans="1:24" x14ac:dyDescent="0.55000000000000004">
      <c r="A33" s="5"/>
      <c r="B33" s="4"/>
      <c r="C33" s="281"/>
      <c r="D33" s="86"/>
      <c r="E33" s="282"/>
      <c r="F33" s="4"/>
      <c r="G33" s="281"/>
      <c r="H33" s="4"/>
      <c r="I33" s="281"/>
      <c r="J33" s="4"/>
      <c r="K33" s="281"/>
      <c r="L33" s="4"/>
      <c r="M33" s="281"/>
      <c r="N33" s="4"/>
      <c r="O33" s="281"/>
      <c r="P33" s="4"/>
      <c r="Q33" s="281"/>
      <c r="R33" s="85"/>
      <c r="S33" s="281"/>
      <c r="T33" s="4"/>
      <c r="U33" s="281"/>
      <c r="X33" s="4"/>
    </row>
    <row r="34" spans="1:24" x14ac:dyDescent="0.55000000000000004">
      <c r="A34" s="5"/>
      <c r="B34" s="4"/>
      <c r="C34" s="281"/>
      <c r="D34" s="86"/>
      <c r="E34" s="282"/>
      <c r="F34" s="4"/>
      <c r="G34" s="281"/>
      <c r="H34" s="4"/>
      <c r="I34" s="281"/>
      <c r="J34" s="4"/>
      <c r="K34" s="281"/>
      <c r="L34" s="4"/>
      <c r="M34" s="281"/>
      <c r="N34" s="4"/>
      <c r="O34" s="281"/>
      <c r="P34" s="4"/>
      <c r="Q34" s="281"/>
      <c r="R34" s="85"/>
      <c r="S34" s="281"/>
      <c r="T34" s="4"/>
      <c r="U34" s="281"/>
      <c r="X34" s="4"/>
    </row>
    <row r="35" spans="1:24" x14ac:dyDescent="0.55000000000000004">
      <c r="A35" s="5"/>
      <c r="B35" s="4"/>
      <c r="C35" s="281"/>
      <c r="D35" s="86"/>
      <c r="E35" s="282"/>
      <c r="F35" s="4"/>
      <c r="G35" s="281"/>
      <c r="H35" s="4"/>
      <c r="I35" s="281"/>
      <c r="J35" s="4"/>
      <c r="K35" s="281"/>
      <c r="L35" s="4"/>
      <c r="M35" s="281"/>
      <c r="N35" s="4"/>
      <c r="O35" s="281"/>
      <c r="P35" s="4"/>
      <c r="Q35" s="281"/>
      <c r="R35" s="85"/>
      <c r="S35" s="281"/>
      <c r="T35" s="4"/>
      <c r="U35" s="281"/>
      <c r="X35" s="4"/>
    </row>
    <row r="36" spans="1:24" x14ac:dyDescent="0.55000000000000004">
      <c r="A36" s="5"/>
      <c r="B36" s="4"/>
      <c r="C36" s="281"/>
      <c r="D36" s="86"/>
      <c r="E36" s="282"/>
      <c r="F36" s="4"/>
      <c r="G36" s="281"/>
      <c r="H36" s="4"/>
      <c r="I36" s="281"/>
      <c r="J36" s="4"/>
      <c r="K36" s="281"/>
      <c r="L36" s="4"/>
      <c r="M36" s="281"/>
      <c r="N36" s="4"/>
      <c r="O36" s="281"/>
      <c r="P36" s="4"/>
      <c r="Q36" s="281"/>
      <c r="R36" s="85"/>
      <c r="S36" s="281"/>
      <c r="T36" s="4"/>
      <c r="U36" s="281"/>
    </row>
  </sheetData>
  <mergeCells count="13">
    <mergeCell ref="H2:I3"/>
    <mergeCell ref="J2:K3"/>
    <mergeCell ref="L2:M3"/>
    <mergeCell ref="A24:U24"/>
    <mergeCell ref="T1:U1"/>
    <mergeCell ref="V2:V4"/>
    <mergeCell ref="N2:O3"/>
    <mergeCell ref="P2:Q3"/>
    <mergeCell ref="R2:S3"/>
    <mergeCell ref="T2:U3"/>
    <mergeCell ref="D2:E3"/>
    <mergeCell ref="B2:C3"/>
    <mergeCell ref="F2:G3"/>
  </mergeCells>
  <phoneticPr fontId="5"/>
  <pageMargins left="0.98425196850393704" right="0.78740157480314965" top="1.1811023622047245" bottom="0.78740157480314965" header="0.51181102362204722" footer="0.51181102362204722"/>
  <pageSetup paperSize="9" scale="66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64</vt:lpstr>
      <vt:lpstr>65</vt:lpstr>
      <vt:lpstr>66-1</vt:lpstr>
      <vt:lpstr>66-2</vt:lpstr>
      <vt:lpstr>67</vt:lpstr>
      <vt:lpstr>'64'!Print_Area</vt:lpstr>
      <vt:lpstr>'65'!Print_Area</vt:lpstr>
      <vt:lpstr>'66-1'!Print_Area</vt:lpstr>
      <vt:lpstr>'66-2'!Print_Area</vt:lpstr>
      <vt:lpstr>'67'!Print_Area</vt:lpstr>
      <vt:lpstr>'64'!Print_Titles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2024-01-04T08:04:16Z</dcterms:created>
  <dcterms:modified xsi:type="dcterms:W3CDTF">2024-01-04T08:04:29Z</dcterms:modified>
</cp:coreProperties>
</file>